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F002" lockStructure="1"/>
  <bookViews>
    <workbookView showHorizontalScroll="0" showVerticalScroll="0" xWindow="120" yWindow="15" windowWidth="14685" windowHeight="8385" tabRatio="848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45621"/>
  <customWorkbookViews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5" i="5" s="1"/>
  <c r="B42" i="4"/>
  <c r="B41" i="4"/>
  <c r="B46" i="3"/>
  <c r="B47" i="3"/>
  <c r="B48" i="3" s="1"/>
  <c r="E13" i="3" s="1"/>
  <c r="B38" i="2"/>
  <c r="B37" i="2"/>
  <c r="B48" i="1"/>
  <c r="B47" i="1"/>
  <c r="A3" i="5"/>
  <c r="F4" i="5"/>
  <c r="A3" i="4"/>
  <c r="F4" i="4"/>
  <c r="B1" i="9"/>
  <c r="B3" i="9"/>
  <c r="B2" i="9"/>
  <c r="B5" i="9"/>
  <c r="C23" i="9" s="1"/>
  <c r="D23" i="9" s="1"/>
  <c r="B14" i="9"/>
  <c r="P14" i="9" s="1"/>
  <c r="H14" i="9"/>
  <c r="Q14" i="9"/>
  <c r="B15" i="9"/>
  <c r="P15" i="9" s="1"/>
  <c r="H15" i="9"/>
  <c r="Q15" i="9"/>
  <c r="B16" i="9"/>
  <c r="P16" i="9" s="1"/>
  <c r="H16" i="9"/>
  <c r="Q16" i="9"/>
  <c r="B17" i="9"/>
  <c r="P17" i="9" s="1"/>
  <c r="H17" i="9"/>
  <c r="Q17" i="9"/>
  <c r="B18" i="9"/>
  <c r="P18" i="9" s="1"/>
  <c r="H18" i="9"/>
  <c r="Q18" i="9"/>
  <c r="B19" i="9"/>
  <c r="P19" i="9" s="1"/>
  <c r="H19" i="9"/>
  <c r="Q19" i="9"/>
  <c r="B20" i="9"/>
  <c r="P20" i="9" s="1"/>
  <c r="H20" i="9"/>
  <c r="Q20" i="9"/>
  <c r="B21" i="9"/>
  <c r="P21" i="9" s="1"/>
  <c r="H21" i="9"/>
  <c r="Q21" i="9"/>
  <c r="B22" i="9"/>
  <c r="P22" i="9" s="1"/>
  <c r="H22" i="9"/>
  <c r="Q22" i="9"/>
  <c r="B23" i="9"/>
  <c r="P23" i="9" s="1"/>
  <c r="H23" i="9"/>
  <c r="Q23" i="9"/>
  <c r="B24" i="9"/>
  <c r="P24" i="9" s="1"/>
  <c r="H24" i="9"/>
  <c r="Q24" i="9"/>
  <c r="B25" i="9"/>
  <c r="P25" i="9" s="1"/>
  <c r="H25" i="9"/>
  <c r="Q25" i="9"/>
  <c r="B26" i="9"/>
  <c r="P26" i="9" s="1"/>
  <c r="H26" i="9"/>
  <c r="Q26" i="9"/>
  <c r="B27" i="9"/>
  <c r="P27" i="9" s="1"/>
  <c r="H27" i="9"/>
  <c r="Q27" i="9"/>
  <c r="B28" i="9"/>
  <c r="P28" i="9"/>
  <c r="H28" i="9"/>
  <c r="Q28" i="9"/>
  <c r="B29" i="9"/>
  <c r="P29" i="9"/>
  <c r="H29" i="9"/>
  <c r="Q29" i="9"/>
  <c r="B30" i="9"/>
  <c r="P30" i="9"/>
  <c r="H30" i="9"/>
  <c r="Q30" i="9"/>
  <c r="B31" i="9"/>
  <c r="P31" i="9"/>
  <c r="H31" i="9"/>
  <c r="Q31" i="9"/>
  <c r="B32" i="9"/>
  <c r="P32" i="9"/>
  <c r="H32" i="9"/>
  <c r="Q32" i="9"/>
  <c r="B33" i="9"/>
  <c r="P33" i="9"/>
  <c r="H33" i="9"/>
  <c r="Q33" i="9"/>
  <c r="B34" i="9"/>
  <c r="P34" i="9"/>
  <c r="H34" i="9"/>
  <c r="Q34" i="9"/>
  <c r="B35" i="9"/>
  <c r="P35" i="9"/>
  <c r="H35" i="9"/>
  <c r="Q35" i="9"/>
  <c r="B36" i="9"/>
  <c r="P36" i="9"/>
  <c r="H36" i="9"/>
  <c r="Q36" i="9"/>
  <c r="B37" i="9"/>
  <c r="P37" i="9"/>
  <c r="H37" i="9"/>
  <c r="Q37" i="9"/>
  <c r="B38" i="9"/>
  <c r="P38" i="9"/>
  <c r="H38" i="9"/>
  <c r="Q38" i="9"/>
  <c r="B39" i="9"/>
  <c r="P39" i="9"/>
  <c r="H39" i="9"/>
  <c r="Q39" i="9"/>
  <c r="B40" i="9"/>
  <c r="P40" i="9"/>
  <c r="H40" i="9"/>
  <c r="Q40" i="9"/>
  <c r="B41" i="9"/>
  <c r="P41" i="9"/>
  <c r="H41" i="9"/>
  <c r="Q41" i="9"/>
  <c r="B42" i="9"/>
  <c r="P42" i="9"/>
  <c r="H42" i="9"/>
  <c r="Q42" i="9"/>
  <c r="B43" i="9"/>
  <c r="P43" i="9"/>
  <c r="H43" i="9"/>
  <c r="Q43" i="9"/>
  <c r="B44" i="9"/>
  <c r="P44" i="9"/>
  <c r="H44" i="9"/>
  <c r="Q44" i="9"/>
  <c r="B45" i="9"/>
  <c r="P45" i="9"/>
  <c r="H45" i="9"/>
  <c r="Q45" i="9"/>
  <c r="B46" i="9"/>
  <c r="P46" i="9"/>
  <c r="H46" i="9"/>
  <c r="Q46" i="9"/>
  <c r="B47" i="9"/>
  <c r="P47" i="9"/>
  <c r="H47" i="9"/>
  <c r="Q47" i="9"/>
  <c r="B48" i="9"/>
  <c r="P48" i="9"/>
  <c r="H48" i="9"/>
  <c r="Q48" i="9"/>
  <c r="B49" i="9"/>
  <c r="P49" i="9"/>
  <c r="H49" i="9"/>
  <c r="Q49" i="9"/>
  <c r="B50" i="9"/>
  <c r="P50" i="9"/>
  <c r="H50" i="9"/>
  <c r="Q50" i="9"/>
  <c r="B51" i="9"/>
  <c r="P51" i="9"/>
  <c r="H51" i="9"/>
  <c r="Q51" i="9"/>
  <c r="B52" i="9"/>
  <c r="P52" i="9"/>
  <c r="H52" i="9"/>
  <c r="B53" i="9"/>
  <c r="P53" i="9" s="1"/>
  <c r="H53" i="9"/>
  <c r="Q53" i="9" s="1"/>
  <c r="B54" i="9"/>
  <c r="P54" i="9" s="1"/>
  <c r="H54" i="9"/>
  <c r="Q54" i="9" s="1"/>
  <c r="B55" i="9"/>
  <c r="P55" i="9" s="1"/>
  <c r="H55" i="9"/>
  <c r="Q55" i="9" s="1"/>
  <c r="B56" i="9"/>
  <c r="P56" i="9" s="1"/>
  <c r="H56" i="9"/>
  <c r="Q56" i="9" s="1"/>
  <c r="B57" i="9"/>
  <c r="P57" i="9" s="1"/>
  <c r="H57" i="9"/>
  <c r="Q57" i="9" s="1"/>
  <c r="B58" i="9"/>
  <c r="P58" i="9" s="1"/>
  <c r="H58" i="9"/>
  <c r="Q58" i="9" s="1"/>
  <c r="B59" i="9"/>
  <c r="P59" i="9" s="1"/>
  <c r="H59" i="9"/>
  <c r="Q59" i="9" s="1"/>
  <c r="B60" i="9"/>
  <c r="P60" i="9" s="1"/>
  <c r="H60" i="9"/>
  <c r="Q60" i="9" s="1"/>
  <c r="B61" i="9"/>
  <c r="P61" i="9" s="1"/>
  <c r="H61" i="9"/>
  <c r="Q61" i="9" s="1"/>
  <c r="B62" i="9"/>
  <c r="P62" i="9" s="1"/>
  <c r="H62" i="9"/>
  <c r="Q62" i="9" s="1"/>
  <c r="B63" i="9"/>
  <c r="P63" i="9" s="1"/>
  <c r="H63" i="9"/>
  <c r="Q63" i="9" s="1"/>
  <c r="B64" i="9"/>
  <c r="P64" i="9" s="1"/>
  <c r="H64" i="9"/>
  <c r="Q64" i="9" s="1"/>
  <c r="B65" i="9"/>
  <c r="P65" i="9" s="1"/>
  <c r="H65" i="9"/>
  <c r="Q65" i="9" s="1"/>
  <c r="B66" i="9"/>
  <c r="P66" i="9" s="1"/>
  <c r="H66" i="9"/>
  <c r="Q66" i="9" s="1"/>
  <c r="B67" i="9"/>
  <c r="P67" i="9" s="1"/>
  <c r="H67" i="9"/>
  <c r="Q67" i="9" s="1"/>
  <c r="B68" i="9"/>
  <c r="P68" i="9" s="1"/>
  <c r="H68" i="9"/>
  <c r="Q68" i="9" s="1"/>
  <c r="B69" i="9"/>
  <c r="P69" i="9" s="1"/>
  <c r="H69" i="9"/>
  <c r="Q69" i="9" s="1"/>
  <c r="B70" i="9"/>
  <c r="P70" i="9" s="1"/>
  <c r="H70" i="9"/>
  <c r="Q70" i="9" s="1"/>
  <c r="B71" i="9"/>
  <c r="P71" i="9" s="1"/>
  <c r="H71" i="9"/>
  <c r="Q71" i="9" s="1"/>
  <c r="B72" i="9"/>
  <c r="P72" i="9" s="1"/>
  <c r="H72" i="9"/>
  <c r="Q72" i="9" s="1"/>
  <c r="B73" i="9"/>
  <c r="P73" i="9" s="1"/>
  <c r="H73" i="9"/>
  <c r="Q73" i="9" s="1"/>
  <c r="B74" i="9"/>
  <c r="P74" i="9" s="1"/>
  <c r="H74" i="9"/>
  <c r="Q74" i="9" s="1"/>
  <c r="B75" i="9"/>
  <c r="P75" i="9" s="1"/>
  <c r="H75" i="9"/>
  <c r="Q75" i="9" s="1"/>
  <c r="B76" i="9"/>
  <c r="P76" i="9" s="1"/>
  <c r="H76" i="9"/>
  <c r="Q76" i="9" s="1"/>
  <c r="B77" i="9"/>
  <c r="P77" i="9" s="1"/>
  <c r="H77" i="9"/>
  <c r="Q77" i="9" s="1"/>
  <c r="B78" i="9"/>
  <c r="P78" i="9" s="1"/>
  <c r="H78" i="9"/>
  <c r="Q78" i="9" s="1"/>
  <c r="B79" i="9"/>
  <c r="P79" i="9" s="1"/>
  <c r="H79" i="9"/>
  <c r="Q79" i="9" s="1"/>
  <c r="B80" i="9"/>
  <c r="P80" i="9" s="1"/>
  <c r="H80" i="9"/>
  <c r="Q80" i="9" s="1"/>
  <c r="B81" i="9"/>
  <c r="P81" i="9" s="1"/>
  <c r="H81" i="9"/>
  <c r="Q81" i="9" s="1"/>
  <c r="B82" i="9"/>
  <c r="P82" i="9" s="1"/>
  <c r="H82" i="9"/>
  <c r="Q82" i="9" s="1"/>
  <c r="B83" i="9"/>
  <c r="P83" i="9" s="1"/>
  <c r="H83" i="9"/>
  <c r="Q83" i="9" s="1"/>
  <c r="B84" i="9"/>
  <c r="P84" i="9" s="1"/>
  <c r="H84" i="9"/>
  <c r="Q84" i="9" s="1"/>
  <c r="B85" i="9"/>
  <c r="P85" i="9" s="1"/>
  <c r="H85" i="9"/>
  <c r="Q85" i="9" s="1"/>
  <c r="B86" i="9"/>
  <c r="P86" i="9" s="1"/>
  <c r="H86" i="9"/>
  <c r="Q86" i="9" s="1"/>
  <c r="B87" i="9"/>
  <c r="P87" i="9" s="1"/>
  <c r="H87" i="9"/>
  <c r="Q87" i="9" s="1"/>
  <c r="B88" i="9"/>
  <c r="P88" i="9" s="1"/>
  <c r="H88" i="9"/>
  <c r="Q88" i="9" s="1"/>
  <c r="B89" i="9"/>
  <c r="P89" i="9" s="1"/>
  <c r="H89" i="9"/>
  <c r="Q89" i="9" s="1"/>
  <c r="B90" i="9"/>
  <c r="P90" i="9" s="1"/>
  <c r="H90" i="9"/>
  <c r="Q90" i="9" s="1"/>
  <c r="B91" i="9"/>
  <c r="P91" i="9" s="1"/>
  <c r="H91" i="9"/>
  <c r="Q91" i="9" s="1"/>
  <c r="B92" i="9"/>
  <c r="P92" i="9" s="1"/>
  <c r="H92" i="9"/>
  <c r="Q92" i="9" s="1"/>
  <c r="B93" i="9"/>
  <c r="P93" i="9" s="1"/>
  <c r="H93" i="9"/>
  <c r="Q93" i="9" s="1"/>
  <c r="B94" i="9"/>
  <c r="P94" i="9" s="1"/>
  <c r="H94" i="9"/>
  <c r="Q94" i="9" s="1"/>
  <c r="B95" i="9"/>
  <c r="P95" i="9" s="1"/>
  <c r="H95" i="9"/>
  <c r="B96" i="9"/>
  <c r="P96" i="9"/>
  <c r="H96" i="9"/>
  <c r="Q96" i="9"/>
  <c r="B97" i="9"/>
  <c r="H97" i="9"/>
  <c r="Q97" i="9" s="1"/>
  <c r="P97" i="9"/>
  <c r="B98" i="9"/>
  <c r="P98" i="9"/>
  <c r="H98" i="9"/>
  <c r="Q98" i="9"/>
  <c r="B99" i="9"/>
  <c r="P99" i="9"/>
  <c r="H99" i="9"/>
  <c r="Q99" i="9"/>
  <c r="B100" i="9"/>
  <c r="P100" i="9"/>
  <c r="H100" i="9"/>
  <c r="Q100" i="9"/>
  <c r="B101" i="9"/>
  <c r="H101" i="9"/>
  <c r="Q101" i="9" s="1"/>
  <c r="P101" i="9"/>
  <c r="B102" i="9"/>
  <c r="P102" i="9"/>
  <c r="H102" i="9"/>
  <c r="Q102" i="9" s="1"/>
  <c r="B103" i="9"/>
  <c r="H103" i="9"/>
  <c r="Q103" i="9" s="1"/>
  <c r="P103" i="9"/>
  <c r="B104" i="9"/>
  <c r="P104" i="9"/>
  <c r="H104" i="9"/>
  <c r="Q104" i="9" s="1"/>
  <c r="B105" i="9"/>
  <c r="H105" i="9"/>
  <c r="Q105" i="9" s="1"/>
  <c r="P105" i="9"/>
  <c r="B106" i="9"/>
  <c r="P106" i="9"/>
  <c r="H106" i="9"/>
  <c r="Q106" i="9" s="1"/>
  <c r="B107" i="9"/>
  <c r="P107" i="9"/>
  <c r="H107" i="9"/>
  <c r="Q107" i="9" s="1"/>
  <c r="B108" i="9"/>
  <c r="P108" i="9"/>
  <c r="H108" i="9"/>
  <c r="Q108" i="9" s="1"/>
  <c r="B109" i="9"/>
  <c r="P109" i="9"/>
  <c r="H109" i="9"/>
  <c r="Q109" i="9" s="1"/>
  <c r="B110" i="9"/>
  <c r="P110" i="9"/>
  <c r="H110" i="9"/>
  <c r="Q110" i="9"/>
  <c r="B111" i="9"/>
  <c r="H111" i="9"/>
  <c r="Q111" i="9" s="1"/>
  <c r="P111" i="9"/>
  <c r="B112" i="9"/>
  <c r="P112" i="9"/>
  <c r="H112" i="9"/>
  <c r="Q112" i="9"/>
  <c r="B113" i="9"/>
  <c r="P113" i="9"/>
  <c r="H113" i="9"/>
  <c r="Q113" i="9"/>
  <c r="B114" i="9"/>
  <c r="P114" i="9"/>
  <c r="H114" i="9"/>
  <c r="Q114" i="9"/>
  <c r="B115" i="9"/>
  <c r="P115" i="9"/>
  <c r="H115" i="9"/>
  <c r="Q115" i="9"/>
  <c r="B116" i="9"/>
  <c r="P116" i="9"/>
  <c r="H116" i="9"/>
  <c r="Q116" i="9"/>
  <c r="B117" i="9"/>
  <c r="P117" i="9"/>
  <c r="H117" i="9"/>
  <c r="Q117" i="9"/>
  <c r="B118" i="9"/>
  <c r="P118" i="9"/>
  <c r="H118" i="9"/>
  <c r="Q118" i="9"/>
  <c r="B119" i="9"/>
  <c r="P119" i="9"/>
  <c r="H119" i="9"/>
  <c r="Q119" i="9"/>
  <c r="B120" i="9"/>
  <c r="P120" i="9"/>
  <c r="H120" i="9"/>
  <c r="Q120" i="9"/>
  <c r="B121" i="9"/>
  <c r="P121" i="9"/>
  <c r="H121" i="9"/>
  <c r="Q121" i="9"/>
  <c r="B122" i="9"/>
  <c r="P122" i="9"/>
  <c r="H122" i="9"/>
  <c r="Q122" i="9"/>
  <c r="B123" i="9"/>
  <c r="P123" i="9"/>
  <c r="H123" i="9"/>
  <c r="Q123" i="9"/>
  <c r="B124" i="9"/>
  <c r="P124" i="9"/>
  <c r="H124" i="9"/>
  <c r="Q124" i="9"/>
  <c r="B125" i="9"/>
  <c r="H125" i="9"/>
  <c r="Q125" i="9" s="1"/>
  <c r="P125" i="9"/>
  <c r="B126" i="9"/>
  <c r="P126" i="9"/>
  <c r="H126" i="9"/>
  <c r="Q126" i="9"/>
  <c r="B127" i="9"/>
  <c r="P127" i="9"/>
  <c r="H127" i="9"/>
  <c r="Q127" i="9" s="1"/>
  <c r="B128" i="9"/>
  <c r="P128" i="9"/>
  <c r="H128" i="9"/>
  <c r="Q128" i="9"/>
  <c r="B129" i="9"/>
  <c r="P129" i="9"/>
  <c r="H129" i="9"/>
  <c r="Q129" i="9"/>
  <c r="B130" i="9"/>
  <c r="P130" i="9"/>
  <c r="H130" i="9"/>
  <c r="Q130" i="9"/>
  <c r="B131" i="9"/>
  <c r="P131" i="9"/>
  <c r="H131" i="9"/>
  <c r="Q131" i="9"/>
  <c r="B132" i="9"/>
  <c r="P132" i="9"/>
  <c r="H132" i="9"/>
  <c r="Q132" i="9"/>
  <c r="B133" i="9"/>
  <c r="P133" i="9"/>
  <c r="H133" i="9"/>
  <c r="Q133" i="9"/>
  <c r="B134" i="9"/>
  <c r="P134" i="9"/>
  <c r="H134" i="9"/>
  <c r="Q134" i="9"/>
  <c r="B135" i="9"/>
  <c r="H135" i="9"/>
  <c r="Q135" i="9" s="1"/>
  <c r="P135" i="9"/>
  <c r="B136" i="9"/>
  <c r="P136" i="9"/>
  <c r="H136" i="9"/>
  <c r="Q136" i="9" s="1"/>
  <c r="B1" i="10"/>
  <c r="B2" i="10"/>
  <c r="B5" i="10"/>
  <c r="C15" i="10" s="1"/>
  <c r="B14" i="10"/>
  <c r="H14" i="10"/>
  <c r="B15" i="10"/>
  <c r="H15" i="10"/>
  <c r="B16" i="10"/>
  <c r="P16" i="10" s="1"/>
  <c r="H16" i="10"/>
  <c r="B17" i="10"/>
  <c r="P17" i="10"/>
  <c r="H17" i="10"/>
  <c r="B18" i="10"/>
  <c r="Q18" i="10" s="1"/>
  <c r="H18" i="10"/>
  <c r="B19" i="10"/>
  <c r="P19" i="10" s="1"/>
  <c r="H19" i="10"/>
  <c r="B20" i="10"/>
  <c r="P20" i="10" s="1"/>
  <c r="H20" i="10"/>
  <c r="B21" i="10"/>
  <c r="H21" i="10"/>
  <c r="J21" i="10" s="1"/>
  <c r="I21" i="10"/>
  <c r="B22" i="10"/>
  <c r="Q22" i="10"/>
  <c r="H22" i="10"/>
  <c r="B23" i="10"/>
  <c r="H23" i="10"/>
  <c r="B24" i="10"/>
  <c r="P24" i="10" s="1"/>
  <c r="C24" i="10"/>
  <c r="H24" i="10"/>
  <c r="B25" i="10"/>
  <c r="P25" i="10" s="1"/>
  <c r="C25" i="10"/>
  <c r="H25" i="10"/>
  <c r="I25" i="10"/>
  <c r="J25" i="10" s="1"/>
  <c r="B26" i="10"/>
  <c r="Q26" i="10" s="1"/>
  <c r="H26" i="10"/>
  <c r="B27" i="10"/>
  <c r="H27" i="10"/>
  <c r="B28" i="10"/>
  <c r="P28" i="10"/>
  <c r="C28" i="10"/>
  <c r="H28" i="10"/>
  <c r="B29" i="10"/>
  <c r="H29" i="10"/>
  <c r="B30" i="10"/>
  <c r="H30" i="10"/>
  <c r="I30" i="10"/>
  <c r="B31" i="10"/>
  <c r="H31" i="10"/>
  <c r="I31" i="10"/>
  <c r="B32" i="10"/>
  <c r="P32" i="10" s="1"/>
  <c r="H32" i="10"/>
  <c r="B33" i="10"/>
  <c r="P33" i="10" s="1"/>
  <c r="H33" i="10"/>
  <c r="J33" i="10" s="1"/>
  <c r="I33" i="10"/>
  <c r="B34" i="10"/>
  <c r="Q34" i="10"/>
  <c r="H34" i="10"/>
  <c r="B35" i="10"/>
  <c r="H35" i="10"/>
  <c r="B36" i="10"/>
  <c r="P36" i="10" s="1"/>
  <c r="C36" i="10"/>
  <c r="H36" i="10"/>
  <c r="I36" i="10"/>
  <c r="B37" i="10"/>
  <c r="H37" i="10"/>
  <c r="B38" i="10"/>
  <c r="Q38" i="10"/>
  <c r="C38" i="10"/>
  <c r="H38" i="10"/>
  <c r="B39" i="10"/>
  <c r="P39" i="10" s="1"/>
  <c r="C39" i="10"/>
  <c r="H39" i="10"/>
  <c r="I39" i="10"/>
  <c r="J39" i="10" s="1"/>
  <c r="B40" i="10"/>
  <c r="P40" i="10" s="1"/>
  <c r="H40" i="10"/>
  <c r="B41" i="10"/>
  <c r="P41" i="10" s="1"/>
  <c r="C41" i="10"/>
  <c r="H41" i="10"/>
  <c r="J41" i="10" s="1"/>
  <c r="I41" i="10"/>
  <c r="B42" i="10"/>
  <c r="Q42" i="10"/>
  <c r="H42" i="10"/>
  <c r="B43" i="10"/>
  <c r="P43" i="10" s="1"/>
  <c r="C43" i="10"/>
  <c r="H43" i="10"/>
  <c r="J43" i="10" s="1"/>
  <c r="I43" i="10"/>
  <c r="B44" i="10"/>
  <c r="Q44" i="10" s="1"/>
  <c r="H44" i="10"/>
  <c r="B45" i="10"/>
  <c r="C45" i="10"/>
  <c r="H45" i="10"/>
  <c r="I45" i="10"/>
  <c r="B46" i="10"/>
  <c r="Q46" i="10"/>
  <c r="H46" i="10"/>
  <c r="B47" i="10"/>
  <c r="C47" i="10"/>
  <c r="H47" i="10"/>
  <c r="J47" i="10" s="1"/>
  <c r="I47" i="10"/>
  <c r="B48" i="10"/>
  <c r="H48" i="10"/>
  <c r="B49" i="10"/>
  <c r="P49" i="10" s="1"/>
  <c r="C49" i="10"/>
  <c r="H49" i="10"/>
  <c r="I49" i="10"/>
  <c r="B50" i="10"/>
  <c r="H50" i="10"/>
  <c r="B51" i="10"/>
  <c r="C51" i="10"/>
  <c r="H51" i="10"/>
  <c r="I51" i="10"/>
  <c r="B52" i="10"/>
  <c r="Q52" i="10" s="1"/>
  <c r="H52" i="10"/>
  <c r="B53" i="10"/>
  <c r="H53" i="10"/>
  <c r="B54" i="10"/>
  <c r="P54" i="10" s="1"/>
  <c r="C54" i="10"/>
  <c r="D54" i="10"/>
  <c r="H54" i="10"/>
  <c r="J54" i="10" s="1"/>
  <c r="I54" i="10"/>
  <c r="B55" i="10"/>
  <c r="H55" i="10"/>
  <c r="B56" i="10"/>
  <c r="C56" i="10"/>
  <c r="H56" i="10"/>
  <c r="I56" i="10"/>
  <c r="B57" i="10"/>
  <c r="Q57" i="10" s="1"/>
  <c r="C57" i="10"/>
  <c r="H57" i="10"/>
  <c r="I57" i="10"/>
  <c r="B58" i="10"/>
  <c r="P58" i="10"/>
  <c r="C58" i="10"/>
  <c r="H58" i="10"/>
  <c r="I58" i="10"/>
  <c r="B59" i="10"/>
  <c r="Q59" i="10" s="1"/>
  <c r="H59" i="10"/>
  <c r="B60" i="10"/>
  <c r="P60" i="10"/>
  <c r="C60" i="10"/>
  <c r="H60" i="10"/>
  <c r="I60" i="10"/>
  <c r="J60" i="10"/>
  <c r="B61" i="10"/>
  <c r="Q61" i="10" s="1"/>
  <c r="C61" i="10"/>
  <c r="H61" i="10"/>
  <c r="I61" i="10"/>
  <c r="B62" i="10"/>
  <c r="C62" i="10"/>
  <c r="H62" i="10"/>
  <c r="J62" i="10" s="1"/>
  <c r="I62" i="10"/>
  <c r="B63" i="10"/>
  <c r="Q63" i="10"/>
  <c r="H63" i="10"/>
  <c r="B64" i="10"/>
  <c r="P64" i="10" s="1"/>
  <c r="C64" i="10"/>
  <c r="H64" i="10"/>
  <c r="J64" i="10" s="1"/>
  <c r="I64" i="10"/>
  <c r="B65" i="10"/>
  <c r="C65" i="10"/>
  <c r="H65" i="10"/>
  <c r="I65" i="10"/>
  <c r="J65" i="10"/>
  <c r="B66" i="10"/>
  <c r="H66" i="10"/>
  <c r="B67" i="10"/>
  <c r="Q67" i="10"/>
  <c r="C67" i="10"/>
  <c r="H67" i="10"/>
  <c r="I67" i="10"/>
  <c r="B68" i="10"/>
  <c r="P68" i="10" s="1"/>
  <c r="H68" i="10"/>
  <c r="B69" i="10"/>
  <c r="Q69" i="10"/>
  <c r="C69" i="10"/>
  <c r="H69" i="10"/>
  <c r="I69" i="10"/>
  <c r="B70" i="10"/>
  <c r="P70" i="10" s="1"/>
  <c r="H70" i="10"/>
  <c r="B71" i="10"/>
  <c r="Q71" i="10"/>
  <c r="C71" i="10"/>
  <c r="H71" i="10"/>
  <c r="I71" i="10"/>
  <c r="J71" i="10"/>
  <c r="B72" i="10"/>
  <c r="P72" i="10" s="1"/>
  <c r="H72" i="10"/>
  <c r="B73" i="10"/>
  <c r="C73" i="10"/>
  <c r="H73" i="10"/>
  <c r="I73" i="10"/>
  <c r="J73" i="10"/>
  <c r="B74" i="10"/>
  <c r="H74" i="10"/>
  <c r="B75" i="10"/>
  <c r="C75" i="10"/>
  <c r="H75" i="10"/>
  <c r="J75" i="10" s="1"/>
  <c r="I75" i="10"/>
  <c r="B76" i="10"/>
  <c r="H76" i="10"/>
  <c r="B77" i="10"/>
  <c r="H77" i="10"/>
  <c r="B78" i="10"/>
  <c r="H78" i="10"/>
  <c r="B79" i="10"/>
  <c r="H79" i="10"/>
  <c r="B80" i="10"/>
  <c r="H80" i="10"/>
  <c r="B81" i="10"/>
  <c r="H81" i="10"/>
  <c r="B82" i="10"/>
  <c r="H82" i="10"/>
  <c r="B83" i="10"/>
  <c r="Q83" i="10"/>
  <c r="C83" i="10"/>
  <c r="H83" i="10"/>
  <c r="I83" i="10"/>
  <c r="B84" i="10"/>
  <c r="H84" i="10"/>
  <c r="B85" i="10"/>
  <c r="H85" i="10"/>
  <c r="B86" i="10"/>
  <c r="H86" i="10"/>
  <c r="B87" i="10"/>
  <c r="Q87" i="10" s="1"/>
  <c r="C87" i="10"/>
  <c r="H87" i="10"/>
  <c r="I87" i="10"/>
  <c r="B88" i="10"/>
  <c r="H88" i="10"/>
  <c r="B89" i="10"/>
  <c r="Q89" i="10" s="1"/>
  <c r="H89" i="10"/>
  <c r="B90" i="10"/>
  <c r="P90" i="10"/>
  <c r="C90" i="10"/>
  <c r="H90" i="10"/>
  <c r="I90" i="10"/>
  <c r="J90" i="10"/>
  <c r="B91" i="10"/>
  <c r="Q91" i="10" s="1"/>
  <c r="H91" i="10"/>
  <c r="B92" i="10"/>
  <c r="P92" i="10" s="1"/>
  <c r="C92" i="10"/>
  <c r="H92" i="10"/>
  <c r="I92" i="10"/>
  <c r="B93" i="10"/>
  <c r="Q93" i="10" s="1"/>
  <c r="H93" i="10"/>
  <c r="B94" i="10"/>
  <c r="P94" i="10" s="1"/>
  <c r="C94" i="10"/>
  <c r="H94" i="10"/>
  <c r="I94" i="10"/>
  <c r="J94" i="10" s="1"/>
  <c r="B95" i="10"/>
  <c r="H95" i="10"/>
  <c r="B96" i="10"/>
  <c r="Q96" i="10" s="1"/>
  <c r="H96" i="10"/>
  <c r="B97" i="10"/>
  <c r="Q97" i="10"/>
  <c r="C97" i="10"/>
  <c r="H97" i="10"/>
  <c r="I97" i="10"/>
  <c r="J97" i="10"/>
  <c r="B98" i="10"/>
  <c r="P98" i="10" s="1"/>
  <c r="C98" i="10"/>
  <c r="H98" i="10"/>
  <c r="I98" i="10"/>
  <c r="B99" i="10"/>
  <c r="C99" i="10"/>
  <c r="H99" i="10"/>
  <c r="I99" i="10"/>
  <c r="B100" i="10"/>
  <c r="C100" i="10"/>
  <c r="H100" i="10"/>
  <c r="I100" i="10"/>
  <c r="B101" i="10"/>
  <c r="Q101" i="10" s="1"/>
  <c r="C101" i="10"/>
  <c r="H101" i="10"/>
  <c r="I101" i="10"/>
  <c r="B102" i="10"/>
  <c r="P102" i="10"/>
  <c r="C102" i="10"/>
  <c r="H102" i="10"/>
  <c r="I102" i="10"/>
  <c r="B103" i="10"/>
  <c r="P103" i="10" s="1"/>
  <c r="C103" i="10"/>
  <c r="H103" i="10"/>
  <c r="I103" i="10"/>
  <c r="B104" i="10"/>
  <c r="P104" i="10" s="1"/>
  <c r="C104" i="10"/>
  <c r="D104" i="10"/>
  <c r="H104" i="10"/>
  <c r="I104" i="10"/>
  <c r="B105" i="10"/>
  <c r="Q105" i="10"/>
  <c r="C105" i="10"/>
  <c r="D105" i="10" s="1"/>
  <c r="H105" i="10"/>
  <c r="I105" i="10"/>
  <c r="J105" i="10" s="1"/>
  <c r="B106" i="10"/>
  <c r="P106" i="10" s="1"/>
  <c r="C106" i="10"/>
  <c r="H106" i="10"/>
  <c r="J106" i="10" s="1"/>
  <c r="I106" i="10"/>
  <c r="B107" i="10"/>
  <c r="C107" i="10"/>
  <c r="H107" i="10"/>
  <c r="I107" i="10"/>
  <c r="B108" i="10"/>
  <c r="C108" i="10"/>
  <c r="H108" i="10"/>
  <c r="I108" i="10"/>
  <c r="B109" i="10"/>
  <c r="Q109" i="10" s="1"/>
  <c r="C109" i="10"/>
  <c r="H109" i="10"/>
  <c r="I109" i="10"/>
  <c r="B110" i="10"/>
  <c r="P110" i="10" s="1"/>
  <c r="C110" i="10"/>
  <c r="H110" i="10"/>
  <c r="I110" i="10"/>
  <c r="B111" i="10"/>
  <c r="Q111" i="10" s="1"/>
  <c r="H111" i="10"/>
  <c r="B112" i="10"/>
  <c r="C112" i="10"/>
  <c r="H112" i="10"/>
  <c r="I112" i="10"/>
  <c r="B113" i="10"/>
  <c r="Q113" i="10" s="1"/>
  <c r="C113" i="10"/>
  <c r="H113" i="10"/>
  <c r="J113" i="10" s="1"/>
  <c r="I113" i="10"/>
  <c r="B114" i="10"/>
  <c r="P114" i="10"/>
  <c r="C114" i="10"/>
  <c r="H114" i="10"/>
  <c r="I114" i="10"/>
  <c r="B115" i="10"/>
  <c r="H115" i="10"/>
  <c r="B116" i="10"/>
  <c r="C116" i="10"/>
  <c r="H116" i="10"/>
  <c r="I116" i="10"/>
  <c r="B117" i="10"/>
  <c r="Q117" i="10" s="1"/>
  <c r="C117" i="10"/>
  <c r="H117" i="10"/>
  <c r="I117" i="10"/>
  <c r="B118" i="10"/>
  <c r="P118" i="10"/>
  <c r="C118" i="10"/>
  <c r="H118" i="10"/>
  <c r="I118" i="10"/>
  <c r="B119" i="10"/>
  <c r="Q119" i="10" s="1"/>
  <c r="H119" i="10"/>
  <c r="B120" i="10"/>
  <c r="C120" i="10"/>
  <c r="H120" i="10"/>
  <c r="J120" i="10" s="1"/>
  <c r="I120" i="10"/>
  <c r="B121" i="10"/>
  <c r="Q121" i="10" s="1"/>
  <c r="H121" i="10"/>
  <c r="B122" i="10"/>
  <c r="Q122" i="10"/>
  <c r="H122" i="10"/>
  <c r="B123" i="10"/>
  <c r="Q123" i="10" s="1"/>
  <c r="H123" i="10"/>
  <c r="B124" i="10"/>
  <c r="P124" i="10" s="1"/>
  <c r="C124" i="10"/>
  <c r="H124" i="10"/>
  <c r="J124" i="10" s="1"/>
  <c r="I124" i="10"/>
  <c r="B125" i="10"/>
  <c r="Q125" i="10"/>
  <c r="C125" i="10"/>
  <c r="D125" i="10" s="1"/>
  <c r="H125" i="10"/>
  <c r="I125" i="10"/>
  <c r="B126" i="10"/>
  <c r="H126" i="10"/>
  <c r="B127" i="10"/>
  <c r="Q127" i="10"/>
  <c r="C127" i="10"/>
  <c r="H127" i="10"/>
  <c r="I127" i="10"/>
  <c r="J127" i="10"/>
  <c r="B128" i="10"/>
  <c r="Q128" i="10" s="1"/>
  <c r="H128" i="10"/>
  <c r="B129" i="10"/>
  <c r="H129" i="10"/>
  <c r="B130" i="10"/>
  <c r="H130" i="10"/>
  <c r="B131" i="10"/>
  <c r="C131" i="10"/>
  <c r="H131" i="10"/>
  <c r="I131" i="10"/>
  <c r="J131" i="10"/>
  <c r="B132" i="10"/>
  <c r="H132" i="10"/>
  <c r="B133" i="10"/>
  <c r="H133" i="10"/>
  <c r="B134" i="10"/>
  <c r="H134" i="10"/>
  <c r="B135" i="10"/>
  <c r="C135" i="10"/>
  <c r="H135" i="10"/>
  <c r="I135" i="10"/>
  <c r="B136" i="10"/>
  <c r="H136" i="10"/>
  <c r="B1" i="7"/>
  <c r="B2" i="7"/>
  <c r="B5" i="7"/>
  <c r="I15" i="7"/>
  <c r="B14" i="7"/>
  <c r="H14" i="7" s="1"/>
  <c r="B15" i="7"/>
  <c r="Q15" i="7" s="1"/>
  <c r="B16" i="7"/>
  <c r="B17" i="7"/>
  <c r="H17" i="7"/>
  <c r="B18" i="7"/>
  <c r="B19" i="7"/>
  <c r="H19" i="7" s="1"/>
  <c r="B20" i="7"/>
  <c r="B21" i="7"/>
  <c r="H21" i="7"/>
  <c r="B22" i="7"/>
  <c r="B23" i="7"/>
  <c r="H23" i="7" s="1"/>
  <c r="B24" i="7"/>
  <c r="P24" i="7" s="1"/>
  <c r="B25" i="7"/>
  <c r="B26" i="7"/>
  <c r="B27" i="7"/>
  <c r="B28" i="7"/>
  <c r="P28" i="7"/>
  <c r="H28" i="7"/>
  <c r="B29" i="7"/>
  <c r="H29" i="7" s="1"/>
  <c r="B30" i="7"/>
  <c r="P30" i="7" s="1"/>
  <c r="I30" i="7"/>
  <c r="B31" i="7"/>
  <c r="H31" i="7"/>
  <c r="C31" i="7"/>
  <c r="D31" i="7"/>
  <c r="B32" i="7"/>
  <c r="P32" i="7"/>
  <c r="I32" i="7"/>
  <c r="B33" i="7"/>
  <c r="H33" i="7" s="1"/>
  <c r="I33" i="7"/>
  <c r="Q33" i="7"/>
  <c r="B34" i="7"/>
  <c r="B35" i="7"/>
  <c r="H35" i="7"/>
  <c r="B36" i="7"/>
  <c r="P36" i="7" s="1"/>
  <c r="B37" i="7"/>
  <c r="H37" i="7"/>
  <c r="B38" i="7"/>
  <c r="B39" i="7"/>
  <c r="H39" i="7" s="1"/>
  <c r="B40" i="7"/>
  <c r="B41" i="7"/>
  <c r="H41" i="7"/>
  <c r="B42" i="7"/>
  <c r="B43" i="7"/>
  <c r="H43" i="7" s="1"/>
  <c r="B44" i="7"/>
  <c r="B45" i="7"/>
  <c r="H45" i="7"/>
  <c r="B46" i="7"/>
  <c r="P46" i="7"/>
  <c r="B47" i="7"/>
  <c r="B48" i="7"/>
  <c r="P48" i="7" s="1"/>
  <c r="B49" i="7"/>
  <c r="B50" i="7"/>
  <c r="B51" i="7"/>
  <c r="H51" i="7" s="1"/>
  <c r="B52" i="7"/>
  <c r="B53" i="7"/>
  <c r="H53" i="7"/>
  <c r="B54" i="7"/>
  <c r="B55" i="7"/>
  <c r="H55" i="7" s="1"/>
  <c r="B56" i="7"/>
  <c r="P56" i="7" s="1"/>
  <c r="B57" i="7"/>
  <c r="H57" i="7" s="1"/>
  <c r="B58" i="7"/>
  <c r="B59" i="7"/>
  <c r="H59" i="7" s="1"/>
  <c r="B60" i="7"/>
  <c r="P60" i="7"/>
  <c r="B61" i="7"/>
  <c r="B62" i="7"/>
  <c r="H62" i="7" s="1"/>
  <c r="B63" i="7"/>
  <c r="B64" i="7"/>
  <c r="B65" i="7"/>
  <c r="H65" i="7" s="1"/>
  <c r="Q65" i="7"/>
  <c r="B66" i="7"/>
  <c r="H66" i="7"/>
  <c r="B67" i="7"/>
  <c r="H67" i="7"/>
  <c r="B68" i="7"/>
  <c r="P68" i="7"/>
  <c r="B69" i="7"/>
  <c r="B70" i="7"/>
  <c r="B71" i="7"/>
  <c r="P71" i="7"/>
  <c r="B72" i="7"/>
  <c r="P72" i="7"/>
  <c r="B73" i="7"/>
  <c r="H73" i="7"/>
  <c r="B74" i="7"/>
  <c r="H74" i="7"/>
  <c r="B75" i="7"/>
  <c r="H75" i="7"/>
  <c r="B76" i="7"/>
  <c r="P76" i="7"/>
  <c r="B77" i="7"/>
  <c r="B78" i="7"/>
  <c r="B79" i="7"/>
  <c r="B80" i="7"/>
  <c r="P80" i="7" s="1"/>
  <c r="B81" i="7"/>
  <c r="Q81" i="7" s="1"/>
  <c r="B82" i="7"/>
  <c r="D82" i="7" s="1"/>
  <c r="C82" i="7"/>
  <c r="B83" i="7"/>
  <c r="H83" i="7"/>
  <c r="Q83" i="7"/>
  <c r="B84" i="7"/>
  <c r="P84" i="7" s="1"/>
  <c r="B85" i="7"/>
  <c r="B86" i="7"/>
  <c r="B87" i="7"/>
  <c r="B88" i="7"/>
  <c r="P88" i="7"/>
  <c r="B89" i="7"/>
  <c r="Q89" i="7" s="1"/>
  <c r="H89" i="7"/>
  <c r="B90" i="7"/>
  <c r="B91" i="7"/>
  <c r="H91" i="7"/>
  <c r="B92" i="7"/>
  <c r="P92" i="7" s="1"/>
  <c r="B93" i="7"/>
  <c r="H93" i="7"/>
  <c r="B94" i="7"/>
  <c r="P94" i="7" s="1"/>
  <c r="B95" i="7"/>
  <c r="H95" i="7"/>
  <c r="B96" i="7"/>
  <c r="P96" i="7" s="1"/>
  <c r="B97" i="7"/>
  <c r="H97" i="7"/>
  <c r="Q97" i="7"/>
  <c r="B98" i="7"/>
  <c r="P98" i="7" s="1"/>
  <c r="B99" i="7"/>
  <c r="B100" i="7"/>
  <c r="P100" i="7" s="1"/>
  <c r="B101" i="7"/>
  <c r="B102" i="7"/>
  <c r="P102" i="7"/>
  <c r="H102" i="7"/>
  <c r="B103" i="7"/>
  <c r="H103" i="7"/>
  <c r="B104" i="7"/>
  <c r="P104" i="7" s="1"/>
  <c r="B105" i="7"/>
  <c r="H105" i="7"/>
  <c r="B106" i="7"/>
  <c r="B107" i="7"/>
  <c r="H107" i="7"/>
  <c r="Q107" i="7"/>
  <c r="B108" i="7"/>
  <c r="P108" i="7"/>
  <c r="B109" i="7"/>
  <c r="B110" i="7"/>
  <c r="Q110" i="7" s="1"/>
  <c r="P110" i="7"/>
  <c r="B111" i="7"/>
  <c r="H111" i="7"/>
  <c r="B112" i="7"/>
  <c r="P112" i="7" s="1"/>
  <c r="B113" i="7"/>
  <c r="Q113" i="7" s="1"/>
  <c r="H113" i="7"/>
  <c r="B114" i="7"/>
  <c r="P114" i="7"/>
  <c r="B115" i="7"/>
  <c r="B116" i="7"/>
  <c r="P116" i="7" s="1"/>
  <c r="B117" i="7"/>
  <c r="Q117" i="7" s="1"/>
  <c r="H117" i="7"/>
  <c r="B118" i="7"/>
  <c r="P118" i="7"/>
  <c r="B119" i="7"/>
  <c r="H119" i="7" s="1"/>
  <c r="B120" i="7"/>
  <c r="P120" i="7"/>
  <c r="C120" i="7"/>
  <c r="D120" i="7" s="1"/>
  <c r="B121" i="7"/>
  <c r="H121" i="7"/>
  <c r="B122" i="7"/>
  <c r="B123" i="7"/>
  <c r="H123" i="7"/>
  <c r="B124" i="7"/>
  <c r="B125" i="7"/>
  <c r="H125" i="7"/>
  <c r="B126" i="7"/>
  <c r="B127" i="7"/>
  <c r="H127" i="7" s="1"/>
  <c r="I127" i="7"/>
  <c r="B128" i="7"/>
  <c r="C128" i="7"/>
  <c r="B129" i="7"/>
  <c r="Q129" i="7" s="1"/>
  <c r="B130" i="7"/>
  <c r="P130" i="7"/>
  <c r="B131" i="7"/>
  <c r="B132" i="7"/>
  <c r="B133" i="7"/>
  <c r="B134" i="7"/>
  <c r="P134" i="7"/>
  <c r="B135" i="7"/>
  <c r="H135" i="7" s="1"/>
  <c r="Q135" i="7"/>
  <c r="B136" i="7"/>
  <c r="B1" i="13"/>
  <c r="B2" i="13"/>
  <c r="B3" i="13"/>
  <c r="B5" i="13"/>
  <c r="B14" i="13"/>
  <c r="P14" i="13"/>
  <c r="H14" i="13"/>
  <c r="B15" i="13"/>
  <c r="Q15" i="13"/>
  <c r="H15" i="13"/>
  <c r="B16" i="13"/>
  <c r="H16" i="13"/>
  <c r="B17" i="13"/>
  <c r="H17" i="13"/>
  <c r="B18" i="13"/>
  <c r="H18" i="13"/>
  <c r="B19" i="13"/>
  <c r="Q19" i="13"/>
  <c r="H19" i="13"/>
  <c r="B20" i="13"/>
  <c r="Q20" i="13"/>
  <c r="H20" i="13"/>
  <c r="B21" i="13"/>
  <c r="Q21" i="13" s="1"/>
  <c r="H21" i="13"/>
  <c r="B22" i="13"/>
  <c r="H22" i="13"/>
  <c r="B23" i="13"/>
  <c r="Q23" i="13"/>
  <c r="H23" i="13"/>
  <c r="B24" i="13"/>
  <c r="P24" i="13" s="1"/>
  <c r="H24" i="13"/>
  <c r="B25" i="13"/>
  <c r="H25" i="13"/>
  <c r="B26" i="13"/>
  <c r="C26" i="13"/>
  <c r="H26" i="13"/>
  <c r="B27" i="13"/>
  <c r="Q27" i="13" s="1"/>
  <c r="H27" i="13"/>
  <c r="B28" i="13"/>
  <c r="H28" i="13"/>
  <c r="B29" i="13"/>
  <c r="H29" i="13"/>
  <c r="B30" i="13"/>
  <c r="P30" i="13"/>
  <c r="H30" i="13"/>
  <c r="B31" i="13"/>
  <c r="H31" i="13"/>
  <c r="B32" i="13"/>
  <c r="H32" i="13"/>
  <c r="B33" i="13"/>
  <c r="Q33" i="13" s="1"/>
  <c r="H33" i="13"/>
  <c r="B34" i="13"/>
  <c r="P34" i="13"/>
  <c r="H34" i="13"/>
  <c r="B35" i="13"/>
  <c r="H35" i="13"/>
  <c r="B36" i="13"/>
  <c r="H36" i="13"/>
  <c r="B37" i="13"/>
  <c r="H37" i="13"/>
  <c r="B38" i="13"/>
  <c r="P38" i="13" s="1"/>
  <c r="H38" i="13"/>
  <c r="B39" i="13"/>
  <c r="Q39" i="13"/>
  <c r="H39" i="13"/>
  <c r="B40" i="13"/>
  <c r="H40" i="13"/>
  <c r="B41" i="13"/>
  <c r="H41" i="13"/>
  <c r="B42" i="13"/>
  <c r="P42" i="13"/>
  <c r="H42" i="13"/>
  <c r="B43" i="13"/>
  <c r="Q43" i="13"/>
  <c r="C43" i="13"/>
  <c r="H43" i="13"/>
  <c r="B44" i="13"/>
  <c r="H44" i="13"/>
  <c r="B45" i="13"/>
  <c r="Q45" i="13"/>
  <c r="H45" i="13"/>
  <c r="B46" i="13"/>
  <c r="P46" i="13" s="1"/>
  <c r="H46" i="13"/>
  <c r="B47" i="13"/>
  <c r="Q47" i="13" s="1"/>
  <c r="H47" i="13"/>
  <c r="B48" i="13"/>
  <c r="P48" i="13"/>
  <c r="H48" i="13"/>
  <c r="B49" i="13"/>
  <c r="Q49" i="13"/>
  <c r="H49" i="13"/>
  <c r="B50" i="13"/>
  <c r="P50" i="13" s="1"/>
  <c r="H50" i="13"/>
  <c r="B51" i="13"/>
  <c r="H51" i="13"/>
  <c r="B52" i="13"/>
  <c r="P52" i="13" s="1"/>
  <c r="H52" i="13"/>
  <c r="B53" i="13"/>
  <c r="Q53" i="13" s="1"/>
  <c r="H53" i="13"/>
  <c r="I53" i="13"/>
  <c r="B54" i="13"/>
  <c r="H54" i="13"/>
  <c r="B55" i="13"/>
  <c r="Q55" i="13" s="1"/>
  <c r="H55" i="13"/>
  <c r="B56" i="13"/>
  <c r="P56" i="13"/>
  <c r="H56" i="13"/>
  <c r="B57" i="13"/>
  <c r="H57" i="13"/>
  <c r="B58" i="13"/>
  <c r="H58" i="13"/>
  <c r="B59" i="13"/>
  <c r="Q59" i="13" s="1"/>
  <c r="H59" i="13"/>
  <c r="B60" i="13"/>
  <c r="H60" i="13"/>
  <c r="B61" i="13"/>
  <c r="Q61" i="13"/>
  <c r="C61" i="13"/>
  <c r="D61" i="13" s="1"/>
  <c r="H61" i="13"/>
  <c r="B62" i="13"/>
  <c r="H62" i="13"/>
  <c r="B63" i="13"/>
  <c r="Q63" i="13"/>
  <c r="H63" i="13"/>
  <c r="B64" i="13"/>
  <c r="P64" i="13"/>
  <c r="H64" i="13"/>
  <c r="B65" i="13"/>
  <c r="H65" i="13"/>
  <c r="J65" i="13" s="1"/>
  <c r="I65" i="13"/>
  <c r="B66" i="13"/>
  <c r="H66" i="13"/>
  <c r="B67" i="13"/>
  <c r="Q67" i="13" s="1"/>
  <c r="H67" i="13"/>
  <c r="B68" i="13"/>
  <c r="P68" i="13"/>
  <c r="H68" i="13"/>
  <c r="B69" i="13"/>
  <c r="Q69" i="13"/>
  <c r="H69" i="13"/>
  <c r="B70" i="13"/>
  <c r="P70" i="13" s="1"/>
  <c r="H70" i="13"/>
  <c r="B71" i="13"/>
  <c r="Q71" i="13" s="1"/>
  <c r="H71" i="13"/>
  <c r="B72" i="13"/>
  <c r="H72" i="13"/>
  <c r="B73" i="13"/>
  <c r="Q73" i="13" s="1"/>
  <c r="H73" i="13"/>
  <c r="B74" i="13"/>
  <c r="H74" i="13"/>
  <c r="B75" i="13"/>
  <c r="Q75" i="13" s="1"/>
  <c r="H75" i="13"/>
  <c r="B76" i="13"/>
  <c r="H76" i="13"/>
  <c r="B77" i="13"/>
  <c r="P77" i="13"/>
  <c r="H77" i="13"/>
  <c r="B78" i="13"/>
  <c r="P78" i="13" s="1"/>
  <c r="H78" i="13"/>
  <c r="B79" i="13"/>
  <c r="H79" i="13"/>
  <c r="B80" i="13"/>
  <c r="P80" i="13"/>
  <c r="C80" i="13"/>
  <c r="D80" i="13" s="1"/>
  <c r="H80" i="13"/>
  <c r="B81" i="13"/>
  <c r="Q81" i="13" s="1"/>
  <c r="H81" i="13"/>
  <c r="B82" i="13"/>
  <c r="H82" i="13"/>
  <c r="B83" i="13"/>
  <c r="H83" i="13"/>
  <c r="B84" i="13"/>
  <c r="P84" i="13" s="1"/>
  <c r="H84" i="13"/>
  <c r="B85" i="13"/>
  <c r="H85" i="13"/>
  <c r="B86" i="13"/>
  <c r="P86" i="13"/>
  <c r="H86" i="13"/>
  <c r="B87" i="13"/>
  <c r="H87" i="13"/>
  <c r="B88" i="13"/>
  <c r="P88" i="13"/>
  <c r="H88" i="13"/>
  <c r="B89" i="13"/>
  <c r="Q89" i="13" s="1"/>
  <c r="H89" i="13"/>
  <c r="I89" i="13"/>
  <c r="B90" i="13"/>
  <c r="H90" i="13"/>
  <c r="B91" i="13"/>
  <c r="Q91" i="13" s="1"/>
  <c r="H91" i="13"/>
  <c r="B92" i="13"/>
  <c r="H92" i="13"/>
  <c r="B93" i="13"/>
  <c r="Q93" i="13" s="1"/>
  <c r="H93" i="13"/>
  <c r="B94" i="13"/>
  <c r="H94" i="13"/>
  <c r="B95" i="13"/>
  <c r="Q95" i="13"/>
  <c r="C95" i="13"/>
  <c r="D95" i="13" s="1"/>
  <c r="H95" i="13"/>
  <c r="B96" i="13"/>
  <c r="H96" i="13"/>
  <c r="B97" i="13"/>
  <c r="P97" i="13"/>
  <c r="H97" i="13"/>
  <c r="B98" i="13"/>
  <c r="P98" i="13"/>
  <c r="H98" i="13"/>
  <c r="B99" i="13"/>
  <c r="Q99" i="13" s="1"/>
  <c r="H99" i="13"/>
  <c r="B100" i="13"/>
  <c r="H100" i="13"/>
  <c r="B101" i="13"/>
  <c r="H101" i="13"/>
  <c r="B102" i="13"/>
  <c r="P102" i="13"/>
  <c r="H102" i="13"/>
  <c r="B103" i="13"/>
  <c r="Q103" i="13" s="1"/>
  <c r="H103" i="13"/>
  <c r="B104" i="13"/>
  <c r="P104" i="13"/>
  <c r="H104" i="13"/>
  <c r="B105" i="13"/>
  <c r="P105" i="13" s="1"/>
  <c r="H105" i="13"/>
  <c r="B106" i="13"/>
  <c r="P106" i="13" s="1"/>
  <c r="H106" i="13"/>
  <c r="B107" i="13"/>
  <c r="Q107" i="13"/>
  <c r="H107" i="13"/>
  <c r="B108" i="13"/>
  <c r="P108" i="13"/>
  <c r="C108" i="13"/>
  <c r="H108" i="13"/>
  <c r="B109" i="13"/>
  <c r="C109" i="13"/>
  <c r="D109" i="13" s="1"/>
  <c r="H109" i="13"/>
  <c r="B110" i="13"/>
  <c r="P110" i="13" s="1"/>
  <c r="H110" i="13"/>
  <c r="I110" i="13"/>
  <c r="B111" i="13"/>
  <c r="Q111" i="13" s="1"/>
  <c r="H111" i="13"/>
  <c r="B112" i="13"/>
  <c r="D112" i="13" s="1"/>
  <c r="H112" i="13"/>
  <c r="B113" i="13"/>
  <c r="H113" i="13"/>
  <c r="B114" i="13"/>
  <c r="H114" i="13"/>
  <c r="B115" i="13"/>
  <c r="H115" i="13"/>
  <c r="I115" i="13"/>
  <c r="B116" i="13"/>
  <c r="P116" i="13" s="1"/>
  <c r="H116" i="13"/>
  <c r="B117" i="13"/>
  <c r="D117" i="13" s="1"/>
  <c r="H117" i="13"/>
  <c r="B118" i="13"/>
  <c r="H118" i="13"/>
  <c r="B119" i="13"/>
  <c r="P119" i="13" s="1"/>
  <c r="H119" i="13"/>
  <c r="B120" i="13"/>
  <c r="H120" i="13"/>
  <c r="B121" i="13"/>
  <c r="H121" i="13"/>
  <c r="B122" i="13"/>
  <c r="H122" i="13"/>
  <c r="B123" i="13"/>
  <c r="H123" i="13"/>
  <c r="B124" i="13"/>
  <c r="H124" i="13"/>
  <c r="B125" i="13"/>
  <c r="H125" i="13"/>
  <c r="B126" i="13"/>
  <c r="P126" i="13" s="1"/>
  <c r="H126" i="13"/>
  <c r="B127" i="13"/>
  <c r="P127" i="13" s="1"/>
  <c r="Q127" i="13"/>
  <c r="H127" i="13"/>
  <c r="B128" i="13"/>
  <c r="P128" i="13"/>
  <c r="H128" i="13"/>
  <c r="J128" i="13" s="1"/>
  <c r="I128" i="13"/>
  <c r="B129" i="13"/>
  <c r="H129" i="13"/>
  <c r="B130" i="13"/>
  <c r="H130" i="13"/>
  <c r="B131" i="13"/>
  <c r="H131" i="13"/>
  <c r="B132" i="13"/>
  <c r="P132" i="13"/>
  <c r="H132" i="13"/>
  <c r="B133" i="13"/>
  <c r="Q133" i="13" s="1"/>
  <c r="H133" i="13"/>
  <c r="J133" i="13" s="1"/>
  <c r="I133" i="13"/>
  <c r="B134" i="13"/>
  <c r="P134" i="13"/>
  <c r="C134" i="13"/>
  <c r="H134" i="13"/>
  <c r="B135" i="13"/>
  <c r="P135" i="13"/>
  <c r="H135" i="13"/>
  <c r="J135" i="13" s="1"/>
  <c r="I135" i="13"/>
  <c r="B136" i="13"/>
  <c r="P136" i="13"/>
  <c r="C136" i="13"/>
  <c r="H136" i="13"/>
  <c r="B1" i="12"/>
  <c r="B3" i="12"/>
  <c r="B2" i="12"/>
  <c r="B5" i="12"/>
  <c r="C18" i="12"/>
  <c r="D18" i="12"/>
  <c r="B14" i="12"/>
  <c r="B15" i="12"/>
  <c r="P15" i="12"/>
  <c r="B16" i="12"/>
  <c r="P16" i="12" s="1"/>
  <c r="B17" i="12"/>
  <c r="H17" i="12"/>
  <c r="B18" i="12"/>
  <c r="B19" i="12"/>
  <c r="Q19" i="12" s="1"/>
  <c r="B20" i="12"/>
  <c r="B21" i="12"/>
  <c r="Q21" i="12" s="1"/>
  <c r="B22" i="12"/>
  <c r="P22" i="12"/>
  <c r="H22" i="12"/>
  <c r="B23" i="12"/>
  <c r="B24" i="12"/>
  <c r="H24" i="12"/>
  <c r="B25" i="12"/>
  <c r="Q25" i="12" s="1"/>
  <c r="B26" i="12"/>
  <c r="Q26" i="12"/>
  <c r="B27" i="12"/>
  <c r="B28" i="12"/>
  <c r="B29" i="12"/>
  <c r="Q29" i="12"/>
  <c r="B30" i="12"/>
  <c r="B31" i="12"/>
  <c r="Q31" i="12"/>
  <c r="B32" i="12"/>
  <c r="H32" i="12" s="1"/>
  <c r="B33" i="12"/>
  <c r="Q33" i="12"/>
  <c r="B34" i="12"/>
  <c r="B35" i="12"/>
  <c r="B36" i="12"/>
  <c r="Q36" i="12" s="1"/>
  <c r="B37" i="12"/>
  <c r="B38" i="12"/>
  <c r="B39" i="12"/>
  <c r="Q39" i="12" s="1"/>
  <c r="B40" i="12"/>
  <c r="B41" i="12"/>
  <c r="Q41" i="12"/>
  <c r="B42" i="12"/>
  <c r="B43" i="12"/>
  <c r="Q43" i="12"/>
  <c r="B44" i="12"/>
  <c r="H44" i="12" s="1"/>
  <c r="B45" i="12"/>
  <c r="Q45" i="12"/>
  <c r="B46" i="12"/>
  <c r="H46" i="12" s="1"/>
  <c r="B47" i="12"/>
  <c r="Q47" i="12"/>
  <c r="B48" i="12"/>
  <c r="B49" i="12"/>
  <c r="B50" i="12"/>
  <c r="H50" i="12" s="1"/>
  <c r="B51" i="12"/>
  <c r="B52" i="12"/>
  <c r="B53" i="12"/>
  <c r="B54" i="12"/>
  <c r="H54" i="12"/>
  <c r="B55" i="12"/>
  <c r="B56" i="12"/>
  <c r="H56" i="12" s="1"/>
  <c r="B57" i="12"/>
  <c r="B58" i="12"/>
  <c r="H58" i="12"/>
  <c r="B59" i="12"/>
  <c r="H59" i="12"/>
  <c r="B60" i="12"/>
  <c r="B61" i="12"/>
  <c r="B62" i="12"/>
  <c r="H62" i="12"/>
  <c r="Q62" i="12"/>
  <c r="B63" i="12"/>
  <c r="B64" i="12"/>
  <c r="B65" i="12"/>
  <c r="H65" i="12" s="1"/>
  <c r="B66" i="12"/>
  <c r="Q66" i="12" s="1"/>
  <c r="B67" i="12"/>
  <c r="B68" i="12"/>
  <c r="Q68" i="12"/>
  <c r="H68" i="12"/>
  <c r="B69" i="12"/>
  <c r="H69" i="12" s="1"/>
  <c r="J69" i="12" s="1"/>
  <c r="B70" i="12"/>
  <c r="H70" i="12" s="1"/>
  <c r="Q70" i="12"/>
  <c r="B71" i="12"/>
  <c r="H71" i="12"/>
  <c r="B72" i="12"/>
  <c r="H72" i="12" s="1"/>
  <c r="P72" i="12"/>
  <c r="B73" i="12"/>
  <c r="B74" i="12"/>
  <c r="Q74" i="12"/>
  <c r="H74" i="12"/>
  <c r="J74" i="12" s="1"/>
  <c r="B75" i="12"/>
  <c r="H75" i="12" s="1"/>
  <c r="B76" i="12"/>
  <c r="B77" i="12"/>
  <c r="B78" i="12"/>
  <c r="Q78" i="12" s="1"/>
  <c r="B79" i="12"/>
  <c r="Q79" i="12" s="1"/>
  <c r="H79" i="12"/>
  <c r="B80" i="12"/>
  <c r="B81" i="12"/>
  <c r="Q81" i="12"/>
  <c r="B82" i="12"/>
  <c r="B83" i="12"/>
  <c r="B84" i="12"/>
  <c r="B85" i="12"/>
  <c r="B86" i="12"/>
  <c r="H86" i="12" s="1"/>
  <c r="B87" i="12"/>
  <c r="Q87" i="12" s="1"/>
  <c r="H87" i="12"/>
  <c r="J87" i="12" s="1"/>
  <c r="B88" i="12"/>
  <c r="H88" i="12"/>
  <c r="Q88" i="12"/>
  <c r="B89" i="12"/>
  <c r="B90" i="12"/>
  <c r="H90" i="12"/>
  <c r="B91" i="12"/>
  <c r="B92" i="12"/>
  <c r="B93" i="12"/>
  <c r="H93" i="12"/>
  <c r="B94" i="12"/>
  <c r="B95" i="12"/>
  <c r="H95" i="12"/>
  <c r="B96" i="12"/>
  <c r="B97" i="12"/>
  <c r="H97" i="12"/>
  <c r="Q97" i="12"/>
  <c r="B98" i="12"/>
  <c r="B99" i="12"/>
  <c r="B100" i="12"/>
  <c r="H100" i="12"/>
  <c r="B101" i="12"/>
  <c r="H101" i="12" s="1"/>
  <c r="B102" i="12"/>
  <c r="B103" i="12"/>
  <c r="B104" i="12"/>
  <c r="H104" i="12"/>
  <c r="B105" i="12"/>
  <c r="B106" i="12"/>
  <c r="H106" i="12"/>
  <c r="P106" i="12"/>
  <c r="B107" i="12"/>
  <c r="B108" i="12"/>
  <c r="P108" i="12"/>
  <c r="B109" i="12"/>
  <c r="B110" i="12"/>
  <c r="H110" i="12"/>
  <c r="P110" i="12"/>
  <c r="B111" i="12"/>
  <c r="B112" i="12"/>
  <c r="B113" i="12"/>
  <c r="B114" i="12"/>
  <c r="B115" i="12"/>
  <c r="H115" i="12" s="1"/>
  <c r="P115" i="12"/>
  <c r="B116" i="12"/>
  <c r="B117" i="12"/>
  <c r="H117" i="12"/>
  <c r="B118" i="12"/>
  <c r="P118" i="12" s="1"/>
  <c r="B119" i="12"/>
  <c r="B120" i="12"/>
  <c r="B121" i="12"/>
  <c r="Q121" i="12" s="1"/>
  <c r="H121" i="12"/>
  <c r="B122" i="12"/>
  <c r="H122" i="12"/>
  <c r="B123" i="12"/>
  <c r="B124" i="12"/>
  <c r="H124" i="12"/>
  <c r="B125" i="12"/>
  <c r="H125" i="12" s="1"/>
  <c r="B126" i="12"/>
  <c r="P126" i="12" s="1"/>
  <c r="H126" i="12"/>
  <c r="B127" i="12"/>
  <c r="H127" i="12" s="1"/>
  <c r="J127" i="12" s="1"/>
  <c r="B128" i="12"/>
  <c r="B129" i="12"/>
  <c r="Q129" i="12" s="1"/>
  <c r="B130" i="12"/>
  <c r="B131" i="12"/>
  <c r="B132" i="12"/>
  <c r="B133" i="12"/>
  <c r="D133" i="12" s="1"/>
  <c r="B134" i="12"/>
  <c r="Q134" i="12" s="1"/>
  <c r="B135" i="12"/>
  <c r="B136" i="12"/>
  <c r="F4" i="2"/>
  <c r="A3" i="1"/>
  <c r="F4" i="1"/>
  <c r="I896" i="1"/>
  <c r="A3" i="3"/>
  <c r="F4" i="3"/>
  <c r="Q103" i="12"/>
  <c r="Q93" i="12"/>
  <c r="Q75" i="12"/>
  <c r="Q71" i="12"/>
  <c r="Q65" i="12"/>
  <c r="Q59" i="12"/>
  <c r="Q53" i="10"/>
  <c r="P53" i="10"/>
  <c r="Q39" i="10"/>
  <c r="P35" i="10"/>
  <c r="Q35" i="10"/>
  <c r="P27" i="10"/>
  <c r="Q27" i="10"/>
  <c r="P23" i="10"/>
  <c r="Q23" i="10"/>
  <c r="Q19" i="10"/>
  <c r="P15" i="10"/>
  <c r="Q15" i="10"/>
  <c r="Q128" i="7"/>
  <c r="Q120" i="7"/>
  <c r="Q112" i="7"/>
  <c r="Q104" i="7"/>
  <c r="Q96" i="7"/>
  <c r="Q88" i="7"/>
  <c r="Q84" i="7"/>
  <c r="Q80" i="7"/>
  <c r="Q76" i="7"/>
  <c r="Q72" i="7"/>
  <c r="Q64" i="7"/>
  <c r="Q56" i="7"/>
  <c r="Q48" i="7"/>
  <c r="Q36" i="7"/>
  <c r="Q32" i="7"/>
  <c r="Q28" i="7"/>
  <c r="Q24" i="7"/>
  <c r="Q20" i="7"/>
  <c r="Q36" i="10"/>
  <c r="Q28" i="10"/>
  <c r="Q24" i="10"/>
  <c r="Q20" i="10"/>
  <c r="Q16" i="10"/>
  <c r="J92" i="10"/>
  <c r="D69" i="10"/>
  <c r="D61" i="10"/>
  <c r="D36" i="10"/>
  <c r="P47" i="12"/>
  <c r="P43" i="12"/>
  <c r="P39" i="12"/>
  <c r="H31" i="12"/>
  <c r="P31" i="12"/>
  <c r="H27" i="12"/>
  <c r="H19" i="12"/>
  <c r="P19" i="12"/>
  <c r="P109" i="12"/>
  <c r="P101" i="12"/>
  <c r="P97" i="12"/>
  <c r="P95" i="12"/>
  <c r="P93" i="12"/>
  <c r="P89" i="12"/>
  <c r="P87" i="12"/>
  <c r="P85" i="12"/>
  <c r="P79" i="12"/>
  <c r="P75" i="12"/>
  <c r="P71" i="12"/>
  <c r="P69" i="12"/>
  <c r="P65" i="12"/>
  <c r="P63" i="12"/>
  <c r="P59" i="12"/>
  <c r="H49" i="12"/>
  <c r="H45" i="12"/>
  <c r="P45" i="12"/>
  <c r="H41" i="12"/>
  <c r="P41" i="12"/>
  <c r="H37" i="12"/>
  <c r="P33" i="12"/>
  <c r="P29" i="12"/>
  <c r="P21" i="12"/>
  <c r="P128" i="12"/>
  <c r="P122" i="12"/>
  <c r="C39" i="12"/>
  <c r="D39" i="12" s="1"/>
  <c r="P17" i="12"/>
  <c r="P135" i="7"/>
  <c r="P125" i="7"/>
  <c r="P123" i="7"/>
  <c r="P121" i="7"/>
  <c r="P117" i="7"/>
  <c r="P113" i="7"/>
  <c r="P111" i="7"/>
  <c r="P109" i="7"/>
  <c r="P107" i="7"/>
  <c r="P105" i="7"/>
  <c r="P103" i="7"/>
  <c r="P101" i="7"/>
  <c r="P97" i="7"/>
  <c r="P93" i="7"/>
  <c r="P91" i="7"/>
  <c r="P89" i="7"/>
  <c r="P87" i="7"/>
  <c r="P83" i="7"/>
  <c r="P81" i="7"/>
  <c r="P79" i="7"/>
  <c r="P77" i="7"/>
  <c r="P73" i="7"/>
  <c r="P69" i="7"/>
  <c r="P65" i="7"/>
  <c r="P63" i="7"/>
  <c r="P61" i="7"/>
  <c r="P57" i="7"/>
  <c r="P55" i="7"/>
  <c r="P53" i="7"/>
  <c r="P45" i="7"/>
  <c r="P41" i="7"/>
  <c r="P37" i="7"/>
  <c r="P35" i="7"/>
  <c r="P33" i="7"/>
  <c r="P31" i="7"/>
  <c r="P29" i="7"/>
  <c r="P27" i="7"/>
  <c r="P25" i="7"/>
  <c r="P23" i="7"/>
  <c r="P21" i="7"/>
  <c r="P19" i="7"/>
  <c r="I18" i="7"/>
  <c r="P17" i="7"/>
  <c r="C17" i="7"/>
  <c r="P15" i="7"/>
  <c r="I24" i="10"/>
  <c r="J24" i="10" s="1"/>
  <c r="I20" i="10"/>
  <c r="J20" i="10"/>
  <c r="I16" i="10"/>
  <c r="J16" i="10" s="1"/>
  <c r="P127" i="12"/>
  <c r="Q126" i="12"/>
  <c r="Q124" i="12"/>
  <c r="P121" i="12"/>
  <c r="P117" i="12"/>
  <c r="Q106" i="12"/>
  <c r="Q101" i="12"/>
  <c r="Q95" i="12"/>
  <c r="P96" i="10"/>
  <c r="H128" i="7"/>
  <c r="H112" i="7"/>
  <c r="H104" i="7"/>
  <c r="H96" i="7"/>
  <c r="H88" i="7"/>
  <c r="H80" i="7"/>
  <c r="H72" i="7"/>
  <c r="J72" i="7" s="1"/>
  <c r="H32" i="7"/>
  <c r="J32" i="7" s="1"/>
  <c r="H24" i="7"/>
  <c r="D114" i="10"/>
  <c r="Q69" i="12"/>
  <c r="P64" i="12"/>
  <c r="H18" i="12"/>
  <c r="H16" i="12"/>
  <c r="J16" i="12" s="1"/>
  <c r="D136" i="13"/>
  <c r="E136" i="13" s="1"/>
  <c r="F136" i="13" s="1"/>
  <c r="P111" i="13"/>
  <c r="Q108" i="13"/>
  <c r="Q104" i="13"/>
  <c r="P103" i="13"/>
  <c r="P99" i="13"/>
  <c r="Q96" i="13"/>
  <c r="P95" i="13"/>
  <c r="Q80" i="13"/>
  <c r="P73" i="13"/>
  <c r="P71" i="13"/>
  <c r="Q70" i="13"/>
  <c r="P69" i="13"/>
  <c r="Q68" i="13"/>
  <c r="P67" i="13"/>
  <c r="P65" i="13"/>
  <c r="Q64" i="13"/>
  <c r="P63" i="13"/>
  <c r="P61" i="13"/>
  <c r="P59" i="13"/>
  <c r="P55" i="13"/>
  <c r="Q48" i="13"/>
  <c r="P33" i="13"/>
  <c r="D26" i="13"/>
  <c r="Q16" i="13"/>
  <c r="H134" i="7"/>
  <c r="H124" i="7"/>
  <c r="H108" i="7"/>
  <c r="H92" i="7"/>
  <c r="H84" i="7"/>
  <c r="J84" i="7" s="1"/>
  <c r="H76" i="7"/>
  <c r="H60" i="7"/>
  <c r="H36" i="7"/>
  <c r="H15" i="7"/>
  <c r="Q14" i="7"/>
  <c r="Q72" i="10"/>
  <c r="P69" i="10"/>
  <c r="P93" i="10"/>
  <c r="Q92" i="10"/>
  <c r="P89" i="10"/>
  <c r="H22" i="7"/>
  <c r="P133" i="10"/>
  <c r="P126" i="10"/>
  <c r="Q126" i="10"/>
  <c r="P88" i="10"/>
  <c r="Q88" i="10"/>
  <c r="Q82" i="10"/>
  <c r="Q80" i="10"/>
  <c r="Q78" i="10"/>
  <c r="Q76" i="10"/>
  <c r="I20" i="7"/>
  <c r="I23" i="7"/>
  <c r="C30" i="7"/>
  <c r="D30" i="7"/>
  <c r="C34" i="7"/>
  <c r="C40" i="7"/>
  <c r="P130" i="10"/>
  <c r="P128" i="10"/>
  <c r="P86" i="10"/>
  <c r="Q86" i="10"/>
  <c r="Q85" i="10"/>
  <c r="P85" i="10"/>
  <c r="P84" i="10"/>
  <c r="Q84" i="10"/>
  <c r="P66" i="10"/>
  <c r="P37" i="10"/>
  <c r="Q37" i="10"/>
  <c r="Q14" i="10"/>
  <c r="P14" i="10"/>
  <c r="Q68" i="10"/>
  <c r="H68" i="7"/>
  <c r="H100" i="7"/>
  <c r="H116" i="7"/>
  <c r="P41" i="13"/>
  <c r="P45" i="13"/>
  <c r="P49" i="13"/>
  <c r="Q88" i="13"/>
  <c r="P107" i="13"/>
  <c r="Q24" i="12"/>
  <c r="Q32" i="12"/>
  <c r="P125" i="10"/>
  <c r="H48" i="7"/>
  <c r="H120" i="7"/>
  <c r="P112" i="12"/>
  <c r="P125" i="12"/>
  <c r="D17" i="7"/>
  <c r="P39" i="7"/>
  <c r="P43" i="7"/>
  <c r="P51" i="7"/>
  <c r="P59" i="7"/>
  <c r="P67" i="7"/>
  <c r="P75" i="7"/>
  <c r="P95" i="7"/>
  <c r="P115" i="7"/>
  <c r="P119" i="7"/>
  <c r="P127" i="7"/>
  <c r="P124" i="12"/>
  <c r="H21" i="12"/>
  <c r="H29" i="12"/>
  <c r="H33" i="12"/>
  <c r="H39" i="12"/>
  <c r="H43" i="12"/>
  <c r="H47" i="12"/>
  <c r="Q32" i="10"/>
  <c r="Q40" i="10"/>
  <c r="Q52" i="7"/>
  <c r="Q60" i="7"/>
  <c r="Q68" i="7"/>
  <c r="Q92" i="7"/>
  <c r="Q100" i="7"/>
  <c r="Q108" i="7"/>
  <c r="Q116" i="7"/>
  <c r="Q115" i="12"/>
  <c r="Q110" i="12"/>
  <c r="Q104" i="12"/>
  <c r="P102" i="12"/>
  <c r="P98" i="12"/>
  <c r="P88" i="12"/>
  <c r="P62" i="12"/>
  <c r="P56" i="12"/>
  <c r="P54" i="12"/>
  <c r="P50" i="12"/>
  <c r="P46" i="12"/>
  <c r="Q34" i="12"/>
  <c r="P32" i="12"/>
  <c r="P24" i="12"/>
  <c r="I131" i="13"/>
  <c r="J131" i="13"/>
  <c r="C131" i="13"/>
  <c r="I130" i="13"/>
  <c r="J130" i="13"/>
  <c r="C130" i="13"/>
  <c r="D130" i="13" s="1"/>
  <c r="I127" i="13"/>
  <c r="J127" i="13" s="1"/>
  <c r="C127" i="13"/>
  <c r="I126" i="13"/>
  <c r="J126" i="13" s="1"/>
  <c r="C126" i="13"/>
  <c r="D126" i="13"/>
  <c r="I121" i="13"/>
  <c r="J121" i="13" s="1"/>
  <c r="C121" i="13"/>
  <c r="I120" i="13"/>
  <c r="J120" i="13"/>
  <c r="C120" i="13"/>
  <c r="I119" i="13"/>
  <c r="J119" i="13"/>
  <c r="C119" i="13"/>
  <c r="D119" i="13" s="1"/>
  <c r="I118" i="13"/>
  <c r="J118" i="13"/>
  <c r="C118" i="13"/>
  <c r="I117" i="13"/>
  <c r="J117" i="13" s="1"/>
  <c r="C117" i="13"/>
  <c r="I116" i="13"/>
  <c r="C116" i="13"/>
  <c r="D116" i="13"/>
  <c r="I113" i="13"/>
  <c r="C113" i="13"/>
  <c r="D113" i="13" s="1"/>
  <c r="I112" i="13"/>
  <c r="J112" i="13"/>
  <c r="C112" i="13"/>
  <c r="I107" i="13"/>
  <c r="J107" i="13"/>
  <c r="C107" i="13"/>
  <c r="D107" i="13" s="1"/>
  <c r="I106" i="13"/>
  <c r="J106" i="13"/>
  <c r="C106" i="13"/>
  <c r="D106" i="13" s="1"/>
  <c r="I105" i="13"/>
  <c r="J105" i="13"/>
  <c r="C105" i="13"/>
  <c r="D105" i="13" s="1"/>
  <c r="I104" i="13"/>
  <c r="J104" i="13"/>
  <c r="C104" i="13"/>
  <c r="D104" i="13" s="1"/>
  <c r="I102" i="13"/>
  <c r="J102" i="13"/>
  <c r="C102" i="13"/>
  <c r="D102" i="13" s="1"/>
  <c r="I100" i="13"/>
  <c r="J100" i="13"/>
  <c r="C100" i="13"/>
  <c r="I99" i="13"/>
  <c r="J99" i="13"/>
  <c r="C99" i="13"/>
  <c r="D99" i="13" s="1"/>
  <c r="I98" i="13"/>
  <c r="C98" i="13"/>
  <c r="D98" i="13"/>
  <c r="I97" i="13"/>
  <c r="C97" i="13"/>
  <c r="D97" i="13"/>
  <c r="I93" i="13"/>
  <c r="J93" i="13" s="1"/>
  <c r="C93" i="13"/>
  <c r="D93" i="13"/>
  <c r="I92" i="13"/>
  <c r="C92" i="13"/>
  <c r="I91" i="13"/>
  <c r="J91" i="13"/>
  <c r="C91" i="13"/>
  <c r="D91" i="13" s="1"/>
  <c r="I90" i="13"/>
  <c r="C90" i="13"/>
  <c r="I87" i="13"/>
  <c r="C87" i="13"/>
  <c r="I86" i="13"/>
  <c r="J86" i="13"/>
  <c r="C86" i="13"/>
  <c r="D86" i="13" s="1"/>
  <c r="I85" i="13"/>
  <c r="C85" i="13"/>
  <c r="I84" i="13"/>
  <c r="J84" i="13" s="1"/>
  <c r="C84" i="13"/>
  <c r="D84" i="13"/>
  <c r="I83" i="13"/>
  <c r="C83" i="13"/>
  <c r="I79" i="13"/>
  <c r="C79" i="13"/>
  <c r="I78" i="13"/>
  <c r="J78" i="13" s="1"/>
  <c r="C78" i="13"/>
  <c r="D78" i="13"/>
  <c r="I77" i="13"/>
  <c r="C77" i="13"/>
  <c r="D77" i="13"/>
  <c r="I76" i="13"/>
  <c r="C76" i="13"/>
  <c r="P75" i="13"/>
  <c r="I74" i="13"/>
  <c r="J74" i="13"/>
  <c r="C74" i="13"/>
  <c r="D74" i="13" s="1"/>
  <c r="I72" i="13"/>
  <c r="J72" i="13"/>
  <c r="C72" i="13"/>
  <c r="D72" i="13" s="1"/>
  <c r="I70" i="13"/>
  <c r="J70" i="13"/>
  <c r="C70" i="13"/>
  <c r="D70" i="13" s="1"/>
  <c r="I68" i="13"/>
  <c r="J68" i="13"/>
  <c r="C68" i="13"/>
  <c r="D68" i="13" s="1"/>
  <c r="I66" i="13"/>
  <c r="J66" i="13"/>
  <c r="C66" i="13"/>
  <c r="D66" i="13" s="1"/>
  <c r="I64" i="13"/>
  <c r="J64" i="13"/>
  <c r="C64" i="13"/>
  <c r="D64" i="13" s="1"/>
  <c r="I62" i="13"/>
  <c r="J62" i="13"/>
  <c r="C62" i="13"/>
  <c r="D62" i="13" s="1"/>
  <c r="I60" i="13"/>
  <c r="J60" i="13"/>
  <c r="C60" i="13"/>
  <c r="D60" i="13" s="1"/>
  <c r="I58" i="13"/>
  <c r="J58" i="13"/>
  <c r="C58" i="13"/>
  <c r="D58" i="13" s="1"/>
  <c r="I56" i="13"/>
  <c r="J56" i="13"/>
  <c r="C56" i="13"/>
  <c r="D56" i="13" s="1"/>
  <c r="I54" i="13"/>
  <c r="J54" i="13"/>
  <c r="C54" i="13"/>
  <c r="D54" i="13" s="1"/>
  <c r="I52" i="13"/>
  <c r="J52" i="13"/>
  <c r="C52" i="13"/>
  <c r="D52" i="13" s="1"/>
  <c r="I50" i="13"/>
  <c r="J50" i="13"/>
  <c r="C50" i="13"/>
  <c r="D50" i="13" s="1"/>
  <c r="I48" i="13"/>
  <c r="J48" i="13"/>
  <c r="C48" i="13"/>
  <c r="D48" i="13" s="1"/>
  <c r="I46" i="13"/>
  <c r="J46" i="13"/>
  <c r="C46" i="13"/>
  <c r="D46" i="13" s="1"/>
  <c r="I44" i="13"/>
  <c r="J44" i="13"/>
  <c r="C44" i="13"/>
  <c r="D44" i="13" s="1"/>
  <c r="I42" i="13"/>
  <c r="J42" i="13"/>
  <c r="C42" i="13"/>
  <c r="D42" i="13" s="1"/>
  <c r="I40" i="13"/>
  <c r="J40" i="13"/>
  <c r="C40" i="13"/>
  <c r="D40" i="13" s="1"/>
  <c r="I38" i="13"/>
  <c r="J38" i="13"/>
  <c r="C38" i="13"/>
  <c r="D38" i="13" s="1"/>
  <c r="I36" i="13"/>
  <c r="J36" i="13"/>
  <c r="C36" i="13"/>
  <c r="D36" i="13" s="1"/>
  <c r="I34" i="13"/>
  <c r="J34" i="13"/>
  <c r="C34" i="13"/>
  <c r="D34" i="13" s="1"/>
  <c r="I31" i="13"/>
  <c r="J31" i="13"/>
  <c r="C31" i="13"/>
  <c r="Q30" i="13"/>
  <c r="I29" i="13"/>
  <c r="C29" i="13"/>
  <c r="I28" i="13"/>
  <c r="J28" i="13"/>
  <c r="C28" i="13"/>
  <c r="I23" i="13"/>
  <c r="C23" i="13"/>
  <c r="I22" i="13"/>
  <c r="J22" i="13"/>
  <c r="C22" i="13"/>
  <c r="D22" i="13" s="1"/>
  <c r="I21" i="13"/>
  <c r="J21" i="13"/>
  <c r="C21" i="13"/>
  <c r="D21" i="13" s="1"/>
  <c r="I20" i="13"/>
  <c r="J20" i="13"/>
  <c r="C20" i="13"/>
  <c r="D20" i="13" s="1"/>
  <c r="I18" i="13"/>
  <c r="J18" i="13"/>
  <c r="C18" i="13"/>
  <c r="H130" i="7"/>
  <c r="Q127" i="7"/>
  <c r="Q125" i="7"/>
  <c r="H118" i="7"/>
  <c r="Q114" i="7"/>
  <c r="Q99" i="7"/>
  <c r="Q94" i="7"/>
  <c r="H94" i="7"/>
  <c r="Q93" i="7"/>
  <c r="Q67" i="7"/>
  <c r="Q59" i="7"/>
  <c r="Q51" i="7"/>
  <c r="Q43" i="7"/>
  <c r="Q41" i="7"/>
  <c r="B3" i="7"/>
  <c r="O94" i="7" s="1"/>
  <c r="J135" i="10"/>
  <c r="D135" i="10"/>
  <c r="D127" i="10"/>
  <c r="J118" i="10"/>
  <c r="D118" i="10"/>
  <c r="J117" i="10"/>
  <c r="D117" i="10"/>
  <c r="J116" i="10"/>
  <c r="J110" i="10"/>
  <c r="D110" i="10"/>
  <c r="J109" i="10"/>
  <c r="D109" i="10"/>
  <c r="J108" i="10"/>
  <c r="J107" i="10"/>
  <c r="D106" i="10"/>
  <c r="J104" i="10"/>
  <c r="J103" i="10"/>
  <c r="D103" i="10"/>
  <c r="J102" i="10"/>
  <c r="D102" i="10"/>
  <c r="J101" i="10"/>
  <c r="D101" i="10"/>
  <c r="J100" i="10"/>
  <c r="J99" i="10"/>
  <c r="D98" i="10"/>
  <c r="D92" i="10"/>
  <c r="J87" i="10"/>
  <c r="D87" i="10"/>
  <c r="J83" i="10"/>
  <c r="D83" i="10"/>
  <c r="D73" i="10"/>
  <c r="J67" i="10"/>
  <c r="D67" i="10"/>
  <c r="D64" i="10"/>
  <c r="J58" i="10"/>
  <c r="D58" i="10"/>
  <c r="J57" i="10"/>
  <c r="D57" i="10"/>
  <c r="J56" i="10"/>
  <c r="D56" i="10"/>
  <c r="J51" i="10"/>
  <c r="D51" i="10"/>
  <c r="D43" i="10"/>
  <c r="D38" i="10"/>
  <c r="J36" i="10"/>
  <c r="J31" i="10"/>
  <c r="J30" i="10"/>
  <c r="D28" i="10"/>
  <c r="D24" i="10"/>
  <c r="H87" i="7"/>
  <c r="Q87" i="7"/>
  <c r="P86" i="7"/>
  <c r="Q86" i="7"/>
  <c r="P82" i="7"/>
  <c r="H82" i="7"/>
  <c r="Q82" i="7"/>
  <c r="H78" i="7"/>
  <c r="H77" i="7"/>
  <c r="Q77" i="7"/>
  <c r="H71" i="7"/>
  <c r="Q71" i="7"/>
  <c r="P70" i="7"/>
  <c r="Q70" i="7"/>
  <c r="H69" i="7"/>
  <c r="Q69" i="7"/>
  <c r="P66" i="7"/>
  <c r="Q66" i="7"/>
  <c r="P64" i="7"/>
  <c r="H64" i="7"/>
  <c r="H63" i="7"/>
  <c r="Q63" i="7"/>
  <c r="P62" i="7"/>
  <c r="Q62" i="7"/>
  <c r="H61" i="7"/>
  <c r="Q61" i="7"/>
  <c r="Q56" i="12"/>
  <c r="Q54" i="12"/>
  <c r="Q50" i="12"/>
  <c r="Q48" i="12"/>
  <c r="Q46" i="12"/>
  <c r="Q44" i="12"/>
  <c r="Q42" i="12"/>
  <c r="Q28" i="12"/>
  <c r="Q22" i="12"/>
  <c r="Q20" i="12"/>
  <c r="Q17" i="12"/>
  <c r="Q16" i="12"/>
  <c r="Q136" i="13"/>
  <c r="Q135" i="13"/>
  <c r="Q134" i="13"/>
  <c r="Q132" i="13"/>
  <c r="Q128" i="13"/>
  <c r="D127" i="13"/>
  <c r="Q126" i="13"/>
  <c r="Q119" i="13"/>
  <c r="Q116" i="13"/>
  <c r="J115" i="13"/>
  <c r="Q114" i="13"/>
  <c r="Q110" i="13"/>
  <c r="Q106" i="13"/>
  <c r="Q105" i="13"/>
  <c r="Q122" i="7"/>
  <c r="Q119" i="7"/>
  <c r="Q118" i="7"/>
  <c r="H114" i="7"/>
  <c r="Q111" i="7"/>
  <c r="Q91" i="7"/>
  <c r="Q75" i="7"/>
  <c r="Q90" i="7"/>
  <c r="H79" i="7"/>
  <c r="Q79" i="7"/>
  <c r="P74" i="7"/>
  <c r="Q74" i="7"/>
  <c r="J98" i="13"/>
  <c r="P91" i="13"/>
  <c r="Q90" i="13"/>
  <c r="Q86" i="13"/>
  <c r="Q85" i="13"/>
  <c r="Q84" i="13"/>
  <c r="Q78" i="13"/>
  <c r="Q77" i="13"/>
  <c r="Q76" i="13"/>
  <c r="P25" i="13"/>
  <c r="Q24" i="13"/>
  <c r="D23" i="13"/>
  <c r="P21" i="13"/>
  <c r="P20" i="13"/>
  <c r="P19" i="13"/>
  <c r="O25" i="13"/>
  <c r="Q102" i="7"/>
  <c r="Q101" i="7"/>
  <c r="Q98" i="7"/>
  <c r="H98" i="7"/>
  <c r="Q95" i="7"/>
  <c r="H86" i="7"/>
  <c r="H70" i="7"/>
  <c r="H56" i="7"/>
  <c r="Q55" i="7"/>
  <c r="Q53" i="7"/>
  <c r="Q46" i="7"/>
  <c r="H46" i="7"/>
  <c r="Q45" i="7"/>
  <c r="Q39" i="7"/>
  <c r="Q37" i="7"/>
  <c r="Q31" i="7"/>
  <c r="Q30" i="7"/>
  <c r="H30" i="7"/>
  <c r="J30" i="7" s="1"/>
  <c r="Q29" i="7"/>
  <c r="Q23" i="7"/>
  <c r="Q21" i="7"/>
  <c r="Q17" i="7"/>
  <c r="Q124" i="10"/>
  <c r="Q120" i="10"/>
  <c r="Q118" i="10"/>
  <c r="P117" i="10"/>
  <c r="Q114" i="10"/>
  <c r="P113" i="10"/>
  <c r="Q112" i="10"/>
  <c r="Q110" i="10"/>
  <c r="P109" i="10"/>
  <c r="Q106" i="10"/>
  <c r="P105" i="10"/>
  <c r="Q104" i="10"/>
  <c r="Q103" i="10"/>
  <c r="Q102" i="10"/>
  <c r="P101" i="10"/>
  <c r="Q99" i="10"/>
  <c r="Q98" i="10"/>
  <c r="P97" i="10"/>
  <c r="Q94" i="10"/>
  <c r="Q90" i="10"/>
  <c r="Q64" i="10"/>
  <c r="Q62" i="10"/>
  <c r="P61" i="10"/>
  <c r="Q60" i="10"/>
  <c r="Q58" i="10"/>
  <c r="P57" i="10"/>
  <c r="Q54" i="10"/>
  <c r="Q49" i="10"/>
  <c r="Q43" i="10"/>
  <c r="Q41" i="10"/>
  <c r="Q33" i="10"/>
  <c r="Q25" i="10"/>
  <c r="Q17" i="10"/>
  <c r="I18" i="10"/>
  <c r="J18" i="10"/>
  <c r="I22" i="10"/>
  <c r="J22" i="10" s="1"/>
  <c r="C17" i="10"/>
  <c r="D17" i="10"/>
  <c r="C19" i="10"/>
  <c r="D19" i="10" s="1"/>
  <c r="C21" i="10"/>
  <c r="C23" i="10"/>
  <c r="D23" i="10" s="1"/>
  <c r="I136" i="10"/>
  <c r="J136" i="10"/>
  <c r="C136" i="10"/>
  <c r="I134" i="10"/>
  <c r="J134" i="10" s="1"/>
  <c r="C134" i="10"/>
  <c r="I133" i="10"/>
  <c r="J133" i="10" s="1"/>
  <c r="C133" i="10"/>
  <c r="I132" i="10"/>
  <c r="J132" i="10"/>
  <c r="C132" i="10"/>
  <c r="I130" i="10"/>
  <c r="J130" i="10"/>
  <c r="C130" i="10"/>
  <c r="I129" i="10"/>
  <c r="J129" i="10" s="1"/>
  <c r="C129" i="10"/>
  <c r="I128" i="10"/>
  <c r="J128" i="10" s="1"/>
  <c r="C128" i="10"/>
  <c r="D128" i="10"/>
  <c r="I126" i="10"/>
  <c r="J126" i="10" s="1"/>
  <c r="C126" i="10"/>
  <c r="D126" i="10"/>
  <c r="I123" i="10"/>
  <c r="J123" i="10" s="1"/>
  <c r="C123" i="10"/>
  <c r="D123" i="10"/>
  <c r="I122" i="10"/>
  <c r="J122" i="10" s="1"/>
  <c r="C122" i="10"/>
  <c r="D122" i="10"/>
  <c r="I121" i="10"/>
  <c r="J121" i="10" s="1"/>
  <c r="C121" i="10"/>
  <c r="D121" i="10"/>
  <c r="I119" i="10"/>
  <c r="J119" i="10" s="1"/>
  <c r="C119" i="10"/>
  <c r="D119" i="10"/>
  <c r="I115" i="10"/>
  <c r="J115" i="10" s="1"/>
  <c r="C115" i="10"/>
  <c r="I111" i="10"/>
  <c r="J111" i="10"/>
  <c r="C111" i="10"/>
  <c r="D111" i="10" s="1"/>
  <c r="I96" i="10"/>
  <c r="J96" i="10"/>
  <c r="C96" i="10"/>
  <c r="D96" i="10" s="1"/>
  <c r="I95" i="10"/>
  <c r="J95" i="10"/>
  <c r="C95" i="10"/>
  <c r="D95" i="10" s="1"/>
  <c r="I93" i="10"/>
  <c r="J93" i="10"/>
  <c r="C93" i="10"/>
  <c r="D93" i="10" s="1"/>
  <c r="I91" i="10"/>
  <c r="J91" i="10"/>
  <c r="C91" i="10"/>
  <c r="D91" i="10" s="1"/>
  <c r="I89" i="10"/>
  <c r="J89" i="10"/>
  <c r="C89" i="10"/>
  <c r="D89" i="10" s="1"/>
  <c r="I88" i="10"/>
  <c r="J88" i="10"/>
  <c r="C88" i="10"/>
  <c r="D88" i="10" s="1"/>
  <c r="I86" i="10"/>
  <c r="J86" i="10"/>
  <c r="C86" i="10"/>
  <c r="D86" i="10" s="1"/>
  <c r="I85" i="10"/>
  <c r="J85" i="10"/>
  <c r="C85" i="10"/>
  <c r="D85" i="10" s="1"/>
  <c r="I84" i="10"/>
  <c r="J84" i="10"/>
  <c r="C84" i="10"/>
  <c r="D84" i="10" s="1"/>
  <c r="I82" i="10"/>
  <c r="J82" i="10"/>
  <c r="C82" i="10"/>
  <c r="I81" i="10"/>
  <c r="J81" i="10"/>
  <c r="C81" i="10"/>
  <c r="I80" i="10"/>
  <c r="J80" i="10" s="1"/>
  <c r="C80" i="10"/>
  <c r="I79" i="10"/>
  <c r="J79" i="10" s="1"/>
  <c r="C79" i="10"/>
  <c r="I78" i="10"/>
  <c r="J78" i="10"/>
  <c r="C78" i="10"/>
  <c r="I77" i="10"/>
  <c r="J77" i="10"/>
  <c r="C77" i="10"/>
  <c r="I76" i="10"/>
  <c r="J76" i="10" s="1"/>
  <c r="C76" i="10"/>
  <c r="I74" i="10"/>
  <c r="J74" i="10" s="1"/>
  <c r="C74" i="10"/>
  <c r="I72" i="10"/>
  <c r="J72" i="10"/>
  <c r="C72" i="10"/>
  <c r="D72" i="10" s="1"/>
  <c r="I70" i="10"/>
  <c r="J70" i="10"/>
  <c r="C70" i="10"/>
  <c r="D70" i="10" s="1"/>
  <c r="I68" i="10"/>
  <c r="J68" i="10"/>
  <c r="C68" i="10"/>
  <c r="D68" i="10" s="1"/>
  <c r="I66" i="10"/>
  <c r="J66" i="10"/>
  <c r="C66" i="10"/>
  <c r="I63" i="10"/>
  <c r="C63" i="10"/>
  <c r="D63" i="10"/>
  <c r="I59" i="10"/>
  <c r="J59" i="10" s="1"/>
  <c r="C59" i="10"/>
  <c r="D59" i="10"/>
  <c r="I55" i="10"/>
  <c r="J55" i="10" s="1"/>
  <c r="C55" i="10"/>
  <c r="I53" i="10"/>
  <c r="J53" i="10" s="1"/>
  <c r="C53" i="10"/>
  <c r="D53" i="10"/>
  <c r="I52" i="10"/>
  <c r="J52" i="10" s="1"/>
  <c r="C52" i="10"/>
  <c r="D52" i="10"/>
  <c r="I50" i="10"/>
  <c r="J50" i="10" s="1"/>
  <c r="C50" i="10"/>
  <c r="I48" i="10"/>
  <c r="J48" i="10"/>
  <c r="C48" i="10"/>
  <c r="I46" i="10"/>
  <c r="J46" i="10"/>
  <c r="C46" i="10"/>
  <c r="D46" i="10" s="1"/>
  <c r="I44" i="10"/>
  <c r="J44" i="10"/>
  <c r="C44" i="10"/>
  <c r="D44" i="10" s="1"/>
  <c r="I42" i="10"/>
  <c r="C42" i="10"/>
  <c r="D42" i="10"/>
  <c r="I40" i="10"/>
  <c r="C40" i="10"/>
  <c r="D40" i="10"/>
  <c r="I37" i="10"/>
  <c r="J37" i="10" s="1"/>
  <c r="C37" i="10"/>
  <c r="D37" i="10"/>
  <c r="I35" i="10"/>
  <c r="J35" i="10" s="1"/>
  <c r="C35" i="10"/>
  <c r="D35" i="10"/>
  <c r="I34" i="10"/>
  <c r="J34" i="10" s="1"/>
  <c r="C34" i="10"/>
  <c r="D34" i="10"/>
  <c r="I32" i="10"/>
  <c r="J32" i="10" s="1"/>
  <c r="C32" i="10"/>
  <c r="D32" i="10"/>
  <c r="I19" i="10"/>
  <c r="C18" i="10"/>
  <c r="D18" i="10" s="1"/>
  <c r="B3" i="10"/>
  <c r="O67" i="10" s="1"/>
  <c r="O111" i="7"/>
  <c r="O99" i="7"/>
  <c r="C22" i="7"/>
  <c r="D22" i="7"/>
  <c r="I22" i="7"/>
  <c r="J22" i="7" s="1"/>
  <c r="C23" i="7"/>
  <c r="D23" i="7"/>
  <c r="I24" i="7"/>
  <c r="J24" i="7" s="1"/>
  <c r="C25" i="7"/>
  <c r="D25" i="7"/>
  <c r="I25" i="7"/>
  <c r="C27" i="7"/>
  <c r="D27" i="7" s="1"/>
  <c r="I27" i="7"/>
  <c r="C32" i="7"/>
  <c r="D32" i="7" s="1"/>
  <c r="I36" i="7"/>
  <c r="J36" i="7"/>
  <c r="I37" i="7"/>
  <c r="J37" i="7" s="1"/>
  <c r="C38" i="7"/>
  <c r="I38" i="7"/>
  <c r="C42" i="7"/>
  <c r="I42" i="7"/>
  <c r="C43" i="7"/>
  <c r="D43" i="7"/>
  <c r="I43" i="7"/>
  <c r="C48" i="7"/>
  <c r="D48" i="7" s="1"/>
  <c r="I52" i="7"/>
  <c r="I53" i="7"/>
  <c r="C70" i="7"/>
  <c r="D70" i="7" s="1"/>
  <c r="I70" i="7"/>
  <c r="J70" i="7"/>
  <c r="C71" i="7"/>
  <c r="D71" i="7" s="1"/>
  <c r="I72" i="7"/>
  <c r="C73" i="7"/>
  <c r="D73" i="7" s="1"/>
  <c r="I73" i="7"/>
  <c r="J73" i="7"/>
  <c r="C74" i="7"/>
  <c r="D74" i="7" s="1"/>
  <c r="I74" i="7"/>
  <c r="J74" i="7"/>
  <c r="C75" i="7"/>
  <c r="D75" i="7" s="1"/>
  <c r="I75" i="7"/>
  <c r="J75" i="7"/>
  <c r="C76" i="7"/>
  <c r="D76" i="7" s="1"/>
  <c r="C77" i="7"/>
  <c r="D77" i="7"/>
  <c r="I79" i="7"/>
  <c r="J79" i="7" s="1"/>
  <c r="C80" i="7"/>
  <c r="D80" i="7"/>
  <c r="I84" i="7"/>
  <c r="I85" i="7"/>
  <c r="C91" i="7"/>
  <c r="D91" i="7" s="1"/>
  <c r="I91" i="7"/>
  <c r="C102" i="7"/>
  <c r="D102" i="7"/>
  <c r="I102" i="7"/>
  <c r="J102" i="7" s="1"/>
  <c r="C103" i="7"/>
  <c r="D103" i="7"/>
  <c r="I103" i="7"/>
  <c r="C106" i="7"/>
  <c r="D106" i="7"/>
  <c r="I106" i="7"/>
  <c r="C107" i="7"/>
  <c r="D107" i="7"/>
  <c r="I107" i="7"/>
  <c r="C112" i="7"/>
  <c r="D112" i="7" s="1"/>
  <c r="I116" i="7"/>
  <c r="J116" i="7"/>
  <c r="I117" i="7"/>
  <c r="C122" i="7"/>
  <c r="D122" i="7"/>
  <c r="I122" i="7"/>
  <c r="C123" i="7"/>
  <c r="D123" i="7"/>
  <c r="I123" i="7"/>
  <c r="I128" i="7"/>
  <c r="J128" i="7" s="1"/>
  <c r="C129" i="7"/>
  <c r="D129" i="7"/>
  <c r="I129" i="7"/>
  <c r="C130" i="7"/>
  <c r="D130" i="7"/>
  <c r="I130" i="7"/>
  <c r="J130" i="7" s="1"/>
  <c r="C132" i="7"/>
  <c r="C133" i="7"/>
  <c r="I133" i="7"/>
  <c r="C134" i="7"/>
  <c r="D134" i="7" s="1"/>
  <c r="I135" i="7"/>
  <c r="C136" i="7"/>
  <c r="O50" i="7"/>
  <c r="O30" i="9"/>
  <c r="I85" i="12"/>
  <c r="C53" i="12"/>
  <c r="C24" i="12"/>
  <c r="D24" i="12" s="1"/>
  <c r="I135" i="12"/>
  <c r="C44" i="12"/>
  <c r="D44" i="12"/>
  <c r="B49" i="1"/>
  <c r="C127" i="12"/>
  <c r="D127" i="12"/>
  <c r="C40" i="12"/>
  <c r="I16" i="12"/>
  <c r="C27" i="12"/>
  <c r="D27" i="12"/>
  <c r="C43" i="12"/>
  <c r="D43" i="12" s="1"/>
  <c r="C133" i="12"/>
  <c r="C103" i="12"/>
  <c r="I90" i="12"/>
  <c r="I55" i="12"/>
  <c r="I47" i="12"/>
  <c r="I39" i="12"/>
  <c r="C34" i="12"/>
  <c r="D34" i="12"/>
  <c r="O43" i="10"/>
  <c r="O71" i="10"/>
  <c r="O75" i="10"/>
  <c r="O114" i="10"/>
  <c r="O28" i="10"/>
  <c r="O19" i="10"/>
  <c r="O53" i="10"/>
  <c r="O99" i="10"/>
  <c r="O132" i="10"/>
  <c r="O40" i="10"/>
  <c r="I29" i="10"/>
  <c r="J29" i="10"/>
  <c r="C29" i="10"/>
  <c r="D29" i="10" s="1"/>
  <c r="I27" i="10"/>
  <c r="J27" i="10"/>
  <c r="C27" i="10"/>
  <c r="D27" i="10" s="1"/>
  <c r="I26" i="10"/>
  <c r="J26" i="10"/>
  <c r="C26" i="10"/>
  <c r="D26" i="10" s="1"/>
  <c r="I23" i="10"/>
  <c r="C22" i="10"/>
  <c r="D22" i="10" s="1"/>
  <c r="C20" i="10"/>
  <c r="D20" i="10"/>
  <c r="I17" i="10"/>
  <c r="O128" i="7"/>
  <c r="O69" i="7"/>
  <c r="O133" i="7"/>
  <c r="O14" i="9"/>
  <c r="O17" i="10"/>
  <c r="O38" i="10"/>
  <c r="O22" i="10"/>
  <c r="O120" i="10"/>
  <c r="O111" i="10"/>
  <c r="O97" i="10"/>
  <c r="O59" i="10"/>
  <c r="O23" i="13"/>
  <c r="O73" i="13"/>
  <c r="O76" i="13"/>
  <c r="O80" i="13"/>
  <c r="O93" i="13"/>
  <c r="O98" i="13"/>
  <c r="O106" i="13"/>
  <c r="O113" i="13"/>
  <c r="O115" i="13"/>
  <c r="O120" i="13"/>
  <c r="O125" i="13"/>
  <c r="O19" i="13"/>
  <c r="O32" i="13"/>
  <c r="O36" i="13"/>
  <c r="O40" i="13"/>
  <c r="O44" i="13"/>
  <c r="O46" i="13"/>
  <c r="O48" i="13"/>
  <c r="O77" i="13"/>
  <c r="O86" i="13"/>
  <c r="O97" i="13"/>
  <c r="O105" i="13"/>
  <c r="O117" i="13"/>
  <c r="O128" i="13"/>
  <c r="O18" i="13"/>
  <c r="O126" i="10"/>
  <c r="O102" i="10"/>
  <c r="O94" i="10"/>
  <c r="O90" i="10"/>
  <c r="O49" i="10"/>
  <c r="B44" i="5"/>
  <c r="E13" i="5" s="1"/>
  <c r="O69" i="13"/>
  <c r="O65" i="13"/>
  <c r="O61" i="13"/>
  <c r="O55" i="13"/>
  <c r="O51" i="13"/>
  <c r="O24" i="13"/>
  <c r="C16" i="10"/>
  <c r="D16" i="10" s="1"/>
  <c r="I15" i="10"/>
  <c r="B44" i="4"/>
  <c r="E13" i="4" s="1"/>
  <c r="B43" i="4"/>
  <c r="B49" i="3"/>
  <c r="B39" i="2"/>
  <c r="O84" i="9"/>
  <c r="O100" i="9"/>
  <c r="O115" i="9"/>
  <c r="O134" i="9"/>
  <c r="O66" i="9"/>
  <c r="O91" i="9"/>
  <c r="O122" i="9"/>
  <c r="O27" i="9"/>
  <c r="O20" i="9"/>
  <c r="O21" i="13"/>
  <c r="O14" i="13"/>
  <c r="O27" i="13"/>
  <c r="O29" i="13"/>
  <c r="O33" i="13"/>
  <c r="O37" i="13"/>
  <c r="O41" i="13"/>
  <c r="O50" i="13"/>
  <c r="O54" i="13"/>
  <c r="O58" i="13"/>
  <c r="O60" i="13"/>
  <c r="O64" i="13"/>
  <c r="O68" i="13"/>
  <c r="O72" i="13"/>
  <c r="O78" i="13"/>
  <c r="O83" i="13"/>
  <c r="O85" i="13"/>
  <c r="O88" i="13"/>
  <c r="O92" i="13"/>
  <c r="O96" i="13"/>
  <c r="O100" i="13"/>
  <c r="O104" i="13"/>
  <c r="O108" i="13"/>
  <c r="O112" i="13"/>
  <c r="O119" i="13"/>
  <c r="O124" i="13"/>
  <c r="O129" i="13"/>
  <c r="O132" i="13"/>
  <c r="O134" i="13"/>
  <c r="O136" i="13"/>
  <c r="O17" i="13"/>
  <c r="O41" i="9"/>
  <c r="O109" i="9"/>
  <c r="O77" i="9"/>
  <c r="C15" i="13"/>
  <c r="D15" i="13"/>
  <c r="C17" i="13"/>
  <c r="I17" i="13"/>
  <c r="C19" i="13"/>
  <c r="D19" i="13" s="1"/>
  <c r="I19" i="13"/>
  <c r="J19" i="13" s="1"/>
  <c r="B40" i="2"/>
  <c r="E13" i="2" s="1"/>
  <c r="I15" i="13"/>
  <c r="C22" i="12"/>
  <c r="D22" i="12"/>
  <c r="I130" i="12"/>
  <c r="I121" i="12"/>
  <c r="I119" i="12"/>
  <c r="C112" i="12"/>
  <c r="D112" i="12" s="1"/>
  <c r="I106" i="12"/>
  <c r="J106" i="12"/>
  <c r="I104" i="12"/>
  <c r="J104" i="12" s="1"/>
  <c r="C101" i="12"/>
  <c r="D101" i="12"/>
  <c r="C92" i="12"/>
  <c r="D92" i="12" s="1"/>
  <c r="C81" i="12"/>
  <c r="D81" i="12"/>
  <c r="C73" i="12"/>
  <c r="D73" i="12" s="1"/>
  <c r="C72" i="12"/>
  <c r="D72" i="12"/>
  <c r="C65" i="12"/>
  <c r="D65" i="12" s="1"/>
  <c r="C63" i="12"/>
  <c r="D63" i="12"/>
  <c r="C62" i="12"/>
  <c r="D62" i="12" s="1"/>
  <c r="I23" i="12"/>
  <c r="C32" i="12"/>
  <c r="D32" i="12"/>
  <c r="I18" i="12"/>
  <c r="I28" i="12"/>
  <c r="I34" i="12"/>
  <c r="I44" i="12"/>
  <c r="J44" i="12" s="1"/>
  <c r="I48" i="12"/>
  <c r="C131" i="12"/>
  <c r="D131" i="12" s="1"/>
  <c r="I129" i="12"/>
  <c r="I127" i="12"/>
  <c r="C124" i="12"/>
  <c r="D124" i="12" s="1"/>
  <c r="C122" i="12"/>
  <c r="D122" i="12" s="1"/>
  <c r="E119" i="12" s="1"/>
  <c r="F119" i="12" s="1"/>
  <c r="I120" i="12"/>
  <c r="I112" i="12"/>
  <c r="C107" i="12"/>
  <c r="D107" i="12" s="1"/>
  <c r="I105" i="12"/>
  <c r="I102" i="12"/>
  <c r="I101" i="12"/>
  <c r="C89" i="12"/>
  <c r="D89" i="12" s="1"/>
  <c r="C88" i="12"/>
  <c r="D88" i="12"/>
  <c r="I86" i="12"/>
  <c r="C82" i="12"/>
  <c r="D82" i="12"/>
  <c r="C79" i="12"/>
  <c r="D79" i="12"/>
  <c r="C78" i="12"/>
  <c r="D78" i="12"/>
  <c r="I70" i="12"/>
  <c r="J70" i="12"/>
  <c r="I69" i="12"/>
  <c r="C64" i="12"/>
  <c r="C59" i="12"/>
  <c r="D59" i="12"/>
  <c r="I56" i="12"/>
  <c r="J56" i="12"/>
  <c r="I41" i="12"/>
  <c r="J41" i="12"/>
  <c r="I37" i="12"/>
  <c r="J37" i="12"/>
  <c r="I27" i="12"/>
  <c r="J27" i="12"/>
  <c r="I25" i="12"/>
  <c r="I15" i="12"/>
  <c r="B50" i="1"/>
  <c r="E13" i="1"/>
  <c r="K896" i="1" s="1"/>
  <c r="O95" i="7"/>
  <c r="O53" i="9"/>
  <c r="O81" i="9"/>
  <c r="O113" i="9"/>
  <c r="O49" i="9"/>
  <c r="O16" i="13"/>
  <c r="O135" i="13"/>
  <c r="O133" i="13"/>
  <c r="O130" i="13"/>
  <c r="O127" i="13"/>
  <c r="O121" i="13"/>
  <c r="O118" i="13"/>
  <c r="O111" i="13"/>
  <c r="O107" i="13"/>
  <c r="O103" i="13"/>
  <c r="O99" i="13"/>
  <c r="O95" i="13"/>
  <c r="O89" i="13"/>
  <c r="O87" i="13"/>
  <c r="O84" i="13"/>
  <c r="O82" i="13"/>
  <c r="O75" i="13"/>
  <c r="O71" i="13"/>
  <c r="O67" i="13"/>
  <c r="O63" i="13"/>
  <c r="R82" i="13" s="1"/>
  <c r="O59" i="13"/>
  <c r="O57" i="13"/>
  <c r="O53" i="13"/>
  <c r="O42" i="13"/>
  <c r="O38" i="13"/>
  <c r="O34" i="13"/>
  <c r="O30" i="13"/>
  <c r="O28" i="13"/>
  <c r="O22" i="13"/>
  <c r="O20" i="13"/>
  <c r="R14" i="13" s="1"/>
  <c r="O32" i="9"/>
  <c r="O47" i="9"/>
  <c r="O15" i="9"/>
  <c r="O111" i="9"/>
  <c r="O79" i="9"/>
  <c r="O63" i="9"/>
  <c r="O123" i="9"/>
  <c r="O106" i="9"/>
  <c r="O90" i="9"/>
  <c r="O26" i="13"/>
  <c r="O52" i="13"/>
  <c r="O56" i="13"/>
  <c r="R74" i="13" s="1"/>
  <c r="O62" i="13"/>
  <c r="O66" i="13"/>
  <c r="O70" i="13"/>
  <c r="R89" i="13" s="1"/>
  <c r="O57" i="10"/>
  <c r="O89" i="10"/>
  <c r="O93" i="10"/>
  <c r="O100" i="10"/>
  <c r="O104" i="10"/>
  <c r="O113" i="10"/>
  <c r="O127" i="10"/>
  <c r="O15" i="13"/>
  <c r="R34" i="13" s="1"/>
  <c r="S34" i="13" s="1"/>
  <c r="O131" i="13"/>
  <c r="O122" i="13"/>
  <c r="O109" i="13"/>
  <c r="O101" i="13"/>
  <c r="O91" i="13"/>
  <c r="O81" i="13"/>
  <c r="O49" i="13"/>
  <c r="O47" i="13"/>
  <c r="O45" i="13"/>
  <c r="O43" i="13"/>
  <c r="O39" i="13"/>
  <c r="O35" i="13"/>
  <c r="O31" i="13"/>
  <c r="O126" i="13"/>
  <c r="O123" i="13"/>
  <c r="O116" i="13"/>
  <c r="O114" i="13"/>
  <c r="O110" i="13"/>
  <c r="O102" i="13"/>
  <c r="O94" i="13"/>
  <c r="O90" i="13"/>
  <c r="R99" i="13" s="1"/>
  <c r="O79" i="13"/>
  <c r="O74" i="13"/>
  <c r="O58" i="10"/>
  <c r="O79" i="10"/>
  <c r="O96" i="10"/>
  <c r="O109" i="10"/>
  <c r="O119" i="10"/>
  <c r="O133" i="10"/>
  <c r="O26" i="10"/>
  <c r="O42" i="10"/>
  <c r="O52" i="10"/>
  <c r="O29" i="10"/>
  <c r="O37" i="10"/>
  <c r="O37" i="9"/>
  <c r="O23" i="10"/>
  <c r="O32" i="10"/>
  <c r="O131" i="10"/>
  <c r="O88" i="10"/>
  <c r="O56" i="10"/>
  <c r="O51" i="10"/>
  <c r="O27" i="10"/>
  <c r="O36" i="10"/>
  <c r="O122" i="10"/>
  <c r="O103" i="10"/>
  <c r="O74" i="10"/>
  <c r="O70" i="10"/>
  <c r="O66" i="10"/>
  <c r="O57" i="9"/>
  <c r="O129" i="9"/>
  <c r="J15" i="10"/>
  <c r="R86" i="13"/>
  <c r="S86" i="13" s="1"/>
  <c r="R94" i="13"/>
  <c r="R104" i="13"/>
  <c r="R103" i="13"/>
  <c r="R46" i="13"/>
  <c r="S46" i="13" s="1"/>
  <c r="R38" i="13"/>
  <c r="R15" i="13"/>
  <c r="S15" i="13" s="1"/>
  <c r="T14" i="13" s="1"/>
  <c r="R127" i="13"/>
  <c r="S127" i="13" s="1"/>
  <c r="R87" i="13"/>
  <c r="R83" i="13"/>
  <c r="R133" i="13"/>
  <c r="R43" i="13"/>
  <c r="R25" i="13"/>
  <c r="J15" i="13"/>
  <c r="R123" i="13"/>
  <c r="R29" i="13"/>
  <c r="R125" i="13"/>
  <c r="R17" i="13"/>
  <c r="R32" i="13"/>
  <c r="H112" i="12"/>
  <c r="J112" i="12" s="1"/>
  <c r="Q112" i="12"/>
  <c r="Q92" i="12"/>
  <c r="P92" i="12"/>
  <c r="H82" i="12"/>
  <c r="P82" i="12"/>
  <c r="H76" i="12"/>
  <c r="P76" i="12"/>
  <c r="Q129" i="13"/>
  <c r="P129" i="13"/>
  <c r="P114" i="13"/>
  <c r="Q113" i="13"/>
  <c r="P113" i="13"/>
  <c r="H108" i="12"/>
  <c r="Q94" i="12"/>
  <c r="Q90" i="12"/>
  <c r="R100" i="12" s="1"/>
  <c r="S100" i="12" s="1"/>
  <c r="P90" i="12"/>
  <c r="Q86" i="12"/>
  <c r="P86" i="12"/>
  <c r="P36" i="12"/>
  <c r="S36" i="12" s="1"/>
  <c r="H36" i="12"/>
  <c r="H15" i="12"/>
  <c r="J15" i="12" s="1"/>
  <c r="Q15" i="12"/>
  <c r="P133" i="13"/>
  <c r="S133" i="13" s="1"/>
  <c r="P125" i="13"/>
  <c r="P123" i="13"/>
  <c r="Q127" i="12"/>
  <c r="Q122" i="12"/>
  <c r="P119" i="12"/>
  <c r="P104" i="12"/>
  <c r="P96" i="12"/>
  <c r="H92" i="12"/>
  <c r="Q76" i="12"/>
  <c r="Q60" i="12"/>
  <c r="P52" i="12"/>
  <c r="P44" i="12"/>
  <c r="Q98" i="13"/>
  <c r="Q97" i="13"/>
  <c r="P89" i="13"/>
  <c r="Q52" i="13"/>
  <c r="Q50" i="13"/>
  <c r="Q46" i="13"/>
  <c r="Q42" i="13"/>
  <c r="Q38" i="13"/>
  <c r="R57" i="13"/>
  <c r="P27" i="13"/>
  <c r="P16" i="13"/>
  <c r="P15" i="13"/>
  <c r="T15" i="13"/>
  <c r="U15" i="13" s="1"/>
  <c r="Q14" i="13"/>
  <c r="Q134" i="7"/>
  <c r="Q130" i="7"/>
  <c r="Q123" i="7"/>
  <c r="Q73" i="7"/>
  <c r="Q57" i="7"/>
  <c r="Q35" i="7"/>
  <c r="H26" i="7"/>
  <c r="P131" i="10"/>
  <c r="P127" i="10"/>
  <c r="D113" i="10"/>
  <c r="P91" i="10"/>
  <c r="P87" i="10"/>
  <c r="P83" i="10"/>
  <c r="P75" i="10"/>
  <c r="P67" i="10"/>
  <c r="D60" i="10"/>
  <c r="P59" i="10"/>
  <c r="P55" i="10"/>
  <c r="P46" i="10"/>
  <c r="P42" i="10"/>
  <c r="D25" i="10"/>
  <c r="P22" i="10"/>
  <c r="Q82" i="12"/>
  <c r="Q102" i="13"/>
  <c r="Q34" i="13"/>
  <c r="P119" i="10"/>
  <c r="D90" i="10"/>
  <c r="P38" i="10"/>
  <c r="P131" i="13"/>
  <c r="P111" i="10"/>
  <c r="P52" i="10"/>
  <c r="P48" i="10"/>
  <c r="D45" i="10"/>
  <c r="P44" i="10"/>
  <c r="D94" i="10"/>
  <c r="P30" i="10"/>
  <c r="P23" i="13"/>
  <c r="Q125" i="12"/>
  <c r="Q117" i="12"/>
  <c r="P115" i="13"/>
  <c r="D108" i="13"/>
  <c r="Q56" i="13"/>
  <c r="P53" i="13"/>
  <c r="P47" i="13"/>
  <c r="P43" i="13"/>
  <c r="D43" i="13"/>
  <c r="P39" i="13"/>
  <c r="P31" i="13"/>
  <c r="Q103" i="7"/>
  <c r="Q19" i="7"/>
  <c r="P123" i="10"/>
  <c r="P122" i="10"/>
  <c r="P121" i="10"/>
  <c r="Q70" i="10"/>
  <c r="P63" i="10"/>
  <c r="D49" i="10"/>
  <c r="Q121" i="7"/>
  <c r="Q49" i="7"/>
  <c r="O15" i="7"/>
  <c r="O74" i="7"/>
  <c r="O22" i="7"/>
  <c r="O54" i="7"/>
  <c r="O70" i="7"/>
  <c r="O86" i="7"/>
  <c r="O118" i="7"/>
  <c r="O134" i="7"/>
  <c r="O27" i="7"/>
  <c r="O59" i="7"/>
  <c r="O75" i="7"/>
  <c r="O91" i="7"/>
  <c r="O123" i="7"/>
  <c r="O103" i="7"/>
  <c r="O71" i="7"/>
  <c r="O130" i="7"/>
  <c r="O98" i="7"/>
  <c r="O66" i="7"/>
  <c r="O135" i="7"/>
  <c r="O20" i="7"/>
  <c r="O28" i="7"/>
  <c r="O44" i="7"/>
  <c r="O52" i="7"/>
  <c r="O60" i="7"/>
  <c r="O76" i="7"/>
  <c r="O84" i="7"/>
  <c r="O92" i="7"/>
  <c r="O108" i="7"/>
  <c r="O116" i="7"/>
  <c r="O124" i="7"/>
  <c r="O17" i="7"/>
  <c r="O25" i="7"/>
  <c r="O33" i="7"/>
  <c r="O49" i="7"/>
  <c r="O57" i="7"/>
  <c r="O65" i="7"/>
  <c r="O81" i="7"/>
  <c r="O89" i="7"/>
  <c r="O97" i="7"/>
  <c r="O113" i="7"/>
  <c r="O121" i="7"/>
  <c r="O129" i="7"/>
  <c r="O31" i="7"/>
  <c r="O58" i="7"/>
  <c r="O63" i="7"/>
  <c r="H136" i="12"/>
  <c r="Q136" i="12"/>
  <c r="H132" i="12"/>
  <c r="Q132" i="12"/>
  <c r="P132" i="12"/>
  <c r="H130" i="12"/>
  <c r="J130" i="12" s="1"/>
  <c r="Q130" i="12"/>
  <c r="P130" i="12"/>
  <c r="H128" i="12"/>
  <c r="Q128" i="12"/>
  <c r="H113" i="12"/>
  <c r="Q113" i="12"/>
  <c r="P113" i="12"/>
  <c r="H111" i="12"/>
  <c r="Q111" i="12"/>
  <c r="P111" i="12"/>
  <c r="H85" i="12"/>
  <c r="J85" i="12" s="1"/>
  <c r="Q85" i="12"/>
  <c r="H83" i="12"/>
  <c r="P83" i="12"/>
  <c r="Q83" i="12"/>
  <c r="H80" i="12"/>
  <c r="P80" i="12"/>
  <c r="H77" i="12"/>
  <c r="Q77" i="12"/>
  <c r="P77" i="12"/>
  <c r="H40" i="12"/>
  <c r="Q40" i="12"/>
  <c r="P40" i="12"/>
  <c r="D40" i="12"/>
  <c r="H38" i="12"/>
  <c r="Q38" i="12"/>
  <c r="P30" i="12"/>
  <c r="Q30" i="12"/>
  <c r="H30" i="12"/>
  <c r="H28" i="12"/>
  <c r="J28" i="12" s="1"/>
  <c r="P28" i="12"/>
  <c r="Q23" i="12"/>
  <c r="P23" i="12"/>
  <c r="H23" i="12"/>
  <c r="J23" i="12" s="1"/>
  <c r="H20" i="12"/>
  <c r="P20" i="12"/>
  <c r="C15" i="12"/>
  <c r="I17" i="12"/>
  <c r="C36" i="12"/>
  <c r="D36" i="12"/>
  <c r="I89" i="12"/>
  <c r="C31" i="12"/>
  <c r="D31" i="12" s="1"/>
  <c r="C47" i="12"/>
  <c r="D47" i="12"/>
  <c r="I131" i="12"/>
  <c r="C113" i="12"/>
  <c r="D113" i="12"/>
  <c r="I110" i="12"/>
  <c r="J110" i="12" s="1"/>
  <c r="C110" i="12"/>
  <c r="D110" i="12"/>
  <c r="I109" i="12"/>
  <c r="C99" i="12"/>
  <c r="D99" i="12"/>
  <c r="I97" i="12"/>
  <c r="J97" i="12" s="1"/>
  <c r="I94" i="12"/>
  <c r="C94" i="12"/>
  <c r="D94" i="12" s="1"/>
  <c r="C67" i="12"/>
  <c r="D67" i="12"/>
  <c r="I59" i="12"/>
  <c r="C125" i="12"/>
  <c r="D125" i="12" s="1"/>
  <c r="I122" i="12"/>
  <c r="C116" i="12"/>
  <c r="C114" i="12"/>
  <c r="D114" i="12"/>
  <c r="I107" i="12"/>
  <c r="C90" i="12"/>
  <c r="D90" i="12" s="1"/>
  <c r="C71" i="12"/>
  <c r="D71" i="12" s="1"/>
  <c r="I66" i="12"/>
  <c r="C21" i="12"/>
  <c r="D21" i="12"/>
  <c r="C25" i="12"/>
  <c r="C29" i="12"/>
  <c r="D29" i="12" s="1"/>
  <c r="C33" i="12"/>
  <c r="D33" i="12" s="1"/>
  <c r="C37" i="12"/>
  <c r="D37" i="12" s="1"/>
  <c r="C41" i="12"/>
  <c r="D41" i="12"/>
  <c r="C45" i="12"/>
  <c r="D45" i="12" s="1"/>
  <c r="C49" i="12"/>
  <c r="D49" i="12" s="1"/>
  <c r="I136" i="12"/>
  <c r="C134" i="12"/>
  <c r="D134" i="12"/>
  <c r="I132" i="12"/>
  <c r="C128" i="12"/>
  <c r="I123" i="12"/>
  <c r="C119" i="12"/>
  <c r="D119" i="12" s="1"/>
  <c r="I118" i="12"/>
  <c r="I108" i="12"/>
  <c r="J108" i="12"/>
  <c r="C96" i="12"/>
  <c r="D96" i="12"/>
  <c r="I95" i="12"/>
  <c r="J95" i="12"/>
  <c r="I92" i="12"/>
  <c r="I84" i="12"/>
  <c r="C84" i="12"/>
  <c r="D84" i="12"/>
  <c r="I83" i="12"/>
  <c r="C80" i="12"/>
  <c r="D80" i="12" s="1"/>
  <c r="I79" i="12"/>
  <c r="J79" i="12" s="1"/>
  <c r="C77" i="12"/>
  <c r="D77" i="12" s="1"/>
  <c r="I76" i="12"/>
  <c r="I58" i="12"/>
  <c r="C58" i="12"/>
  <c r="D58" i="12" s="1"/>
  <c r="I57" i="12"/>
  <c r="I54" i="12"/>
  <c r="C54" i="12"/>
  <c r="D54" i="12" s="1"/>
  <c r="C28" i="12"/>
  <c r="I21" i="12"/>
  <c r="J21" i="12"/>
  <c r="I22" i="12"/>
  <c r="J22" i="12"/>
  <c r="I24" i="12"/>
  <c r="I30" i="12"/>
  <c r="I32" i="12"/>
  <c r="I38" i="12"/>
  <c r="I40" i="12"/>
  <c r="I42" i="12"/>
  <c r="I52" i="12"/>
  <c r="C136" i="12"/>
  <c r="I134" i="12"/>
  <c r="I133" i="12"/>
  <c r="C129" i="12"/>
  <c r="D129" i="12"/>
  <c r="I128" i="12"/>
  <c r="C126" i="12"/>
  <c r="D126" i="12" s="1"/>
  <c r="I125" i="12"/>
  <c r="C118" i="12"/>
  <c r="D118" i="12" s="1"/>
  <c r="C117" i="12"/>
  <c r="D117" i="12"/>
  <c r="I116" i="12"/>
  <c r="C115" i="12"/>
  <c r="D115" i="12" s="1"/>
  <c r="I114" i="12"/>
  <c r="C111" i="12"/>
  <c r="C109" i="12"/>
  <c r="D109" i="12" s="1"/>
  <c r="C108" i="12"/>
  <c r="I100" i="12"/>
  <c r="C100" i="12"/>
  <c r="D100" i="12" s="1"/>
  <c r="I99" i="12"/>
  <c r="I98" i="12"/>
  <c r="C98" i="12"/>
  <c r="D98" i="12" s="1"/>
  <c r="C97" i="12"/>
  <c r="D97" i="12" s="1"/>
  <c r="C95" i="12"/>
  <c r="D95" i="12" s="1"/>
  <c r="C93" i="12"/>
  <c r="D93" i="12" s="1"/>
  <c r="I87" i="12"/>
  <c r="C86" i="12"/>
  <c r="D86" i="12"/>
  <c r="C85" i="12"/>
  <c r="D85" i="12" s="1"/>
  <c r="C83" i="12"/>
  <c r="I82" i="12"/>
  <c r="J82" i="12" s="1"/>
  <c r="I75" i="12"/>
  <c r="J75" i="12" s="1"/>
  <c r="I74" i="12"/>
  <c r="C74" i="12"/>
  <c r="D74" i="12" s="1"/>
  <c r="I73" i="12"/>
  <c r="I68" i="12"/>
  <c r="J68" i="12" s="1"/>
  <c r="C68" i="12"/>
  <c r="D68" i="12"/>
  <c r="I67" i="12"/>
  <c r="I65" i="12"/>
  <c r="J65" i="12"/>
  <c r="C61" i="12"/>
  <c r="D61" i="12" s="1"/>
  <c r="I60" i="12"/>
  <c r="C55" i="12"/>
  <c r="D55" i="12" s="1"/>
  <c r="I53" i="12"/>
  <c r="C50" i="12"/>
  <c r="D50" i="12"/>
  <c r="I49" i="12"/>
  <c r="J49" i="12" s="1"/>
  <c r="C46" i="12"/>
  <c r="D46" i="12"/>
  <c r="I45" i="12"/>
  <c r="J45" i="12" s="1"/>
  <c r="C42" i="12"/>
  <c r="D42" i="12"/>
  <c r="C20" i="12"/>
  <c r="I19" i="12"/>
  <c r="J19" i="12" s="1"/>
  <c r="H136" i="7"/>
  <c r="P136" i="7"/>
  <c r="D136" i="7"/>
  <c r="H133" i="7"/>
  <c r="J133" i="7"/>
  <c r="P133" i="7"/>
  <c r="Q133" i="7"/>
  <c r="D133" i="7"/>
  <c r="H131" i="7"/>
  <c r="Q131" i="7"/>
  <c r="P131" i="7"/>
  <c r="P126" i="7"/>
  <c r="Q126" i="7"/>
  <c r="H126" i="7"/>
  <c r="P124" i="7"/>
  <c r="Q124" i="7"/>
  <c r="H115" i="7"/>
  <c r="Q115" i="7"/>
  <c r="Q85" i="7"/>
  <c r="H85" i="7"/>
  <c r="J85" i="7"/>
  <c r="Q95" i="9"/>
  <c r="I15" i="9"/>
  <c r="J15" i="9" s="1"/>
  <c r="C30" i="9"/>
  <c r="D30" i="9" s="1"/>
  <c r="C38" i="9"/>
  <c r="D38" i="9" s="1"/>
  <c r="C44" i="9"/>
  <c r="D44" i="9" s="1"/>
  <c r="C52" i="9"/>
  <c r="D52" i="9" s="1"/>
  <c r="C62" i="9"/>
  <c r="D62" i="9" s="1"/>
  <c r="C64" i="9"/>
  <c r="D64" i="9" s="1"/>
  <c r="C66" i="9"/>
  <c r="D66" i="9"/>
  <c r="C68" i="9"/>
  <c r="D68" i="9" s="1"/>
  <c r="I79" i="9"/>
  <c r="J79" i="9" s="1"/>
  <c r="C81" i="9"/>
  <c r="D81" i="9" s="1"/>
  <c r="C89" i="9"/>
  <c r="D89" i="9" s="1"/>
  <c r="I103" i="9"/>
  <c r="C104" i="9"/>
  <c r="D104" i="9"/>
  <c r="I111" i="9"/>
  <c r="J111" i="9" s="1"/>
  <c r="C113" i="9"/>
  <c r="D113" i="9"/>
  <c r="C34" i="9"/>
  <c r="C88" i="9"/>
  <c r="D88" i="9" s="1"/>
  <c r="I95" i="9"/>
  <c r="J95" i="9" s="1"/>
  <c r="C96" i="9"/>
  <c r="D96" i="9" s="1"/>
  <c r="C97" i="9"/>
  <c r="D97" i="9"/>
  <c r="C112" i="9"/>
  <c r="D112" i="9" s="1"/>
  <c r="C48" i="9"/>
  <c r="D48" i="9" s="1"/>
  <c r="I52" i="9"/>
  <c r="I62" i="9"/>
  <c r="J62" i="9"/>
  <c r="I64" i="9"/>
  <c r="J64" i="9"/>
  <c r="I66" i="9"/>
  <c r="J66" i="9"/>
  <c r="I68" i="9"/>
  <c r="J68" i="9"/>
  <c r="C80" i="9"/>
  <c r="D80" i="9"/>
  <c r="I87" i="9"/>
  <c r="J87" i="9"/>
  <c r="C105" i="9"/>
  <c r="D105" i="9"/>
  <c r="C135" i="9"/>
  <c r="D135" i="9"/>
  <c r="I132" i="9"/>
  <c r="J132" i="9"/>
  <c r="I131" i="9"/>
  <c r="J131" i="9"/>
  <c r="C121" i="9"/>
  <c r="D121" i="9"/>
  <c r="C117" i="9"/>
  <c r="D117" i="9"/>
  <c r="I116" i="9"/>
  <c r="J116" i="9"/>
  <c r="I115" i="9"/>
  <c r="J115" i="9"/>
  <c r="C109" i="9"/>
  <c r="D109" i="9"/>
  <c r="C108" i="9"/>
  <c r="D108" i="9"/>
  <c r="I107" i="9"/>
  <c r="J107" i="9"/>
  <c r="C101" i="9"/>
  <c r="D101" i="9"/>
  <c r="C100" i="9"/>
  <c r="D100" i="9"/>
  <c r="I99" i="9"/>
  <c r="J99" i="9"/>
  <c r="C93" i="9"/>
  <c r="D93" i="9"/>
  <c r="C92" i="9"/>
  <c r="D92" i="9"/>
  <c r="I91" i="9"/>
  <c r="C85" i="9"/>
  <c r="D85" i="9" s="1"/>
  <c r="C84" i="9"/>
  <c r="D84" i="9" s="1"/>
  <c r="I83" i="9"/>
  <c r="J83" i="9" s="1"/>
  <c r="C77" i="9"/>
  <c r="D77" i="9" s="1"/>
  <c r="I76" i="9"/>
  <c r="J76" i="9" s="1"/>
  <c r="I75" i="9"/>
  <c r="J75" i="9" s="1"/>
  <c r="C50" i="9"/>
  <c r="D50" i="9"/>
  <c r="C46" i="9"/>
  <c r="D46" i="9" s="1"/>
  <c r="C42" i="9"/>
  <c r="D42" i="9" s="1"/>
  <c r="C36" i="9"/>
  <c r="D36" i="9" s="1"/>
  <c r="C32" i="9"/>
  <c r="D32" i="9" s="1"/>
  <c r="C27" i="9"/>
  <c r="C19" i="9"/>
  <c r="D19" i="9"/>
  <c r="C136" i="9"/>
  <c r="D136" i="9" s="1"/>
  <c r="E136" i="9" s="1"/>
  <c r="F136" i="9"/>
  <c r="I135" i="9"/>
  <c r="J135" i="9" s="1"/>
  <c r="I130" i="9"/>
  <c r="J130" i="9"/>
  <c r="I128" i="9"/>
  <c r="J128" i="9" s="1"/>
  <c r="C126" i="9"/>
  <c r="D126" i="9"/>
  <c r="I124" i="9"/>
  <c r="J124" i="9" s="1"/>
  <c r="I122" i="9"/>
  <c r="J122" i="9"/>
  <c r="I121" i="9"/>
  <c r="J121" i="9" s="1"/>
  <c r="C120" i="9"/>
  <c r="D120" i="9"/>
  <c r="C119" i="9"/>
  <c r="D119" i="9" s="1"/>
  <c r="C118" i="9"/>
  <c r="D118" i="9"/>
  <c r="I117" i="9"/>
  <c r="J117" i="9" s="1"/>
  <c r="C115" i="9"/>
  <c r="D115" i="9"/>
  <c r="C114" i="9"/>
  <c r="D114" i="9" s="1"/>
  <c r="I113" i="9"/>
  <c r="J113" i="9"/>
  <c r="C111" i="9"/>
  <c r="D111" i="9" s="1"/>
  <c r="C110" i="9"/>
  <c r="D110" i="9"/>
  <c r="I109" i="9"/>
  <c r="J109" i="9" s="1"/>
  <c r="C107" i="9"/>
  <c r="D107" i="9"/>
  <c r="C106" i="9"/>
  <c r="D106" i="9" s="1"/>
  <c r="I105" i="9"/>
  <c r="J105" i="9"/>
  <c r="C103" i="9"/>
  <c r="D103" i="9" s="1"/>
  <c r="C102" i="9"/>
  <c r="D102" i="9"/>
  <c r="I101" i="9"/>
  <c r="J101" i="9" s="1"/>
  <c r="C99" i="9"/>
  <c r="D99" i="9"/>
  <c r="C98" i="9"/>
  <c r="D98" i="9" s="1"/>
  <c r="I97" i="9"/>
  <c r="J97" i="9"/>
  <c r="C95" i="9"/>
  <c r="D95" i="9" s="1"/>
  <c r="C94" i="9"/>
  <c r="D94" i="9"/>
  <c r="I93" i="9"/>
  <c r="C91" i="9"/>
  <c r="D91" i="9" s="1"/>
  <c r="C90" i="9"/>
  <c r="D90" i="9"/>
  <c r="I89" i="9"/>
  <c r="J89" i="9" s="1"/>
  <c r="C87" i="9"/>
  <c r="D87" i="9" s="1"/>
  <c r="C86" i="9"/>
  <c r="D86" i="9" s="1"/>
  <c r="I85" i="9"/>
  <c r="J85" i="9" s="1"/>
  <c r="C83" i="9"/>
  <c r="D83" i="9" s="1"/>
  <c r="C82" i="9"/>
  <c r="D82" i="9" s="1"/>
  <c r="I81" i="9"/>
  <c r="J81" i="9" s="1"/>
  <c r="C79" i="9"/>
  <c r="D79" i="9"/>
  <c r="C78" i="9"/>
  <c r="D78" i="9" s="1"/>
  <c r="I77" i="9"/>
  <c r="J77" i="9" s="1"/>
  <c r="I74" i="9"/>
  <c r="J74" i="9" s="1"/>
  <c r="C74" i="9"/>
  <c r="D74" i="9" s="1"/>
  <c r="I72" i="9"/>
  <c r="J72" i="9" s="1"/>
  <c r="C72" i="9"/>
  <c r="D72" i="9" s="1"/>
  <c r="I70" i="9"/>
  <c r="J70" i="9" s="1"/>
  <c r="C70" i="9"/>
  <c r="D70" i="9" s="1"/>
  <c r="I60" i="9"/>
  <c r="J60" i="9" s="1"/>
  <c r="C60" i="9"/>
  <c r="D60" i="9" s="1"/>
  <c r="I58" i="9"/>
  <c r="J58" i="9" s="1"/>
  <c r="C58" i="9"/>
  <c r="D58" i="9" s="1"/>
  <c r="I56" i="9"/>
  <c r="J56" i="9" s="1"/>
  <c r="C56" i="9"/>
  <c r="D56" i="9" s="1"/>
  <c r="I54" i="9"/>
  <c r="J54" i="9" s="1"/>
  <c r="C54" i="9"/>
  <c r="D54" i="9" s="1"/>
  <c r="C51" i="9"/>
  <c r="D51" i="9" s="1"/>
  <c r="I49" i="9"/>
  <c r="J49" i="9" s="1"/>
  <c r="C47" i="9"/>
  <c r="D47" i="9" s="1"/>
  <c r="I45" i="9"/>
  <c r="J45" i="9" s="1"/>
  <c r="C43" i="9"/>
  <c r="D43" i="9" s="1"/>
  <c r="I41" i="9"/>
  <c r="J41" i="9" s="1"/>
  <c r="I40" i="9"/>
  <c r="J40" i="9" s="1"/>
  <c r="C39" i="9"/>
  <c r="D39" i="9" s="1"/>
  <c r="I37" i="9"/>
  <c r="J37" i="9" s="1"/>
  <c r="C35" i="9"/>
  <c r="D35" i="9" s="1"/>
  <c r="I33" i="9"/>
  <c r="J33" i="9" s="1"/>
  <c r="C31" i="9"/>
  <c r="I29" i="9"/>
  <c r="J29" i="9"/>
  <c r="I25" i="9"/>
  <c r="J25" i="9" s="1"/>
  <c r="I21" i="9"/>
  <c r="J21" i="9"/>
  <c r="I17" i="9"/>
  <c r="J17" i="9" s="1"/>
  <c r="C28" i="9"/>
  <c r="D28" i="9"/>
  <c r="C26" i="9"/>
  <c r="C24" i="9"/>
  <c r="D24" i="9" s="1"/>
  <c r="C22" i="9"/>
  <c r="D22" i="9" s="1"/>
  <c r="C20" i="9"/>
  <c r="D20" i="9" s="1"/>
  <c r="C18" i="9"/>
  <c r="D18" i="9" s="1"/>
  <c r="C15" i="9"/>
  <c r="D15" i="9" s="1"/>
  <c r="C16" i="9"/>
  <c r="D16" i="9" s="1"/>
  <c r="I16" i="9"/>
  <c r="J16" i="9" s="1"/>
  <c r="C17" i="9"/>
  <c r="D17" i="9" s="1"/>
  <c r="I18" i="9"/>
  <c r="J18" i="9" s="1"/>
  <c r="I19" i="9"/>
  <c r="I20" i="9"/>
  <c r="J20" i="9" s="1"/>
  <c r="C21" i="9"/>
  <c r="D21" i="9"/>
  <c r="I22" i="9"/>
  <c r="J22" i="9" s="1"/>
  <c r="I23" i="9"/>
  <c r="J23" i="9"/>
  <c r="I24" i="9"/>
  <c r="J24" i="9" s="1"/>
  <c r="C25" i="9"/>
  <c r="D25" i="9"/>
  <c r="I26" i="9"/>
  <c r="J26" i="9" s="1"/>
  <c r="I27" i="9"/>
  <c r="J27" i="9"/>
  <c r="I28" i="9"/>
  <c r="J28" i="9" s="1"/>
  <c r="C29" i="9"/>
  <c r="I30" i="9"/>
  <c r="J30" i="9" s="1"/>
  <c r="I31" i="9"/>
  <c r="J31" i="9" s="1"/>
  <c r="I32" i="9"/>
  <c r="J32" i="9" s="1"/>
  <c r="C33" i="9"/>
  <c r="I34" i="9"/>
  <c r="J34" i="9"/>
  <c r="I35" i="9"/>
  <c r="J35" i="9" s="1"/>
  <c r="I36" i="9"/>
  <c r="J36" i="9"/>
  <c r="C37" i="9"/>
  <c r="D37" i="9" s="1"/>
  <c r="I38" i="9"/>
  <c r="J38" i="9"/>
  <c r="I39" i="9"/>
  <c r="J39" i="9" s="1"/>
  <c r="C40" i="9"/>
  <c r="D40" i="9"/>
  <c r="C41" i="9"/>
  <c r="D41" i="9" s="1"/>
  <c r="I42" i="9"/>
  <c r="J42" i="9"/>
  <c r="I43" i="9"/>
  <c r="J43" i="9" s="1"/>
  <c r="I44" i="9"/>
  <c r="J44" i="9"/>
  <c r="C45" i="9"/>
  <c r="D45" i="9" s="1"/>
  <c r="I46" i="9"/>
  <c r="J46" i="9"/>
  <c r="I47" i="9"/>
  <c r="J47" i="9" s="1"/>
  <c r="I48" i="9"/>
  <c r="J48" i="9"/>
  <c r="C49" i="9"/>
  <c r="D49" i="9" s="1"/>
  <c r="I50" i="9"/>
  <c r="J50" i="9"/>
  <c r="I51" i="9"/>
  <c r="J51" i="9" s="1"/>
  <c r="C53" i="9"/>
  <c r="D53" i="9"/>
  <c r="I53" i="9"/>
  <c r="J53" i="9" s="1"/>
  <c r="C55" i="9"/>
  <c r="D55" i="9"/>
  <c r="I55" i="9"/>
  <c r="J55" i="9" s="1"/>
  <c r="C57" i="9"/>
  <c r="D57" i="9"/>
  <c r="I57" i="9"/>
  <c r="J57" i="9" s="1"/>
  <c r="C59" i="9"/>
  <c r="D59" i="9"/>
  <c r="I59" i="9"/>
  <c r="J59" i="9" s="1"/>
  <c r="C61" i="9"/>
  <c r="D61" i="9"/>
  <c r="I61" i="9"/>
  <c r="J61" i="9" s="1"/>
  <c r="C63" i="9"/>
  <c r="D63" i="9"/>
  <c r="I63" i="9"/>
  <c r="J63" i="9" s="1"/>
  <c r="C65" i="9"/>
  <c r="D65" i="9"/>
  <c r="I65" i="9"/>
  <c r="J65" i="9" s="1"/>
  <c r="C67" i="9"/>
  <c r="D67" i="9"/>
  <c r="I67" i="9"/>
  <c r="J67" i="9" s="1"/>
  <c r="C69" i="9"/>
  <c r="D69" i="9"/>
  <c r="I69" i="9"/>
  <c r="J69" i="9" s="1"/>
  <c r="C71" i="9"/>
  <c r="D71" i="9"/>
  <c r="I71" i="9"/>
  <c r="J71" i="9" s="1"/>
  <c r="C73" i="9"/>
  <c r="D73" i="9"/>
  <c r="I73" i="9"/>
  <c r="J73" i="9" s="1"/>
  <c r="C75" i="9"/>
  <c r="D75" i="9"/>
  <c r="C76" i="9"/>
  <c r="D76" i="9" s="1"/>
  <c r="I78" i="9"/>
  <c r="J78" i="9"/>
  <c r="I80" i="9"/>
  <c r="J80" i="9" s="1"/>
  <c r="I82" i="9"/>
  <c r="J82" i="9"/>
  <c r="I84" i="9"/>
  <c r="J84" i="9" s="1"/>
  <c r="I86" i="9"/>
  <c r="J86" i="9"/>
  <c r="I88" i="9"/>
  <c r="J88" i="9" s="1"/>
  <c r="I90" i="9"/>
  <c r="J90" i="9"/>
  <c r="I92" i="9"/>
  <c r="I94" i="9"/>
  <c r="J94" i="9" s="1"/>
  <c r="I96" i="9"/>
  <c r="J96" i="9" s="1"/>
  <c r="I98" i="9"/>
  <c r="J98" i="9" s="1"/>
  <c r="I100" i="9"/>
  <c r="J100" i="9" s="1"/>
  <c r="I102" i="9"/>
  <c r="J102" i="9" s="1"/>
  <c r="I104" i="9"/>
  <c r="J104" i="9" s="1"/>
  <c r="I106" i="9"/>
  <c r="J106" i="9" s="1"/>
  <c r="I108" i="9"/>
  <c r="J108" i="9" s="1"/>
  <c r="I110" i="9"/>
  <c r="J110" i="9" s="1"/>
  <c r="I112" i="9"/>
  <c r="J112" i="9" s="1"/>
  <c r="I114" i="9"/>
  <c r="J114" i="9" s="1"/>
  <c r="C116" i="9"/>
  <c r="D116" i="9" s="1"/>
  <c r="I118" i="9"/>
  <c r="J118" i="9" s="1"/>
  <c r="I119" i="9"/>
  <c r="J119" i="9" s="1"/>
  <c r="I120" i="9"/>
  <c r="J120" i="9" s="1"/>
  <c r="C122" i="9"/>
  <c r="D122" i="9" s="1"/>
  <c r="C123" i="9"/>
  <c r="D123" i="9" s="1"/>
  <c r="I123" i="9"/>
  <c r="J123" i="9" s="1"/>
  <c r="C124" i="9"/>
  <c r="D124" i="9" s="1"/>
  <c r="C125" i="9"/>
  <c r="D125" i="9" s="1"/>
  <c r="I125" i="9"/>
  <c r="J125" i="9" s="1"/>
  <c r="I126" i="9"/>
  <c r="J126" i="9" s="1"/>
  <c r="C127" i="9"/>
  <c r="D127" i="9" s="1"/>
  <c r="I127" i="9"/>
  <c r="J127" i="9" s="1"/>
  <c r="C128" i="9"/>
  <c r="D128" i="9" s="1"/>
  <c r="C129" i="9"/>
  <c r="D129" i="9" s="1"/>
  <c r="I129" i="9"/>
  <c r="J129" i="9" s="1"/>
  <c r="C130" i="9"/>
  <c r="D130" i="9" s="1"/>
  <c r="C131" i="9"/>
  <c r="D131" i="9" s="1"/>
  <c r="C132" i="9"/>
  <c r="D132" i="9" s="1"/>
  <c r="C133" i="9"/>
  <c r="D133" i="9" s="1"/>
  <c r="I133" i="9"/>
  <c r="J133" i="9" s="1"/>
  <c r="C134" i="9"/>
  <c r="D134" i="9" s="1"/>
  <c r="E134" i="9" s="1"/>
  <c r="F134" i="9" s="1"/>
  <c r="I134" i="9"/>
  <c r="J134" i="9" s="1"/>
  <c r="I136" i="9"/>
  <c r="J136" i="9" s="1"/>
  <c r="K136" i="9" s="1"/>
  <c r="L136" i="9" s="1"/>
  <c r="O46" i="9"/>
  <c r="O21" i="9"/>
  <c r="O80" i="9"/>
  <c r="O88" i="9"/>
  <c r="O96" i="9"/>
  <c r="O104" i="9"/>
  <c r="O112" i="9"/>
  <c r="O120" i="9"/>
  <c r="O131" i="9"/>
  <c r="O54" i="9"/>
  <c r="O62" i="9"/>
  <c r="O70" i="9"/>
  <c r="O83" i="9"/>
  <c r="O99" i="9"/>
  <c r="O116" i="9"/>
  <c r="O125" i="9"/>
  <c r="O19" i="9"/>
  <c r="O35" i="9"/>
  <c r="O51" i="9"/>
  <c r="O28" i="9"/>
  <c r="O44" i="9"/>
  <c r="O50" i="9"/>
  <c r="O18" i="9"/>
  <c r="O25" i="9"/>
  <c r="O119" i="9"/>
  <c r="O101" i="9"/>
  <c r="O85" i="9"/>
  <c r="O72" i="9"/>
  <c r="O56" i="9"/>
  <c r="O61" i="9"/>
  <c r="O76" i="9"/>
  <c r="O89" i="9"/>
  <c r="O105" i="9"/>
  <c r="O128" i="9"/>
  <c r="O33" i="9"/>
  <c r="O26" i="9"/>
  <c r="O40" i="9"/>
  <c r="O16" i="9"/>
  <c r="O39" i="9"/>
  <c r="O23" i="9"/>
  <c r="O130" i="9"/>
  <c r="O117" i="9"/>
  <c r="O103" i="9"/>
  <c r="O87" i="9"/>
  <c r="O71" i="9"/>
  <c r="O67" i="9"/>
  <c r="O55" i="9"/>
  <c r="O136" i="9"/>
  <c r="O127" i="9"/>
  <c r="O118" i="9"/>
  <c r="O110" i="9"/>
  <c r="O102" i="9"/>
  <c r="O94" i="9"/>
  <c r="O86" i="9"/>
  <c r="O78" i="9"/>
  <c r="O73" i="9"/>
  <c r="O52" i="9"/>
  <c r="O29" i="9"/>
  <c r="O22" i="9"/>
  <c r="O121" i="9"/>
  <c r="O45" i="9"/>
  <c r="O45" i="10"/>
  <c r="O65" i="10"/>
  <c r="O69" i="10"/>
  <c r="O73" i="10"/>
  <c r="O81" i="10"/>
  <c r="O116" i="10"/>
  <c r="O136" i="10"/>
  <c r="O44" i="10"/>
  <c r="O35" i="10"/>
  <c r="O55" i="10"/>
  <c r="O87" i="10"/>
  <c r="O130" i="10"/>
  <c r="O24" i="10"/>
  <c r="O15" i="10"/>
  <c r="O41" i="10"/>
  <c r="R40" i="10" s="1"/>
  <c r="O25" i="10"/>
  <c r="O48" i="10"/>
  <c r="O30" i="10"/>
  <c r="O14" i="10"/>
  <c r="O123" i="10"/>
  <c r="O118" i="10"/>
  <c r="O105" i="10"/>
  <c r="O84" i="10"/>
  <c r="O77" i="10"/>
  <c r="O47" i="10"/>
  <c r="O128" i="10"/>
  <c r="O117" i="10"/>
  <c r="O106" i="10"/>
  <c r="O98" i="10"/>
  <c r="O92" i="10"/>
  <c r="O85" i="10"/>
  <c r="O61" i="10"/>
  <c r="O63" i="10"/>
  <c r="O80" i="10"/>
  <c r="O91" i="10"/>
  <c r="R91" i="10" s="1"/>
  <c r="S91" i="10" s="1"/>
  <c r="O95" i="10"/>
  <c r="O108" i="10"/>
  <c r="O125" i="10"/>
  <c r="O60" i="10"/>
  <c r="R60" i="10" s="1"/>
  <c r="S60" i="10" s="1"/>
  <c r="O83" i="10"/>
  <c r="O101" i="10"/>
  <c r="O112" i="10"/>
  <c r="O121" i="10"/>
  <c r="O124" i="10"/>
  <c r="O18" i="10"/>
  <c r="O34" i="10"/>
  <c r="O21" i="10"/>
  <c r="O39" i="10"/>
  <c r="O46" i="10"/>
  <c r="O16" i="10"/>
  <c r="O107" i="10"/>
  <c r="R106" i="10" s="1"/>
  <c r="S106" i="10" s="1"/>
  <c r="O86" i="10"/>
  <c r="O54" i="10"/>
  <c r="O50" i="10"/>
  <c r="O20" i="10"/>
  <c r="O135" i="10"/>
  <c r="O115" i="10"/>
  <c r="O76" i="10"/>
  <c r="O72" i="10"/>
  <c r="R72" i="10" s="1"/>
  <c r="O68" i="10"/>
  <c r="O62" i="10"/>
  <c r="Q135" i="12"/>
  <c r="H114" i="12"/>
  <c r="J114" i="12"/>
  <c r="P114" i="12"/>
  <c r="Q114" i="12"/>
  <c r="Q102" i="12"/>
  <c r="H102" i="12"/>
  <c r="J102" i="12" s="1"/>
  <c r="H99" i="12"/>
  <c r="J99" i="12" s="1"/>
  <c r="P99" i="12"/>
  <c r="Q99" i="12"/>
  <c r="H91" i="12"/>
  <c r="P91" i="12"/>
  <c r="Q91" i="12"/>
  <c r="H66" i="12"/>
  <c r="J66" i="12" s="1"/>
  <c r="P66" i="12"/>
  <c r="Q64" i="12"/>
  <c r="H64" i="12"/>
  <c r="D64" i="12"/>
  <c r="H57" i="12"/>
  <c r="J57" i="12"/>
  <c r="P57" i="12"/>
  <c r="Q57" i="12"/>
  <c r="H55" i="12"/>
  <c r="J55" i="12"/>
  <c r="P55" i="12"/>
  <c r="Q55" i="12"/>
  <c r="Q53" i="12"/>
  <c r="P53" i="12"/>
  <c r="H53" i="12"/>
  <c r="J53" i="12" s="1"/>
  <c r="D53" i="12"/>
  <c r="Q51" i="12"/>
  <c r="P51" i="12"/>
  <c r="H51" i="12"/>
  <c r="Q131" i="13"/>
  <c r="D131" i="13"/>
  <c r="P130" i="13"/>
  <c r="Q130" i="13"/>
  <c r="P122" i="13"/>
  <c r="Q122" i="13"/>
  <c r="Q121" i="13"/>
  <c r="P121" i="13"/>
  <c r="D121" i="13"/>
  <c r="P120" i="13"/>
  <c r="D120" i="13"/>
  <c r="Q120" i="13"/>
  <c r="Q115" i="13"/>
  <c r="P112" i="13"/>
  <c r="Q112" i="13"/>
  <c r="R131" i="13" s="1"/>
  <c r="P92" i="13"/>
  <c r="D92" i="13"/>
  <c r="Q92" i="13"/>
  <c r="Q87" i="13"/>
  <c r="R106" i="13" s="1"/>
  <c r="P87" i="13"/>
  <c r="S87" i="13" s="1"/>
  <c r="D87" i="13"/>
  <c r="Q83" i="13"/>
  <c r="R102" i="13"/>
  <c r="D83" i="13"/>
  <c r="P83" i="13"/>
  <c r="S83" i="13" s="1"/>
  <c r="Q79" i="13"/>
  <c r="D79" i="13"/>
  <c r="P79" i="13"/>
  <c r="S79" i="13" s="1"/>
  <c r="P66" i="13"/>
  <c r="Q66" i="13"/>
  <c r="R85" i="13"/>
  <c r="Q65" i="13"/>
  <c r="R84" i="13"/>
  <c r="S84" i="13" s="1"/>
  <c r="Q57" i="13"/>
  <c r="R76" i="13" s="1"/>
  <c r="P57" i="13"/>
  <c r="P54" i="13"/>
  <c r="Q54" i="13"/>
  <c r="R73" i="13"/>
  <c r="P44" i="13"/>
  <c r="Q44" i="13"/>
  <c r="R63" i="13"/>
  <c r="P40" i="13"/>
  <c r="Q40" i="13"/>
  <c r="Q37" i="13"/>
  <c r="R56" i="13" s="1"/>
  <c r="P37" i="13"/>
  <c r="P36" i="13"/>
  <c r="Q36" i="13"/>
  <c r="R55" i="13" s="1"/>
  <c r="S55" i="13" s="1"/>
  <c r="P32" i="13"/>
  <c r="Q32" i="13"/>
  <c r="R51" i="13"/>
  <c r="P18" i="13"/>
  <c r="Q18" i="13"/>
  <c r="R37" i="13" s="1"/>
  <c r="D18" i="13"/>
  <c r="Q17" i="13"/>
  <c r="R36" i="13"/>
  <c r="S36" i="13" s="1"/>
  <c r="P17" i="13"/>
  <c r="S17" i="13"/>
  <c r="T17" i="13"/>
  <c r="U17" i="13" s="1"/>
  <c r="D17" i="13"/>
  <c r="P132" i="7"/>
  <c r="Q132" i="7"/>
  <c r="H132" i="7"/>
  <c r="D132" i="7"/>
  <c r="H101" i="7"/>
  <c r="P58" i="7"/>
  <c r="Q58" i="7"/>
  <c r="H58" i="7"/>
  <c r="P54" i="7"/>
  <c r="H54" i="7"/>
  <c r="Q54" i="7"/>
  <c r="P52" i="7"/>
  <c r="H52" i="7"/>
  <c r="J52" i="7"/>
  <c r="P50" i="7"/>
  <c r="Q50" i="7"/>
  <c r="H50" i="7"/>
  <c r="P44" i="7"/>
  <c r="H44" i="7"/>
  <c r="Q44" i="7"/>
  <c r="P42" i="7"/>
  <c r="H42" i="7"/>
  <c r="J42" i="7" s="1"/>
  <c r="Q42" i="7"/>
  <c r="D42" i="7"/>
  <c r="P40" i="7"/>
  <c r="Q40" i="7"/>
  <c r="H40" i="7"/>
  <c r="D40" i="7"/>
  <c r="P38" i="7"/>
  <c r="H38" i="7"/>
  <c r="J38" i="7" s="1"/>
  <c r="Q38" i="7"/>
  <c r="D38" i="7"/>
  <c r="P34" i="7"/>
  <c r="D34" i="7"/>
  <c r="H34" i="7"/>
  <c r="J34" i="7" s="1"/>
  <c r="Q34" i="7"/>
  <c r="P26" i="7"/>
  <c r="Q26" i="7"/>
  <c r="P18" i="7"/>
  <c r="Q18" i="7"/>
  <c r="H18" i="7"/>
  <c r="J18" i="7" s="1"/>
  <c r="P16" i="7"/>
  <c r="Q16" i="7"/>
  <c r="H16" i="7"/>
  <c r="I46" i="7"/>
  <c r="C47" i="7"/>
  <c r="I48" i="7"/>
  <c r="I49" i="7"/>
  <c r="C50" i="7"/>
  <c r="D50" i="7"/>
  <c r="I51" i="7"/>
  <c r="J51" i="7" s="1"/>
  <c r="I56" i="7"/>
  <c r="J56" i="7" s="1"/>
  <c r="I57" i="7"/>
  <c r="C58" i="7"/>
  <c r="D58" i="7"/>
  <c r="C59" i="7"/>
  <c r="D59" i="7" s="1"/>
  <c r="C60" i="7"/>
  <c r="D60" i="7" s="1"/>
  <c r="C61" i="7"/>
  <c r="D61" i="7" s="1"/>
  <c r="C66" i="7"/>
  <c r="D66" i="7"/>
  <c r="I67" i="7"/>
  <c r="I76" i="7"/>
  <c r="I77" i="7"/>
  <c r="C78" i="7"/>
  <c r="D78" i="7" s="1"/>
  <c r="I80" i="7"/>
  <c r="J80" i="7"/>
  <c r="C81" i="7"/>
  <c r="D81" i="7" s="1"/>
  <c r="I81" i="7"/>
  <c r="I82" i="7"/>
  <c r="J82" i="7"/>
  <c r="C83" i="7"/>
  <c r="D83" i="7" s="1"/>
  <c r="I83" i="7"/>
  <c r="C84" i="7"/>
  <c r="D84" i="7"/>
  <c r="C85" i="7"/>
  <c r="D85" i="7" s="1"/>
  <c r="C88" i="7"/>
  <c r="D88" i="7" s="1"/>
  <c r="I93" i="7"/>
  <c r="I94" i="7"/>
  <c r="J94" i="7"/>
  <c r="C97" i="7"/>
  <c r="D97" i="7"/>
  <c r="I97" i="7"/>
  <c r="J97" i="7"/>
  <c r="C98" i="7"/>
  <c r="D98" i="7" s="1"/>
  <c r="I98" i="7"/>
  <c r="C99" i="7"/>
  <c r="D99" i="7" s="1"/>
  <c r="C100" i="7"/>
  <c r="D100" i="7" s="1"/>
  <c r="C101" i="7"/>
  <c r="D101" i="7"/>
  <c r="C104" i="7"/>
  <c r="D104" i="7" s="1"/>
  <c r="I108" i="7"/>
  <c r="J108" i="7"/>
  <c r="I109" i="7"/>
  <c r="C110" i="7"/>
  <c r="D110" i="7" s="1"/>
  <c r="I110" i="7"/>
  <c r="C111" i="7"/>
  <c r="D111" i="7" s="1"/>
  <c r="C113" i="7"/>
  <c r="D113" i="7" s="1"/>
  <c r="I113" i="7"/>
  <c r="J113" i="7" s="1"/>
  <c r="I114" i="7"/>
  <c r="J114" i="7"/>
  <c r="C115" i="7"/>
  <c r="D115" i="7"/>
  <c r="C117" i="7"/>
  <c r="D117" i="7"/>
  <c r="I119" i="7"/>
  <c r="J119" i="7" s="1"/>
  <c r="I124" i="7"/>
  <c r="J124" i="7" s="1"/>
  <c r="I125" i="7"/>
  <c r="C126" i="7"/>
  <c r="D126" i="7" s="1"/>
  <c r="I34" i="7"/>
  <c r="C35" i="7"/>
  <c r="D35" i="7"/>
  <c r="I44" i="7"/>
  <c r="I45" i="7"/>
  <c r="C46" i="7"/>
  <c r="D46" i="7"/>
  <c r="C49" i="7"/>
  <c r="D49" i="7"/>
  <c r="I50" i="7"/>
  <c r="C51" i="7"/>
  <c r="D51" i="7" s="1"/>
  <c r="C52" i="7"/>
  <c r="D52" i="7" s="1"/>
  <c r="C53" i="7"/>
  <c r="D53" i="7" s="1"/>
  <c r="I55" i="7"/>
  <c r="C56" i="7"/>
  <c r="C57" i="7"/>
  <c r="D57" i="7" s="1"/>
  <c r="I58" i="7"/>
  <c r="I64" i="7"/>
  <c r="C65" i="7"/>
  <c r="D65" i="7" s="1"/>
  <c r="I66" i="7"/>
  <c r="J66" i="7" s="1"/>
  <c r="C67" i="7"/>
  <c r="D67" i="7" s="1"/>
  <c r="C68" i="7"/>
  <c r="D68" i="7" s="1"/>
  <c r="C69" i="7"/>
  <c r="D69" i="7"/>
  <c r="I78" i="7"/>
  <c r="J78" i="7" s="1"/>
  <c r="C79" i="7"/>
  <c r="D79" i="7" s="1"/>
  <c r="I87" i="7"/>
  <c r="J87" i="7" s="1"/>
  <c r="I99" i="7"/>
  <c r="I112" i="7"/>
  <c r="C114" i="7"/>
  <c r="D114" i="7"/>
  <c r="I115" i="7"/>
  <c r="C116" i="7"/>
  <c r="D116" i="7" s="1"/>
  <c r="I126" i="7"/>
  <c r="C127" i="7"/>
  <c r="D127" i="7"/>
  <c r="C135" i="7"/>
  <c r="D135" i="7"/>
  <c r="I16" i="7"/>
  <c r="C16" i="7"/>
  <c r="D16" i="7" s="1"/>
  <c r="I17" i="7"/>
  <c r="J17" i="7" s="1"/>
  <c r="C18" i="7"/>
  <c r="D18" i="7"/>
  <c r="I19" i="7"/>
  <c r="C24" i="7"/>
  <c r="D24" i="7"/>
  <c r="I29" i="7"/>
  <c r="J29" i="7" s="1"/>
  <c r="C36" i="7"/>
  <c r="D36" i="7" s="1"/>
  <c r="C37" i="7"/>
  <c r="D37" i="7" s="1"/>
  <c r="I39" i="7"/>
  <c r="J39" i="7" s="1"/>
  <c r="I59" i="7"/>
  <c r="J59" i="7"/>
  <c r="I63" i="7"/>
  <c r="J63" i="7"/>
  <c r="C64" i="7"/>
  <c r="D64" i="7"/>
  <c r="I65" i="7"/>
  <c r="I71" i="7"/>
  <c r="J71" i="7" s="1"/>
  <c r="C72" i="7"/>
  <c r="D72" i="7"/>
  <c r="I92" i="7"/>
  <c r="J92" i="7"/>
  <c r="C94" i="7"/>
  <c r="D94" i="7"/>
  <c r="C95" i="7"/>
  <c r="D95" i="7"/>
  <c r="I96" i="7"/>
  <c r="I132" i="7"/>
  <c r="I134" i="7"/>
  <c r="J134" i="7"/>
  <c r="I136" i="7"/>
  <c r="C19" i="7"/>
  <c r="D19" i="7" s="1"/>
  <c r="C20" i="7"/>
  <c r="D20" i="7" s="1"/>
  <c r="C21" i="7"/>
  <c r="D21" i="7"/>
  <c r="C33" i="7"/>
  <c r="D33" i="7" s="1"/>
  <c r="I35" i="7"/>
  <c r="C15" i="7"/>
  <c r="D15" i="7"/>
  <c r="I21" i="7"/>
  <c r="C26" i="7"/>
  <c r="D26" i="7" s="1"/>
  <c r="I26" i="7"/>
  <c r="J26" i="7" s="1"/>
  <c r="C28" i="7"/>
  <c r="D28" i="7" s="1"/>
  <c r="I28" i="7"/>
  <c r="J28" i="7" s="1"/>
  <c r="C29" i="7"/>
  <c r="D29" i="7" s="1"/>
  <c r="I31" i="7"/>
  <c r="C39" i="7"/>
  <c r="D39" i="7"/>
  <c r="I40" i="7"/>
  <c r="C41" i="7"/>
  <c r="D41" i="7" s="1"/>
  <c r="I41" i="7"/>
  <c r="C44" i="7"/>
  <c r="D44" i="7" s="1"/>
  <c r="C45" i="7"/>
  <c r="D45" i="7"/>
  <c r="I47" i="7"/>
  <c r="C54" i="7"/>
  <c r="D54" i="7" s="1"/>
  <c r="I54" i="7"/>
  <c r="C55" i="7"/>
  <c r="D55" i="7"/>
  <c r="I60" i="7"/>
  <c r="J60" i="7"/>
  <c r="I61" i="7"/>
  <c r="J61" i="7"/>
  <c r="C62" i="7"/>
  <c r="D62" i="7"/>
  <c r="I62" i="7"/>
  <c r="C63" i="7"/>
  <c r="D63" i="7" s="1"/>
  <c r="I68" i="7"/>
  <c r="J68" i="7"/>
  <c r="I69" i="7"/>
  <c r="C86" i="7"/>
  <c r="D86" i="7"/>
  <c r="I86" i="7"/>
  <c r="J86" i="7" s="1"/>
  <c r="C87" i="7"/>
  <c r="D87" i="7"/>
  <c r="I88" i="7"/>
  <c r="J88" i="7" s="1"/>
  <c r="C89" i="7"/>
  <c r="D89" i="7"/>
  <c r="I89" i="7"/>
  <c r="J89" i="7" s="1"/>
  <c r="C90" i="7"/>
  <c r="D90" i="7"/>
  <c r="I90" i="7"/>
  <c r="C92" i="7"/>
  <c r="D92" i="7" s="1"/>
  <c r="C93" i="7"/>
  <c r="D93" i="7"/>
  <c r="I95" i="7"/>
  <c r="J95" i="7" s="1"/>
  <c r="C96" i="7"/>
  <c r="D96" i="7"/>
  <c r="I100" i="7"/>
  <c r="J100" i="7" s="1"/>
  <c r="I101" i="7"/>
  <c r="I104" i="7"/>
  <c r="J104" i="7"/>
  <c r="C105" i="7"/>
  <c r="D105" i="7"/>
  <c r="I105" i="7"/>
  <c r="C108" i="7"/>
  <c r="D108" i="7" s="1"/>
  <c r="C109" i="7"/>
  <c r="D109" i="7"/>
  <c r="I111" i="7"/>
  <c r="C118" i="7"/>
  <c r="D118" i="7"/>
  <c r="I118" i="7"/>
  <c r="J118" i="7" s="1"/>
  <c r="C119" i="7"/>
  <c r="D119" i="7"/>
  <c r="I120" i="7"/>
  <c r="J120" i="7" s="1"/>
  <c r="C121" i="7"/>
  <c r="D121" i="7"/>
  <c r="I121" i="7"/>
  <c r="J121" i="7" s="1"/>
  <c r="C124" i="7"/>
  <c r="D124" i="7"/>
  <c r="C125" i="7"/>
  <c r="D125" i="7" s="1"/>
  <c r="C131" i="7"/>
  <c r="I131" i="7"/>
  <c r="Q136" i="10"/>
  <c r="P136" i="10"/>
  <c r="D136" i="10"/>
  <c r="Q135" i="10"/>
  <c r="P135" i="10"/>
  <c r="P134" i="10"/>
  <c r="D134" i="10"/>
  <c r="E134" i="10"/>
  <c r="F134" i="10"/>
  <c r="Q134" i="10"/>
  <c r="Q133" i="10"/>
  <c r="D133" i="10"/>
  <c r="P132" i="10"/>
  <c r="D132" i="10"/>
  <c r="Q132" i="10"/>
  <c r="Q131" i="10"/>
  <c r="D131" i="10"/>
  <c r="Q130" i="10"/>
  <c r="D130" i="10"/>
  <c r="P129" i="10"/>
  <c r="D129" i="10"/>
  <c r="E129" i="10" s="1"/>
  <c r="F129" i="10" s="1"/>
  <c r="Q129" i="10"/>
  <c r="P116" i="10"/>
  <c r="D116" i="10"/>
  <c r="Q116" i="10"/>
  <c r="Q115" i="10"/>
  <c r="P115" i="10"/>
  <c r="D115" i="10"/>
  <c r="P108" i="10"/>
  <c r="D108" i="10"/>
  <c r="Q108" i="10"/>
  <c r="P107" i="10"/>
  <c r="D107" i="10"/>
  <c r="Q107" i="10"/>
  <c r="P100" i="10"/>
  <c r="D100" i="10"/>
  <c r="Q100" i="10"/>
  <c r="P99" i="10"/>
  <c r="D99" i="10"/>
  <c r="P82" i="10"/>
  <c r="D82" i="10"/>
  <c r="Q81" i="10"/>
  <c r="D81" i="10"/>
  <c r="P81" i="10"/>
  <c r="P80" i="10"/>
  <c r="D80" i="10"/>
  <c r="P79" i="10"/>
  <c r="Q79" i="10"/>
  <c r="D79" i="10"/>
  <c r="P78" i="10"/>
  <c r="D78" i="10"/>
  <c r="Q77" i="10"/>
  <c r="P77" i="10"/>
  <c r="D77" i="10"/>
  <c r="P76" i="10"/>
  <c r="D76" i="10"/>
  <c r="Q75" i="10"/>
  <c r="R75" i="10" s="1"/>
  <c r="S75" i="10" s="1"/>
  <c r="D75" i="10"/>
  <c r="Q74" i="10"/>
  <c r="P74" i="10"/>
  <c r="D74" i="10"/>
  <c r="Q73" i="10"/>
  <c r="R73" i="10" s="1"/>
  <c r="S73" i="10" s="1"/>
  <c r="P73" i="10"/>
  <c r="Q66" i="10"/>
  <c r="D66" i="10"/>
  <c r="Q65" i="10"/>
  <c r="P65" i="10"/>
  <c r="D65" i="10"/>
  <c r="P62" i="10"/>
  <c r="D62" i="10"/>
  <c r="P56" i="10"/>
  <c r="Q56" i="10"/>
  <c r="Q55" i="10"/>
  <c r="D55" i="10"/>
  <c r="P51" i="10"/>
  <c r="Q51" i="10"/>
  <c r="Q50" i="10"/>
  <c r="P50" i="10"/>
  <c r="D50" i="10"/>
  <c r="Q48" i="10"/>
  <c r="D48" i="10"/>
  <c r="P47" i="10"/>
  <c r="Q47" i="10"/>
  <c r="D47" i="10"/>
  <c r="P45" i="10"/>
  <c r="Q45" i="10"/>
  <c r="P31" i="10"/>
  <c r="Q31" i="10"/>
  <c r="Q30" i="10"/>
  <c r="Q29" i="10"/>
  <c r="P29" i="10"/>
  <c r="P21" i="10"/>
  <c r="Q21" i="10"/>
  <c r="D21" i="10"/>
  <c r="J48" i="7"/>
  <c r="J76" i="7"/>
  <c r="J18" i="12"/>
  <c r="J125" i="12"/>
  <c r="J17" i="12"/>
  <c r="D34" i="9"/>
  <c r="R121" i="13"/>
  <c r="R61" i="13"/>
  <c r="R117" i="13"/>
  <c r="J92" i="12"/>
  <c r="Q108" i="12"/>
  <c r="R132" i="13"/>
  <c r="J76" i="12"/>
  <c r="R98" i="13"/>
  <c r="R126" i="13"/>
  <c r="S126" i="13"/>
  <c r="R118" i="13"/>
  <c r="S118" i="13" s="1"/>
  <c r="R59" i="13"/>
  <c r="S131" i="13"/>
  <c r="R105" i="13"/>
  <c r="R95" i="13"/>
  <c r="O38" i="9"/>
  <c r="R37" i="9" s="1"/>
  <c r="S37" i="9" s="1"/>
  <c r="O60" i="9"/>
  <c r="O68" i="9"/>
  <c r="O82" i="9"/>
  <c r="O98" i="9"/>
  <c r="O114" i="9"/>
  <c r="O133" i="9"/>
  <c r="O59" i="9"/>
  <c r="O95" i="9"/>
  <c r="O124" i="9"/>
  <c r="O31" i="9"/>
  <c r="O24" i="9"/>
  <c r="O48" i="9"/>
  <c r="O42" i="9"/>
  <c r="O17" i="9"/>
  <c r="O97" i="9"/>
  <c r="O69" i="9"/>
  <c r="R68" i="9" s="1"/>
  <c r="S68" i="9" s="1"/>
  <c r="O127" i="7"/>
  <c r="O122" i="7"/>
  <c r="O90" i="7"/>
  <c r="O42" i="7"/>
  <c r="D20" i="12"/>
  <c r="C26" i="12"/>
  <c r="D26" i="12"/>
  <c r="I33" i="12"/>
  <c r="J33" i="12" s="1"/>
  <c r="C38" i="12"/>
  <c r="D38" i="12"/>
  <c r="C56" i="12"/>
  <c r="D56" i="12"/>
  <c r="C57" i="12"/>
  <c r="D57" i="12"/>
  <c r="C60" i="12"/>
  <c r="D60" i="12"/>
  <c r="I63" i="12"/>
  <c r="C70" i="12"/>
  <c r="D70" i="12"/>
  <c r="I71" i="12"/>
  <c r="J71" i="12" s="1"/>
  <c r="I77" i="12"/>
  <c r="I78" i="12"/>
  <c r="I81" i="12"/>
  <c r="D83" i="12"/>
  <c r="I88" i="12"/>
  <c r="C91" i="12"/>
  <c r="D91" i="12"/>
  <c r="C102" i="12"/>
  <c r="D102" i="12"/>
  <c r="I103" i="12"/>
  <c r="C106" i="12"/>
  <c r="D106" i="12"/>
  <c r="D108" i="12"/>
  <c r="D111" i="12"/>
  <c r="I113" i="12"/>
  <c r="I115" i="12"/>
  <c r="C121" i="12"/>
  <c r="D121" i="12"/>
  <c r="C123" i="12"/>
  <c r="D123" i="12"/>
  <c r="C130" i="12"/>
  <c r="D130" i="12"/>
  <c r="C132" i="12"/>
  <c r="D132" i="12" s="1"/>
  <c r="D136" i="12"/>
  <c r="I50" i="12"/>
  <c r="I46" i="12"/>
  <c r="J46" i="12" s="1"/>
  <c r="I36" i="12"/>
  <c r="J36" i="12" s="1"/>
  <c r="I26" i="12"/>
  <c r="I20" i="12"/>
  <c r="C17" i="12"/>
  <c r="D17" i="12" s="1"/>
  <c r="C30" i="12"/>
  <c r="D30" i="12" s="1"/>
  <c r="D28" i="12"/>
  <c r="I61" i="12"/>
  <c r="I62" i="12"/>
  <c r="J62" i="12" s="1"/>
  <c r="I64" i="12"/>
  <c r="C69" i="12"/>
  <c r="D69" i="12"/>
  <c r="I72" i="12"/>
  <c r="J72" i="12"/>
  <c r="C76" i="12"/>
  <c r="D76" i="12"/>
  <c r="I80" i="12"/>
  <c r="I91" i="12"/>
  <c r="I96" i="12"/>
  <c r="C104" i="12"/>
  <c r="D104" i="12"/>
  <c r="C105" i="12"/>
  <c r="D105" i="12"/>
  <c r="I111" i="12"/>
  <c r="C120" i="12"/>
  <c r="D120" i="12"/>
  <c r="D128" i="12"/>
  <c r="D25" i="12"/>
  <c r="I29" i="12"/>
  <c r="J92" i="9"/>
  <c r="D33" i="9"/>
  <c r="D29" i="9"/>
  <c r="J19" i="9"/>
  <c r="O64" i="9"/>
  <c r="O93" i="9"/>
  <c r="O132" i="9"/>
  <c r="O34" i="9"/>
  <c r="O36" i="9"/>
  <c r="O43" i="9"/>
  <c r="O135" i="9"/>
  <c r="O107" i="9"/>
  <c r="O74" i="9"/>
  <c r="O58" i="9"/>
  <c r="O126" i="9"/>
  <c r="O108" i="9"/>
  <c r="O92" i="9"/>
  <c r="O75" i="9"/>
  <c r="D26" i="9"/>
  <c r="O65" i="9"/>
  <c r="O125" i="7"/>
  <c r="O109" i="7"/>
  <c r="O93" i="7"/>
  <c r="O77" i="7"/>
  <c r="O61" i="7"/>
  <c r="O45" i="7"/>
  <c r="O29" i="7"/>
  <c r="O136" i="7"/>
  <c r="O120" i="7"/>
  <c r="O104" i="7"/>
  <c r="O88" i="7"/>
  <c r="O72" i="7"/>
  <c r="O56" i="7"/>
  <c r="O40" i="7"/>
  <c r="O24" i="7"/>
  <c r="I35" i="12"/>
  <c r="I43" i="12"/>
  <c r="J43" i="12" s="1"/>
  <c r="I51" i="12"/>
  <c r="C66" i="12"/>
  <c r="D66" i="12"/>
  <c r="I93" i="12"/>
  <c r="J93" i="12"/>
  <c r="I117" i="12"/>
  <c r="J117" i="12"/>
  <c r="I126" i="12"/>
  <c r="J126" i="12"/>
  <c r="C51" i="12"/>
  <c r="D51" i="12"/>
  <c r="C35" i="12"/>
  <c r="D35" i="12"/>
  <c r="C19" i="12"/>
  <c r="D19" i="12"/>
  <c r="I31" i="12"/>
  <c r="J31" i="12"/>
  <c r="C48" i="12"/>
  <c r="D48" i="12"/>
  <c r="I124" i="12"/>
  <c r="J124" i="12"/>
  <c r="C135" i="12"/>
  <c r="D135" i="12"/>
  <c r="C23" i="12"/>
  <c r="D23" i="12"/>
  <c r="C52" i="12"/>
  <c r="D52" i="12"/>
  <c r="C75" i="12"/>
  <c r="D75" i="12"/>
  <c r="C87" i="12"/>
  <c r="D87" i="12"/>
  <c r="D31" i="9"/>
  <c r="J93" i="9"/>
  <c r="D27" i="9"/>
  <c r="J91" i="9"/>
  <c r="O18" i="7"/>
  <c r="O82" i="7"/>
  <c r="O23" i="7"/>
  <c r="O87" i="7"/>
  <c r="D131" i="7"/>
  <c r="O115" i="7"/>
  <c r="O83" i="7"/>
  <c r="O51" i="7"/>
  <c r="O19" i="7"/>
  <c r="O110" i="7"/>
  <c r="O78" i="7"/>
  <c r="O46" i="7"/>
  <c r="O14" i="7"/>
  <c r="O47" i="7"/>
  <c r="J98" i="7"/>
  <c r="J69" i="7"/>
  <c r="J77" i="7"/>
  <c r="D15" i="12"/>
  <c r="P38" i="12"/>
  <c r="Q80" i="12"/>
  <c r="J47" i="12"/>
  <c r="J39" i="12"/>
  <c r="H25" i="12"/>
  <c r="J25" i="12" s="1"/>
  <c r="Q136" i="7"/>
  <c r="J112" i="7"/>
  <c r="P85" i="7"/>
  <c r="P136" i="12"/>
  <c r="P25" i="12"/>
  <c r="J90" i="13"/>
  <c r="J85" i="13"/>
  <c r="J77" i="13"/>
  <c r="J76" i="13"/>
  <c r="J29" i="13"/>
  <c r="J23" i="13"/>
  <c r="J63" i="10"/>
  <c r="J42" i="10"/>
  <c r="J40" i="10"/>
  <c r="J23" i="10"/>
  <c r="J19" i="10"/>
  <c r="J17" i="10"/>
  <c r="H134" i="12"/>
  <c r="J134" i="12" s="1"/>
  <c r="P134" i="12"/>
  <c r="H131" i="12"/>
  <c r="J131" i="12"/>
  <c r="Q131" i="12"/>
  <c r="P131" i="12"/>
  <c r="H129" i="12"/>
  <c r="J129" i="12"/>
  <c r="P129" i="12"/>
  <c r="H120" i="12"/>
  <c r="J120" i="12"/>
  <c r="P120" i="12"/>
  <c r="Q120" i="12"/>
  <c r="H119" i="12"/>
  <c r="J119" i="12"/>
  <c r="Q119" i="12"/>
  <c r="H118" i="12"/>
  <c r="J118" i="12"/>
  <c r="Q118" i="12"/>
  <c r="H116" i="12"/>
  <c r="J116" i="12" s="1"/>
  <c r="P116" i="12"/>
  <c r="H107" i="12"/>
  <c r="J107" i="12"/>
  <c r="Q107" i="12"/>
  <c r="P107" i="12"/>
  <c r="Q100" i="12"/>
  <c r="P100" i="12"/>
  <c r="Q98" i="12"/>
  <c r="H98" i="12"/>
  <c r="J98" i="12" s="1"/>
  <c r="H89" i="12"/>
  <c r="J89" i="12" s="1"/>
  <c r="Q89" i="12"/>
  <c r="Q84" i="12"/>
  <c r="H84" i="12"/>
  <c r="J84" i="12" s="1"/>
  <c r="P84" i="12"/>
  <c r="H81" i="12"/>
  <c r="J81" i="12" s="1"/>
  <c r="P81" i="12"/>
  <c r="H78" i="12"/>
  <c r="J78" i="12"/>
  <c r="P78" i="12"/>
  <c r="H63" i="12"/>
  <c r="J63" i="12"/>
  <c r="Q63" i="12"/>
  <c r="H60" i="12"/>
  <c r="J60" i="12" s="1"/>
  <c r="P60" i="12"/>
  <c r="Q58" i="12"/>
  <c r="P58" i="12"/>
  <c r="H52" i="12"/>
  <c r="J52" i="12"/>
  <c r="Q52" i="12"/>
  <c r="Q49" i="12"/>
  <c r="R59" i="12" s="1"/>
  <c r="S59" i="12" s="1"/>
  <c r="P49" i="12"/>
  <c r="H42" i="12"/>
  <c r="J42" i="12"/>
  <c r="P42" i="12"/>
  <c r="S42" i="12" s="1"/>
  <c r="Q37" i="12"/>
  <c r="P37" i="12"/>
  <c r="Q35" i="12"/>
  <c r="P35" i="12"/>
  <c r="H35" i="12"/>
  <c r="P26" i="12"/>
  <c r="H26" i="12"/>
  <c r="J26" i="12"/>
  <c r="P18" i="12"/>
  <c r="Q18" i="12"/>
  <c r="H14" i="12"/>
  <c r="P14" i="12"/>
  <c r="Q14" i="12"/>
  <c r="P124" i="13"/>
  <c r="Q124" i="13"/>
  <c r="P118" i="13"/>
  <c r="D118" i="13"/>
  <c r="Q118" i="13"/>
  <c r="P109" i="13"/>
  <c r="Q109" i="13"/>
  <c r="R128" i="13"/>
  <c r="S128" i="13" s="1"/>
  <c r="P101" i="13"/>
  <c r="Q101" i="13"/>
  <c r="P100" i="13"/>
  <c r="Q100" i="13"/>
  <c r="D100" i="13"/>
  <c r="P90" i="13"/>
  <c r="D90" i="13"/>
  <c r="P85" i="13"/>
  <c r="D85" i="13"/>
  <c r="P82" i="13"/>
  <c r="Q82" i="13"/>
  <c r="R101" i="13"/>
  <c r="P76" i="13"/>
  <c r="S76" i="13" s="1"/>
  <c r="D76" i="13"/>
  <c r="P74" i="13"/>
  <c r="S74" i="13"/>
  <c r="Q74" i="13"/>
  <c r="R93" i="13"/>
  <c r="P72" i="13"/>
  <c r="Q72" i="13"/>
  <c r="R91" i="13" s="1"/>
  <c r="S91" i="13" s="1"/>
  <c r="P62" i="13"/>
  <c r="Q62" i="13"/>
  <c r="R81" i="13" s="1"/>
  <c r="P60" i="13"/>
  <c r="Q60" i="13"/>
  <c r="R79" i="13"/>
  <c r="P58" i="13"/>
  <c r="Q58" i="13"/>
  <c r="R77" i="13" s="1"/>
  <c r="S77" i="13" s="1"/>
  <c r="Q51" i="13"/>
  <c r="P51" i="13"/>
  <c r="Q35" i="13"/>
  <c r="P35" i="13"/>
  <c r="Q29" i="13"/>
  <c r="R48" i="13" s="1"/>
  <c r="S48" i="13"/>
  <c r="P29" i="13"/>
  <c r="S29" i="13" s="1"/>
  <c r="T29" i="13" s="1"/>
  <c r="U29" i="13" s="1"/>
  <c r="D29" i="13"/>
  <c r="P28" i="13"/>
  <c r="D28" i="13"/>
  <c r="Q28" i="13"/>
  <c r="R47" i="13"/>
  <c r="P26" i="13"/>
  <c r="Q26" i="13"/>
  <c r="R45" i="13" s="1"/>
  <c r="P22" i="13"/>
  <c r="Q22" i="13"/>
  <c r="H129" i="7"/>
  <c r="J129" i="7" s="1"/>
  <c r="P129" i="7"/>
  <c r="H99" i="7"/>
  <c r="J99" i="7" s="1"/>
  <c r="P99" i="7"/>
  <c r="H90" i="7"/>
  <c r="J90" i="7" s="1"/>
  <c r="P90" i="7"/>
  <c r="H81" i="7"/>
  <c r="J81" i="7"/>
  <c r="P78" i="7"/>
  <c r="Q78" i="7"/>
  <c r="H49" i="7"/>
  <c r="J49" i="7" s="1"/>
  <c r="P49" i="7"/>
  <c r="H47" i="7"/>
  <c r="J47" i="7"/>
  <c r="P47" i="7"/>
  <c r="D47" i="7"/>
  <c r="Q47" i="7"/>
  <c r="H25" i="7"/>
  <c r="J25" i="7" s="1"/>
  <c r="Q25" i="7"/>
  <c r="P22" i="7"/>
  <c r="Q22" i="7"/>
  <c r="J64" i="7"/>
  <c r="J122" i="12"/>
  <c r="J115" i="12"/>
  <c r="J90" i="12"/>
  <c r="J86" i="12"/>
  <c r="J50" i="12"/>
  <c r="J32" i="12"/>
  <c r="J116" i="13"/>
  <c r="J113" i="13"/>
  <c r="J97" i="13"/>
  <c r="J92" i="13"/>
  <c r="J87" i="13"/>
  <c r="J83" i="13"/>
  <c r="J79" i="13"/>
  <c r="J111" i="7"/>
  <c r="J105" i="7"/>
  <c r="J93" i="7"/>
  <c r="J91" i="7"/>
  <c r="J57" i="7"/>
  <c r="J23" i="7"/>
  <c r="R43" i="9"/>
  <c r="S43" i="9" s="1"/>
  <c r="P120" i="10"/>
  <c r="D120" i="10"/>
  <c r="P112" i="10"/>
  <c r="D112" i="10"/>
  <c r="Q95" i="10"/>
  <c r="P95" i="10"/>
  <c r="Q52" i="9"/>
  <c r="J52" i="9"/>
  <c r="J46" i="7"/>
  <c r="J29" i="12"/>
  <c r="J96" i="7"/>
  <c r="K127" i="12"/>
  <c r="L127" i="12" s="1"/>
  <c r="J101" i="12"/>
  <c r="J24" i="12"/>
  <c r="J125" i="7"/>
  <c r="J117" i="7"/>
  <c r="J103" i="7"/>
  <c r="J83" i="7"/>
  <c r="J41" i="7"/>
  <c r="R93" i="10"/>
  <c r="S93" i="10"/>
  <c r="R71" i="10"/>
  <c r="J127" i="7"/>
  <c r="K127" i="7" s="1"/>
  <c r="J123" i="7"/>
  <c r="J107" i="7"/>
  <c r="J67" i="7"/>
  <c r="J65" i="7"/>
  <c r="J55" i="7"/>
  <c r="J53" i="7"/>
  <c r="J45" i="7"/>
  <c r="J43" i="7"/>
  <c r="J35" i="7"/>
  <c r="J33" i="7"/>
  <c r="J31" i="7"/>
  <c r="J21" i="7"/>
  <c r="J19" i="7"/>
  <c r="R16" i="9"/>
  <c r="Q106" i="7"/>
  <c r="Q105" i="7"/>
  <c r="D56" i="7"/>
  <c r="P18" i="10"/>
  <c r="J103" i="9"/>
  <c r="S85" i="13"/>
  <c r="L127" i="7"/>
  <c r="R46" i="9"/>
  <c r="S46" i="9" s="1"/>
  <c r="R129" i="9"/>
  <c r="S129" i="9" s="1"/>
  <c r="R42" i="9"/>
  <c r="S42" i="9" s="1"/>
  <c r="R62" i="9"/>
  <c r="S62" i="9" s="1"/>
  <c r="R89" i="9"/>
  <c r="S89" i="9" s="1"/>
  <c r="R79" i="9"/>
  <c r="S79" i="9" s="1"/>
  <c r="R29" i="9"/>
  <c r="S29" i="9" s="1"/>
  <c r="R109" i="9"/>
  <c r="S109" i="9" s="1"/>
  <c r="R110" i="9"/>
  <c r="S110" i="9" s="1"/>
  <c r="R54" i="9"/>
  <c r="R119" i="9"/>
  <c r="S119" i="9" s="1"/>
  <c r="R78" i="9"/>
  <c r="R21" i="9"/>
  <c r="S21" i="9" s="1"/>
  <c r="R132" i="9"/>
  <c r="S132" i="9" s="1"/>
  <c r="R90" i="9"/>
  <c r="E135" i="10"/>
  <c r="F135" i="10" s="1"/>
  <c r="E136" i="10"/>
  <c r="F136" i="10" s="1"/>
  <c r="R28" i="7"/>
  <c r="S28" i="7" s="1"/>
  <c r="R44" i="7"/>
  <c r="S44" i="7" s="1"/>
  <c r="R45" i="7"/>
  <c r="S45" i="7" s="1"/>
  <c r="R24" i="7"/>
  <c r="S24" i="7" s="1"/>
  <c r="J40" i="7"/>
  <c r="J44" i="7"/>
  <c r="J50" i="7"/>
  <c r="J64" i="12"/>
  <c r="J91" i="12"/>
  <c r="J115" i="7"/>
  <c r="J126" i="7"/>
  <c r="K123" i="7"/>
  <c r="L123" i="7" s="1"/>
  <c r="J136" i="7"/>
  <c r="J38" i="12"/>
  <c r="J40" i="12"/>
  <c r="J83" i="12"/>
  <c r="J113" i="12"/>
  <c r="J128" i="12"/>
  <c r="J132" i="12"/>
  <c r="J136" i="12"/>
  <c r="R102" i="10"/>
  <c r="S102" i="10" s="1"/>
  <c r="R98" i="10"/>
  <c r="S98" i="10"/>
  <c r="R90" i="10"/>
  <c r="S90" i="10" s="1"/>
  <c r="R103" i="10"/>
  <c r="S103" i="10" s="1"/>
  <c r="R95" i="10"/>
  <c r="S95" i="10"/>
  <c r="R96" i="10"/>
  <c r="S96" i="10"/>
  <c r="R92" i="10"/>
  <c r="S92" i="10"/>
  <c r="R104" i="10"/>
  <c r="S104" i="10"/>
  <c r="R97" i="10"/>
  <c r="S97" i="10"/>
  <c r="R94" i="10"/>
  <c r="S94" i="10" s="1"/>
  <c r="R105" i="10"/>
  <c r="S105" i="10"/>
  <c r="R62" i="10"/>
  <c r="S62" i="10"/>
  <c r="R46" i="10"/>
  <c r="S46" i="10"/>
  <c r="R74" i="10"/>
  <c r="S74" i="10"/>
  <c r="R69" i="10"/>
  <c r="S69" i="10" s="1"/>
  <c r="R14" i="10"/>
  <c r="R39" i="10"/>
  <c r="S39" i="10"/>
  <c r="S72" i="10"/>
  <c r="R61" i="10"/>
  <c r="S61" i="10"/>
  <c r="R50" i="10"/>
  <c r="S50" i="10"/>
  <c r="R29" i="10"/>
  <c r="S29" i="10" s="1"/>
  <c r="R36" i="10"/>
  <c r="S36" i="10" s="1"/>
  <c r="R70" i="10"/>
  <c r="S70" i="10"/>
  <c r="R37" i="10"/>
  <c r="S37" i="10" s="1"/>
  <c r="R42" i="10"/>
  <c r="S42" i="10" s="1"/>
  <c r="R35" i="10"/>
  <c r="S35" i="10" s="1"/>
  <c r="R67" i="10"/>
  <c r="S67" i="10"/>
  <c r="R48" i="10"/>
  <c r="S48" i="10" s="1"/>
  <c r="R27" i="10"/>
  <c r="S27" i="10" s="1"/>
  <c r="R54" i="10"/>
  <c r="S54" i="10"/>
  <c r="R34" i="10"/>
  <c r="R47" i="10"/>
  <c r="S47" i="10"/>
  <c r="R68" i="10"/>
  <c r="S68" i="10" s="1"/>
  <c r="R38" i="10"/>
  <c r="R43" i="10"/>
  <c r="S43" i="10"/>
  <c r="R20" i="10"/>
  <c r="S20" i="10" s="1"/>
  <c r="R49" i="10"/>
  <c r="S49" i="10"/>
  <c r="R53" i="10"/>
  <c r="S53" i="10"/>
  <c r="R15" i="10"/>
  <c r="S15" i="10"/>
  <c r="R21" i="10"/>
  <c r="S21" i="10"/>
  <c r="E132" i="10"/>
  <c r="F132" i="10" s="1"/>
  <c r="E133" i="10"/>
  <c r="F133" i="10"/>
  <c r="J16" i="7"/>
  <c r="J54" i="7"/>
  <c r="J58" i="7"/>
  <c r="J101" i="7"/>
  <c r="J132" i="7"/>
  <c r="J51" i="12"/>
  <c r="R45" i="10"/>
  <c r="S45" i="10"/>
  <c r="R28" i="10"/>
  <c r="R44" i="10"/>
  <c r="S44" i="10"/>
  <c r="S40" i="10"/>
  <c r="J131" i="7"/>
  <c r="J20" i="12"/>
  <c r="J30" i="12"/>
  <c r="J77" i="12"/>
  <c r="J80" i="12"/>
  <c r="J111" i="12"/>
  <c r="K130" i="12"/>
  <c r="L130" i="12"/>
  <c r="K128" i="12"/>
  <c r="L128" i="12" s="1"/>
  <c r="K131" i="12"/>
  <c r="L131" i="12" s="1"/>
  <c r="K126" i="7"/>
  <c r="L126" i="7"/>
  <c r="S102" i="13"/>
  <c r="O17" i="12"/>
  <c r="O77" i="12"/>
  <c r="O104" i="12"/>
  <c r="O131" i="12"/>
  <c r="O54" i="12"/>
  <c r="O128" i="12"/>
  <c r="O101" i="12"/>
  <c r="O72" i="12"/>
  <c r="O56" i="12"/>
  <c r="O111" i="12"/>
  <c r="O38" i="12"/>
  <c r="O92" i="12"/>
  <c r="O42" i="12"/>
  <c r="O136" i="12"/>
  <c r="O123" i="12"/>
  <c r="O110" i="12"/>
  <c r="O97" i="12"/>
  <c r="O82" i="12"/>
  <c r="O70" i="12"/>
  <c r="O59" i="12"/>
  <c r="O37" i="12"/>
  <c r="O45" i="12"/>
  <c r="O53" i="12"/>
  <c r="O71" i="12"/>
  <c r="O83" i="12"/>
  <c r="O107" i="12"/>
  <c r="O125" i="12"/>
  <c r="O16" i="12"/>
  <c r="O48" i="12"/>
  <c r="O57" i="12"/>
  <c r="O74" i="12"/>
  <c r="O95" i="12"/>
  <c r="O117" i="12"/>
  <c r="O20" i="12"/>
  <c r="O33" i="12"/>
  <c r="O99" i="12"/>
  <c r="O46" i="12"/>
  <c r="O109" i="12"/>
  <c r="O23" i="12"/>
  <c r="O34" i="12"/>
  <c r="O132" i="12"/>
  <c r="O120" i="12"/>
  <c r="O106" i="12"/>
  <c r="O91" i="12"/>
  <c r="O78" i="12"/>
  <c r="O62" i="12"/>
  <c r="O35" i="12"/>
  <c r="O43" i="12"/>
  <c r="O51" i="12"/>
  <c r="O63" i="12"/>
  <c r="O80" i="12"/>
  <c r="O103" i="12"/>
  <c r="O124" i="12"/>
  <c r="O134" i="12"/>
  <c r="O40" i="12"/>
  <c r="O29" i="12"/>
  <c r="O73" i="12"/>
  <c r="O94" i="12"/>
  <c r="O112" i="12"/>
  <c r="O15" i="12"/>
  <c r="O44" i="12"/>
  <c r="O19" i="12"/>
  <c r="O64" i="12"/>
  <c r="O90" i="12"/>
  <c r="O116" i="12"/>
  <c r="O30" i="12"/>
  <c r="O22" i="12"/>
  <c r="O114" i="12"/>
  <c r="O88" i="12"/>
  <c r="O61" i="12"/>
  <c r="O85" i="12"/>
  <c r="O14" i="12"/>
  <c r="O122" i="12"/>
  <c r="O67" i="12"/>
  <c r="O26" i="12"/>
  <c r="O129" i="12"/>
  <c r="O115" i="12"/>
  <c r="O102" i="12"/>
  <c r="O89" i="12"/>
  <c r="O75" i="12"/>
  <c r="O66" i="12"/>
  <c r="O21" i="12"/>
  <c r="O41" i="12"/>
  <c r="O49" i="12"/>
  <c r="O60" i="12"/>
  <c r="O79" i="12"/>
  <c r="O98" i="12"/>
  <c r="O121" i="12"/>
  <c r="O133" i="12"/>
  <c r="O32" i="12"/>
  <c r="O25" i="12"/>
  <c r="O65" i="12"/>
  <c r="O93" i="12"/>
  <c r="O105" i="12"/>
  <c r="O119" i="12"/>
  <c r="O36" i="12"/>
  <c r="O69" i="12"/>
  <c r="O126" i="12"/>
  <c r="O135" i="12"/>
  <c r="O81" i="12"/>
  <c r="O50" i="12"/>
  <c r="O18" i="12"/>
  <c r="O127" i="12"/>
  <c r="O113" i="12"/>
  <c r="O100" i="12"/>
  <c r="O87" i="12"/>
  <c r="O68" i="12"/>
  <c r="O31" i="12"/>
  <c r="O39" i="12"/>
  <c r="O47" i="12"/>
  <c r="O55" i="12"/>
  <c r="O76" i="12"/>
  <c r="O84" i="12"/>
  <c r="R93" i="12" s="1"/>
  <c r="S93" i="12" s="1"/>
  <c r="O108" i="12"/>
  <c r="O130" i="12"/>
  <c r="O24" i="12"/>
  <c r="O27" i="12"/>
  <c r="O58" i="12"/>
  <c r="O86" i="12"/>
  <c r="O96" i="12"/>
  <c r="O118" i="12"/>
  <c r="O28" i="12"/>
  <c r="O52" i="12"/>
  <c r="S56" i="13"/>
  <c r="J88" i="12"/>
  <c r="E130" i="10"/>
  <c r="F130" i="10" s="1"/>
  <c r="E131" i="10"/>
  <c r="F131" i="10" s="1"/>
  <c r="J62" i="7"/>
  <c r="J54" i="12"/>
  <c r="J125" i="10"/>
  <c r="J114" i="10"/>
  <c r="J112" i="10"/>
  <c r="J69" i="10"/>
  <c r="J49" i="10"/>
  <c r="J45" i="10"/>
  <c r="J35" i="12"/>
  <c r="J100" i="12"/>
  <c r="J58" i="12"/>
  <c r="R35" i="13"/>
  <c r="S35" i="13" s="1"/>
  <c r="R78" i="13"/>
  <c r="S78" i="13" s="1"/>
  <c r="J135" i="7"/>
  <c r="J110" i="13"/>
  <c r="P93" i="13"/>
  <c r="S93" i="13"/>
  <c r="J98" i="10"/>
  <c r="J61" i="10"/>
  <c r="I75" i="13"/>
  <c r="C75" i="13"/>
  <c r="D75" i="13"/>
  <c r="I71" i="13"/>
  <c r="C71" i="13"/>
  <c r="D71" i="13"/>
  <c r="I69" i="13"/>
  <c r="C69" i="13"/>
  <c r="D69" i="13" s="1"/>
  <c r="I67" i="13"/>
  <c r="C67" i="13"/>
  <c r="D67" i="13" s="1"/>
  <c r="I63" i="13"/>
  <c r="C63" i="13"/>
  <c r="D63" i="13"/>
  <c r="I59" i="13"/>
  <c r="C59" i="13"/>
  <c r="D59" i="13"/>
  <c r="I55" i="13"/>
  <c r="J55" i="13" s="1"/>
  <c r="C55" i="13"/>
  <c r="D55" i="13" s="1"/>
  <c r="I49" i="13"/>
  <c r="C49" i="13"/>
  <c r="D49" i="13" s="1"/>
  <c r="I47" i="13"/>
  <c r="C47" i="13"/>
  <c r="D47" i="13"/>
  <c r="I45" i="13"/>
  <c r="C45" i="13"/>
  <c r="D45" i="13"/>
  <c r="I39" i="13"/>
  <c r="J39" i="13" s="1"/>
  <c r="C39" i="13"/>
  <c r="D39" i="13" s="1"/>
  <c r="I37" i="13"/>
  <c r="C37" i="13"/>
  <c r="D37" i="13" s="1"/>
  <c r="I35" i="13"/>
  <c r="C35" i="13"/>
  <c r="D35" i="13"/>
  <c r="I32" i="13"/>
  <c r="C32" i="13"/>
  <c r="D32" i="13"/>
  <c r="I27" i="13"/>
  <c r="J27" i="13" s="1"/>
  <c r="C27" i="13"/>
  <c r="D27" i="13" s="1"/>
  <c r="I24" i="13"/>
  <c r="C24" i="13"/>
  <c r="D24" i="13" s="1"/>
  <c r="I16" i="13"/>
  <c r="S90" i="9"/>
  <c r="S78" i="9"/>
  <c r="S54" i="9"/>
  <c r="S16" i="9"/>
  <c r="J15" i="7"/>
  <c r="R92" i="12"/>
  <c r="S92" i="12" s="1"/>
  <c r="R118" i="12"/>
  <c r="S118" i="12"/>
  <c r="R102" i="12"/>
  <c r="S102" i="12" s="1"/>
  <c r="R86" i="12"/>
  <c r="S86" i="12"/>
  <c r="R135" i="12"/>
  <c r="R70" i="12"/>
  <c r="R73" i="12"/>
  <c r="R134" i="12"/>
  <c r="S134" i="12" s="1"/>
  <c r="R136" i="12"/>
  <c r="S136" i="12" s="1"/>
  <c r="T136" i="12" s="1"/>
  <c r="U136" i="12" s="1"/>
  <c r="R88" i="12"/>
  <c r="S88" i="12" s="1"/>
  <c r="R31" i="12"/>
  <c r="S31" i="12" s="1"/>
  <c r="R35" i="12"/>
  <c r="R91" i="12"/>
  <c r="S91" i="12"/>
  <c r="R51" i="12"/>
  <c r="S51" i="12"/>
  <c r="R32" i="12"/>
  <c r="S32" i="12" s="1"/>
  <c r="R123" i="12"/>
  <c r="R130" i="12"/>
  <c r="S130" i="12"/>
  <c r="R104" i="12"/>
  <c r="S104" i="12" s="1"/>
  <c r="R96" i="12"/>
  <c r="S96" i="12"/>
  <c r="R127" i="12"/>
  <c r="S127" i="12" s="1"/>
  <c r="R109" i="12"/>
  <c r="S109" i="12"/>
  <c r="R19" i="12"/>
  <c r="S19" i="12" s="1"/>
  <c r="T19" i="12" s="1"/>
  <c r="U19" i="12" s="1"/>
  <c r="R68" i="12"/>
  <c r="R47" i="12"/>
  <c r="S47" i="12" s="1"/>
  <c r="R39" i="12"/>
  <c r="S39" i="12"/>
  <c r="R43" i="12"/>
  <c r="S43" i="12" s="1"/>
  <c r="R14" i="12"/>
  <c r="R81" i="12"/>
  <c r="S81" i="12" s="1"/>
  <c r="R63" i="12"/>
  <c r="S63" i="12"/>
  <c r="R56" i="12"/>
  <c r="S56" i="12"/>
  <c r="R85" i="12"/>
  <c r="S85" i="12" s="1"/>
  <c r="R18" i="12"/>
  <c r="S18" i="12"/>
  <c r="T18" i="12"/>
  <c r="U18" i="12" s="1"/>
  <c r="R23" i="12"/>
  <c r="S23" i="12"/>
  <c r="T23" i="12"/>
  <c r="U23" i="12" s="1"/>
  <c r="R87" i="12"/>
  <c r="S87" i="12"/>
  <c r="R98" i="12"/>
  <c r="S98" i="12" s="1"/>
  <c r="R67" i="12"/>
  <c r="R29" i="12"/>
  <c r="S29" i="12" s="1"/>
  <c r="R131" i="12"/>
  <c r="S131" i="12"/>
  <c r="R33" i="12"/>
  <c r="S33" i="12" s="1"/>
  <c r="R122" i="12"/>
  <c r="S122" i="12"/>
  <c r="R132" i="12"/>
  <c r="S132" i="12" s="1"/>
  <c r="R22" i="12"/>
  <c r="S22" i="12"/>
  <c r="T22" i="12"/>
  <c r="U22" i="12" s="1"/>
  <c r="R128" i="12"/>
  <c r="S128" i="12"/>
  <c r="R121" i="12"/>
  <c r="S121" i="12" s="1"/>
  <c r="R84" i="12"/>
  <c r="S84" i="12"/>
  <c r="R103" i="12"/>
  <c r="R36" i="12"/>
  <c r="R64" i="12"/>
  <c r="S64" i="12" s="1"/>
  <c r="R57" i="12"/>
  <c r="S57" i="12"/>
  <c r="R58" i="12"/>
  <c r="R113" i="12"/>
  <c r="S113" i="12"/>
  <c r="R111" i="12"/>
  <c r="S111" i="12" s="1"/>
  <c r="R69" i="12"/>
  <c r="S69" i="12"/>
  <c r="R15" i="12"/>
  <c r="S15" i="12" s="1"/>
  <c r="T14" i="12" s="1"/>
  <c r="R125" i="12"/>
  <c r="S125" i="12"/>
  <c r="R53" i="12"/>
  <c r="S53" i="12" s="1"/>
  <c r="R80" i="12"/>
  <c r="S80" i="12"/>
  <c r="R54" i="12"/>
  <c r="S54" i="12" s="1"/>
  <c r="R50" i="12"/>
  <c r="S50" i="12" s="1"/>
  <c r="R45" i="12"/>
  <c r="S45" i="12" s="1"/>
  <c r="R78" i="12"/>
  <c r="S78" i="12"/>
  <c r="R116" i="12"/>
  <c r="S116" i="12" s="1"/>
  <c r="R114" i="12"/>
  <c r="S114" i="12"/>
  <c r="R60" i="12"/>
  <c r="S60" i="12"/>
  <c r="R65" i="12"/>
  <c r="S65" i="12" s="1"/>
  <c r="R76" i="12"/>
  <c r="S76" i="12"/>
  <c r="R117" i="12"/>
  <c r="S117" i="12" s="1"/>
  <c r="R97" i="12"/>
  <c r="S97" i="12"/>
  <c r="R129" i="12"/>
  <c r="S129" i="12" s="1"/>
  <c r="R94" i="12"/>
  <c r="R26" i="12"/>
  <c r="S26" i="12"/>
  <c r="R40" i="12"/>
  <c r="S40" i="12" s="1"/>
  <c r="R75" i="12"/>
  <c r="S75" i="12"/>
  <c r="R46" i="12"/>
  <c r="S46" i="12" s="1"/>
  <c r="R89" i="12"/>
  <c r="S89" i="12"/>
  <c r="R99" i="12"/>
  <c r="S99" i="12" s="1"/>
  <c r="R79" i="12"/>
  <c r="S79" i="12"/>
  <c r="R90" i="12"/>
  <c r="S90" i="12" s="1"/>
  <c r="R34" i="12"/>
  <c r="R44" i="12"/>
  <c r="S44" i="12" s="1"/>
  <c r="R124" i="12"/>
  <c r="S124" i="12"/>
  <c r="R25" i="12"/>
  <c r="S25" i="12"/>
  <c r="R108" i="12"/>
  <c r="S108" i="12" s="1"/>
  <c r="R110" i="12"/>
  <c r="S110" i="12"/>
  <c r="R30" i="12"/>
  <c r="S30" i="12" s="1"/>
  <c r="R38" i="12"/>
  <c r="S38" i="12"/>
  <c r="R28" i="12"/>
  <c r="S28" i="12" s="1"/>
  <c r="R41" i="12"/>
  <c r="S41" i="12"/>
  <c r="R107" i="12"/>
  <c r="S107" i="12" s="1"/>
  <c r="R42" i="12"/>
  <c r="R62" i="12"/>
  <c r="S62" i="12" s="1"/>
  <c r="R49" i="12"/>
  <c r="S49" i="12"/>
  <c r="R74" i="12"/>
  <c r="R112" i="12"/>
  <c r="S112" i="12" s="1"/>
  <c r="R61" i="12"/>
  <c r="R20" i="12"/>
  <c r="S20" i="12" s="1"/>
  <c r="T20" i="12" s="1"/>
  <c r="U20" i="12"/>
  <c r="R27" i="12"/>
  <c r="R120" i="12"/>
  <c r="S120" i="12"/>
  <c r="R72" i="12"/>
  <c r="S72" i="12" s="1"/>
  <c r="R95" i="12"/>
  <c r="S95" i="12"/>
  <c r="R105" i="12"/>
  <c r="R101" i="12"/>
  <c r="S101" i="12" s="1"/>
  <c r="R21" i="12"/>
  <c r="S21" i="12" s="1"/>
  <c r="T21" i="12" s="1"/>
  <c r="U21" i="12"/>
  <c r="R52" i="12"/>
  <c r="S52" i="12" s="1"/>
  <c r="R16" i="12"/>
  <c r="S16" i="12"/>
  <c r="T16" i="12" s="1"/>
  <c r="U16" i="12" s="1"/>
  <c r="R48" i="12"/>
  <c r="R66" i="12"/>
  <c r="S66" i="12" s="1"/>
  <c r="J24" i="13"/>
  <c r="J32" i="13"/>
  <c r="S32" i="13"/>
  <c r="T32" i="13"/>
  <c r="U32" i="13"/>
  <c r="J35" i="13"/>
  <c r="J37" i="13"/>
  <c r="S37" i="13"/>
  <c r="J45" i="13"/>
  <c r="S45" i="13"/>
  <c r="J47" i="13"/>
  <c r="S47" i="13"/>
  <c r="J49" i="13"/>
  <c r="J59" i="13"/>
  <c r="S59" i="13"/>
  <c r="J63" i="13"/>
  <c r="S63" i="13"/>
  <c r="J67" i="13"/>
  <c r="J69" i="13"/>
  <c r="J71" i="13"/>
  <c r="J75" i="13"/>
  <c r="J16" i="13"/>
  <c r="T15" i="12"/>
  <c r="U15" i="12" s="1"/>
  <c r="E128" i="12"/>
  <c r="F128" i="12"/>
  <c r="E127" i="12"/>
  <c r="F127" i="12" s="1"/>
  <c r="J59" i="12"/>
  <c r="S104" i="13"/>
  <c r="S98" i="13"/>
  <c r="R39" i="13"/>
  <c r="S39" i="13" s="1"/>
  <c r="R80" i="13"/>
  <c r="R92" i="13"/>
  <c r="S92" i="13"/>
  <c r="R52" i="13"/>
  <c r="S52" i="13" s="1"/>
  <c r="R62" i="13"/>
  <c r="S62" i="13" s="1"/>
  <c r="R72" i="13"/>
  <c r="S72" i="13" s="1"/>
  <c r="R108" i="13"/>
  <c r="R130" i="13"/>
  <c r="S130" i="13" s="1"/>
  <c r="S106" i="13"/>
  <c r="S38" i="13"/>
  <c r="P74" i="12"/>
  <c r="S74" i="12"/>
  <c r="Q72" i="12"/>
  <c r="R82" i="12" s="1"/>
  <c r="S82" i="12" s="1"/>
  <c r="P70" i="12"/>
  <c r="S70" i="12"/>
  <c r="P68" i="12"/>
  <c r="S68" i="12" s="1"/>
  <c r="C16" i="12"/>
  <c r="D16" i="12"/>
  <c r="D134" i="13"/>
  <c r="P81" i="13"/>
  <c r="D97" i="10"/>
  <c r="E97" i="10" s="1"/>
  <c r="P71" i="10"/>
  <c r="S71" i="10" s="1"/>
  <c r="D71" i="10"/>
  <c r="D124" i="10"/>
  <c r="D41" i="10"/>
  <c r="D39" i="10"/>
  <c r="P34" i="10"/>
  <c r="S34" i="10" s="1"/>
  <c r="P26" i="10"/>
  <c r="F97" i="10"/>
  <c r="E113" i="10"/>
  <c r="F113" i="10" s="1"/>
  <c r="E100" i="10"/>
  <c r="F100" i="10" s="1"/>
  <c r="E108" i="10"/>
  <c r="F108" i="10"/>
  <c r="E116" i="10"/>
  <c r="F116" i="10" s="1"/>
  <c r="E124" i="10"/>
  <c r="F124" i="10"/>
  <c r="E114" i="10"/>
  <c r="F114" i="10" s="1"/>
  <c r="E115" i="10"/>
  <c r="F115" i="10" s="1"/>
  <c r="E122" i="10"/>
  <c r="F122" i="10" s="1"/>
  <c r="E123" i="10"/>
  <c r="F123" i="10" s="1"/>
  <c r="E109" i="10"/>
  <c r="F109" i="10" s="1"/>
  <c r="E111" i="10"/>
  <c r="F111" i="10"/>
  <c r="E110" i="10"/>
  <c r="F110" i="10" s="1"/>
  <c r="E112" i="10"/>
  <c r="F112" i="10"/>
  <c r="E118" i="10"/>
  <c r="F118" i="10" s="1"/>
  <c r="E119" i="10"/>
  <c r="F119" i="10" s="1"/>
  <c r="E117" i="10"/>
  <c r="F117" i="10" s="1"/>
  <c r="E98" i="10"/>
  <c r="F98" i="10" s="1"/>
  <c r="E99" i="10"/>
  <c r="F99" i="10"/>
  <c r="E101" i="10"/>
  <c r="F101" i="10" s="1"/>
  <c r="E105" i="10"/>
  <c r="F105" i="10"/>
  <c r="E106" i="10"/>
  <c r="F106" i="10" s="1"/>
  <c r="E103" i="10"/>
  <c r="F103" i="10"/>
  <c r="E104" i="10"/>
  <c r="F104" i="10" s="1"/>
  <c r="E102" i="10"/>
  <c r="F102" i="10"/>
  <c r="E107" i="10"/>
  <c r="F107" i="10" s="1"/>
  <c r="E120" i="10"/>
  <c r="F120" i="10"/>
  <c r="E121" i="10"/>
  <c r="F121" i="10" s="1"/>
  <c r="E64" i="10"/>
  <c r="F64" i="10" s="1"/>
  <c r="D13" i="5" s="1"/>
  <c r="F13" i="5" s="1"/>
  <c r="E72" i="10"/>
  <c r="F72" i="10" s="1"/>
  <c r="E85" i="10"/>
  <c r="F85" i="10"/>
  <c r="E86" i="10"/>
  <c r="F86" i="10" s="1"/>
  <c r="E89" i="10"/>
  <c r="F89" i="10"/>
  <c r="E96" i="10"/>
  <c r="F96" i="10" s="1"/>
  <c r="E41" i="10"/>
  <c r="F41" i="10" s="1"/>
  <c r="E42" i="10"/>
  <c r="F42" i="10" s="1"/>
  <c r="E45" i="10"/>
  <c r="F45" i="10" s="1"/>
  <c r="E51" i="10"/>
  <c r="F51" i="10" s="1"/>
  <c r="E46" i="10"/>
  <c r="F46" i="10" s="1"/>
  <c r="E52" i="10"/>
  <c r="F52" i="10" s="1"/>
  <c r="E34" i="10"/>
  <c r="F34" i="10" s="1"/>
  <c r="E40" i="10"/>
  <c r="F40" i="10" s="1"/>
  <c r="E47" i="10"/>
  <c r="F47" i="10" s="1"/>
  <c r="E53" i="10"/>
  <c r="F53" i="10" s="1"/>
  <c r="E44" i="10"/>
  <c r="F44" i="10" s="1"/>
  <c r="E43" i="10"/>
  <c r="F43" i="10" s="1"/>
  <c r="E56" i="10"/>
  <c r="F56" i="10" s="1"/>
  <c r="E57" i="10"/>
  <c r="F57" i="10" s="1"/>
  <c r="E59" i="10"/>
  <c r="F59" i="10" s="1"/>
  <c r="E61" i="10"/>
  <c r="F61" i="10" s="1"/>
  <c r="E62" i="10"/>
  <c r="F62" i="10" s="1"/>
  <c r="E55" i="10"/>
  <c r="F55" i="10" s="1"/>
  <c r="E54" i="10"/>
  <c r="F54" i="10" s="1"/>
  <c r="E58" i="10"/>
  <c r="F58" i="10" s="1"/>
  <c r="E60" i="10"/>
  <c r="F60" i="10" s="1"/>
  <c r="E63" i="10"/>
  <c r="F63" i="10" s="1"/>
  <c r="E74" i="10"/>
  <c r="F74" i="10" s="1"/>
  <c r="E73" i="10"/>
  <c r="F73" i="10" s="1"/>
  <c r="E84" i="10"/>
  <c r="F84" i="10" s="1"/>
  <c r="E83" i="10"/>
  <c r="F83" i="10" s="1"/>
  <c r="E88" i="10"/>
  <c r="F88" i="10" s="1"/>
  <c r="E87" i="10"/>
  <c r="F87" i="10" s="1"/>
  <c r="E90" i="10"/>
  <c r="F90" i="10" s="1"/>
  <c r="E91" i="10"/>
  <c r="F91" i="10" s="1"/>
  <c r="E93" i="10"/>
  <c r="F93" i="10" s="1"/>
  <c r="E92" i="10"/>
  <c r="F92" i="10" s="1"/>
  <c r="E94" i="10"/>
  <c r="F94" i="10" s="1"/>
  <c r="E95" i="10"/>
  <c r="F95" i="10" s="1"/>
  <c r="E126" i="10"/>
  <c r="F126" i="10"/>
  <c r="K44" i="10"/>
  <c r="L44" i="10"/>
  <c r="K43" i="10"/>
  <c r="L43" i="10"/>
  <c r="K42" i="10"/>
  <c r="L42" i="10"/>
  <c r="K46" i="10"/>
  <c r="L46" i="10"/>
  <c r="K45" i="10"/>
  <c r="L45" i="10"/>
  <c r="E50" i="10"/>
  <c r="F50" i="10"/>
  <c r="E49" i="10"/>
  <c r="F49" i="10"/>
  <c r="E48" i="10"/>
  <c r="F48" i="10"/>
  <c r="K51" i="10"/>
  <c r="L51" i="10"/>
  <c r="K52" i="10"/>
  <c r="L52" i="10"/>
  <c r="K55" i="10"/>
  <c r="L55" i="10"/>
  <c r="K53" i="10"/>
  <c r="L53" i="10"/>
  <c r="K54" i="10"/>
  <c r="L54" i="10"/>
  <c r="K58" i="10"/>
  <c r="L58" i="10"/>
  <c r="K59" i="10"/>
  <c r="L59" i="10"/>
  <c r="K57" i="10"/>
  <c r="L57" i="10"/>
  <c r="K56" i="10"/>
  <c r="L56" i="10"/>
  <c r="K78" i="10"/>
  <c r="L78" i="10"/>
  <c r="K79" i="10"/>
  <c r="L79" i="10"/>
  <c r="K115" i="10"/>
  <c r="L115" i="10"/>
  <c r="K114" i="10"/>
  <c r="L114" i="10"/>
  <c r="K118" i="10"/>
  <c r="L118" i="10"/>
  <c r="K116" i="10"/>
  <c r="L116" i="10"/>
  <c r="K119" i="10"/>
  <c r="L119" i="10"/>
  <c r="K117" i="10"/>
  <c r="L117" i="10"/>
  <c r="K121" i="10"/>
  <c r="L121" i="10" s="1"/>
  <c r="K120" i="10"/>
  <c r="L120" i="10"/>
  <c r="K125" i="10"/>
  <c r="L125" i="10" s="1"/>
  <c r="K126" i="10"/>
  <c r="L126" i="10"/>
  <c r="K133" i="10"/>
  <c r="L133" i="10" s="1"/>
  <c r="K132" i="10"/>
  <c r="L132" i="10"/>
  <c r="K110" i="10"/>
  <c r="L110" i="10" s="1"/>
  <c r="K111" i="10"/>
  <c r="L111" i="10"/>
  <c r="K106" i="10"/>
  <c r="L106" i="10" s="1"/>
  <c r="K109" i="10"/>
  <c r="L109" i="10"/>
  <c r="K107" i="10"/>
  <c r="L107" i="10" s="1"/>
  <c r="K108" i="10"/>
  <c r="L108" i="10"/>
  <c r="K112" i="10"/>
  <c r="L112" i="10" s="1"/>
  <c r="K98" i="10"/>
  <c r="L98" i="10"/>
  <c r="K102" i="10"/>
  <c r="L102" i="10" s="1"/>
  <c r="K105" i="10"/>
  <c r="L105" i="10"/>
  <c r="K103" i="10"/>
  <c r="L103" i="10" s="1"/>
  <c r="K101" i="10"/>
  <c r="L101" i="10"/>
  <c r="K99" i="10"/>
  <c r="L99" i="10" s="1"/>
  <c r="K100" i="10"/>
  <c r="L100" i="10"/>
  <c r="K104" i="10"/>
  <c r="L104" i="10" s="1"/>
  <c r="K113" i="10"/>
  <c r="L113" i="10"/>
  <c r="E66" i="10"/>
  <c r="F66" i="10" s="1"/>
  <c r="E65" i="10"/>
  <c r="F65" i="10"/>
  <c r="E67" i="10"/>
  <c r="F67" i="10" s="1"/>
  <c r="E68" i="10"/>
  <c r="F68" i="10"/>
  <c r="E71" i="10"/>
  <c r="F71" i="10" s="1"/>
  <c r="E70" i="10"/>
  <c r="F70" i="10"/>
  <c r="E69" i="10"/>
  <c r="F69" i="10" s="1"/>
  <c r="E78" i="10"/>
  <c r="F78" i="10"/>
  <c r="E81" i="10"/>
  <c r="F81" i="10" s="1"/>
  <c r="E75" i="10"/>
  <c r="F75" i="10"/>
  <c r="E77" i="10"/>
  <c r="F77" i="10" s="1"/>
  <c r="E80" i="10"/>
  <c r="F80" i="10"/>
  <c r="E79" i="10"/>
  <c r="F79" i="10" s="1"/>
  <c r="E82" i="10"/>
  <c r="F82" i="10"/>
  <c r="E76" i="10"/>
  <c r="F76" i="10" s="1"/>
  <c r="K87" i="10"/>
  <c r="L87" i="10"/>
  <c r="K86" i="10"/>
  <c r="L86" i="10" s="1"/>
  <c r="K88" i="10"/>
  <c r="L88" i="10"/>
  <c r="K85" i="10"/>
  <c r="L85" i="10" s="1"/>
  <c r="K83" i="10"/>
  <c r="L83" i="10"/>
  <c r="K84" i="10"/>
  <c r="L84" i="10" s="1"/>
  <c r="K82" i="10"/>
  <c r="L82" i="10"/>
  <c r="K89" i="10"/>
  <c r="L89" i="10" s="1"/>
  <c r="K90" i="10"/>
  <c r="L90" i="10"/>
  <c r="K72" i="10"/>
  <c r="L72" i="10" s="1"/>
  <c r="K73" i="10"/>
  <c r="L73" i="10"/>
  <c r="K65" i="10"/>
  <c r="L65" i="10" s="1"/>
  <c r="K63" i="10"/>
  <c r="L63" i="10"/>
  <c r="K64" i="10"/>
  <c r="L64" i="10" s="1"/>
  <c r="D14" i="5" s="1"/>
  <c r="K74" i="10"/>
  <c r="L74" i="10" s="1"/>
  <c r="K122" i="10"/>
  <c r="L122" i="10"/>
  <c r="K123" i="10"/>
  <c r="L123" i="10" s="1"/>
  <c r="K128" i="10"/>
  <c r="L128" i="10"/>
  <c r="K131" i="10"/>
  <c r="L131" i="10" s="1"/>
  <c r="E125" i="10"/>
  <c r="F125" i="10"/>
  <c r="K75" i="10"/>
  <c r="L75" i="10" s="1"/>
  <c r="K60" i="10"/>
  <c r="L60" i="10"/>
  <c r="K47" i="10"/>
  <c r="L47" i="10" s="1"/>
  <c r="K49" i="10"/>
  <c r="L49" i="10"/>
  <c r="K48" i="10"/>
  <c r="L48" i="10" s="1"/>
  <c r="K50" i="10"/>
  <c r="L50" i="10"/>
  <c r="K76" i="10"/>
  <c r="L76" i="10" s="1"/>
  <c r="K77" i="10"/>
  <c r="L77" i="10"/>
  <c r="K80" i="10"/>
  <c r="L80" i="10" s="1"/>
  <c r="K81" i="10"/>
  <c r="L81" i="10"/>
  <c r="E127" i="10"/>
  <c r="F127" i="10" s="1"/>
  <c r="E128" i="10"/>
  <c r="F128" i="10"/>
  <c r="K129" i="10"/>
  <c r="L129" i="10" s="1"/>
  <c r="K130" i="10"/>
  <c r="L130" i="10"/>
  <c r="K134" i="10"/>
  <c r="L134" i="10" s="1"/>
  <c r="K135" i="10"/>
  <c r="L135" i="10"/>
  <c r="K136" i="10"/>
  <c r="L136" i="10" s="1"/>
  <c r="K95" i="10"/>
  <c r="L95" i="10" s="1"/>
  <c r="K96" i="10"/>
  <c r="L96" i="10"/>
  <c r="K97" i="10"/>
  <c r="L97" i="10" s="1"/>
  <c r="K91" i="10"/>
  <c r="L91" i="10"/>
  <c r="K94" i="10"/>
  <c r="L94" i="10" s="1"/>
  <c r="K93" i="10"/>
  <c r="L93" i="10"/>
  <c r="K92" i="10"/>
  <c r="L92" i="10" s="1"/>
  <c r="K66" i="10"/>
  <c r="L66" i="10"/>
  <c r="K67" i="10"/>
  <c r="L67" i="10" s="1"/>
  <c r="K68" i="10"/>
  <c r="L68" i="10"/>
  <c r="K69" i="10"/>
  <c r="L69" i="10" s="1"/>
  <c r="K70" i="10"/>
  <c r="L70" i="10"/>
  <c r="K71" i="10"/>
  <c r="L71" i="10" s="1"/>
  <c r="K61" i="10"/>
  <c r="L61" i="10"/>
  <c r="K62" i="10"/>
  <c r="L62" i="10" s="1"/>
  <c r="K40" i="10"/>
  <c r="L40" i="10"/>
  <c r="K39" i="10"/>
  <c r="L39" i="10" s="1"/>
  <c r="K41" i="10"/>
  <c r="L41" i="10" s="1"/>
  <c r="K127" i="10"/>
  <c r="L127" i="10"/>
  <c r="K124" i="10"/>
  <c r="L124" i="10" s="1"/>
  <c r="E39" i="7"/>
  <c r="F39" i="7" s="1"/>
  <c r="E36" i="7"/>
  <c r="F36" i="7" s="1"/>
  <c r="E57" i="7"/>
  <c r="F57" i="7" s="1"/>
  <c r="E99" i="7"/>
  <c r="F99" i="7" s="1"/>
  <c r="E92" i="7"/>
  <c r="F92" i="7" s="1"/>
  <c r="E89" i="7"/>
  <c r="F89" i="7" s="1"/>
  <c r="E26" i="7"/>
  <c r="F26" i="7" s="1"/>
  <c r="E59" i="7"/>
  <c r="F59" i="7" s="1"/>
  <c r="E28" i="7"/>
  <c r="F28" i="7" s="1"/>
  <c r="E67" i="7"/>
  <c r="F67" i="7" s="1"/>
  <c r="K130" i="7"/>
  <c r="L130" i="7" s="1"/>
  <c r="K131" i="7"/>
  <c r="L131" i="7"/>
  <c r="E119" i="7"/>
  <c r="F119" i="7" s="1"/>
  <c r="E118" i="7"/>
  <c r="F118" i="7"/>
  <c r="E116" i="7"/>
  <c r="F116" i="7" s="1"/>
  <c r="E122" i="7"/>
  <c r="F122" i="7"/>
  <c r="E121" i="7"/>
  <c r="F121" i="7" s="1"/>
  <c r="E115" i="7"/>
  <c r="F115" i="7"/>
  <c r="E117" i="7"/>
  <c r="F117" i="7"/>
  <c r="E120" i="7"/>
  <c r="F120" i="7" s="1"/>
  <c r="E54" i="7"/>
  <c r="F54" i="7" s="1"/>
  <c r="E53" i="7"/>
  <c r="F53" i="7" s="1"/>
  <c r="E58" i="7"/>
  <c r="F58" i="7" s="1"/>
  <c r="E123" i="7"/>
  <c r="F123" i="7" s="1"/>
  <c r="K125" i="7"/>
  <c r="L125" i="7" s="1"/>
  <c r="E127" i="7"/>
  <c r="F127" i="7"/>
  <c r="E126" i="7"/>
  <c r="F126" i="7"/>
  <c r="E124" i="7"/>
  <c r="F124" i="7" s="1"/>
  <c r="E125" i="7"/>
  <c r="F125" i="7"/>
  <c r="K129" i="7"/>
  <c r="L129" i="7" s="1"/>
  <c r="K133" i="7"/>
  <c r="L133" i="7"/>
  <c r="K132" i="7"/>
  <c r="L132" i="7" s="1"/>
  <c r="K128" i="7"/>
  <c r="L128" i="7"/>
  <c r="K136" i="7"/>
  <c r="L136" i="7" s="1"/>
  <c r="K134" i="7"/>
  <c r="L134" i="7"/>
  <c r="K135" i="7"/>
  <c r="L135" i="7" s="1"/>
  <c r="K124" i="7"/>
  <c r="L124" i="7" s="1"/>
  <c r="K123" i="9"/>
  <c r="L123" i="9"/>
  <c r="K121" i="9"/>
  <c r="L121" i="9" s="1"/>
  <c r="E37" i="9"/>
  <c r="F37" i="9"/>
  <c r="E32" i="9"/>
  <c r="F32" i="9" s="1"/>
  <c r="E22" i="9"/>
  <c r="F22" i="9"/>
  <c r="E25" i="9"/>
  <c r="F25" i="9" s="1"/>
  <c r="E28" i="9"/>
  <c r="F28" i="9"/>
  <c r="E30" i="9"/>
  <c r="F30" i="9" s="1"/>
  <c r="E23" i="9"/>
  <c r="F23" i="9"/>
  <c r="E24" i="9"/>
  <c r="F24" i="9" s="1"/>
  <c r="E31" i="9"/>
  <c r="F31" i="9"/>
  <c r="E35" i="9"/>
  <c r="F35" i="9" s="1"/>
  <c r="E26" i="9"/>
  <c r="F26" i="9"/>
  <c r="E29" i="9"/>
  <c r="F29" i="9" s="1"/>
  <c r="E27" i="9"/>
  <c r="F27" i="9"/>
  <c r="E83" i="9"/>
  <c r="F83" i="9" s="1"/>
  <c r="E82" i="9"/>
  <c r="F82" i="9"/>
  <c r="E85" i="9"/>
  <c r="F85" i="9" s="1"/>
  <c r="E101" i="9"/>
  <c r="F101" i="9"/>
  <c r="E96" i="9"/>
  <c r="F96" i="9" s="1"/>
  <c r="E86" i="9"/>
  <c r="F86" i="9"/>
  <c r="E87" i="9"/>
  <c r="F87" i="9" s="1"/>
  <c r="E88" i="9"/>
  <c r="F88" i="9"/>
  <c r="E98" i="9"/>
  <c r="F98" i="9" s="1"/>
  <c r="E89" i="9"/>
  <c r="F89" i="9"/>
  <c r="E106" i="9"/>
  <c r="F106" i="9" s="1"/>
  <c r="E108" i="9"/>
  <c r="F108" i="9"/>
  <c r="E112" i="9"/>
  <c r="F112" i="9" s="1"/>
  <c r="E113" i="9"/>
  <c r="F113" i="9"/>
  <c r="E111" i="9"/>
  <c r="F111" i="9" s="1"/>
  <c r="K134" i="9"/>
  <c r="L134" i="9"/>
  <c r="K133" i="9"/>
  <c r="L133" i="9" s="1"/>
  <c r="E132" i="9"/>
  <c r="F132" i="9"/>
  <c r="E130" i="9"/>
  <c r="F130" i="9" s="1"/>
  <c r="E129" i="9"/>
  <c r="F129" i="9"/>
  <c r="K127" i="9"/>
  <c r="L127" i="9" s="1"/>
  <c r="K126" i="9"/>
  <c r="L126" i="9"/>
  <c r="K119" i="9"/>
  <c r="L119" i="9" s="1"/>
  <c r="E114" i="9"/>
  <c r="F114" i="9"/>
  <c r="K108" i="9"/>
  <c r="L108" i="9" s="1"/>
  <c r="E53" i="9"/>
  <c r="F53" i="9"/>
  <c r="K130" i="9"/>
  <c r="L130" i="9" s="1"/>
  <c r="K131" i="9"/>
  <c r="L131" i="9"/>
  <c r="E135" i="9"/>
  <c r="F135" i="9" s="1"/>
  <c r="E104" i="9"/>
  <c r="F104" i="9"/>
  <c r="K129" i="9"/>
  <c r="L129" i="9" s="1"/>
  <c r="K128" i="9"/>
  <c r="L128" i="9"/>
  <c r="K125" i="9"/>
  <c r="L125" i="9" s="1"/>
  <c r="K124" i="9"/>
  <c r="L124" i="9"/>
  <c r="K117" i="9"/>
  <c r="L117" i="9" s="1"/>
  <c r="K118" i="9"/>
  <c r="L118" i="9"/>
  <c r="E20" i="9"/>
  <c r="F20" i="9" s="1"/>
  <c r="E21" i="9"/>
  <c r="F21" i="9"/>
  <c r="E43" i="9"/>
  <c r="F43" i="9" s="1"/>
  <c r="E41" i="9"/>
  <c r="F41" i="9"/>
  <c r="E42" i="9"/>
  <c r="F42" i="9" s="1"/>
  <c r="E44" i="9"/>
  <c r="F44" i="9"/>
  <c r="E47" i="9"/>
  <c r="F47" i="9" s="1"/>
  <c r="E45" i="9"/>
  <c r="F45" i="9"/>
  <c r="E51" i="9"/>
  <c r="F51" i="9" s="1"/>
  <c r="E49" i="9"/>
  <c r="F49" i="9"/>
  <c r="E50" i="9"/>
  <c r="F50" i="9" s="1"/>
  <c r="E16" i="9"/>
  <c r="F16" i="9"/>
  <c r="E19" i="9"/>
  <c r="F19" i="9" s="1"/>
  <c r="E15" i="9"/>
  <c r="F15" i="9"/>
  <c r="E17" i="9"/>
  <c r="F17" i="9" s="1"/>
  <c r="E18" i="9"/>
  <c r="F18" i="9"/>
  <c r="E69" i="9"/>
  <c r="F69" i="9" s="1"/>
  <c r="E65" i="9"/>
  <c r="F65" i="9"/>
  <c r="E78" i="9"/>
  <c r="F78" i="9" s="1"/>
  <c r="E66" i="9"/>
  <c r="F66" i="9"/>
  <c r="E67" i="9"/>
  <c r="F67" i="9" s="1"/>
  <c r="E63" i="9"/>
  <c r="F63" i="9"/>
  <c r="E79" i="9"/>
  <c r="F79" i="9" s="1"/>
  <c r="E62" i="9"/>
  <c r="F62" i="9"/>
  <c r="E133" i="9"/>
  <c r="F133" i="9" s="1"/>
  <c r="E131" i="9"/>
  <c r="F131" i="9"/>
  <c r="E128" i="9"/>
  <c r="F128" i="9" s="1"/>
  <c r="E127" i="9"/>
  <c r="F127" i="9"/>
  <c r="K120" i="9"/>
  <c r="L120" i="9" s="1"/>
  <c r="K109" i="9"/>
  <c r="L109" i="9"/>
  <c r="K106" i="9"/>
  <c r="L106" i="9" s="1"/>
  <c r="K135" i="9"/>
  <c r="L135" i="9"/>
  <c r="E119" i="9"/>
  <c r="F119" i="9" s="1"/>
  <c r="K132" i="9"/>
  <c r="L132" i="9"/>
  <c r="E120" i="9"/>
  <c r="F120" i="9" s="1"/>
  <c r="E76" i="9"/>
  <c r="F76" i="9"/>
  <c r="E95" i="9"/>
  <c r="F95" i="9" s="1"/>
  <c r="E103" i="9"/>
  <c r="F103" i="9"/>
  <c r="E105" i="9"/>
  <c r="F105" i="9" s="1"/>
  <c r="K107" i="9"/>
  <c r="L107" i="9"/>
  <c r="K89" i="9"/>
  <c r="L89" i="9"/>
  <c r="K90" i="9"/>
  <c r="L90" i="9" s="1"/>
  <c r="K85" i="9"/>
  <c r="L85" i="9"/>
  <c r="K86" i="9"/>
  <c r="L86" i="9" s="1"/>
  <c r="K81" i="9"/>
  <c r="L81" i="9"/>
  <c r="K82" i="9"/>
  <c r="L82" i="9" s="1"/>
  <c r="K78" i="9"/>
  <c r="L78" i="9"/>
  <c r="K77" i="9"/>
  <c r="L77" i="9" s="1"/>
  <c r="K76" i="9"/>
  <c r="L76" i="9"/>
  <c r="E75" i="9"/>
  <c r="F75" i="9" s="1"/>
  <c r="E74" i="9"/>
  <c r="F74" i="9"/>
  <c r="E73" i="9"/>
  <c r="F73" i="9" s="1"/>
  <c r="E72" i="9"/>
  <c r="F72" i="9"/>
  <c r="E71" i="9"/>
  <c r="F71" i="9" s="1"/>
  <c r="E70" i="9"/>
  <c r="F70" i="9"/>
  <c r="E61" i="9"/>
  <c r="F61" i="9" s="1"/>
  <c r="E60" i="9"/>
  <c r="F60" i="9"/>
  <c r="E59" i="9"/>
  <c r="F59" i="9" s="1"/>
  <c r="E58" i="9"/>
  <c r="F58" i="9"/>
  <c r="E57" i="9"/>
  <c r="F57" i="9" s="1"/>
  <c r="E56" i="9"/>
  <c r="F56" i="9"/>
  <c r="E55" i="9"/>
  <c r="F55" i="9" s="1"/>
  <c r="E54" i="9"/>
  <c r="F54" i="9"/>
  <c r="K49" i="9"/>
  <c r="L49" i="9" s="1"/>
  <c r="K50" i="9"/>
  <c r="L50" i="9"/>
  <c r="K45" i="9"/>
  <c r="L45" i="9" s="1"/>
  <c r="K46" i="9"/>
  <c r="L46" i="9"/>
  <c r="K42" i="9"/>
  <c r="L42" i="9" s="1"/>
  <c r="K40" i="9"/>
  <c r="L40" i="9"/>
  <c r="K41" i="9"/>
  <c r="L41" i="9" s="1"/>
  <c r="E40" i="9"/>
  <c r="F40" i="9"/>
  <c r="E39" i="9"/>
  <c r="F39" i="9" s="1"/>
  <c r="K37" i="9"/>
  <c r="L37" i="9"/>
  <c r="K38" i="9"/>
  <c r="L38" i="9" s="1"/>
  <c r="E33" i="9"/>
  <c r="F33" i="9"/>
  <c r="E34" i="9"/>
  <c r="F34" i="9" s="1"/>
  <c r="K96" i="9"/>
  <c r="L96" i="9"/>
  <c r="K97" i="9"/>
  <c r="L97" i="9" s="1"/>
  <c r="K104" i="9"/>
  <c r="L104" i="9"/>
  <c r="K105" i="9"/>
  <c r="L105" i="9" s="1"/>
  <c r="K103" i="9"/>
  <c r="L103" i="9"/>
  <c r="K102" i="9"/>
  <c r="L102" i="9" s="1"/>
  <c r="E109" i="9"/>
  <c r="F109" i="9"/>
  <c r="E110" i="9"/>
  <c r="F110" i="9" s="1"/>
  <c r="K111" i="9"/>
  <c r="L111" i="9"/>
  <c r="K113" i="9"/>
  <c r="L113" i="9" s="1"/>
  <c r="K110" i="9"/>
  <c r="L110" i="9"/>
  <c r="K112" i="9"/>
  <c r="L112" i="9" s="1"/>
  <c r="E118" i="9"/>
  <c r="F118" i="9"/>
  <c r="E116" i="9"/>
  <c r="F116" i="9" s="1"/>
  <c r="E117" i="9"/>
  <c r="F117" i="9"/>
  <c r="E121" i="9"/>
  <c r="F121" i="9" s="1"/>
  <c r="E126" i="9"/>
  <c r="F126" i="9"/>
  <c r="E124" i="9"/>
  <c r="F124" i="9" s="1"/>
  <c r="E123" i="9"/>
  <c r="F123" i="9"/>
  <c r="E125" i="9"/>
  <c r="F125" i="9" s="1"/>
  <c r="E122" i="9"/>
  <c r="F122" i="9"/>
  <c r="K74" i="9"/>
  <c r="L74" i="9" s="1"/>
  <c r="K75" i="9"/>
  <c r="L75" i="9"/>
  <c r="E91" i="9"/>
  <c r="F91" i="9" s="1"/>
  <c r="E90" i="9"/>
  <c r="F90" i="9"/>
  <c r="E92" i="9"/>
  <c r="F92" i="9" s="1"/>
  <c r="K99" i="9"/>
  <c r="L99" i="9"/>
  <c r="K98" i="9"/>
  <c r="L98" i="9" s="1"/>
  <c r="E80" i="9"/>
  <c r="F80" i="9"/>
  <c r="E81" i="9"/>
  <c r="F81" i="9" s="1"/>
  <c r="E77" i="9"/>
  <c r="F77" i="9"/>
  <c r="K48" i="9"/>
  <c r="L48" i="9" s="1"/>
  <c r="K44" i="9"/>
  <c r="L44" i="9"/>
  <c r="K36" i="9"/>
  <c r="L36" i="9" s="1"/>
  <c r="K34" i="9"/>
  <c r="L34" i="9"/>
  <c r="K27" i="9"/>
  <c r="L27" i="9" s="1"/>
  <c r="K18" i="9"/>
  <c r="L18" i="9"/>
  <c r="K16" i="9"/>
  <c r="L16" i="9" s="1"/>
  <c r="K17" i="9"/>
  <c r="L17" i="9"/>
  <c r="E94" i="9"/>
  <c r="F94" i="9" s="1"/>
  <c r="E99" i="9"/>
  <c r="F99" i="9"/>
  <c r="E102" i="9"/>
  <c r="F102" i="9" s="1"/>
  <c r="E107" i="9"/>
  <c r="F107" i="9"/>
  <c r="E115" i="9"/>
  <c r="F115" i="9" s="1"/>
  <c r="K122" i="9"/>
  <c r="L122" i="9"/>
  <c r="E36" i="9"/>
  <c r="F36" i="9" s="1"/>
  <c r="E46" i="9"/>
  <c r="F46" i="9"/>
  <c r="E84" i="9"/>
  <c r="F84" i="9" s="1"/>
  <c r="E68" i="9"/>
  <c r="F68" i="9"/>
  <c r="E64" i="9"/>
  <c r="F64" i="9" s="1"/>
  <c r="D13" i="3" s="1"/>
  <c r="F13" i="3" s="1"/>
  <c r="E52" i="9"/>
  <c r="F52" i="9" s="1"/>
  <c r="E38" i="9"/>
  <c r="F38" i="9"/>
  <c r="K15" i="9"/>
  <c r="L15" i="9" s="1"/>
  <c r="K87" i="9"/>
  <c r="L87" i="9"/>
  <c r="K88" i="9"/>
  <c r="L88" i="9" s="1"/>
  <c r="K83" i="9"/>
  <c r="L83" i="9"/>
  <c r="K84" i="9"/>
  <c r="L84" i="9" s="1"/>
  <c r="K72" i="9"/>
  <c r="L72" i="9"/>
  <c r="K73" i="9"/>
  <c r="L73" i="9" s="1"/>
  <c r="K70" i="9"/>
  <c r="L70" i="9"/>
  <c r="K71" i="9"/>
  <c r="L71" i="9" s="1"/>
  <c r="K68" i="9"/>
  <c r="L68" i="9"/>
  <c r="K69" i="9"/>
  <c r="L69" i="9" s="1"/>
  <c r="K66" i="9"/>
  <c r="L66" i="9"/>
  <c r="K67" i="9"/>
  <c r="L67" i="9" s="1"/>
  <c r="K64" i="9"/>
  <c r="L64" i="9"/>
  <c r="D15" i="3"/>
  <c r="F15" i="3" s="1"/>
  <c r="K65" i="9"/>
  <c r="L65" i="9"/>
  <c r="K63" i="9"/>
  <c r="L63" i="9" s="1"/>
  <c r="K62" i="9"/>
  <c r="L62" i="9"/>
  <c r="K60" i="9"/>
  <c r="L60" i="9" s="1"/>
  <c r="K61" i="9"/>
  <c r="L61" i="9"/>
  <c r="K59" i="9"/>
  <c r="L59" i="9" s="1"/>
  <c r="K58" i="9"/>
  <c r="L58" i="9"/>
  <c r="K57" i="9"/>
  <c r="L57" i="9" s="1"/>
  <c r="K56" i="9"/>
  <c r="L56" i="9"/>
  <c r="K55" i="9"/>
  <c r="L55" i="9" s="1"/>
  <c r="K54" i="9"/>
  <c r="L54" i="9"/>
  <c r="K53" i="9"/>
  <c r="L53" i="9" s="1"/>
  <c r="K52" i="9"/>
  <c r="L52" i="9"/>
  <c r="K25" i="9"/>
  <c r="L25" i="9" s="1"/>
  <c r="K22" i="9"/>
  <c r="L22" i="9"/>
  <c r="K24" i="9"/>
  <c r="L24" i="9" s="1"/>
  <c r="K26" i="9"/>
  <c r="L26" i="9"/>
  <c r="K23" i="9"/>
  <c r="L23" i="9" s="1"/>
  <c r="K19" i="9"/>
  <c r="L19" i="9"/>
  <c r="K20" i="9"/>
  <c r="L20" i="9" s="1"/>
  <c r="K21" i="9"/>
  <c r="L21" i="9"/>
  <c r="K32" i="9"/>
  <c r="L32" i="9" s="1"/>
  <c r="K33" i="9"/>
  <c r="L33" i="9"/>
  <c r="K31" i="9"/>
  <c r="L31" i="9" s="1"/>
  <c r="K29" i="9"/>
  <c r="L29" i="9"/>
  <c r="K30" i="9"/>
  <c r="L30" i="9" s="1"/>
  <c r="K100" i="9"/>
  <c r="L100" i="9"/>
  <c r="K101" i="9"/>
  <c r="L101" i="9" s="1"/>
  <c r="K116" i="9"/>
  <c r="L116" i="9"/>
  <c r="K114" i="9"/>
  <c r="L114" i="9" s="1"/>
  <c r="K115" i="9"/>
  <c r="L115" i="9"/>
  <c r="K91" i="9"/>
  <c r="L91" i="9" s="1"/>
  <c r="K95" i="9"/>
  <c r="L95" i="9"/>
  <c r="K92" i="9"/>
  <c r="L92" i="9" s="1"/>
  <c r="K93" i="9"/>
  <c r="L93" i="9"/>
  <c r="K94" i="9"/>
  <c r="L94" i="9" s="1"/>
  <c r="K80" i="9"/>
  <c r="L80" i="9"/>
  <c r="K51" i="9"/>
  <c r="L51" i="9" s="1"/>
  <c r="K47" i="9"/>
  <c r="L47" i="9"/>
  <c r="K43" i="9"/>
  <c r="L43" i="9" s="1"/>
  <c r="K39" i="9"/>
  <c r="L39" i="9"/>
  <c r="K35" i="9"/>
  <c r="L35" i="9" s="1"/>
  <c r="K28" i="9"/>
  <c r="L28" i="9"/>
  <c r="E93" i="9"/>
  <c r="F93" i="9" s="1"/>
  <c r="E100" i="9"/>
  <c r="F100" i="9"/>
  <c r="E48" i="9"/>
  <c r="F48" i="9" s="1"/>
  <c r="E97" i="9"/>
  <c r="F97" i="9"/>
  <c r="K79" i="9"/>
  <c r="L79" i="9" s="1"/>
  <c r="K124" i="12"/>
  <c r="L124" i="12"/>
  <c r="K125" i="12"/>
  <c r="L125" i="12"/>
  <c r="K126" i="12"/>
  <c r="L126" i="12" s="1"/>
  <c r="E121" i="12"/>
  <c r="F121" i="12" s="1"/>
  <c r="E120" i="12"/>
  <c r="F120" i="12" s="1"/>
  <c r="E123" i="12"/>
  <c r="F123" i="12"/>
  <c r="E122" i="12"/>
  <c r="F122" i="12" s="1"/>
  <c r="E117" i="12"/>
  <c r="F117" i="12"/>
  <c r="E126" i="12"/>
  <c r="F126" i="12" s="1"/>
  <c r="E124" i="12"/>
  <c r="F124" i="12"/>
  <c r="E125" i="12"/>
  <c r="F125" i="12" s="1"/>
  <c r="E135" i="12"/>
  <c r="F135" i="12" s="1"/>
  <c r="E130" i="12"/>
  <c r="F130" i="12"/>
  <c r="E134" i="12"/>
  <c r="F134" i="12" s="1"/>
  <c r="E132" i="12"/>
  <c r="F132" i="12" s="1"/>
  <c r="E129" i="12"/>
  <c r="F129" i="12"/>
  <c r="E118" i="12"/>
  <c r="F118" i="12" s="1"/>
  <c r="F14" i="5"/>
  <c r="E38" i="10" l="1"/>
  <c r="F38" i="10" s="1"/>
  <c r="E36" i="10"/>
  <c r="F36" i="10" s="1"/>
  <c r="E35" i="10"/>
  <c r="F35" i="10" s="1"/>
  <c r="E39" i="10"/>
  <c r="F39" i="10" s="1"/>
  <c r="S28" i="13"/>
  <c r="T28" i="13" s="1"/>
  <c r="U28" i="13" s="1"/>
  <c r="E27" i="7"/>
  <c r="F27" i="7" s="1"/>
  <c r="E24" i="7"/>
  <c r="F24" i="7" s="1"/>
  <c r="E25" i="7"/>
  <c r="F25" i="7" s="1"/>
  <c r="E21" i="7"/>
  <c r="F21" i="7" s="1"/>
  <c r="E20" i="7"/>
  <c r="F20" i="7" s="1"/>
  <c r="E22" i="7"/>
  <c r="F22" i="7" s="1"/>
  <c r="E19" i="7"/>
  <c r="F19" i="7" s="1"/>
  <c r="E23" i="7"/>
  <c r="F23" i="7" s="1"/>
  <c r="E17" i="7"/>
  <c r="F17" i="7" s="1"/>
  <c r="E15" i="7"/>
  <c r="F15" i="7" s="1"/>
  <c r="E18" i="7"/>
  <c r="F18" i="7" s="1"/>
  <c r="E16" i="7"/>
  <c r="F16" i="7" s="1"/>
  <c r="E113" i="7"/>
  <c r="F113" i="7" s="1"/>
  <c r="E101" i="7"/>
  <c r="F101" i="7" s="1"/>
  <c r="E102" i="7"/>
  <c r="F102" i="7" s="1"/>
  <c r="E106" i="7"/>
  <c r="F106" i="7" s="1"/>
  <c r="E104" i="7"/>
  <c r="F104" i="7" s="1"/>
  <c r="E107" i="7"/>
  <c r="F107" i="7" s="1"/>
  <c r="E109" i="7"/>
  <c r="F109" i="7" s="1"/>
  <c r="E108" i="7"/>
  <c r="F108" i="7" s="1"/>
  <c r="E110" i="7"/>
  <c r="F110" i="7" s="1"/>
  <c r="E114" i="7"/>
  <c r="F114" i="7" s="1"/>
  <c r="E111" i="7"/>
  <c r="F111" i="7" s="1"/>
  <c r="E112" i="7"/>
  <c r="F112" i="7" s="1"/>
  <c r="E100" i="7"/>
  <c r="F100" i="7" s="1"/>
  <c r="E105" i="7"/>
  <c r="F105" i="7" s="1"/>
  <c r="E103" i="7"/>
  <c r="F103" i="7" s="1"/>
  <c r="K58" i="7"/>
  <c r="L58" i="7" s="1"/>
  <c r="K69" i="7"/>
  <c r="L69" i="7" s="1"/>
  <c r="K42" i="7"/>
  <c r="L42" i="7" s="1"/>
  <c r="K50" i="7"/>
  <c r="L50" i="7" s="1"/>
  <c r="K64" i="7"/>
  <c r="L64" i="7" s="1"/>
  <c r="D14" i="4" s="1"/>
  <c r="F14" i="4" s="1"/>
  <c r="K77" i="7"/>
  <c r="L77" i="7" s="1"/>
  <c r="K47" i="7"/>
  <c r="L47" i="7" s="1"/>
  <c r="K82" i="7"/>
  <c r="L82" i="7" s="1"/>
  <c r="K53" i="7"/>
  <c r="L53" i="7" s="1"/>
  <c r="K62" i="7"/>
  <c r="L62" i="7" s="1"/>
  <c r="K73" i="7"/>
  <c r="L73" i="7" s="1"/>
  <c r="K34" i="7"/>
  <c r="L34" i="7" s="1"/>
  <c r="K37" i="7"/>
  <c r="L37" i="7" s="1"/>
  <c r="E62" i="7"/>
  <c r="F62" i="7" s="1"/>
  <c r="E63" i="7"/>
  <c r="F63" i="7" s="1"/>
  <c r="E55" i="7"/>
  <c r="F55" i="7" s="1"/>
  <c r="E52" i="7"/>
  <c r="F52" i="7" s="1"/>
  <c r="E65" i="7"/>
  <c r="F65" i="7" s="1"/>
  <c r="E60" i="7"/>
  <c r="F60" i="7" s="1"/>
  <c r="E61" i="7"/>
  <c r="F61" i="7" s="1"/>
  <c r="E56" i="7"/>
  <c r="F56" i="7" s="1"/>
  <c r="E64" i="7"/>
  <c r="F64" i="7" s="1"/>
  <c r="D13" i="4" s="1"/>
  <c r="E51" i="7"/>
  <c r="F51" i="7" s="1"/>
  <c r="E48" i="7"/>
  <c r="F48" i="7" s="1"/>
  <c r="E50" i="7"/>
  <c r="F50" i="7" s="1"/>
  <c r="E49" i="7"/>
  <c r="F49" i="7" s="1"/>
  <c r="E47" i="7"/>
  <c r="F47" i="7" s="1"/>
  <c r="E38" i="7"/>
  <c r="F38" i="7" s="1"/>
  <c r="E40" i="7"/>
  <c r="F40" i="7" s="1"/>
  <c r="E42" i="7"/>
  <c r="F42" i="7" s="1"/>
  <c r="E44" i="7"/>
  <c r="F44" i="7" s="1"/>
  <c r="E43" i="7"/>
  <c r="F43" i="7" s="1"/>
  <c r="E46" i="7"/>
  <c r="F46" i="7" s="1"/>
  <c r="E45" i="7"/>
  <c r="F45" i="7" s="1"/>
  <c r="E37" i="7"/>
  <c r="F37" i="7" s="1"/>
  <c r="E41" i="7"/>
  <c r="F41" i="7" s="1"/>
  <c r="E35" i="7"/>
  <c r="F35" i="7" s="1"/>
  <c r="E34" i="7"/>
  <c r="F34" i="7" s="1"/>
  <c r="E32" i="7"/>
  <c r="F32" i="7" s="1"/>
  <c r="E30" i="7"/>
  <c r="F30" i="7" s="1"/>
  <c r="E33" i="7"/>
  <c r="F33" i="7" s="1"/>
  <c r="E31" i="7"/>
  <c r="F31" i="7" s="1"/>
  <c r="E29" i="7"/>
  <c r="F29" i="7" s="1"/>
  <c r="K108" i="7"/>
  <c r="L108" i="7" s="1"/>
  <c r="E81" i="7"/>
  <c r="F81" i="7" s="1"/>
  <c r="E80" i="7"/>
  <c r="F80" i="7" s="1"/>
  <c r="E83" i="7"/>
  <c r="F83" i="7" s="1"/>
  <c r="E98" i="7"/>
  <c r="F98" i="7" s="1"/>
  <c r="E91" i="7"/>
  <c r="F91" i="7" s="1"/>
  <c r="E96" i="7"/>
  <c r="F96" i="7" s="1"/>
  <c r="E95" i="7"/>
  <c r="F95" i="7" s="1"/>
  <c r="E90" i="7"/>
  <c r="F90" i="7" s="1"/>
  <c r="E87" i="7"/>
  <c r="F87" i="7" s="1"/>
  <c r="E78" i="7"/>
  <c r="F78" i="7" s="1"/>
  <c r="E76" i="7"/>
  <c r="F76" i="7" s="1"/>
  <c r="E66" i="7"/>
  <c r="F66" i="7" s="1"/>
  <c r="E73" i="7"/>
  <c r="F73" i="7" s="1"/>
  <c r="E69" i="7"/>
  <c r="F69" i="7" s="1"/>
  <c r="E71" i="7"/>
  <c r="F71" i="7" s="1"/>
  <c r="E84" i="7"/>
  <c r="F84" i="7" s="1"/>
  <c r="E94" i="7"/>
  <c r="F94" i="7" s="1"/>
  <c r="E88" i="7"/>
  <c r="F88" i="7" s="1"/>
  <c r="E79" i="7"/>
  <c r="F79" i="7" s="1"/>
  <c r="E72" i="7"/>
  <c r="F72" i="7" s="1"/>
  <c r="E85" i="7"/>
  <c r="F85" i="7" s="1"/>
  <c r="E97" i="7"/>
  <c r="F97" i="7" s="1"/>
  <c r="E68" i="7"/>
  <c r="F68" i="7" s="1"/>
  <c r="E75" i="7"/>
  <c r="F75" i="7" s="1"/>
  <c r="E74" i="7"/>
  <c r="F74" i="7" s="1"/>
  <c r="E82" i="7"/>
  <c r="F82" i="7" s="1"/>
  <c r="E93" i="7"/>
  <c r="F93" i="7" s="1"/>
  <c r="E86" i="7"/>
  <c r="F86" i="7" s="1"/>
  <c r="E77" i="7"/>
  <c r="F77" i="7" s="1"/>
  <c r="E70" i="7"/>
  <c r="F70" i="7" s="1"/>
  <c r="R65" i="10"/>
  <c r="S65" i="10" s="1"/>
  <c r="R66" i="10"/>
  <c r="S66" i="10" s="1"/>
  <c r="R56" i="10"/>
  <c r="S56" i="10" s="1"/>
  <c r="R55" i="10"/>
  <c r="S55" i="10" s="1"/>
  <c r="R52" i="10"/>
  <c r="S52" i="10" s="1"/>
  <c r="R51" i="10"/>
  <c r="S51" i="10" s="1"/>
  <c r="R119" i="10"/>
  <c r="S119" i="10" s="1"/>
  <c r="R118" i="10"/>
  <c r="S118" i="10" s="1"/>
  <c r="R57" i="10"/>
  <c r="S57" i="10" s="1"/>
  <c r="R58" i="10"/>
  <c r="S58" i="10" s="1"/>
  <c r="R110" i="13"/>
  <c r="S110" i="13" s="1"/>
  <c r="R116" i="13"/>
  <c r="S116" i="13" s="1"/>
  <c r="R111" i="13"/>
  <c r="R114" i="13"/>
  <c r="R115" i="13"/>
  <c r="S115" i="13" s="1"/>
  <c r="R112" i="13"/>
  <c r="S112" i="13" s="1"/>
  <c r="R134" i="13"/>
  <c r="R135" i="13"/>
  <c r="S135" i="13" s="1"/>
  <c r="R53" i="13"/>
  <c r="S53" i="13" s="1"/>
  <c r="R54" i="13"/>
  <c r="R69" i="13"/>
  <c r="S69" i="13" s="1"/>
  <c r="R65" i="13"/>
  <c r="S65" i="13" s="1"/>
  <c r="R119" i="13"/>
  <c r="S119" i="13" s="1"/>
  <c r="R120" i="13"/>
  <c r="S120" i="13" s="1"/>
  <c r="R101" i="10"/>
  <c r="S101" i="10" s="1"/>
  <c r="R100" i="10"/>
  <c r="S100" i="10" s="1"/>
  <c r="R71" i="13"/>
  <c r="S71" i="13" s="1"/>
  <c r="R70" i="13"/>
  <c r="S70" i="13" s="1"/>
  <c r="R40" i="13"/>
  <c r="S40" i="13" s="1"/>
  <c r="R41" i="13"/>
  <c r="E133" i="12"/>
  <c r="F133" i="12" s="1"/>
  <c r="E136" i="12"/>
  <c r="F136" i="12" s="1"/>
  <c r="E131" i="12"/>
  <c r="F131" i="12" s="1"/>
  <c r="E37" i="10"/>
  <c r="F37" i="10" s="1"/>
  <c r="S80" i="13"/>
  <c r="R46" i="7"/>
  <c r="S46" i="7" s="1"/>
  <c r="R49" i="7"/>
  <c r="S49" i="7" s="1"/>
  <c r="S35" i="12"/>
  <c r="S58" i="12"/>
  <c r="R113" i="9"/>
  <c r="S113" i="9" s="1"/>
  <c r="R66" i="9"/>
  <c r="S66" i="9" s="1"/>
  <c r="R74" i="9"/>
  <c r="S74" i="9" s="1"/>
  <c r="R22" i="9"/>
  <c r="S22" i="9" s="1"/>
  <c r="R91" i="9"/>
  <c r="S91" i="9" s="1"/>
  <c r="R112" i="9"/>
  <c r="S112" i="9" s="1"/>
  <c r="R31" i="9"/>
  <c r="S31" i="9" s="1"/>
  <c r="R20" i="9"/>
  <c r="S20" i="9" s="1"/>
  <c r="R25" i="9"/>
  <c r="S25" i="9" s="1"/>
  <c r="R117" i="9"/>
  <c r="S117" i="9" s="1"/>
  <c r="R34" i="9"/>
  <c r="S34" i="9" s="1"/>
  <c r="R39" i="9"/>
  <c r="S39" i="9" s="1"/>
  <c r="R105" i="9"/>
  <c r="S105" i="9" s="1"/>
  <c r="R133" i="9"/>
  <c r="S133" i="9" s="1"/>
  <c r="R102" i="9"/>
  <c r="S102" i="9" s="1"/>
  <c r="R103" i="9"/>
  <c r="S103" i="9" s="1"/>
  <c r="R76" i="9"/>
  <c r="S76" i="9" s="1"/>
  <c r="R53" i="9"/>
  <c r="S53" i="9" s="1"/>
  <c r="R93" i="9"/>
  <c r="S93" i="9" s="1"/>
  <c r="R28" i="9"/>
  <c r="S28" i="9" s="1"/>
  <c r="R114" i="9"/>
  <c r="S114" i="9" s="1"/>
  <c r="R100" i="9"/>
  <c r="S100" i="9" s="1"/>
  <c r="R72" i="9"/>
  <c r="S72" i="9" s="1"/>
  <c r="R56" i="9"/>
  <c r="S56" i="9" s="1"/>
  <c r="R51" i="9"/>
  <c r="S51" i="9" s="1"/>
  <c r="T37" i="9" s="1"/>
  <c r="U37" i="9" s="1"/>
  <c r="R107" i="9"/>
  <c r="S107" i="9" s="1"/>
  <c r="R106" i="9"/>
  <c r="S106" i="9" s="1"/>
  <c r="R19" i="9"/>
  <c r="S19" i="9" s="1"/>
  <c r="R67" i="9"/>
  <c r="S67" i="9" s="1"/>
  <c r="R14" i="9"/>
  <c r="R63" i="9"/>
  <c r="S63" i="9" s="1"/>
  <c r="R108" i="9"/>
  <c r="S108" i="9" s="1"/>
  <c r="R98" i="9"/>
  <c r="S98" i="9" s="1"/>
  <c r="R94" i="9"/>
  <c r="S94" i="9" s="1"/>
  <c r="R95" i="9"/>
  <c r="S95" i="9" s="1"/>
  <c r="R116" i="9"/>
  <c r="S116" i="9" s="1"/>
  <c r="R27" i="9"/>
  <c r="S27" i="9" s="1"/>
  <c r="R124" i="9"/>
  <c r="S124" i="9" s="1"/>
  <c r="R36" i="9"/>
  <c r="S36" i="9" s="1"/>
  <c r="R17" i="9"/>
  <c r="S17" i="9" s="1"/>
  <c r="R128" i="9"/>
  <c r="S128" i="9" s="1"/>
  <c r="R48" i="9"/>
  <c r="S48" i="9" s="1"/>
  <c r="R130" i="9"/>
  <c r="S130" i="9" s="1"/>
  <c r="R50" i="9"/>
  <c r="S50" i="9" s="1"/>
  <c r="R80" i="9"/>
  <c r="S80" i="9" s="1"/>
  <c r="T78" i="9" s="1"/>
  <c r="U78" i="9" s="1"/>
  <c r="R49" i="9"/>
  <c r="S49" i="9" s="1"/>
  <c r="R118" i="9"/>
  <c r="S118" i="9" s="1"/>
  <c r="R87" i="9"/>
  <c r="S87" i="9" s="1"/>
  <c r="R121" i="9"/>
  <c r="S121" i="9" s="1"/>
  <c r="R57" i="9"/>
  <c r="S57" i="9" s="1"/>
  <c r="R35" i="9"/>
  <c r="S35" i="9" s="1"/>
  <c r="R122" i="9"/>
  <c r="S122" i="9" s="1"/>
  <c r="R15" i="9"/>
  <c r="S15" i="9" s="1"/>
  <c r="R41" i="9"/>
  <c r="S41" i="9" s="1"/>
  <c r="R115" i="9"/>
  <c r="S115" i="9" s="1"/>
  <c r="R131" i="9"/>
  <c r="S131" i="9" s="1"/>
  <c r="R60" i="9"/>
  <c r="S60" i="9" s="1"/>
  <c r="R127" i="9"/>
  <c r="S127" i="9" s="1"/>
  <c r="R99" i="9"/>
  <c r="S99" i="9" s="1"/>
  <c r="R45" i="9"/>
  <c r="S45" i="9" s="1"/>
  <c r="T42" i="9" s="1"/>
  <c r="U42" i="9" s="1"/>
  <c r="R88" i="9"/>
  <c r="S88" i="9" s="1"/>
  <c r="R92" i="9"/>
  <c r="S92" i="9" s="1"/>
  <c r="R77" i="9"/>
  <c r="S77" i="9" s="1"/>
  <c r="R123" i="9"/>
  <c r="S123" i="9" s="1"/>
  <c r="R23" i="9"/>
  <c r="S23" i="9" s="1"/>
  <c r="R38" i="9"/>
  <c r="S38" i="9" s="1"/>
  <c r="R44" i="9"/>
  <c r="S44" i="9" s="1"/>
  <c r="R71" i="9"/>
  <c r="S71" i="9" s="1"/>
  <c r="R120" i="9"/>
  <c r="S120" i="9" s="1"/>
  <c r="T119" i="9" s="1"/>
  <c r="U119" i="9" s="1"/>
  <c r="R58" i="9"/>
  <c r="S58" i="9" s="1"/>
  <c r="R64" i="9"/>
  <c r="S64" i="9" s="1"/>
  <c r="R126" i="9"/>
  <c r="S126" i="9" s="1"/>
  <c r="R135" i="9"/>
  <c r="S135" i="9" s="1"/>
  <c r="T135" i="9" s="1"/>
  <c r="U135" i="9" s="1"/>
  <c r="R134" i="9"/>
  <c r="S134" i="9" s="1"/>
  <c r="R82" i="9"/>
  <c r="S82" i="9" s="1"/>
  <c r="R97" i="9"/>
  <c r="S97" i="9" s="1"/>
  <c r="R52" i="9"/>
  <c r="S52" i="9" s="1"/>
  <c r="R84" i="9"/>
  <c r="S84" i="9" s="1"/>
  <c r="R40" i="9"/>
  <c r="S40" i="9" s="1"/>
  <c r="R96" i="9"/>
  <c r="S96" i="9" s="1"/>
  <c r="R33" i="9"/>
  <c r="S33" i="9" s="1"/>
  <c r="R55" i="9"/>
  <c r="S55" i="9" s="1"/>
  <c r="R61" i="9"/>
  <c r="S61" i="9" s="1"/>
  <c r="R32" i="9"/>
  <c r="S32" i="9" s="1"/>
  <c r="R101" i="9"/>
  <c r="S101" i="9" s="1"/>
  <c r="T101" i="9" s="1"/>
  <c r="U101" i="9" s="1"/>
  <c r="R30" i="9"/>
  <c r="S30" i="9" s="1"/>
  <c r="R83" i="9"/>
  <c r="S83" i="9" s="1"/>
  <c r="R69" i="9"/>
  <c r="S69" i="9" s="1"/>
  <c r="R86" i="9"/>
  <c r="S86" i="9" s="1"/>
  <c r="T86" i="9" s="1"/>
  <c r="U86" i="9" s="1"/>
  <c r="R136" i="9"/>
  <c r="S136" i="9" s="1"/>
  <c r="T136" i="9" s="1"/>
  <c r="U136" i="9" s="1"/>
  <c r="R24" i="9"/>
  <c r="S24" i="9" s="1"/>
  <c r="R104" i="9"/>
  <c r="S104" i="9" s="1"/>
  <c r="R18" i="9"/>
  <c r="S18" i="9" s="1"/>
  <c r="R111" i="9"/>
  <c r="S111" i="9" s="1"/>
  <c r="R85" i="9"/>
  <c r="S85" i="9" s="1"/>
  <c r="R75" i="9"/>
  <c r="S75" i="9" s="1"/>
  <c r="R81" i="9"/>
  <c r="S81" i="9" s="1"/>
  <c r="T81" i="9" s="1"/>
  <c r="U81" i="9" s="1"/>
  <c r="R65" i="9"/>
  <c r="S65" i="9" s="1"/>
  <c r="R73" i="9"/>
  <c r="S73" i="9" s="1"/>
  <c r="R59" i="9"/>
  <c r="S59" i="9" s="1"/>
  <c r="R26" i="9"/>
  <c r="S26" i="9" s="1"/>
  <c r="T26" i="9" s="1"/>
  <c r="U26" i="9" s="1"/>
  <c r="R47" i="9"/>
  <c r="S47" i="9" s="1"/>
  <c r="R125" i="9"/>
  <c r="S125" i="9" s="1"/>
  <c r="R70" i="9"/>
  <c r="S70" i="9" s="1"/>
  <c r="S54" i="13"/>
  <c r="R129" i="7"/>
  <c r="S129" i="7" s="1"/>
  <c r="R106" i="7"/>
  <c r="R130" i="7"/>
  <c r="S130" i="7" s="1"/>
  <c r="R113" i="7"/>
  <c r="S113" i="7" s="1"/>
  <c r="R91" i="7"/>
  <c r="S91" i="7" s="1"/>
  <c r="R23" i="7"/>
  <c r="S23" i="7" s="1"/>
  <c r="R71" i="7"/>
  <c r="S71" i="7" s="1"/>
  <c r="R52" i="7"/>
  <c r="S52" i="7" s="1"/>
  <c r="R15" i="7"/>
  <c r="S15" i="7" s="1"/>
  <c r="R48" i="7"/>
  <c r="S48" i="7" s="1"/>
  <c r="R90" i="7"/>
  <c r="S90" i="7" s="1"/>
  <c r="R22" i="7"/>
  <c r="R54" i="7"/>
  <c r="S54" i="7" s="1"/>
  <c r="R107" i="7"/>
  <c r="S107" i="7" s="1"/>
  <c r="R122" i="7"/>
  <c r="R75" i="7"/>
  <c r="R39" i="7"/>
  <c r="S39" i="7" s="1"/>
  <c r="R51" i="7"/>
  <c r="S51" i="7" s="1"/>
  <c r="R18" i="7"/>
  <c r="S18" i="7" s="1"/>
  <c r="R50" i="7"/>
  <c r="S50" i="7" s="1"/>
  <c r="R87" i="7"/>
  <c r="S87" i="7" s="1"/>
  <c r="R43" i="7"/>
  <c r="S43" i="7" s="1"/>
  <c r="R59" i="7"/>
  <c r="S59" i="7" s="1"/>
  <c r="R24" i="12"/>
  <c r="S24" i="12" s="1"/>
  <c r="R17" i="12"/>
  <c r="S17" i="12" s="1"/>
  <c r="T17" i="12" s="1"/>
  <c r="U17" i="12" s="1"/>
  <c r="R55" i="12"/>
  <c r="S55" i="12" s="1"/>
  <c r="K134" i="12"/>
  <c r="L134" i="12" s="1"/>
  <c r="K132" i="12"/>
  <c r="L132" i="12" s="1"/>
  <c r="K135" i="12"/>
  <c r="L135" i="12" s="1"/>
  <c r="K129" i="12"/>
  <c r="L129" i="12" s="1"/>
  <c r="S122" i="13"/>
  <c r="R25" i="10"/>
  <c r="S25" i="10" s="1"/>
  <c r="R19" i="10"/>
  <c r="S19" i="10" s="1"/>
  <c r="R17" i="10"/>
  <c r="S17" i="10" s="1"/>
  <c r="R22" i="10"/>
  <c r="S22" i="10" s="1"/>
  <c r="R24" i="10"/>
  <c r="S24" i="10" s="1"/>
  <c r="R16" i="10"/>
  <c r="S16" i="10" s="1"/>
  <c r="R26" i="10"/>
  <c r="S26" i="10" s="1"/>
  <c r="R18" i="10"/>
  <c r="S18" i="10" s="1"/>
  <c r="R23" i="10"/>
  <c r="S23" i="10" s="1"/>
  <c r="R135" i="10"/>
  <c r="S135" i="10" s="1"/>
  <c r="T135" i="10" s="1"/>
  <c r="U135" i="10" s="1"/>
  <c r="R114" i="10"/>
  <c r="S114" i="10" s="1"/>
  <c r="R113" i="10"/>
  <c r="S113" i="10" s="1"/>
  <c r="R134" i="10"/>
  <c r="S134" i="10" s="1"/>
  <c r="R117" i="10"/>
  <c r="S117" i="10" s="1"/>
  <c r="R108" i="10"/>
  <c r="S108" i="10" s="1"/>
  <c r="R120" i="10"/>
  <c r="S120" i="10" s="1"/>
  <c r="R129" i="10"/>
  <c r="S129" i="10" s="1"/>
  <c r="R111" i="10"/>
  <c r="S111" i="10" s="1"/>
  <c r="R133" i="10"/>
  <c r="S133" i="10" s="1"/>
  <c r="R116" i="10"/>
  <c r="S116" i="10" s="1"/>
  <c r="R115" i="10"/>
  <c r="S115" i="10" s="1"/>
  <c r="R136" i="10"/>
  <c r="S136" i="10" s="1"/>
  <c r="T136" i="10" s="1"/>
  <c r="U136" i="10" s="1"/>
  <c r="R121" i="10"/>
  <c r="S121" i="10" s="1"/>
  <c r="R107" i="10"/>
  <c r="S107" i="10" s="1"/>
  <c r="R112" i="10"/>
  <c r="S112" i="10" s="1"/>
  <c r="R41" i="10"/>
  <c r="S41" i="10" s="1"/>
  <c r="R59" i="10"/>
  <c r="S59" i="10" s="1"/>
  <c r="S75" i="7"/>
  <c r="P135" i="12"/>
  <c r="S135" i="12" s="1"/>
  <c r="H135" i="12"/>
  <c r="J135" i="12" s="1"/>
  <c r="Q116" i="12"/>
  <c r="R126" i="12" s="1"/>
  <c r="S126" i="12" s="1"/>
  <c r="D116" i="12"/>
  <c r="D103" i="12"/>
  <c r="H103" i="12"/>
  <c r="J103" i="12" s="1"/>
  <c r="P103" i="12"/>
  <c r="S103" i="12" s="1"/>
  <c r="S105" i="13"/>
  <c r="D94" i="13"/>
  <c r="P94" i="13"/>
  <c r="Q94" i="13"/>
  <c r="R113" i="13" s="1"/>
  <c r="S22" i="7"/>
  <c r="S58" i="13"/>
  <c r="S82" i="13"/>
  <c r="S121" i="13"/>
  <c r="S43" i="13"/>
  <c r="R99" i="10"/>
  <c r="S99" i="10" s="1"/>
  <c r="S113" i="13"/>
  <c r="R33" i="13"/>
  <c r="R122" i="13"/>
  <c r="R28" i="13"/>
  <c r="R31" i="13"/>
  <c r="S31" i="13" s="1"/>
  <c r="T31" i="13" s="1"/>
  <c r="U31" i="13" s="1"/>
  <c r="R19" i="13"/>
  <c r="S19" i="13" s="1"/>
  <c r="T19" i="13" s="1"/>
  <c r="U19" i="13" s="1"/>
  <c r="R124" i="13"/>
  <c r="R68" i="13"/>
  <c r="S68" i="13" s="1"/>
  <c r="S125" i="13"/>
  <c r="R21" i="13"/>
  <c r="S21" i="13" s="1"/>
  <c r="T21" i="13" s="1"/>
  <c r="U21" i="13" s="1"/>
  <c r="R16" i="13"/>
  <c r="S16" i="13" s="1"/>
  <c r="T16" i="13" s="1"/>
  <c r="U16" i="13" s="1"/>
  <c r="R30" i="13"/>
  <c r="S25" i="13"/>
  <c r="T25" i="13" s="1"/>
  <c r="U25" i="13" s="1"/>
  <c r="R96" i="13"/>
  <c r="R97" i="13"/>
  <c r="S97" i="13" s="1"/>
  <c r="O26" i="7"/>
  <c r="R26" i="7" s="1"/>
  <c r="S26" i="7" s="1"/>
  <c r="O105" i="7"/>
  <c r="O73" i="7"/>
  <c r="O41" i="7"/>
  <c r="O132" i="7"/>
  <c r="O100" i="7"/>
  <c r="O68" i="7"/>
  <c r="O36" i="7"/>
  <c r="R40" i="7" s="1"/>
  <c r="S40" i="7" s="1"/>
  <c r="O34" i="7"/>
  <c r="O39" i="7"/>
  <c r="O107" i="7"/>
  <c r="O43" i="7"/>
  <c r="O102" i="7"/>
  <c r="R103" i="7" s="1"/>
  <c r="S103" i="7" s="1"/>
  <c r="O38" i="7"/>
  <c r="O79" i="7"/>
  <c r="S89" i="13"/>
  <c r="R90" i="13"/>
  <c r="S90" i="13" s="1"/>
  <c r="R66" i="13"/>
  <c r="S66" i="13" s="1"/>
  <c r="R27" i="13"/>
  <c r="S27" i="13" s="1"/>
  <c r="T27" i="13" s="1"/>
  <c r="U27" i="13" s="1"/>
  <c r="R49" i="13"/>
  <c r="S49" i="13" s="1"/>
  <c r="R18" i="13"/>
  <c r="S18" i="13" s="1"/>
  <c r="T18" i="13" s="1"/>
  <c r="U18" i="13" s="1"/>
  <c r="R88" i="13"/>
  <c r="R22" i="13"/>
  <c r="S22" i="13" s="1"/>
  <c r="T22" i="13" s="1"/>
  <c r="U22" i="13" s="1"/>
  <c r="R42" i="13"/>
  <c r="S42" i="13" s="1"/>
  <c r="R136" i="13"/>
  <c r="S136" i="13" s="1"/>
  <c r="T136" i="13" s="1"/>
  <c r="U136" i="13" s="1"/>
  <c r="R100" i="13"/>
  <c r="S100" i="13" s="1"/>
  <c r="R64" i="13"/>
  <c r="S64" i="13" s="1"/>
  <c r="R26" i="13"/>
  <c r="R23" i="13"/>
  <c r="S23" i="13" s="1"/>
  <c r="T23" i="13" s="1"/>
  <c r="U23" i="13" s="1"/>
  <c r="R129" i="13"/>
  <c r="S129" i="13" s="1"/>
  <c r="R107" i="13"/>
  <c r="S107" i="13" s="1"/>
  <c r="R67" i="13"/>
  <c r="S67" i="13" s="1"/>
  <c r="R20" i="13"/>
  <c r="S20" i="13" s="1"/>
  <c r="T20" i="13" s="1"/>
  <c r="U20" i="13" s="1"/>
  <c r="R24" i="13"/>
  <c r="S24" i="13" s="1"/>
  <c r="T24" i="13" s="1"/>
  <c r="U24" i="13" s="1"/>
  <c r="R58" i="13"/>
  <c r="R109" i="13"/>
  <c r="R75" i="13"/>
  <c r="S75" i="13" s="1"/>
  <c r="O64" i="7"/>
  <c r="J121" i="12"/>
  <c r="Q105" i="12"/>
  <c r="R115" i="12" s="1"/>
  <c r="S115" i="12" s="1"/>
  <c r="H105" i="12"/>
  <c r="J105" i="12" s="1"/>
  <c r="P105" i="12"/>
  <c r="S105" i="12" s="1"/>
  <c r="P94" i="12"/>
  <c r="S94" i="12" s="1"/>
  <c r="H94" i="12"/>
  <c r="J94" i="12" s="1"/>
  <c r="D51" i="13"/>
  <c r="Q31" i="13"/>
  <c r="R50" i="13" s="1"/>
  <c r="S50" i="13" s="1"/>
  <c r="D31" i="13"/>
  <c r="J17" i="13"/>
  <c r="S99" i="13"/>
  <c r="Q133" i="12"/>
  <c r="H133" i="12"/>
  <c r="J133" i="12" s="1"/>
  <c r="K136" i="12" s="1"/>
  <c r="L136" i="12" s="1"/>
  <c r="P133" i="12"/>
  <c r="Q123" i="12"/>
  <c r="R133" i="12" s="1"/>
  <c r="P123" i="12"/>
  <c r="S123" i="12" s="1"/>
  <c r="H123" i="12"/>
  <c r="J123" i="12" s="1"/>
  <c r="H109" i="12"/>
  <c r="J109" i="12" s="1"/>
  <c r="Q109" i="12"/>
  <c r="R119" i="12" s="1"/>
  <c r="S119" i="12" s="1"/>
  <c r="Q96" i="12"/>
  <c r="R106" i="12" s="1"/>
  <c r="S106" i="12" s="1"/>
  <c r="H96" i="12"/>
  <c r="J96" i="12" s="1"/>
  <c r="H67" i="12"/>
  <c r="J67" i="12" s="1"/>
  <c r="P67" i="12"/>
  <c r="S67" i="12" s="1"/>
  <c r="Q67" i="12"/>
  <c r="R77" i="12" s="1"/>
  <c r="S77" i="12" s="1"/>
  <c r="Q61" i="12"/>
  <c r="R71" i="12" s="1"/>
  <c r="S71" i="12" s="1"/>
  <c r="H61" i="12"/>
  <c r="J61" i="12" s="1"/>
  <c r="P61" i="12"/>
  <c r="S61" i="12" s="1"/>
  <c r="P48" i="12"/>
  <c r="S48" i="12" s="1"/>
  <c r="H48" i="12"/>
  <c r="J48" i="12" s="1"/>
  <c r="Q27" i="12"/>
  <c r="R37" i="12" s="1"/>
  <c r="S37" i="12" s="1"/>
  <c r="P27" i="12"/>
  <c r="S27" i="12" s="1"/>
  <c r="J129" i="13"/>
  <c r="Q125" i="13"/>
  <c r="D123" i="13"/>
  <c r="Q123" i="13"/>
  <c r="P117" i="13"/>
  <c r="S117" i="13" s="1"/>
  <c r="Q117" i="13"/>
  <c r="J57" i="13"/>
  <c r="O30" i="7"/>
  <c r="O35" i="7"/>
  <c r="O55" i="7"/>
  <c r="R58" i="7" s="1"/>
  <c r="S58" i="7" s="1"/>
  <c r="O32" i="7"/>
  <c r="R30" i="7" s="1"/>
  <c r="S30" i="7" s="1"/>
  <c r="O96" i="7"/>
  <c r="O37" i="7"/>
  <c r="O101" i="7"/>
  <c r="O62" i="7"/>
  <c r="O67" i="7"/>
  <c r="O114" i="7"/>
  <c r="O48" i="7"/>
  <c r="R47" i="7" s="1"/>
  <c r="S47" i="7" s="1"/>
  <c r="O112" i="7"/>
  <c r="O53" i="7"/>
  <c r="O117" i="7"/>
  <c r="O106" i="7"/>
  <c r="R117" i="7" s="1"/>
  <c r="S117" i="7" s="1"/>
  <c r="O126" i="7"/>
  <c r="R125" i="7" s="1"/>
  <c r="S125" i="7" s="1"/>
  <c r="O131" i="7"/>
  <c r="O119" i="7"/>
  <c r="O16" i="7"/>
  <c r="O80" i="7"/>
  <c r="O21" i="7"/>
  <c r="R21" i="7" s="1"/>
  <c r="S21" i="7" s="1"/>
  <c r="O85" i="7"/>
  <c r="Q73" i="12"/>
  <c r="R83" i="12" s="1"/>
  <c r="S83" i="12" s="1"/>
  <c r="P73" i="12"/>
  <c r="S73" i="12" s="1"/>
  <c r="H73" i="12"/>
  <c r="J73" i="12" s="1"/>
  <c r="D16" i="13"/>
  <c r="H122" i="7"/>
  <c r="J122" i="7" s="1"/>
  <c r="P122" i="7"/>
  <c r="H106" i="7"/>
  <c r="J106" i="7" s="1"/>
  <c r="K75" i="7" s="1"/>
  <c r="L75" i="7" s="1"/>
  <c r="P106" i="7"/>
  <c r="S106" i="7" s="1"/>
  <c r="J41" i="13"/>
  <c r="J25" i="13"/>
  <c r="Q109" i="7"/>
  <c r="H109" i="7"/>
  <c r="J109" i="7" s="1"/>
  <c r="K107" i="7" s="1"/>
  <c r="L107" i="7" s="1"/>
  <c r="O64" i="10"/>
  <c r="O110" i="10"/>
  <c r="R110" i="10" s="1"/>
  <c r="S110" i="10" s="1"/>
  <c r="O82" i="10"/>
  <c r="O129" i="10"/>
  <c r="R125" i="10" s="1"/>
  <c r="S125" i="10" s="1"/>
  <c r="O33" i="10"/>
  <c r="R32" i="10" s="1"/>
  <c r="S32" i="10" s="1"/>
  <c r="O31" i="10"/>
  <c r="O78" i="10"/>
  <c r="O134" i="10"/>
  <c r="H34" i="12"/>
  <c r="J34" i="12" s="1"/>
  <c r="K18" i="12" s="1"/>
  <c r="L18" i="12" s="1"/>
  <c r="P34" i="12"/>
  <c r="S34" i="12" s="1"/>
  <c r="P96" i="13"/>
  <c r="J89" i="13"/>
  <c r="J82" i="13"/>
  <c r="J53" i="13"/>
  <c r="Q41" i="13"/>
  <c r="R60" i="13" s="1"/>
  <c r="S60" i="13" s="1"/>
  <c r="D25" i="13"/>
  <c r="Q25" i="13"/>
  <c r="R44" i="13" s="1"/>
  <c r="S44" i="13" s="1"/>
  <c r="C25" i="13"/>
  <c r="I26" i="13"/>
  <c r="J26" i="13" s="1"/>
  <c r="C41" i="13"/>
  <c r="D41" i="13" s="1"/>
  <c r="I43" i="13"/>
  <c r="J43" i="13" s="1"/>
  <c r="C53" i="13"/>
  <c r="D53" i="13" s="1"/>
  <c r="C65" i="13"/>
  <c r="D65" i="13" s="1"/>
  <c r="C89" i="13"/>
  <c r="D89" i="13" s="1"/>
  <c r="C94" i="13"/>
  <c r="C96" i="13"/>
  <c r="D96" i="13" s="1"/>
  <c r="I108" i="13"/>
  <c r="J108" i="13" s="1"/>
  <c r="I109" i="13"/>
  <c r="J109" i="13" s="1"/>
  <c r="C110" i="13"/>
  <c r="D110" i="13" s="1"/>
  <c r="I111" i="13"/>
  <c r="J111" i="13" s="1"/>
  <c r="C115" i="13"/>
  <c r="D115" i="13" s="1"/>
  <c r="C133" i="13"/>
  <c r="D133" i="13" s="1"/>
  <c r="I134" i="13"/>
  <c r="J134" i="13" s="1"/>
  <c r="I136" i="13"/>
  <c r="J136" i="13" s="1"/>
  <c r="I30" i="13"/>
  <c r="J30" i="13" s="1"/>
  <c r="C33" i="13"/>
  <c r="D33" i="13" s="1"/>
  <c r="I51" i="13"/>
  <c r="J51" i="13" s="1"/>
  <c r="C57" i="13"/>
  <c r="D57" i="13" s="1"/>
  <c r="I61" i="13"/>
  <c r="C73" i="13"/>
  <c r="D73" i="13" s="1"/>
  <c r="I80" i="13"/>
  <c r="J80" i="13" s="1"/>
  <c r="C81" i="13"/>
  <c r="D81" i="13" s="1"/>
  <c r="C82" i="13"/>
  <c r="D82" i="13" s="1"/>
  <c r="I88" i="13"/>
  <c r="J88" i="13" s="1"/>
  <c r="I95" i="13"/>
  <c r="C101" i="13"/>
  <c r="D101" i="13" s="1"/>
  <c r="C103" i="13"/>
  <c r="D103" i="13" s="1"/>
  <c r="C111" i="13"/>
  <c r="D111" i="13" s="1"/>
  <c r="I114" i="13"/>
  <c r="J114" i="13" s="1"/>
  <c r="I122" i="13"/>
  <c r="J122" i="13" s="1"/>
  <c r="I123" i="13"/>
  <c r="I124" i="13"/>
  <c r="J124" i="13" s="1"/>
  <c r="I125" i="13"/>
  <c r="J125" i="13" s="1"/>
  <c r="C129" i="13"/>
  <c r="D129" i="13" s="1"/>
  <c r="I132" i="13"/>
  <c r="J132" i="13" s="1"/>
  <c r="C16" i="13"/>
  <c r="I25" i="13"/>
  <c r="C30" i="13"/>
  <c r="D30" i="13" s="1"/>
  <c r="I33" i="13"/>
  <c r="J33" i="13" s="1"/>
  <c r="I41" i="13"/>
  <c r="C51" i="13"/>
  <c r="I57" i="13"/>
  <c r="S57" i="13" s="1"/>
  <c r="I73" i="13"/>
  <c r="S73" i="13" s="1"/>
  <c r="I81" i="13"/>
  <c r="J81" i="13" s="1"/>
  <c r="I82" i="13"/>
  <c r="C88" i="13"/>
  <c r="D88" i="13" s="1"/>
  <c r="I94" i="13"/>
  <c r="J94" i="13" s="1"/>
  <c r="I96" i="13"/>
  <c r="J96" i="13" s="1"/>
  <c r="I101" i="13"/>
  <c r="J101" i="13" s="1"/>
  <c r="I103" i="13"/>
  <c r="J103" i="13" s="1"/>
  <c r="C114" i="13"/>
  <c r="D114" i="13" s="1"/>
  <c r="C122" i="13"/>
  <c r="D122" i="13" s="1"/>
  <c r="C123" i="13"/>
  <c r="C124" i="13"/>
  <c r="D124" i="13" s="1"/>
  <c r="C125" i="13"/>
  <c r="D125" i="13" s="1"/>
  <c r="C128" i="13"/>
  <c r="D128" i="13" s="1"/>
  <c r="I129" i="13"/>
  <c r="C132" i="13"/>
  <c r="D132" i="13" s="1"/>
  <c r="C135" i="13"/>
  <c r="D135" i="13" s="1"/>
  <c r="D128" i="7"/>
  <c r="P128" i="7"/>
  <c r="H110" i="7"/>
  <c r="J110" i="7" s="1"/>
  <c r="D15" i="10"/>
  <c r="H27" i="7"/>
  <c r="J27" i="7" s="1"/>
  <c r="Q27" i="7"/>
  <c r="P20" i="7"/>
  <c r="H20" i="7"/>
  <c r="J20" i="7" s="1"/>
  <c r="P14" i="7"/>
  <c r="I38" i="10"/>
  <c r="C33" i="10"/>
  <c r="D33" i="10" s="1"/>
  <c r="C31" i="10"/>
  <c r="D31" i="10" s="1"/>
  <c r="E31" i="10" s="1"/>
  <c r="F31" i="10" s="1"/>
  <c r="C30" i="10"/>
  <c r="D30" i="10" s="1"/>
  <c r="I28" i="10"/>
  <c r="E135" i="13" l="1"/>
  <c r="F135" i="13" s="1"/>
  <c r="E134" i="13"/>
  <c r="F134" i="13" s="1"/>
  <c r="E125" i="13"/>
  <c r="F125" i="13" s="1"/>
  <c r="T30" i="12"/>
  <c r="U30" i="12" s="1"/>
  <c r="E95" i="13"/>
  <c r="F95" i="13" s="1"/>
  <c r="E96" i="13"/>
  <c r="F96" i="13" s="1"/>
  <c r="T111" i="12"/>
  <c r="U111" i="12" s="1"/>
  <c r="T81" i="12"/>
  <c r="U81" i="12" s="1"/>
  <c r="T84" i="12"/>
  <c r="U84" i="12" s="1"/>
  <c r="E128" i="13"/>
  <c r="F128" i="13" s="1"/>
  <c r="E127" i="13"/>
  <c r="F127" i="13" s="1"/>
  <c r="E126" i="13"/>
  <c r="F126" i="13" s="1"/>
  <c r="K96" i="13"/>
  <c r="L96" i="13" s="1"/>
  <c r="E35" i="13"/>
  <c r="F35" i="13" s="1"/>
  <c r="E36" i="13"/>
  <c r="F36" i="13" s="1"/>
  <c r="E37" i="13"/>
  <c r="F37" i="13" s="1"/>
  <c r="E38" i="13"/>
  <c r="F38" i="13" s="1"/>
  <c r="E39" i="13"/>
  <c r="F39" i="13" s="1"/>
  <c r="E40" i="13"/>
  <c r="F40" i="13" s="1"/>
  <c r="E41" i="13"/>
  <c r="F41" i="13" s="1"/>
  <c r="E34" i="13"/>
  <c r="F34" i="13" s="1"/>
  <c r="T76" i="12"/>
  <c r="U76" i="12" s="1"/>
  <c r="K15" i="7"/>
  <c r="L15" i="7" s="1"/>
  <c r="K20" i="7"/>
  <c r="L20" i="7" s="1"/>
  <c r="K16" i="7"/>
  <c r="L16" i="7" s="1"/>
  <c r="K18" i="7"/>
  <c r="L18" i="7" s="1"/>
  <c r="K19" i="7"/>
  <c r="L19" i="7" s="1"/>
  <c r="K17" i="7"/>
  <c r="L17" i="7" s="1"/>
  <c r="E112" i="13"/>
  <c r="F112" i="13" s="1"/>
  <c r="E114" i="13"/>
  <c r="F114" i="13" s="1"/>
  <c r="E113" i="13"/>
  <c r="F113" i="13" s="1"/>
  <c r="E102" i="13"/>
  <c r="F102" i="13" s="1"/>
  <c r="E103" i="13"/>
  <c r="F103" i="13" s="1"/>
  <c r="J61" i="13"/>
  <c r="S61" i="13"/>
  <c r="T57" i="13" s="1"/>
  <c r="U57" i="13" s="1"/>
  <c r="E63" i="13"/>
  <c r="F63" i="13" s="1"/>
  <c r="E59" i="13"/>
  <c r="F59" i="13" s="1"/>
  <c r="E65" i="13"/>
  <c r="F65" i="13" s="1"/>
  <c r="E58" i="13"/>
  <c r="F58" i="13" s="1"/>
  <c r="E60" i="13"/>
  <c r="F60" i="13" s="1"/>
  <c r="E62" i="13"/>
  <c r="F62" i="13" s="1"/>
  <c r="E64" i="13"/>
  <c r="F64" i="13" s="1"/>
  <c r="E61" i="13"/>
  <c r="F61" i="13" s="1"/>
  <c r="E51" i="13"/>
  <c r="F51" i="13" s="1"/>
  <c r="E49" i="13"/>
  <c r="F49" i="13" s="1"/>
  <c r="E45" i="13"/>
  <c r="F45" i="13" s="1"/>
  <c r="E42" i="13"/>
  <c r="F42" i="13" s="1"/>
  <c r="E44" i="13"/>
  <c r="F44" i="13" s="1"/>
  <c r="E50" i="13"/>
  <c r="F50" i="13" s="1"/>
  <c r="E43" i="13"/>
  <c r="F43" i="13" s="1"/>
  <c r="E48" i="13"/>
  <c r="F48" i="13" s="1"/>
  <c r="E46" i="13"/>
  <c r="F46" i="13" s="1"/>
  <c r="E47" i="13"/>
  <c r="F47" i="13" s="1"/>
  <c r="T133" i="10"/>
  <c r="U133" i="10" s="1"/>
  <c r="T134" i="10"/>
  <c r="U134" i="10" s="1"/>
  <c r="R105" i="7"/>
  <c r="S105" i="7" s="1"/>
  <c r="T23" i="9"/>
  <c r="U23" i="9" s="1"/>
  <c r="T121" i="9"/>
  <c r="U121" i="9" s="1"/>
  <c r="T27" i="9"/>
  <c r="U27" i="9" s="1"/>
  <c r="T114" i="9"/>
  <c r="U114" i="9" s="1"/>
  <c r="T25" i="9"/>
  <c r="U25" i="9" s="1"/>
  <c r="T109" i="12"/>
  <c r="U109" i="12" s="1"/>
  <c r="E27" i="10"/>
  <c r="F27" i="10" s="1"/>
  <c r="E22" i="10"/>
  <c r="F22" i="10" s="1"/>
  <c r="E21" i="10"/>
  <c r="F21" i="10" s="1"/>
  <c r="E19" i="10"/>
  <c r="F19" i="10" s="1"/>
  <c r="E26" i="10"/>
  <c r="F26" i="10" s="1"/>
  <c r="E29" i="10"/>
  <c r="F29" i="10" s="1"/>
  <c r="E18" i="10"/>
  <c r="F18" i="10" s="1"/>
  <c r="E30" i="10"/>
  <c r="F30" i="10" s="1"/>
  <c r="E24" i="10"/>
  <c r="F24" i="10" s="1"/>
  <c r="E25" i="10"/>
  <c r="F25" i="10" s="1"/>
  <c r="E28" i="10"/>
  <c r="F28" i="10" s="1"/>
  <c r="E23" i="10"/>
  <c r="F23" i="10" s="1"/>
  <c r="E17" i="10"/>
  <c r="F17" i="10" s="1"/>
  <c r="E16" i="10"/>
  <c r="F16" i="10" s="1"/>
  <c r="E20" i="10"/>
  <c r="F20" i="10" s="1"/>
  <c r="K27" i="7"/>
  <c r="L27" i="7" s="1"/>
  <c r="K25" i="7"/>
  <c r="L25" i="7" s="1"/>
  <c r="K26" i="7"/>
  <c r="L26" i="7" s="1"/>
  <c r="K23" i="7"/>
  <c r="L23" i="7" s="1"/>
  <c r="K22" i="7"/>
  <c r="L22" i="7" s="1"/>
  <c r="K24" i="7"/>
  <c r="L24" i="7" s="1"/>
  <c r="K21" i="7"/>
  <c r="L21" i="7" s="1"/>
  <c r="E130" i="7"/>
  <c r="F130" i="7" s="1"/>
  <c r="E136" i="7"/>
  <c r="F136" i="7" s="1"/>
  <c r="E132" i="7"/>
  <c r="F132" i="7" s="1"/>
  <c r="E133" i="7"/>
  <c r="F133" i="7" s="1"/>
  <c r="E135" i="7"/>
  <c r="F135" i="7" s="1"/>
  <c r="E134" i="7"/>
  <c r="F134" i="7" s="1"/>
  <c r="E128" i="7"/>
  <c r="F128" i="7" s="1"/>
  <c r="E129" i="7"/>
  <c r="F129" i="7" s="1"/>
  <c r="E131" i="7"/>
  <c r="F131" i="7" s="1"/>
  <c r="E119" i="13"/>
  <c r="F119" i="13" s="1"/>
  <c r="E118" i="13"/>
  <c r="F118" i="13" s="1"/>
  <c r="E121" i="13"/>
  <c r="F121" i="13" s="1"/>
  <c r="E117" i="13"/>
  <c r="F117" i="13" s="1"/>
  <c r="E116" i="13"/>
  <c r="F116" i="13" s="1"/>
  <c r="E122" i="13"/>
  <c r="F122" i="13" s="1"/>
  <c r="E120" i="13"/>
  <c r="F120" i="13" s="1"/>
  <c r="K81" i="13"/>
  <c r="L81" i="13" s="1"/>
  <c r="K124" i="13"/>
  <c r="L124" i="13" s="1"/>
  <c r="E111" i="13"/>
  <c r="F111" i="13" s="1"/>
  <c r="K86" i="13"/>
  <c r="L86" i="13" s="1"/>
  <c r="K85" i="13"/>
  <c r="L85" i="13" s="1"/>
  <c r="E66" i="13"/>
  <c r="F66" i="13" s="1"/>
  <c r="E73" i="13"/>
  <c r="F73" i="13" s="1"/>
  <c r="E69" i="13"/>
  <c r="F69" i="13" s="1"/>
  <c r="E70" i="13"/>
  <c r="F70" i="13" s="1"/>
  <c r="E67" i="13"/>
  <c r="F67" i="13" s="1"/>
  <c r="E71" i="13"/>
  <c r="F71" i="13" s="1"/>
  <c r="E72" i="13"/>
  <c r="F72" i="13" s="1"/>
  <c r="E68" i="13"/>
  <c r="F68" i="13" s="1"/>
  <c r="E33" i="13"/>
  <c r="F33" i="13" s="1"/>
  <c r="E32" i="13"/>
  <c r="F32" i="13" s="1"/>
  <c r="E133" i="13"/>
  <c r="F133" i="13" s="1"/>
  <c r="K109" i="13"/>
  <c r="L109" i="13" s="1"/>
  <c r="E89" i="13"/>
  <c r="F89" i="13" s="1"/>
  <c r="E24" i="13"/>
  <c r="F24" i="13" s="1"/>
  <c r="E22" i="13"/>
  <c r="F22" i="13" s="1"/>
  <c r="E18" i="13"/>
  <c r="F18" i="13" s="1"/>
  <c r="E21" i="13"/>
  <c r="F21" i="13" s="1"/>
  <c r="E20" i="13"/>
  <c r="F20" i="13" s="1"/>
  <c r="E25" i="13"/>
  <c r="F25" i="13" s="1"/>
  <c r="E23" i="13"/>
  <c r="F23" i="13" s="1"/>
  <c r="E17" i="13"/>
  <c r="F17" i="13" s="1"/>
  <c r="E19" i="13"/>
  <c r="F19" i="13" s="1"/>
  <c r="T34" i="12"/>
  <c r="U34" i="12" s="1"/>
  <c r="T29" i="12"/>
  <c r="U29" i="12" s="1"/>
  <c r="R30" i="10"/>
  <c r="S30" i="10" s="1"/>
  <c r="R31" i="10"/>
  <c r="S31" i="10" s="1"/>
  <c r="K114" i="7"/>
  <c r="L114" i="7" s="1"/>
  <c r="K118" i="7"/>
  <c r="L118" i="7" s="1"/>
  <c r="K120" i="7"/>
  <c r="L120" i="7" s="1"/>
  <c r="K112" i="7"/>
  <c r="L112" i="7" s="1"/>
  <c r="K115" i="7"/>
  <c r="L115" i="7" s="1"/>
  <c r="K121" i="7"/>
  <c r="L121" i="7" s="1"/>
  <c r="K122" i="7"/>
  <c r="L122" i="7" s="1"/>
  <c r="K111" i="7"/>
  <c r="L111" i="7" s="1"/>
  <c r="K116" i="7"/>
  <c r="L116" i="7" s="1"/>
  <c r="K117" i="7"/>
  <c r="L117" i="7" s="1"/>
  <c r="K113" i="7"/>
  <c r="L113" i="7" s="1"/>
  <c r="K119" i="7"/>
  <c r="L119" i="7" s="1"/>
  <c r="K71" i="12"/>
  <c r="L71" i="12" s="1"/>
  <c r="K73" i="12"/>
  <c r="L73" i="12" s="1"/>
  <c r="K69" i="12"/>
  <c r="L69" i="12" s="1"/>
  <c r="K68" i="12"/>
  <c r="L68" i="12" s="1"/>
  <c r="K70" i="12"/>
  <c r="L70" i="12" s="1"/>
  <c r="K72" i="12"/>
  <c r="L72" i="12" s="1"/>
  <c r="R65" i="7"/>
  <c r="S65" i="7" s="1"/>
  <c r="R61" i="7"/>
  <c r="S61" i="7" s="1"/>
  <c r="R62" i="7"/>
  <c r="S62" i="7" s="1"/>
  <c r="R63" i="7"/>
  <c r="S63" i="7" s="1"/>
  <c r="R69" i="7"/>
  <c r="S69" i="7" s="1"/>
  <c r="R73" i="7"/>
  <c r="S73" i="7" s="1"/>
  <c r="K127" i="13"/>
  <c r="L127" i="13" s="1"/>
  <c r="K126" i="13"/>
  <c r="L126" i="13" s="1"/>
  <c r="K129" i="13"/>
  <c r="L129" i="13" s="1"/>
  <c r="K128" i="13"/>
  <c r="L128" i="13" s="1"/>
  <c r="T43" i="12"/>
  <c r="U43" i="12" s="1"/>
  <c r="T123" i="12"/>
  <c r="U123" i="12" s="1"/>
  <c r="S88" i="13"/>
  <c r="T54" i="13" s="1"/>
  <c r="U54" i="13" s="1"/>
  <c r="S103" i="13"/>
  <c r="S124" i="13"/>
  <c r="E94" i="13"/>
  <c r="F94" i="13" s="1"/>
  <c r="E90" i="13"/>
  <c r="F90" i="13" s="1"/>
  <c r="E92" i="13"/>
  <c r="F92" i="13" s="1"/>
  <c r="E91" i="13"/>
  <c r="F91" i="13" s="1"/>
  <c r="E93" i="13"/>
  <c r="F93" i="13" s="1"/>
  <c r="E16" i="12"/>
  <c r="F16" i="12" s="1"/>
  <c r="E17" i="12"/>
  <c r="F17" i="12" s="1"/>
  <c r="E23" i="12"/>
  <c r="F23" i="12" s="1"/>
  <c r="E28" i="12"/>
  <c r="F28" i="12" s="1"/>
  <c r="E30" i="12"/>
  <c r="F30" i="12" s="1"/>
  <c r="E26" i="12"/>
  <c r="F26" i="12" s="1"/>
  <c r="E103" i="12"/>
  <c r="F103" i="12" s="1"/>
  <c r="E51" i="12"/>
  <c r="F51" i="12" s="1"/>
  <c r="E54" i="12"/>
  <c r="F54" i="12" s="1"/>
  <c r="E52" i="12"/>
  <c r="F52" i="12" s="1"/>
  <c r="E42" i="12"/>
  <c r="F42" i="12" s="1"/>
  <c r="E40" i="12"/>
  <c r="F40" i="12" s="1"/>
  <c r="E46" i="12"/>
  <c r="F46" i="12" s="1"/>
  <c r="E48" i="12"/>
  <c r="F48" i="12" s="1"/>
  <c r="E49" i="12"/>
  <c r="F49" i="12" s="1"/>
  <c r="E20" i="12"/>
  <c r="F20" i="12" s="1"/>
  <c r="E93" i="12"/>
  <c r="F93" i="12" s="1"/>
  <c r="E35" i="12"/>
  <c r="F35" i="12" s="1"/>
  <c r="E34" i="12"/>
  <c r="F34" i="12" s="1"/>
  <c r="E33" i="12"/>
  <c r="F33" i="12" s="1"/>
  <c r="E65" i="12"/>
  <c r="F65" i="12" s="1"/>
  <c r="E102" i="12"/>
  <c r="F102" i="12" s="1"/>
  <c r="E68" i="12"/>
  <c r="F68" i="12" s="1"/>
  <c r="E85" i="12"/>
  <c r="F85" i="12" s="1"/>
  <c r="E62" i="12"/>
  <c r="F62" i="12" s="1"/>
  <c r="E92" i="12"/>
  <c r="F92" i="12" s="1"/>
  <c r="E18" i="12"/>
  <c r="F18" i="12" s="1"/>
  <c r="E87" i="12"/>
  <c r="F87" i="12" s="1"/>
  <c r="E90" i="12"/>
  <c r="F90" i="12" s="1"/>
  <c r="E88" i="12"/>
  <c r="F88" i="12" s="1"/>
  <c r="E38" i="12"/>
  <c r="F38" i="12" s="1"/>
  <c r="E84" i="12"/>
  <c r="F84" i="12" s="1"/>
  <c r="E96" i="12"/>
  <c r="F96" i="12" s="1"/>
  <c r="E67" i="12"/>
  <c r="F67" i="12" s="1"/>
  <c r="E97" i="12"/>
  <c r="F97" i="12" s="1"/>
  <c r="E99" i="12"/>
  <c r="F99" i="12" s="1"/>
  <c r="E58" i="12"/>
  <c r="F58" i="12" s="1"/>
  <c r="E75" i="12"/>
  <c r="F75" i="12" s="1"/>
  <c r="E78" i="12"/>
  <c r="F78" i="12" s="1"/>
  <c r="E69" i="12"/>
  <c r="F69" i="12" s="1"/>
  <c r="E72" i="12"/>
  <c r="F72" i="12" s="1"/>
  <c r="E80" i="12"/>
  <c r="F80" i="12" s="1"/>
  <c r="E100" i="12"/>
  <c r="F100" i="12" s="1"/>
  <c r="E44" i="12"/>
  <c r="F44" i="12" s="1"/>
  <c r="E57" i="12"/>
  <c r="F57" i="12" s="1"/>
  <c r="E15" i="12"/>
  <c r="F15" i="12" s="1"/>
  <c r="E24" i="12"/>
  <c r="F24" i="12" s="1"/>
  <c r="E41" i="12"/>
  <c r="F41" i="12" s="1"/>
  <c r="E21" i="12"/>
  <c r="F21" i="12" s="1"/>
  <c r="E79" i="12"/>
  <c r="F79" i="12" s="1"/>
  <c r="E91" i="12"/>
  <c r="F91" i="12" s="1"/>
  <c r="E37" i="12"/>
  <c r="F37" i="12" s="1"/>
  <c r="E83" i="12"/>
  <c r="F83" i="12" s="1"/>
  <c r="E66" i="12"/>
  <c r="F66" i="12" s="1"/>
  <c r="E98" i="12"/>
  <c r="F98" i="12" s="1"/>
  <c r="E77" i="12"/>
  <c r="F77" i="12" s="1"/>
  <c r="E81" i="12"/>
  <c r="F81" i="12" s="1"/>
  <c r="E61" i="12"/>
  <c r="F61" i="12" s="1"/>
  <c r="E22" i="12"/>
  <c r="F22" i="12" s="1"/>
  <c r="E25" i="12"/>
  <c r="F25" i="12" s="1"/>
  <c r="E94" i="12"/>
  <c r="F94" i="12" s="1"/>
  <c r="E101" i="12"/>
  <c r="F101" i="12" s="1"/>
  <c r="E86" i="12"/>
  <c r="F86" i="12" s="1"/>
  <c r="E29" i="12"/>
  <c r="F29" i="12" s="1"/>
  <c r="E53" i="12"/>
  <c r="F53" i="12" s="1"/>
  <c r="E45" i="12"/>
  <c r="F45" i="12" s="1"/>
  <c r="E19" i="12"/>
  <c r="F19" i="12" s="1"/>
  <c r="E36" i="12"/>
  <c r="F36" i="12" s="1"/>
  <c r="E59" i="12"/>
  <c r="F59" i="12" s="1"/>
  <c r="E70" i="12"/>
  <c r="F70" i="12" s="1"/>
  <c r="E43" i="12"/>
  <c r="F43" i="12" s="1"/>
  <c r="E82" i="12"/>
  <c r="F82" i="12" s="1"/>
  <c r="E39" i="12"/>
  <c r="F39" i="12" s="1"/>
  <c r="E27" i="12"/>
  <c r="F27" i="12" s="1"/>
  <c r="E55" i="12"/>
  <c r="F55" i="12" s="1"/>
  <c r="E47" i="12"/>
  <c r="F47" i="12" s="1"/>
  <c r="E31" i="12"/>
  <c r="F31" i="12" s="1"/>
  <c r="E64" i="12"/>
  <c r="F64" i="12" s="1"/>
  <c r="E60" i="12"/>
  <c r="F60" i="12" s="1"/>
  <c r="E73" i="12"/>
  <c r="F73" i="12" s="1"/>
  <c r="E89" i="12"/>
  <c r="F89" i="12" s="1"/>
  <c r="E95" i="12"/>
  <c r="F95" i="12" s="1"/>
  <c r="E71" i="12"/>
  <c r="F71" i="12" s="1"/>
  <c r="E63" i="12"/>
  <c r="F63" i="12" s="1"/>
  <c r="E56" i="12"/>
  <c r="F56" i="12" s="1"/>
  <c r="E50" i="12"/>
  <c r="F50" i="12" s="1"/>
  <c r="E32" i="12"/>
  <c r="F32" i="12" s="1"/>
  <c r="E76" i="12"/>
  <c r="F76" i="12" s="1"/>
  <c r="E74" i="12"/>
  <c r="F74" i="12" s="1"/>
  <c r="D13" i="1" s="1"/>
  <c r="T135" i="12"/>
  <c r="U135" i="12" s="1"/>
  <c r="T134" i="12"/>
  <c r="U134" i="12" s="1"/>
  <c r="R33" i="10"/>
  <c r="S33" i="10" s="1"/>
  <c r="T32" i="10" s="1"/>
  <c r="U32" i="10" s="1"/>
  <c r="R131" i="10"/>
  <c r="S131" i="10" s="1"/>
  <c r="R126" i="10"/>
  <c r="S126" i="10" s="1"/>
  <c r="T55" i="12"/>
  <c r="U55" i="12" s="1"/>
  <c r="R92" i="7"/>
  <c r="S92" i="7" s="1"/>
  <c r="T91" i="7" s="1"/>
  <c r="U91" i="7" s="1"/>
  <c r="R108" i="7"/>
  <c r="S108" i="7" s="1"/>
  <c r="R121" i="7"/>
  <c r="S121" i="7" s="1"/>
  <c r="R38" i="7"/>
  <c r="S38" i="7" s="1"/>
  <c r="R94" i="7"/>
  <c r="S94" i="7" s="1"/>
  <c r="R31" i="7"/>
  <c r="S31" i="7" s="1"/>
  <c r="R101" i="7"/>
  <c r="S101" i="7" s="1"/>
  <c r="R119" i="7"/>
  <c r="S119" i="7" s="1"/>
  <c r="R70" i="7"/>
  <c r="S70" i="7" s="1"/>
  <c r="R33" i="7"/>
  <c r="S33" i="7" s="1"/>
  <c r="R123" i="7"/>
  <c r="S123" i="7" s="1"/>
  <c r="R68" i="7"/>
  <c r="S68" i="7" s="1"/>
  <c r="R29" i="7"/>
  <c r="S29" i="7" s="1"/>
  <c r="T26" i="7" s="1"/>
  <c r="U26" i="7" s="1"/>
  <c r="R72" i="7"/>
  <c r="S72" i="7" s="1"/>
  <c r="R37" i="7"/>
  <c r="S37" i="7" s="1"/>
  <c r="R83" i="7"/>
  <c r="S83" i="7" s="1"/>
  <c r="R110" i="7"/>
  <c r="S110" i="7" s="1"/>
  <c r="R27" i="7"/>
  <c r="S27" i="7" s="1"/>
  <c r="R42" i="7"/>
  <c r="S42" i="7" s="1"/>
  <c r="R82" i="7"/>
  <c r="S82" i="7" s="1"/>
  <c r="R126" i="7"/>
  <c r="S126" i="7" s="1"/>
  <c r="T125" i="7" s="1"/>
  <c r="U125" i="7" s="1"/>
  <c r="T47" i="9"/>
  <c r="U47" i="9" s="1"/>
  <c r="T65" i="9"/>
  <c r="U65" i="9" s="1"/>
  <c r="T109" i="9"/>
  <c r="U109" i="9" s="1"/>
  <c r="T111" i="9"/>
  <c r="U111" i="9" s="1"/>
  <c r="T110" i="9"/>
  <c r="U110" i="9" s="1"/>
  <c r="T29" i="9"/>
  <c r="U29" i="9" s="1"/>
  <c r="T30" i="9"/>
  <c r="U30" i="9" s="1"/>
  <c r="T55" i="9"/>
  <c r="U55" i="9" s="1"/>
  <c r="T84" i="9"/>
  <c r="U84" i="9" s="1"/>
  <c r="T134" i="9"/>
  <c r="U134" i="9" s="1"/>
  <c r="T58" i="9"/>
  <c r="U58" i="9" s="1"/>
  <c r="T38" i="9"/>
  <c r="U38" i="9" s="1"/>
  <c r="T92" i="9"/>
  <c r="U92" i="9" s="1"/>
  <c r="T127" i="9"/>
  <c r="U127" i="9" s="1"/>
  <c r="T41" i="9"/>
  <c r="U41" i="9" s="1"/>
  <c r="T57" i="9"/>
  <c r="U57" i="9" s="1"/>
  <c r="T49" i="9"/>
  <c r="U49" i="9" s="1"/>
  <c r="T48" i="9"/>
  <c r="U48" i="9" s="1"/>
  <c r="T124" i="9"/>
  <c r="U124" i="9" s="1"/>
  <c r="T94" i="9"/>
  <c r="U94" i="9" s="1"/>
  <c r="T107" i="9"/>
  <c r="U107" i="9" s="1"/>
  <c r="T100" i="9"/>
  <c r="U100" i="9" s="1"/>
  <c r="T53" i="9"/>
  <c r="U53" i="9" s="1"/>
  <c r="T133" i="9"/>
  <c r="U133" i="9" s="1"/>
  <c r="T132" i="9"/>
  <c r="U132" i="9" s="1"/>
  <c r="T117" i="9"/>
  <c r="U117" i="9" s="1"/>
  <c r="T112" i="9"/>
  <c r="U112" i="9" s="1"/>
  <c r="T66" i="9"/>
  <c r="U66" i="9" s="1"/>
  <c r="T54" i="9"/>
  <c r="U54" i="9" s="1"/>
  <c r="T90" i="12"/>
  <c r="U90" i="12" s="1"/>
  <c r="R56" i="7"/>
  <c r="S56" i="7" s="1"/>
  <c r="S81" i="13"/>
  <c r="T72" i="13" s="1"/>
  <c r="U72" i="13" s="1"/>
  <c r="T102" i="12"/>
  <c r="U102" i="12" s="1"/>
  <c r="S134" i="13"/>
  <c r="S111" i="13"/>
  <c r="F13" i="4"/>
  <c r="K63" i="7"/>
  <c r="L63" i="7" s="1"/>
  <c r="K43" i="7"/>
  <c r="L43" i="7" s="1"/>
  <c r="K60" i="7"/>
  <c r="L60" i="7" s="1"/>
  <c r="K30" i="7"/>
  <c r="L30" i="7" s="1"/>
  <c r="K70" i="7"/>
  <c r="L70" i="7" s="1"/>
  <c r="K68" i="7"/>
  <c r="L68" i="7" s="1"/>
  <c r="K80" i="7"/>
  <c r="L80" i="7" s="1"/>
  <c r="K66" i="7"/>
  <c r="L66" i="7" s="1"/>
  <c r="K57" i="7"/>
  <c r="L57" i="7" s="1"/>
  <c r="K54" i="7"/>
  <c r="L54" i="7" s="1"/>
  <c r="K72" i="7"/>
  <c r="L72" i="7" s="1"/>
  <c r="K83" i="7"/>
  <c r="L83" i="7" s="1"/>
  <c r="K29" i="7"/>
  <c r="L29" i="7" s="1"/>
  <c r="K22" i="12"/>
  <c r="L22" i="12" s="1"/>
  <c r="K19" i="12"/>
  <c r="L19" i="12" s="1"/>
  <c r="E15" i="10"/>
  <c r="F15" i="10" s="1"/>
  <c r="J123" i="13"/>
  <c r="K123" i="13" s="1"/>
  <c r="L123" i="13" s="1"/>
  <c r="S123" i="13"/>
  <c r="E115" i="13"/>
  <c r="F115" i="13" s="1"/>
  <c r="R63" i="10"/>
  <c r="S63" i="10" s="1"/>
  <c r="T45" i="10" s="1"/>
  <c r="U45" i="10" s="1"/>
  <c r="R64" i="10"/>
  <c r="S64" i="10" s="1"/>
  <c r="T52" i="10" s="1"/>
  <c r="U52" i="10" s="1"/>
  <c r="E16" i="13"/>
  <c r="F16" i="13" s="1"/>
  <c r="E15" i="13"/>
  <c r="F15" i="13" s="1"/>
  <c r="T25" i="12"/>
  <c r="U25" i="12" s="1"/>
  <c r="K104" i="12"/>
  <c r="L104" i="12" s="1"/>
  <c r="K105" i="12"/>
  <c r="L105" i="12" s="1"/>
  <c r="S33" i="13"/>
  <c r="S132" i="13"/>
  <c r="T128" i="13" s="1"/>
  <c r="U128" i="13" s="1"/>
  <c r="T129" i="10"/>
  <c r="U129" i="10" s="1"/>
  <c r="R99" i="7"/>
  <c r="S99" i="7" s="1"/>
  <c r="T52" i="9"/>
  <c r="U52" i="9" s="1"/>
  <c r="T60" i="9"/>
  <c r="U60" i="9" s="1"/>
  <c r="T79" i="9"/>
  <c r="U79" i="9" s="1"/>
  <c r="T80" i="9"/>
  <c r="U80" i="9" s="1"/>
  <c r="T98" i="9"/>
  <c r="U98" i="9" s="1"/>
  <c r="T76" i="9"/>
  <c r="U76" i="9" s="1"/>
  <c r="T90" i="9"/>
  <c r="U90" i="9" s="1"/>
  <c r="T91" i="9"/>
  <c r="U91" i="9" s="1"/>
  <c r="T99" i="12"/>
  <c r="U99" i="12" s="1"/>
  <c r="K21" i="12"/>
  <c r="L21" i="12" s="1"/>
  <c r="E33" i="10"/>
  <c r="F33" i="10" s="1"/>
  <c r="E32" i="10"/>
  <c r="F32" i="10" s="1"/>
  <c r="E131" i="13"/>
  <c r="F131" i="13" s="1"/>
  <c r="E132" i="13"/>
  <c r="F132" i="13" s="1"/>
  <c r="E130" i="13"/>
  <c r="F130" i="13" s="1"/>
  <c r="E88" i="13"/>
  <c r="F88" i="13" s="1"/>
  <c r="E86" i="13"/>
  <c r="F86" i="13" s="1"/>
  <c r="E83" i="13"/>
  <c r="F83" i="13" s="1"/>
  <c r="D13" i="2" s="1"/>
  <c r="E84" i="13"/>
  <c r="F84" i="13" s="1"/>
  <c r="E87" i="13"/>
  <c r="F87" i="13" s="1"/>
  <c r="E85" i="13"/>
  <c r="F85" i="13" s="1"/>
  <c r="K120" i="13"/>
  <c r="L120" i="13" s="1"/>
  <c r="K118" i="13"/>
  <c r="L118" i="13" s="1"/>
  <c r="K122" i="13"/>
  <c r="L122" i="13" s="1"/>
  <c r="K115" i="13"/>
  <c r="L115" i="13" s="1"/>
  <c r="K117" i="13"/>
  <c r="L117" i="13" s="1"/>
  <c r="K121" i="13"/>
  <c r="L121" i="13" s="1"/>
  <c r="K111" i="13"/>
  <c r="L111" i="13" s="1"/>
  <c r="K64" i="12"/>
  <c r="L64" i="12" s="1"/>
  <c r="K62" i="12"/>
  <c r="L62" i="12" s="1"/>
  <c r="K66" i="12"/>
  <c r="L66" i="12" s="1"/>
  <c r="K63" i="12"/>
  <c r="L63" i="12" s="1"/>
  <c r="K65" i="12"/>
  <c r="L65" i="12" s="1"/>
  <c r="K67" i="12"/>
  <c r="L67" i="12" s="1"/>
  <c r="K89" i="12"/>
  <c r="L89" i="12" s="1"/>
  <c r="K90" i="12"/>
  <c r="L90" i="12" s="1"/>
  <c r="K78" i="12"/>
  <c r="L78" i="12" s="1"/>
  <c r="K82" i="12"/>
  <c r="L82" i="12" s="1"/>
  <c r="K81" i="12"/>
  <c r="L81" i="12" s="1"/>
  <c r="K85" i="12"/>
  <c r="L85" i="12" s="1"/>
  <c r="K84" i="12"/>
  <c r="L84" i="12" s="1"/>
  <c r="K80" i="12"/>
  <c r="L80" i="12" s="1"/>
  <c r="K76" i="12"/>
  <c r="L76" i="12" s="1"/>
  <c r="K74" i="12"/>
  <c r="L74" i="12" s="1"/>
  <c r="K94" i="12"/>
  <c r="L94" i="12" s="1"/>
  <c r="K87" i="12"/>
  <c r="L87" i="12" s="1"/>
  <c r="K88" i="12"/>
  <c r="L88" i="12" s="1"/>
  <c r="K91" i="12"/>
  <c r="L91" i="12" s="1"/>
  <c r="K86" i="12"/>
  <c r="L86" i="12" s="1"/>
  <c r="K77" i="12"/>
  <c r="L77" i="12" s="1"/>
  <c r="K75" i="12"/>
  <c r="L75" i="12" s="1"/>
  <c r="K93" i="12"/>
  <c r="L93" i="12" s="1"/>
  <c r="K83" i="12"/>
  <c r="L83" i="12" s="1"/>
  <c r="K92" i="12"/>
  <c r="L92" i="12" s="1"/>
  <c r="K79" i="12"/>
  <c r="L79" i="12" s="1"/>
  <c r="S109" i="13"/>
  <c r="T109" i="13" s="1"/>
  <c r="U109" i="13" s="1"/>
  <c r="R132" i="10"/>
  <c r="S132" i="10" s="1"/>
  <c r="T132" i="10" s="1"/>
  <c r="U132" i="10" s="1"/>
  <c r="R124" i="7"/>
  <c r="S124" i="7" s="1"/>
  <c r="R41" i="7"/>
  <c r="S41" i="7" s="1"/>
  <c r="R116" i="7"/>
  <c r="S116" i="7" s="1"/>
  <c r="R57" i="7"/>
  <c r="S57" i="7" s="1"/>
  <c r="T44" i="7" s="1"/>
  <c r="U44" i="7" s="1"/>
  <c r="R34" i="7"/>
  <c r="S34" i="7" s="1"/>
  <c r="R78" i="7"/>
  <c r="S78" i="7" s="1"/>
  <c r="R32" i="7"/>
  <c r="S32" i="7" s="1"/>
  <c r="R64" i="7"/>
  <c r="S64" i="7" s="1"/>
  <c r="R36" i="7"/>
  <c r="S36" i="7" s="1"/>
  <c r="R55" i="7"/>
  <c r="S55" i="7" s="1"/>
  <c r="R128" i="7"/>
  <c r="R131" i="7"/>
  <c r="S131" i="7" s="1"/>
  <c r="T131" i="7" s="1"/>
  <c r="U131" i="7" s="1"/>
  <c r="R104" i="7"/>
  <c r="S104" i="7" s="1"/>
  <c r="R53" i="7"/>
  <c r="S53" i="7" s="1"/>
  <c r="T43" i="7" s="1"/>
  <c r="U43" i="7" s="1"/>
  <c r="R134" i="7"/>
  <c r="S134" i="7" s="1"/>
  <c r="T70" i="9"/>
  <c r="U70" i="9" s="1"/>
  <c r="T59" i="9"/>
  <c r="U59" i="9" s="1"/>
  <c r="T75" i="9"/>
  <c r="U75" i="9" s="1"/>
  <c r="T104" i="9"/>
  <c r="U104" i="9" s="1"/>
  <c r="T69" i="9"/>
  <c r="U69" i="9" s="1"/>
  <c r="T32" i="9"/>
  <c r="U32" i="9" s="1"/>
  <c r="T96" i="9"/>
  <c r="U96" i="9" s="1"/>
  <c r="T97" i="9"/>
  <c r="U97" i="9" s="1"/>
  <c r="T126" i="9"/>
  <c r="U126" i="9" s="1"/>
  <c r="T71" i="9"/>
  <c r="U71" i="9" s="1"/>
  <c r="T123" i="9"/>
  <c r="U123" i="9" s="1"/>
  <c r="T45" i="9"/>
  <c r="U45" i="9" s="1"/>
  <c r="T131" i="9"/>
  <c r="U131" i="9" s="1"/>
  <c r="T122" i="9"/>
  <c r="U122" i="9" s="1"/>
  <c r="T87" i="9"/>
  <c r="U87" i="9" s="1"/>
  <c r="T50" i="9"/>
  <c r="U50" i="9" s="1"/>
  <c r="T16" i="9"/>
  <c r="U16" i="9" s="1"/>
  <c r="T17" i="9"/>
  <c r="U17" i="9" s="1"/>
  <c r="T116" i="9"/>
  <c r="U116" i="9" s="1"/>
  <c r="T108" i="9"/>
  <c r="U108" i="9" s="1"/>
  <c r="T19" i="9"/>
  <c r="U19" i="9" s="1"/>
  <c r="T56" i="9"/>
  <c r="U56" i="9" s="1"/>
  <c r="T28" i="9"/>
  <c r="U28" i="9" s="1"/>
  <c r="T103" i="9"/>
  <c r="U103" i="9" s="1"/>
  <c r="T39" i="9"/>
  <c r="U39" i="9" s="1"/>
  <c r="T20" i="9"/>
  <c r="U20" i="9" s="1"/>
  <c r="T22" i="9"/>
  <c r="U22" i="9" s="1"/>
  <c r="T21" i="9"/>
  <c r="U21" i="9" s="1"/>
  <c r="T47" i="12"/>
  <c r="U47" i="12" s="1"/>
  <c r="T68" i="9"/>
  <c r="U68" i="9" s="1"/>
  <c r="T46" i="9"/>
  <c r="U46" i="9" s="1"/>
  <c r="S51" i="13"/>
  <c r="T45" i="13" s="1"/>
  <c r="U45" i="13" s="1"/>
  <c r="S108" i="13"/>
  <c r="T97" i="12"/>
  <c r="U97" i="12" s="1"/>
  <c r="S41" i="13"/>
  <c r="T118" i="13"/>
  <c r="U118" i="13" s="1"/>
  <c r="T110" i="13"/>
  <c r="U110" i="13" s="1"/>
  <c r="K84" i="7"/>
  <c r="L84" i="7" s="1"/>
  <c r="K71" i="7"/>
  <c r="L71" i="7" s="1"/>
  <c r="K76" i="7"/>
  <c r="L76" i="7" s="1"/>
  <c r="K61" i="7"/>
  <c r="L61" i="7" s="1"/>
  <c r="K59" i="7"/>
  <c r="L59" i="7" s="1"/>
  <c r="K49" i="7"/>
  <c r="L49" i="7" s="1"/>
  <c r="K45" i="7"/>
  <c r="L45" i="7" s="1"/>
  <c r="K31" i="7"/>
  <c r="L31" i="7" s="1"/>
  <c r="K51" i="7"/>
  <c r="L51" i="7" s="1"/>
  <c r="K48" i="7"/>
  <c r="L48" i="7" s="1"/>
  <c r="K55" i="7"/>
  <c r="L55" i="7" s="1"/>
  <c r="K87" i="7"/>
  <c r="L87" i="7" s="1"/>
  <c r="K25" i="12"/>
  <c r="L25" i="12" s="1"/>
  <c r="K91" i="13"/>
  <c r="L91" i="13" s="1"/>
  <c r="K93" i="13"/>
  <c r="L93" i="13" s="1"/>
  <c r="K92" i="13"/>
  <c r="L92" i="13" s="1"/>
  <c r="K94" i="13"/>
  <c r="L94" i="13" s="1"/>
  <c r="K131" i="13"/>
  <c r="L131" i="13" s="1"/>
  <c r="K132" i="13"/>
  <c r="L132" i="13" s="1"/>
  <c r="K130" i="13"/>
  <c r="L130" i="13" s="1"/>
  <c r="E82" i="13"/>
  <c r="F82" i="13" s="1"/>
  <c r="K106" i="13"/>
  <c r="L106" i="13" s="1"/>
  <c r="K108" i="13"/>
  <c r="L108" i="13" s="1"/>
  <c r="K107" i="13"/>
  <c r="L107" i="13" s="1"/>
  <c r="K104" i="13"/>
  <c r="L104" i="13" s="1"/>
  <c r="K30" i="12"/>
  <c r="L30" i="12" s="1"/>
  <c r="K31" i="12"/>
  <c r="L31" i="12" s="1"/>
  <c r="K34" i="12"/>
  <c r="L34" i="12" s="1"/>
  <c r="K33" i="12"/>
  <c r="L33" i="12" s="1"/>
  <c r="K29" i="12"/>
  <c r="L29" i="12" s="1"/>
  <c r="K24" i="12"/>
  <c r="L24" i="12" s="1"/>
  <c r="K17" i="12"/>
  <c r="L17" i="12" s="1"/>
  <c r="K28" i="12"/>
  <c r="L28" i="12" s="1"/>
  <c r="K20" i="12"/>
  <c r="L20" i="12" s="1"/>
  <c r="K15" i="12"/>
  <c r="L15" i="12" s="1"/>
  <c r="K27" i="12"/>
  <c r="L27" i="12" s="1"/>
  <c r="K32" i="12"/>
  <c r="L32" i="12" s="1"/>
  <c r="K26" i="12"/>
  <c r="L26" i="12" s="1"/>
  <c r="E123" i="13"/>
  <c r="F123" i="13" s="1"/>
  <c r="T60" i="12"/>
  <c r="U60" i="12" s="1"/>
  <c r="T121" i="13"/>
  <c r="U121" i="13" s="1"/>
  <c r="E105" i="12"/>
  <c r="F105" i="12" s="1"/>
  <c r="E116" i="12"/>
  <c r="F116" i="12" s="1"/>
  <c r="E112" i="12"/>
  <c r="F112" i="12" s="1"/>
  <c r="E107" i="12"/>
  <c r="F107" i="12" s="1"/>
  <c r="E110" i="12"/>
  <c r="F110" i="12" s="1"/>
  <c r="E106" i="12"/>
  <c r="F106" i="12" s="1"/>
  <c r="E111" i="12"/>
  <c r="F111" i="12" s="1"/>
  <c r="E108" i="12"/>
  <c r="F108" i="12" s="1"/>
  <c r="E115" i="12"/>
  <c r="F115" i="12" s="1"/>
  <c r="E109" i="12"/>
  <c r="F109" i="12" s="1"/>
  <c r="E114" i="12"/>
  <c r="F114" i="12" s="1"/>
  <c r="E104" i="12"/>
  <c r="F104" i="12" s="1"/>
  <c r="E113" i="12"/>
  <c r="F113" i="12" s="1"/>
  <c r="T18" i="9"/>
  <c r="U18" i="9" s="1"/>
  <c r="T33" i="9"/>
  <c r="U33" i="9" s="1"/>
  <c r="T120" i="9"/>
  <c r="U120" i="9" s="1"/>
  <c r="T88" i="9"/>
  <c r="U88" i="9" s="1"/>
  <c r="T15" i="9"/>
  <c r="U15" i="9" s="1"/>
  <c r="T14" i="9"/>
  <c r="T128" i="9"/>
  <c r="U128" i="9" s="1"/>
  <c r="T67" i="9"/>
  <c r="U67" i="9" s="1"/>
  <c r="T51" i="9"/>
  <c r="U51" i="9" s="1"/>
  <c r="T105" i="9"/>
  <c r="U105" i="9" s="1"/>
  <c r="T113" i="9"/>
  <c r="U113" i="9" s="1"/>
  <c r="T118" i="12"/>
  <c r="U118" i="12" s="1"/>
  <c r="T85" i="12"/>
  <c r="U85" i="12" s="1"/>
  <c r="T120" i="13"/>
  <c r="U120" i="13" s="1"/>
  <c r="K110" i="7"/>
  <c r="L110" i="7" s="1"/>
  <c r="E124" i="13"/>
  <c r="F124" i="13" s="1"/>
  <c r="K102" i="13"/>
  <c r="L102" i="13" s="1"/>
  <c r="E30" i="13"/>
  <c r="F30" i="13" s="1"/>
  <c r="E28" i="13"/>
  <c r="F28" i="13" s="1"/>
  <c r="E27" i="13"/>
  <c r="F27" i="13" s="1"/>
  <c r="E29" i="13"/>
  <c r="F29" i="13" s="1"/>
  <c r="E26" i="13"/>
  <c r="F26" i="13" s="1"/>
  <c r="E129" i="13"/>
  <c r="F129" i="13" s="1"/>
  <c r="E97" i="13"/>
  <c r="F97" i="13" s="1"/>
  <c r="E100" i="13"/>
  <c r="F100" i="13" s="1"/>
  <c r="E101" i="13"/>
  <c r="F101" i="13" s="1"/>
  <c r="E99" i="13"/>
  <c r="F99" i="13" s="1"/>
  <c r="E98" i="13"/>
  <c r="F98" i="13" s="1"/>
  <c r="E77" i="13"/>
  <c r="F77" i="13" s="1"/>
  <c r="E78" i="13"/>
  <c r="F78" i="13" s="1"/>
  <c r="E75" i="13"/>
  <c r="F75" i="13" s="1"/>
  <c r="E81" i="13"/>
  <c r="F81" i="13" s="1"/>
  <c r="E76" i="13"/>
  <c r="F76" i="13" s="1"/>
  <c r="E79" i="13"/>
  <c r="F79" i="13" s="1"/>
  <c r="E74" i="13"/>
  <c r="F74" i="13" s="1"/>
  <c r="E80" i="13"/>
  <c r="F80" i="13" s="1"/>
  <c r="E56" i="13"/>
  <c r="F56" i="13" s="1"/>
  <c r="E57" i="13"/>
  <c r="F57" i="13" s="1"/>
  <c r="E54" i="13"/>
  <c r="F54" i="13" s="1"/>
  <c r="E55" i="13"/>
  <c r="F55" i="13" s="1"/>
  <c r="K136" i="13"/>
  <c r="L136" i="13" s="1"/>
  <c r="K135" i="13"/>
  <c r="L135" i="13" s="1"/>
  <c r="E52" i="13"/>
  <c r="F52" i="13" s="1"/>
  <c r="E53" i="13"/>
  <c r="F53" i="13" s="1"/>
  <c r="S96" i="13"/>
  <c r="K109" i="7"/>
  <c r="L109" i="7" s="1"/>
  <c r="K90" i="7"/>
  <c r="L90" i="7" s="1"/>
  <c r="K92" i="7"/>
  <c r="L92" i="7" s="1"/>
  <c r="K88" i="7"/>
  <c r="L88" i="7" s="1"/>
  <c r="K93" i="7"/>
  <c r="L93" i="7" s="1"/>
  <c r="K96" i="7"/>
  <c r="L96" i="7" s="1"/>
  <c r="K102" i="7"/>
  <c r="L102" i="7" s="1"/>
  <c r="K95" i="7"/>
  <c r="L95" i="7" s="1"/>
  <c r="K89" i="7"/>
  <c r="L89" i="7" s="1"/>
  <c r="K94" i="7"/>
  <c r="L94" i="7" s="1"/>
  <c r="K103" i="7"/>
  <c r="L103" i="7" s="1"/>
  <c r="K105" i="7"/>
  <c r="L105" i="7" s="1"/>
  <c r="K101" i="7"/>
  <c r="L101" i="7" s="1"/>
  <c r="K99" i="7"/>
  <c r="L99" i="7" s="1"/>
  <c r="K91" i="7"/>
  <c r="L91" i="7" s="1"/>
  <c r="K104" i="7"/>
  <c r="L104" i="7" s="1"/>
  <c r="K106" i="7"/>
  <c r="L106" i="7" s="1"/>
  <c r="K100" i="7"/>
  <c r="L100" i="7" s="1"/>
  <c r="K98" i="7"/>
  <c r="L98" i="7" s="1"/>
  <c r="K79" i="7"/>
  <c r="L79" i="7" s="1"/>
  <c r="K81" i="7"/>
  <c r="L81" i="7" s="1"/>
  <c r="K40" i="7"/>
  <c r="L40" i="7" s="1"/>
  <c r="K36" i="7"/>
  <c r="L36" i="7" s="1"/>
  <c r="K46" i="7"/>
  <c r="L46" i="7" s="1"/>
  <c r="K32" i="7"/>
  <c r="L32" i="7" s="1"/>
  <c r="K97" i="7"/>
  <c r="L97" i="7" s="1"/>
  <c r="K65" i="7"/>
  <c r="L65" i="7" s="1"/>
  <c r="T78" i="12"/>
  <c r="U78" i="12" s="1"/>
  <c r="R17" i="7"/>
  <c r="S17" i="7" s="1"/>
  <c r="R19" i="7"/>
  <c r="S19" i="7" s="1"/>
  <c r="R97" i="7"/>
  <c r="S97" i="7" s="1"/>
  <c r="R111" i="7"/>
  <c r="S111" i="7" s="1"/>
  <c r="R133" i="7"/>
  <c r="S133" i="7" s="1"/>
  <c r="R132" i="7"/>
  <c r="S132" i="7" s="1"/>
  <c r="R76" i="7"/>
  <c r="S76" i="7" s="1"/>
  <c r="T75" i="7" s="1"/>
  <c r="U75" i="7" s="1"/>
  <c r="R95" i="7"/>
  <c r="S95" i="7" s="1"/>
  <c r="R81" i="7"/>
  <c r="S81" i="7" s="1"/>
  <c r="R112" i="7"/>
  <c r="S112" i="7" s="1"/>
  <c r="R100" i="7"/>
  <c r="S100" i="7" s="1"/>
  <c r="R80" i="7"/>
  <c r="S80" i="7" s="1"/>
  <c r="R98" i="7"/>
  <c r="S98" i="7" s="1"/>
  <c r="R85" i="7"/>
  <c r="S85" i="7" s="1"/>
  <c r="R77" i="7"/>
  <c r="S77" i="7" s="1"/>
  <c r="R96" i="7"/>
  <c r="S96" i="7" s="1"/>
  <c r="R118" i="7"/>
  <c r="S118" i="7" s="1"/>
  <c r="T117" i="7" s="1"/>
  <c r="U117" i="7" s="1"/>
  <c r="K50" i="12"/>
  <c r="L50" i="12" s="1"/>
  <c r="K52" i="12"/>
  <c r="L52" i="12" s="1"/>
  <c r="K51" i="12"/>
  <c r="L51" i="12" s="1"/>
  <c r="K59" i="12"/>
  <c r="L59" i="12" s="1"/>
  <c r="K57" i="12"/>
  <c r="L57" i="12" s="1"/>
  <c r="K49" i="12"/>
  <c r="L49" i="12" s="1"/>
  <c r="K55" i="12"/>
  <c r="L55" i="12" s="1"/>
  <c r="K61" i="12"/>
  <c r="L61" i="12" s="1"/>
  <c r="K58" i="12"/>
  <c r="L58" i="12" s="1"/>
  <c r="K54" i="12"/>
  <c r="L54" i="12" s="1"/>
  <c r="K56" i="12"/>
  <c r="L56" i="12" s="1"/>
  <c r="K60" i="12"/>
  <c r="L60" i="12" s="1"/>
  <c r="K53" i="12"/>
  <c r="L53" i="12" s="1"/>
  <c r="K109" i="12"/>
  <c r="L109" i="12" s="1"/>
  <c r="K108" i="12"/>
  <c r="L108" i="12" s="1"/>
  <c r="K106" i="12"/>
  <c r="L106" i="12" s="1"/>
  <c r="K107" i="12"/>
  <c r="L107" i="12" s="1"/>
  <c r="S133" i="12"/>
  <c r="T115" i="12"/>
  <c r="U115" i="12" s="1"/>
  <c r="T108" i="12"/>
  <c r="U108" i="12" s="1"/>
  <c r="T112" i="12"/>
  <c r="U112" i="12" s="1"/>
  <c r="S26" i="13"/>
  <c r="T26" i="13" s="1"/>
  <c r="U26" i="13" s="1"/>
  <c r="T124" i="12"/>
  <c r="U124" i="12" s="1"/>
  <c r="R123" i="10"/>
  <c r="S123" i="10" s="1"/>
  <c r="R130" i="10"/>
  <c r="S130" i="10" s="1"/>
  <c r="T130" i="10" s="1"/>
  <c r="U130" i="10" s="1"/>
  <c r="R127" i="7"/>
  <c r="S127" i="7" s="1"/>
  <c r="R74" i="7"/>
  <c r="S74" i="7" s="1"/>
  <c r="R67" i="7"/>
  <c r="S67" i="7" s="1"/>
  <c r="R60" i="7"/>
  <c r="S60" i="7" s="1"/>
  <c r="S28" i="10"/>
  <c r="J28" i="10"/>
  <c r="J38" i="10"/>
  <c r="S38" i="10"/>
  <c r="S128" i="7"/>
  <c r="T128" i="7" s="1"/>
  <c r="U128" i="7" s="1"/>
  <c r="K99" i="13"/>
  <c r="L99" i="13" s="1"/>
  <c r="K100" i="13"/>
  <c r="L100" i="13" s="1"/>
  <c r="K101" i="13"/>
  <c r="L101" i="13" s="1"/>
  <c r="K98" i="13"/>
  <c r="L98" i="13" s="1"/>
  <c r="K97" i="13"/>
  <c r="L97" i="13" s="1"/>
  <c r="K125" i="13"/>
  <c r="L125" i="13" s="1"/>
  <c r="K114" i="13"/>
  <c r="L114" i="13" s="1"/>
  <c r="K112" i="13"/>
  <c r="L112" i="13" s="1"/>
  <c r="K113" i="13"/>
  <c r="L113" i="13" s="1"/>
  <c r="J95" i="13"/>
  <c r="K95" i="13" s="1"/>
  <c r="L95" i="13" s="1"/>
  <c r="S95" i="13"/>
  <c r="K74" i="13"/>
  <c r="L74" i="13" s="1"/>
  <c r="K78" i="13"/>
  <c r="L78" i="13" s="1"/>
  <c r="K76" i="13"/>
  <c r="L76" i="13" s="1"/>
  <c r="K80" i="13"/>
  <c r="L80" i="13" s="1"/>
  <c r="K77" i="13"/>
  <c r="L77" i="13" s="1"/>
  <c r="K75" i="13"/>
  <c r="L75" i="13" s="1"/>
  <c r="K79" i="13"/>
  <c r="L79" i="13" s="1"/>
  <c r="K133" i="13"/>
  <c r="L133" i="13" s="1"/>
  <c r="K134" i="13"/>
  <c r="L134" i="13" s="1"/>
  <c r="E107" i="13"/>
  <c r="F107" i="13" s="1"/>
  <c r="E104" i="13"/>
  <c r="F104" i="13" s="1"/>
  <c r="E109" i="13"/>
  <c r="F109" i="13" s="1"/>
  <c r="E110" i="13"/>
  <c r="F110" i="13" s="1"/>
  <c r="E108" i="13"/>
  <c r="F108" i="13" s="1"/>
  <c r="E105" i="13"/>
  <c r="F105" i="13" s="1"/>
  <c r="E106" i="13"/>
  <c r="F106" i="13" s="1"/>
  <c r="R86" i="10"/>
  <c r="S86" i="10" s="1"/>
  <c r="R78" i="10"/>
  <c r="S78" i="10" s="1"/>
  <c r="R85" i="10"/>
  <c r="S85" i="10" s="1"/>
  <c r="R80" i="10"/>
  <c r="S80" i="10" s="1"/>
  <c r="R79" i="10"/>
  <c r="S79" i="10" s="1"/>
  <c r="R84" i="10"/>
  <c r="S84" i="10" s="1"/>
  <c r="R87" i="10"/>
  <c r="S87" i="10" s="1"/>
  <c r="R81" i="10"/>
  <c r="S81" i="10" s="1"/>
  <c r="R88" i="10"/>
  <c r="S88" i="10" s="1"/>
  <c r="R89" i="10"/>
  <c r="S89" i="10" s="1"/>
  <c r="R77" i="10"/>
  <c r="S77" i="10" s="1"/>
  <c r="R76" i="10"/>
  <c r="S76" i="10" s="1"/>
  <c r="R83" i="10"/>
  <c r="S83" i="10" s="1"/>
  <c r="R82" i="10"/>
  <c r="S82" i="10" s="1"/>
  <c r="S122" i="7"/>
  <c r="J73" i="13"/>
  <c r="K57" i="13" s="1"/>
  <c r="L57" i="13" s="1"/>
  <c r="K41" i="12"/>
  <c r="L41" i="12" s="1"/>
  <c r="K35" i="12"/>
  <c r="L35" i="12" s="1"/>
  <c r="K40" i="12"/>
  <c r="L40" i="12" s="1"/>
  <c r="K43" i="12"/>
  <c r="L43" i="12" s="1"/>
  <c r="K37" i="12"/>
  <c r="L37" i="12" s="1"/>
  <c r="K48" i="12"/>
  <c r="L48" i="12" s="1"/>
  <c r="K47" i="12"/>
  <c r="L47" i="12" s="1"/>
  <c r="K44" i="12"/>
  <c r="L44" i="12" s="1"/>
  <c r="K38" i="12"/>
  <c r="L38" i="12" s="1"/>
  <c r="K45" i="12"/>
  <c r="L45" i="12" s="1"/>
  <c r="K36" i="12"/>
  <c r="L36" i="12" s="1"/>
  <c r="K46" i="12"/>
  <c r="L46" i="12" s="1"/>
  <c r="K39" i="12"/>
  <c r="L39" i="12" s="1"/>
  <c r="K42" i="12"/>
  <c r="L42" i="12" s="1"/>
  <c r="T71" i="12"/>
  <c r="U71" i="12" s="1"/>
  <c r="K96" i="12"/>
  <c r="L96" i="12" s="1"/>
  <c r="K95" i="12"/>
  <c r="L95" i="12" s="1"/>
  <c r="K122" i="12"/>
  <c r="L122" i="12" s="1"/>
  <c r="K123" i="12"/>
  <c r="L123" i="12" s="1"/>
  <c r="E31" i="13"/>
  <c r="F31" i="13" s="1"/>
  <c r="T91" i="12"/>
  <c r="U91" i="12" s="1"/>
  <c r="T89" i="12"/>
  <c r="U89" i="12" s="1"/>
  <c r="K112" i="12"/>
  <c r="L112" i="12" s="1"/>
  <c r="K114" i="12"/>
  <c r="L114" i="12" s="1"/>
  <c r="K115" i="12"/>
  <c r="L115" i="12" s="1"/>
  <c r="K111" i="12"/>
  <c r="L111" i="12" s="1"/>
  <c r="K118" i="12"/>
  <c r="L118" i="12" s="1"/>
  <c r="K119" i="12"/>
  <c r="L119" i="12" s="1"/>
  <c r="K116" i="12"/>
  <c r="L116" i="12" s="1"/>
  <c r="K121" i="12"/>
  <c r="L121" i="12" s="1"/>
  <c r="K110" i="12"/>
  <c r="L110" i="12" s="1"/>
  <c r="K113" i="12"/>
  <c r="L113" i="12" s="1"/>
  <c r="K120" i="12"/>
  <c r="L120" i="12" s="1"/>
  <c r="K117" i="12"/>
  <c r="L117" i="12" s="1"/>
  <c r="S30" i="13"/>
  <c r="T30" i="13" s="1"/>
  <c r="U30" i="13" s="1"/>
  <c r="S94" i="13"/>
  <c r="T90" i="13" s="1"/>
  <c r="U90" i="13" s="1"/>
  <c r="K102" i="12"/>
  <c r="L102" i="12" s="1"/>
  <c r="K100" i="12"/>
  <c r="L100" i="12" s="1"/>
  <c r="K103" i="12"/>
  <c r="L103" i="12" s="1"/>
  <c r="K97" i="12"/>
  <c r="L97" i="12" s="1"/>
  <c r="K101" i="12"/>
  <c r="L101" i="12" s="1"/>
  <c r="K98" i="12"/>
  <c r="L98" i="12" s="1"/>
  <c r="K99" i="12"/>
  <c r="L99" i="12" s="1"/>
  <c r="S101" i="13"/>
  <c r="T101" i="13" s="1"/>
  <c r="U101" i="13" s="1"/>
  <c r="R128" i="10"/>
  <c r="S128" i="10" s="1"/>
  <c r="T128" i="10" s="1"/>
  <c r="U128" i="10" s="1"/>
  <c r="R127" i="10"/>
  <c r="S127" i="10" s="1"/>
  <c r="R124" i="10"/>
  <c r="S124" i="10" s="1"/>
  <c r="R109" i="10"/>
  <c r="S109" i="10" s="1"/>
  <c r="T93" i="10" s="1"/>
  <c r="U93" i="10" s="1"/>
  <c r="R122" i="10"/>
  <c r="S122" i="10" s="1"/>
  <c r="T19" i="10"/>
  <c r="U19" i="10" s="1"/>
  <c r="K133" i="12"/>
  <c r="L133" i="12" s="1"/>
  <c r="R14" i="7"/>
  <c r="R84" i="7"/>
  <c r="S84" i="7" s="1"/>
  <c r="R114" i="7"/>
  <c r="S114" i="7" s="1"/>
  <c r="R102" i="7"/>
  <c r="S102" i="7" s="1"/>
  <c r="R86" i="7"/>
  <c r="S86" i="7" s="1"/>
  <c r="R93" i="7"/>
  <c r="S93" i="7" s="1"/>
  <c r="R135" i="7"/>
  <c r="S135" i="7" s="1"/>
  <c r="R88" i="7"/>
  <c r="S88" i="7" s="1"/>
  <c r="R35" i="7"/>
  <c r="S35" i="7" s="1"/>
  <c r="R79" i="7"/>
  <c r="S79" i="7" s="1"/>
  <c r="R16" i="7"/>
  <c r="S16" i="7" s="1"/>
  <c r="T15" i="7" s="1"/>
  <c r="U15" i="7" s="1"/>
  <c r="R89" i="7"/>
  <c r="S89" i="7" s="1"/>
  <c r="R20" i="7"/>
  <c r="S20" i="7" s="1"/>
  <c r="R120" i="7"/>
  <c r="S120" i="7" s="1"/>
  <c r="R115" i="7"/>
  <c r="S115" i="7" s="1"/>
  <c r="T115" i="7" s="1"/>
  <c r="U115" i="7" s="1"/>
  <c r="R66" i="7"/>
  <c r="S66" i="7" s="1"/>
  <c r="R25" i="7"/>
  <c r="S25" i="7" s="1"/>
  <c r="T22" i="7" s="1"/>
  <c r="U22" i="7" s="1"/>
  <c r="R136" i="7"/>
  <c r="S136" i="7" s="1"/>
  <c r="T136" i="7" s="1"/>
  <c r="U136" i="7" s="1"/>
  <c r="R109" i="7"/>
  <c r="S109" i="7" s="1"/>
  <c r="T109" i="7" s="1"/>
  <c r="U109" i="7" s="1"/>
  <c r="T129" i="9"/>
  <c r="U129" i="9" s="1"/>
  <c r="T125" i="9"/>
  <c r="U125" i="9" s="1"/>
  <c r="T73" i="9"/>
  <c r="U73" i="9" s="1"/>
  <c r="T85" i="9"/>
  <c r="U85" i="9" s="1"/>
  <c r="T24" i="9"/>
  <c r="U24" i="9" s="1"/>
  <c r="T83" i="9"/>
  <c r="U83" i="9" s="1"/>
  <c r="T61" i="9"/>
  <c r="U61" i="9" s="1"/>
  <c r="T40" i="9"/>
  <c r="U40" i="9" s="1"/>
  <c r="T82" i="9"/>
  <c r="U82" i="9" s="1"/>
  <c r="T64" i="9"/>
  <c r="U64" i="9" s="1"/>
  <c r="B1212" i="3" s="1"/>
  <c r="T44" i="9"/>
  <c r="U44" i="9" s="1"/>
  <c r="T77" i="9"/>
  <c r="U77" i="9" s="1"/>
  <c r="T99" i="9"/>
  <c r="U99" i="9" s="1"/>
  <c r="T115" i="9"/>
  <c r="U115" i="9" s="1"/>
  <c r="T35" i="9"/>
  <c r="U35" i="9" s="1"/>
  <c r="T118" i="9"/>
  <c r="U118" i="9" s="1"/>
  <c r="T130" i="9"/>
  <c r="U130" i="9" s="1"/>
  <c r="T36" i="9"/>
  <c r="U36" i="9" s="1"/>
  <c r="T95" i="9"/>
  <c r="U95" i="9" s="1"/>
  <c r="T63" i="9"/>
  <c r="U63" i="9" s="1"/>
  <c r="T62" i="9"/>
  <c r="U62" i="9" s="1"/>
  <c r="T106" i="9"/>
  <c r="U106" i="9" s="1"/>
  <c r="T72" i="9"/>
  <c r="U72" i="9" s="1"/>
  <c r="T93" i="9"/>
  <c r="U93" i="9" s="1"/>
  <c r="T102" i="9"/>
  <c r="U102" i="9" s="1"/>
  <c r="T34" i="9"/>
  <c r="U34" i="9" s="1"/>
  <c r="T31" i="9"/>
  <c r="U31" i="9" s="1"/>
  <c r="T74" i="9"/>
  <c r="U74" i="9" s="1"/>
  <c r="G899" i="1" s="1"/>
  <c r="T43" i="9"/>
  <c r="U43" i="9" s="1"/>
  <c r="T57" i="12"/>
  <c r="U57" i="12" s="1"/>
  <c r="T56" i="12"/>
  <c r="U56" i="12" s="1"/>
  <c r="T117" i="12"/>
  <c r="U117" i="12" s="1"/>
  <c r="T89" i="9"/>
  <c r="U89" i="9" s="1"/>
  <c r="T68" i="12"/>
  <c r="U68" i="12" s="1"/>
  <c r="T87" i="12"/>
  <c r="U87" i="12" s="1"/>
  <c r="T50" i="12"/>
  <c r="U50" i="12" s="1"/>
  <c r="T70" i="12"/>
  <c r="U70" i="12" s="1"/>
  <c r="T101" i="10"/>
  <c r="U101" i="10" s="1"/>
  <c r="T135" i="13"/>
  <c r="U135" i="13" s="1"/>
  <c r="S114" i="13"/>
  <c r="T112" i="13" s="1"/>
  <c r="U112" i="13" s="1"/>
  <c r="T58" i="10"/>
  <c r="U58" i="10" s="1"/>
  <c r="T47" i="10"/>
  <c r="U47" i="10" s="1"/>
  <c r="T66" i="10"/>
  <c r="U66" i="10" s="1"/>
  <c r="T100" i="12"/>
  <c r="U100" i="12" s="1"/>
  <c r="K85" i="7"/>
  <c r="L85" i="7" s="1"/>
  <c r="K38" i="7"/>
  <c r="L38" i="7" s="1"/>
  <c r="K78" i="7"/>
  <c r="L78" i="7" s="1"/>
  <c r="K33" i="7"/>
  <c r="L33" i="7" s="1"/>
  <c r="K44" i="7"/>
  <c r="L44" i="7" s="1"/>
  <c r="K35" i="7"/>
  <c r="L35" i="7" s="1"/>
  <c r="K41" i="7"/>
  <c r="L41" i="7" s="1"/>
  <c r="K67" i="7"/>
  <c r="L67" i="7" s="1"/>
  <c r="K39" i="7"/>
  <c r="L39" i="7" s="1"/>
  <c r="K52" i="7"/>
  <c r="L52" i="7" s="1"/>
  <c r="K56" i="7"/>
  <c r="L56" i="7" s="1"/>
  <c r="K86" i="7"/>
  <c r="L86" i="7" s="1"/>
  <c r="K74" i="7"/>
  <c r="L74" i="7" s="1"/>
  <c r="K28" i="7"/>
  <c r="L28" i="7" s="1"/>
  <c r="K23" i="12"/>
  <c r="L23" i="12" s="1"/>
  <c r="K16" i="12"/>
  <c r="L16" i="12" s="1"/>
  <c r="T20" i="7" l="1"/>
  <c r="U20" i="7" s="1"/>
  <c r="T14" i="7"/>
  <c r="T18" i="7"/>
  <c r="U18" i="7" s="1"/>
  <c r="T88" i="7"/>
  <c r="U88" i="7" s="1"/>
  <c r="T84" i="7"/>
  <c r="U84" i="7" s="1"/>
  <c r="T113" i="10"/>
  <c r="U113" i="10" s="1"/>
  <c r="T64" i="13"/>
  <c r="U64" i="13" s="1"/>
  <c r="T76" i="10"/>
  <c r="U76" i="10" s="1"/>
  <c r="T74" i="10"/>
  <c r="U74" i="10" s="1"/>
  <c r="T75" i="10"/>
  <c r="U75" i="10" s="1"/>
  <c r="T68" i="10"/>
  <c r="U68" i="10" s="1"/>
  <c r="T72" i="10"/>
  <c r="U72" i="10" s="1"/>
  <c r="T69" i="10"/>
  <c r="U69" i="10" s="1"/>
  <c r="T67" i="10"/>
  <c r="U67" i="10" s="1"/>
  <c r="T73" i="10"/>
  <c r="U73" i="10" s="1"/>
  <c r="T70" i="10"/>
  <c r="U70" i="10" s="1"/>
  <c r="T71" i="10"/>
  <c r="U71" i="10" s="1"/>
  <c r="T28" i="10"/>
  <c r="U28" i="10" s="1"/>
  <c r="T27" i="10"/>
  <c r="U27" i="10" s="1"/>
  <c r="T47" i="13"/>
  <c r="U47" i="13" s="1"/>
  <c r="T77" i="7"/>
  <c r="U77" i="7" s="1"/>
  <c r="T76" i="13"/>
  <c r="U76" i="13" s="1"/>
  <c r="T98" i="13"/>
  <c r="U98" i="13" s="1"/>
  <c r="T49" i="10"/>
  <c r="U49" i="10" s="1"/>
  <c r="T48" i="10"/>
  <c r="U48" i="10" s="1"/>
  <c r="T65" i="13"/>
  <c r="U65" i="13" s="1"/>
  <c r="T40" i="13"/>
  <c r="U40" i="13" s="1"/>
  <c r="T44" i="10"/>
  <c r="U44" i="10" s="1"/>
  <c r="T49" i="7"/>
  <c r="U49" i="7" s="1"/>
  <c r="T66" i="7"/>
  <c r="U66" i="7" s="1"/>
  <c r="T35" i="7"/>
  <c r="U35" i="7" s="1"/>
  <c r="T51" i="7"/>
  <c r="U51" i="7" s="1"/>
  <c r="T114" i="7"/>
  <c r="U114" i="7" s="1"/>
  <c r="T122" i="10"/>
  <c r="U122" i="10" s="1"/>
  <c r="T127" i="10"/>
  <c r="U127" i="10" s="1"/>
  <c r="T107" i="10"/>
  <c r="U107" i="10" s="1"/>
  <c r="T90" i="10"/>
  <c r="U90" i="10" s="1"/>
  <c r="T95" i="10"/>
  <c r="U95" i="10" s="1"/>
  <c r="T117" i="13"/>
  <c r="U117" i="13" s="1"/>
  <c r="T83" i="10"/>
  <c r="U83" i="10" s="1"/>
  <c r="B35" i="2" s="1"/>
  <c r="T88" i="10"/>
  <c r="U88" i="10" s="1"/>
  <c r="T79" i="10"/>
  <c r="U79" i="10" s="1"/>
  <c r="T86" i="10"/>
  <c r="U86" i="10" s="1"/>
  <c r="K42" i="13"/>
  <c r="L42" i="13" s="1"/>
  <c r="K47" i="13"/>
  <c r="L47" i="13" s="1"/>
  <c r="K48" i="13"/>
  <c r="L48" i="13" s="1"/>
  <c r="K21" i="10"/>
  <c r="L21" i="10" s="1"/>
  <c r="K15" i="10"/>
  <c r="L15" i="10" s="1"/>
  <c r="K22" i="10"/>
  <c r="L22" i="10" s="1"/>
  <c r="K23" i="10"/>
  <c r="L23" i="10" s="1"/>
  <c r="K17" i="10"/>
  <c r="L17" i="10" s="1"/>
  <c r="K20" i="10"/>
  <c r="L20" i="10" s="1"/>
  <c r="K18" i="10"/>
  <c r="L18" i="10" s="1"/>
  <c r="K19" i="10"/>
  <c r="L19" i="10" s="1"/>
  <c r="K26" i="10"/>
  <c r="L26" i="10" s="1"/>
  <c r="K25" i="10"/>
  <c r="L25" i="10" s="1"/>
  <c r="K28" i="10"/>
  <c r="L28" i="10" s="1"/>
  <c r="K24" i="10"/>
  <c r="L24" i="10" s="1"/>
  <c r="K16" i="10"/>
  <c r="L16" i="10" s="1"/>
  <c r="K27" i="10"/>
  <c r="L27" i="10" s="1"/>
  <c r="T74" i="7"/>
  <c r="U74" i="7" s="1"/>
  <c r="T112" i="10"/>
  <c r="U112" i="10" s="1"/>
  <c r="T113" i="13"/>
  <c r="U113" i="13" s="1"/>
  <c r="T48" i="13"/>
  <c r="U48" i="13" s="1"/>
  <c r="T133" i="12"/>
  <c r="U133" i="12" s="1"/>
  <c r="T132" i="12"/>
  <c r="U132" i="12" s="1"/>
  <c r="T128" i="12"/>
  <c r="U128" i="12" s="1"/>
  <c r="T120" i="12"/>
  <c r="U120" i="12" s="1"/>
  <c r="T131" i="12"/>
  <c r="U131" i="12" s="1"/>
  <c r="T127" i="12"/>
  <c r="U127" i="12" s="1"/>
  <c r="T129" i="12"/>
  <c r="U129" i="12" s="1"/>
  <c r="T130" i="12"/>
  <c r="U130" i="12" s="1"/>
  <c r="T96" i="7"/>
  <c r="U96" i="7" s="1"/>
  <c r="T80" i="7"/>
  <c r="U80" i="7" s="1"/>
  <c r="T95" i="7"/>
  <c r="U95" i="7" s="1"/>
  <c r="T111" i="7"/>
  <c r="U111" i="7" s="1"/>
  <c r="T80" i="12"/>
  <c r="U80" i="12" s="1"/>
  <c r="T78" i="13"/>
  <c r="U78" i="13" s="1"/>
  <c r="T54" i="12"/>
  <c r="U54" i="12" s="1"/>
  <c r="T101" i="12"/>
  <c r="U101" i="12" s="1"/>
  <c r="T87" i="7"/>
  <c r="U87" i="7" s="1"/>
  <c r="T105" i="13"/>
  <c r="U105" i="13" s="1"/>
  <c r="T59" i="12"/>
  <c r="U59" i="12" s="1"/>
  <c r="T73" i="12"/>
  <c r="U73" i="12" s="1"/>
  <c r="K39" i="13"/>
  <c r="L39" i="13" s="1"/>
  <c r="K34" i="13"/>
  <c r="L34" i="13" s="1"/>
  <c r="K30" i="13"/>
  <c r="L30" i="13" s="1"/>
  <c r="T119" i="10"/>
  <c r="U119" i="10" s="1"/>
  <c r="T52" i="13"/>
  <c r="U52" i="13" s="1"/>
  <c r="T41" i="13"/>
  <c r="U41" i="13" s="1"/>
  <c r="T38" i="13"/>
  <c r="U38" i="13" s="1"/>
  <c r="T35" i="13"/>
  <c r="U35" i="13" s="1"/>
  <c r="T34" i="13"/>
  <c r="U34" i="13" s="1"/>
  <c r="T39" i="13"/>
  <c r="U39" i="13" s="1"/>
  <c r="T108" i="13"/>
  <c r="U108" i="13" s="1"/>
  <c r="T52" i="12"/>
  <c r="U52" i="12" s="1"/>
  <c r="T45" i="12"/>
  <c r="U45" i="12" s="1"/>
  <c r="T104" i="7"/>
  <c r="U104" i="7" s="1"/>
  <c r="T36" i="7"/>
  <c r="U36" i="7" s="1"/>
  <c r="T34" i="7"/>
  <c r="U34" i="7" s="1"/>
  <c r="T124" i="7"/>
  <c r="U124" i="7" s="1"/>
  <c r="T103" i="12"/>
  <c r="U103" i="12" s="1"/>
  <c r="T42" i="13"/>
  <c r="U42" i="13" s="1"/>
  <c r="D38" i="2"/>
  <c r="F38" i="2" s="1"/>
  <c r="D15" i="2"/>
  <c r="F13" i="2"/>
  <c r="T71" i="13"/>
  <c r="U71" i="13" s="1"/>
  <c r="T113" i="7"/>
  <c r="U113" i="7" s="1"/>
  <c r="T122" i="13"/>
  <c r="U122" i="13" s="1"/>
  <c r="T41" i="10"/>
  <c r="U41" i="10" s="1"/>
  <c r="T67" i="12"/>
  <c r="U67" i="12" s="1"/>
  <c r="K89" i="13"/>
  <c r="L89" i="13" s="1"/>
  <c r="T69" i="13"/>
  <c r="U69" i="13" s="1"/>
  <c r="T88" i="12"/>
  <c r="U88" i="12" s="1"/>
  <c r="T56" i="7"/>
  <c r="U56" i="7" s="1"/>
  <c r="T42" i="12"/>
  <c r="U42" i="12" s="1"/>
  <c r="T27" i="7"/>
  <c r="U27" i="7" s="1"/>
  <c r="T72" i="7"/>
  <c r="U72" i="7" s="1"/>
  <c r="T33" i="7"/>
  <c r="U33" i="7" s="1"/>
  <c r="T31" i="7"/>
  <c r="U31" i="7" s="1"/>
  <c r="T108" i="7"/>
  <c r="U108" i="7" s="1"/>
  <c r="T53" i="12"/>
  <c r="U53" i="12" s="1"/>
  <c r="T23" i="10"/>
  <c r="U23" i="10" s="1"/>
  <c r="T131" i="10"/>
  <c r="U131" i="10" s="1"/>
  <c r="T58" i="13"/>
  <c r="U58" i="13" s="1"/>
  <c r="T66" i="13"/>
  <c r="U66" i="13" s="1"/>
  <c r="T129" i="13"/>
  <c r="U129" i="13" s="1"/>
  <c r="T50" i="13"/>
  <c r="U50" i="13" s="1"/>
  <c r="T41" i="12"/>
  <c r="U41" i="12" s="1"/>
  <c r="T48" i="12"/>
  <c r="U48" i="12" s="1"/>
  <c r="T62" i="7"/>
  <c r="U62" i="7" s="1"/>
  <c r="K19" i="13"/>
  <c r="L19" i="13" s="1"/>
  <c r="K21" i="13"/>
  <c r="L21" i="13" s="1"/>
  <c r="T30" i="10"/>
  <c r="U30" i="10" s="1"/>
  <c r="T29" i="10"/>
  <c r="U29" i="10" s="1"/>
  <c r="T32" i="12"/>
  <c r="U32" i="12" s="1"/>
  <c r="K88" i="13"/>
  <c r="L88" i="13" s="1"/>
  <c r="T118" i="10"/>
  <c r="U118" i="10" s="1"/>
  <c r="T75" i="13"/>
  <c r="U75" i="13" s="1"/>
  <c r="T119" i="12"/>
  <c r="U119" i="12" s="1"/>
  <c r="K54" i="13"/>
  <c r="L54" i="13" s="1"/>
  <c r="K58" i="13"/>
  <c r="L58" i="13" s="1"/>
  <c r="K60" i="13"/>
  <c r="L60" i="13" s="1"/>
  <c r="K61" i="13"/>
  <c r="L61" i="13" s="1"/>
  <c r="K59" i="13"/>
  <c r="L59" i="13" s="1"/>
  <c r="T100" i="13"/>
  <c r="U100" i="13" s="1"/>
  <c r="T74" i="12"/>
  <c r="U74" i="12" s="1"/>
  <c r="T106" i="13"/>
  <c r="U106" i="13" s="1"/>
  <c r="K31" i="13"/>
  <c r="L31" i="13" s="1"/>
  <c r="T86" i="7"/>
  <c r="U86" i="7" s="1"/>
  <c r="T94" i="10"/>
  <c r="U94" i="10" s="1"/>
  <c r="T81" i="10"/>
  <c r="U81" i="10" s="1"/>
  <c r="K52" i="13"/>
  <c r="L52" i="13" s="1"/>
  <c r="K46" i="13"/>
  <c r="L46" i="13" s="1"/>
  <c r="T123" i="10"/>
  <c r="U123" i="10" s="1"/>
  <c r="T100" i="7"/>
  <c r="U100" i="7" s="1"/>
  <c r="K40" i="13"/>
  <c r="L40" i="13" s="1"/>
  <c r="T64" i="7"/>
  <c r="U64" i="7" s="1"/>
  <c r="B1073" i="4" s="1"/>
  <c r="T17" i="10"/>
  <c r="U17" i="10" s="1"/>
  <c r="T55" i="10"/>
  <c r="U55" i="10" s="1"/>
  <c r="K26" i="13"/>
  <c r="L26" i="13" s="1"/>
  <c r="T70" i="13"/>
  <c r="U70" i="13" s="1"/>
  <c r="T126" i="7"/>
  <c r="U126" i="7" s="1"/>
  <c r="T70" i="7"/>
  <c r="U70" i="7" s="1"/>
  <c r="T92" i="7"/>
  <c r="U92" i="7" s="1"/>
  <c r="T114" i="10"/>
  <c r="U114" i="10" s="1"/>
  <c r="T126" i="13"/>
  <c r="U126" i="13" s="1"/>
  <c r="T61" i="7"/>
  <c r="U61" i="7" s="1"/>
  <c r="T21" i="10"/>
  <c r="U21" i="10" s="1"/>
  <c r="T114" i="13"/>
  <c r="U114" i="13" s="1"/>
  <c r="T107" i="12"/>
  <c r="U107" i="12" s="1"/>
  <c r="T92" i="12"/>
  <c r="U92" i="12" s="1"/>
  <c r="T16" i="7"/>
  <c r="U16" i="7" s="1"/>
  <c r="T16" i="10"/>
  <c r="U16" i="10" s="1"/>
  <c r="T59" i="10"/>
  <c r="U59" i="10" s="1"/>
  <c r="T94" i="13"/>
  <c r="U94" i="13" s="1"/>
  <c r="T93" i="13"/>
  <c r="U93" i="13" s="1"/>
  <c r="T91" i="13"/>
  <c r="U91" i="13" s="1"/>
  <c r="T92" i="13"/>
  <c r="U92" i="13" s="1"/>
  <c r="T99" i="10"/>
  <c r="U99" i="10" s="1"/>
  <c r="T87" i="10"/>
  <c r="U87" i="10" s="1"/>
  <c r="K44" i="13"/>
  <c r="L44" i="13" s="1"/>
  <c r="T60" i="7"/>
  <c r="U60" i="7" s="1"/>
  <c r="T125" i="12"/>
  <c r="U125" i="12" s="1"/>
  <c r="K16" i="13"/>
  <c r="L16" i="13" s="1"/>
  <c r="T85" i="7"/>
  <c r="U85" i="7" s="1"/>
  <c r="T132" i="7"/>
  <c r="U132" i="7" s="1"/>
  <c r="T83" i="12"/>
  <c r="U83" i="12" s="1"/>
  <c r="T38" i="12"/>
  <c r="U38" i="12" s="1"/>
  <c r="K41" i="13"/>
  <c r="L41" i="13" s="1"/>
  <c r="K38" i="13"/>
  <c r="L38" i="13" s="1"/>
  <c r="T60" i="13"/>
  <c r="U60" i="13" s="1"/>
  <c r="K27" i="13"/>
  <c r="L27" i="13" s="1"/>
  <c r="T115" i="13"/>
  <c r="U115" i="13" s="1"/>
  <c r="T119" i="13"/>
  <c r="U119" i="13" s="1"/>
  <c r="T64" i="12"/>
  <c r="U64" i="12" s="1"/>
  <c r="T46" i="12"/>
  <c r="U46" i="12" s="1"/>
  <c r="T134" i="7"/>
  <c r="U134" i="7" s="1"/>
  <c r="T32" i="7"/>
  <c r="U32" i="7" s="1"/>
  <c r="T116" i="7"/>
  <c r="U116" i="7" s="1"/>
  <c r="T125" i="13"/>
  <c r="U125" i="13" s="1"/>
  <c r="T125" i="10"/>
  <c r="U125" i="10" s="1"/>
  <c r="T54" i="10"/>
  <c r="U54" i="10" s="1"/>
  <c r="T63" i="12"/>
  <c r="U63" i="12" s="1"/>
  <c r="T90" i="7"/>
  <c r="U90" i="7" s="1"/>
  <c r="T40" i="10"/>
  <c r="U40" i="10" s="1"/>
  <c r="T33" i="13"/>
  <c r="U33" i="13" s="1"/>
  <c r="T99" i="13"/>
  <c r="U99" i="13" s="1"/>
  <c r="T26" i="12"/>
  <c r="U26" i="12" s="1"/>
  <c r="T64" i="10"/>
  <c r="U64" i="10" s="1"/>
  <c r="B88" i="5" s="1"/>
  <c r="T111" i="13"/>
  <c r="U111" i="13" s="1"/>
  <c r="T96" i="12"/>
  <c r="U96" i="12" s="1"/>
  <c r="T39" i="12"/>
  <c r="U39" i="12" s="1"/>
  <c r="T110" i="12"/>
  <c r="U110" i="12" s="1"/>
  <c r="T82" i="7"/>
  <c r="U82" i="7" s="1"/>
  <c r="T83" i="7"/>
  <c r="U83" i="7" s="1"/>
  <c r="T68" i="7"/>
  <c r="U68" i="7" s="1"/>
  <c r="T119" i="7"/>
  <c r="U119" i="7" s="1"/>
  <c r="T38" i="7"/>
  <c r="U38" i="7" s="1"/>
  <c r="T59" i="7"/>
  <c r="U59" i="7" s="1"/>
  <c r="T25" i="10"/>
  <c r="U25" i="10" s="1"/>
  <c r="T126" i="10"/>
  <c r="U126" i="10" s="1"/>
  <c r="T121" i="10"/>
  <c r="U121" i="10" s="1"/>
  <c r="D15" i="1"/>
  <c r="F13" i="1"/>
  <c r="I901" i="1"/>
  <c r="K901" i="1" s="1"/>
  <c r="T124" i="13"/>
  <c r="U124" i="13" s="1"/>
  <c r="T104" i="12"/>
  <c r="U104" i="12" s="1"/>
  <c r="T122" i="12"/>
  <c r="U122" i="12" s="1"/>
  <c r="T44" i="12"/>
  <c r="U44" i="12" s="1"/>
  <c r="T69" i="7"/>
  <c r="U69" i="7" s="1"/>
  <c r="T65" i="7"/>
  <c r="U65" i="7" s="1"/>
  <c r="K23" i="13"/>
  <c r="L23" i="13" s="1"/>
  <c r="K24" i="13"/>
  <c r="L24" i="13" s="1"/>
  <c r="T110" i="10"/>
  <c r="U110" i="10" s="1"/>
  <c r="T28" i="12"/>
  <c r="U28" i="12" s="1"/>
  <c r="K82" i="13"/>
  <c r="L82" i="13" s="1"/>
  <c r="K83" i="13"/>
  <c r="L83" i="13" s="1"/>
  <c r="K84" i="13"/>
  <c r="L84" i="13" s="1"/>
  <c r="T86" i="12"/>
  <c r="U86" i="12" s="1"/>
  <c r="T107" i="7"/>
  <c r="U107" i="7" s="1"/>
  <c r="T22" i="10"/>
  <c r="U22" i="10" s="1"/>
  <c r="T77" i="12"/>
  <c r="U77" i="12" s="1"/>
  <c r="T95" i="12"/>
  <c r="U95" i="12" s="1"/>
  <c r="T69" i="12"/>
  <c r="U69" i="12" s="1"/>
  <c r="T36" i="12"/>
  <c r="U36" i="12" s="1"/>
  <c r="K32" i="13"/>
  <c r="L32" i="13" s="1"/>
  <c r="T89" i="7"/>
  <c r="U89" i="7" s="1"/>
  <c r="T98" i="10"/>
  <c r="U98" i="10" s="1"/>
  <c r="K64" i="13"/>
  <c r="L64" i="13" s="1"/>
  <c r="K66" i="13"/>
  <c r="L66" i="13" s="1"/>
  <c r="K68" i="13"/>
  <c r="L68" i="13" s="1"/>
  <c r="K70" i="13"/>
  <c r="L70" i="13" s="1"/>
  <c r="K72" i="13"/>
  <c r="L72" i="13" s="1"/>
  <c r="K73" i="13"/>
  <c r="L73" i="13" s="1"/>
  <c r="K65" i="13"/>
  <c r="L65" i="13" s="1"/>
  <c r="K62" i="13"/>
  <c r="L62" i="13" s="1"/>
  <c r="K63" i="13"/>
  <c r="L63" i="13" s="1"/>
  <c r="K67" i="13"/>
  <c r="L67" i="13" s="1"/>
  <c r="K69" i="13"/>
  <c r="L69" i="13" s="1"/>
  <c r="K71" i="13"/>
  <c r="L71" i="13" s="1"/>
  <c r="T80" i="10"/>
  <c r="U80" i="10" s="1"/>
  <c r="K43" i="13"/>
  <c r="L43" i="13" s="1"/>
  <c r="K51" i="13"/>
  <c r="L51" i="13" s="1"/>
  <c r="T127" i="7"/>
  <c r="U127" i="7" s="1"/>
  <c r="T97" i="13"/>
  <c r="U97" i="13" s="1"/>
  <c r="K15" i="13"/>
  <c r="L15" i="13" s="1"/>
  <c r="T76" i="7"/>
  <c r="U76" i="7" s="1"/>
  <c r="T97" i="7"/>
  <c r="U97" i="7" s="1"/>
  <c r="T18" i="10"/>
  <c r="U18" i="10" s="1"/>
  <c r="K37" i="13"/>
  <c r="L37" i="13" s="1"/>
  <c r="K29" i="13"/>
  <c r="L29" i="13" s="1"/>
  <c r="T43" i="10"/>
  <c r="U43" i="10" s="1"/>
  <c r="T57" i="7"/>
  <c r="U57" i="7" s="1"/>
  <c r="T82" i="13"/>
  <c r="U82" i="13" s="1"/>
  <c r="T58" i="7"/>
  <c r="U58" i="7" s="1"/>
  <c r="T45" i="7"/>
  <c r="U45" i="7" s="1"/>
  <c r="T52" i="7"/>
  <c r="U52" i="7" s="1"/>
  <c r="T131" i="13"/>
  <c r="U131" i="13" s="1"/>
  <c r="T132" i="13"/>
  <c r="U132" i="13" s="1"/>
  <c r="T130" i="13"/>
  <c r="U130" i="13" s="1"/>
  <c r="T57" i="10"/>
  <c r="U57" i="10" s="1"/>
  <c r="T110" i="7"/>
  <c r="U110" i="7" s="1"/>
  <c r="T29" i="7"/>
  <c r="U29" i="7" s="1"/>
  <c r="T28" i="7"/>
  <c r="U28" i="7" s="1"/>
  <c r="T94" i="7"/>
  <c r="U94" i="7" s="1"/>
  <c r="T116" i="10"/>
  <c r="U116" i="10" s="1"/>
  <c r="T43" i="13"/>
  <c r="U43" i="13" s="1"/>
  <c r="T87" i="13"/>
  <c r="U87" i="13" s="1"/>
  <c r="T88" i="13"/>
  <c r="U88" i="13" s="1"/>
  <c r="T85" i="13"/>
  <c r="U85" i="13" s="1"/>
  <c r="T84" i="13"/>
  <c r="U84" i="13" s="1"/>
  <c r="T83" i="13"/>
  <c r="U83" i="13" s="1"/>
  <c r="T86" i="13"/>
  <c r="U86" i="13" s="1"/>
  <c r="T73" i="7"/>
  <c r="U73" i="7" s="1"/>
  <c r="K22" i="13"/>
  <c r="L22" i="13" s="1"/>
  <c r="K18" i="13"/>
  <c r="L18" i="13" s="1"/>
  <c r="T48" i="7"/>
  <c r="U48" i="7" s="1"/>
  <c r="K55" i="13"/>
  <c r="L55" i="13" s="1"/>
  <c r="T106" i="7"/>
  <c r="U106" i="7" s="1"/>
  <c r="T73" i="13"/>
  <c r="U73" i="13" s="1"/>
  <c r="T104" i="10"/>
  <c r="U104" i="10" s="1"/>
  <c r="T56" i="13"/>
  <c r="U56" i="13" s="1"/>
  <c r="T42" i="10"/>
  <c r="U42" i="10" s="1"/>
  <c r="T50" i="10"/>
  <c r="U50" i="10" s="1"/>
  <c r="T37" i="13"/>
  <c r="U37" i="13" s="1"/>
  <c r="T82" i="12"/>
  <c r="U82" i="12" s="1"/>
  <c r="T33" i="12"/>
  <c r="U33" i="12" s="1"/>
  <c r="T58" i="12"/>
  <c r="U58" i="12" s="1"/>
  <c r="T120" i="7"/>
  <c r="U120" i="7" s="1"/>
  <c r="T135" i="7"/>
  <c r="U135" i="7" s="1"/>
  <c r="T50" i="7"/>
  <c r="U50" i="7" s="1"/>
  <c r="T109" i="10"/>
  <c r="U109" i="10" s="1"/>
  <c r="T106" i="10"/>
  <c r="U106" i="10" s="1"/>
  <c r="T92" i="10"/>
  <c r="U92" i="10" s="1"/>
  <c r="T63" i="13"/>
  <c r="U63" i="13" s="1"/>
  <c r="T93" i="12"/>
  <c r="U93" i="12" s="1"/>
  <c r="T122" i="7"/>
  <c r="U122" i="7" s="1"/>
  <c r="T77" i="10"/>
  <c r="U77" i="10" s="1"/>
  <c r="T85" i="10"/>
  <c r="U85" i="10" s="1"/>
  <c r="K53" i="13"/>
  <c r="L53" i="13" s="1"/>
  <c r="K45" i="13"/>
  <c r="L45" i="13" s="1"/>
  <c r="T95" i="13"/>
  <c r="U95" i="13" s="1"/>
  <c r="T36" i="10"/>
  <c r="U36" i="10" s="1"/>
  <c r="T37" i="10"/>
  <c r="U37" i="10" s="1"/>
  <c r="T38" i="10"/>
  <c r="U38" i="10" s="1"/>
  <c r="T35" i="10"/>
  <c r="U35" i="10" s="1"/>
  <c r="T34" i="10"/>
  <c r="U34" i="10" s="1"/>
  <c r="T24" i="12"/>
  <c r="U24" i="12" s="1"/>
  <c r="T117" i="10"/>
  <c r="U117" i="10" s="1"/>
  <c r="T40" i="7"/>
  <c r="U40" i="7" s="1"/>
  <c r="T113" i="12"/>
  <c r="U113" i="12" s="1"/>
  <c r="T37" i="12"/>
  <c r="U37" i="12" s="1"/>
  <c r="T112" i="7"/>
  <c r="U112" i="7" s="1"/>
  <c r="T19" i="7"/>
  <c r="U19" i="7" s="1"/>
  <c r="T96" i="13"/>
  <c r="U96" i="13" s="1"/>
  <c r="T79" i="12"/>
  <c r="U79" i="12" s="1"/>
  <c r="T77" i="13"/>
  <c r="U77" i="13" s="1"/>
  <c r="T35" i="12"/>
  <c r="U35" i="12" s="1"/>
  <c r="T130" i="7"/>
  <c r="U130" i="7" s="1"/>
  <c r="T54" i="7"/>
  <c r="U54" i="7" s="1"/>
  <c r="T108" i="10"/>
  <c r="U108" i="10" s="1"/>
  <c r="T46" i="10"/>
  <c r="U46" i="10" s="1"/>
  <c r="T51" i="10"/>
  <c r="U51" i="10" s="1"/>
  <c r="T36" i="13"/>
  <c r="U36" i="13" s="1"/>
  <c r="T65" i="12"/>
  <c r="U65" i="12" s="1"/>
  <c r="T20" i="10"/>
  <c r="U20" i="10" s="1"/>
  <c r="T103" i="10"/>
  <c r="U103" i="10" s="1"/>
  <c r="T98" i="12"/>
  <c r="U98" i="12" s="1"/>
  <c r="D21" i="3"/>
  <c r="D20" i="3"/>
  <c r="T25" i="7"/>
  <c r="U25" i="7" s="1"/>
  <c r="T24" i="7"/>
  <c r="U24" i="7" s="1"/>
  <c r="T23" i="7"/>
  <c r="U23" i="7" s="1"/>
  <c r="T79" i="7"/>
  <c r="U79" i="7" s="1"/>
  <c r="T93" i="7"/>
  <c r="U93" i="7" s="1"/>
  <c r="T102" i="7"/>
  <c r="U102" i="7" s="1"/>
  <c r="T102" i="10"/>
  <c r="U102" i="10" s="1"/>
  <c r="T15" i="10"/>
  <c r="U15" i="10" s="1"/>
  <c r="T124" i="10"/>
  <c r="U124" i="10" s="1"/>
  <c r="T105" i="10"/>
  <c r="U105" i="10" s="1"/>
  <c r="T97" i="10"/>
  <c r="U97" i="10" s="1"/>
  <c r="T96" i="10"/>
  <c r="U96" i="10" s="1"/>
  <c r="T68" i="13"/>
  <c r="U68" i="13" s="1"/>
  <c r="T107" i="13"/>
  <c r="U107" i="13" s="1"/>
  <c r="T94" i="12"/>
  <c r="U94" i="12" s="1"/>
  <c r="T82" i="10"/>
  <c r="U82" i="10" s="1"/>
  <c r="T89" i="10"/>
  <c r="U89" i="10" s="1"/>
  <c r="T84" i="10"/>
  <c r="U84" i="10" s="1"/>
  <c r="T78" i="10"/>
  <c r="U78" i="10" s="1"/>
  <c r="T44" i="13"/>
  <c r="U44" i="13" s="1"/>
  <c r="K49" i="13"/>
  <c r="L49" i="13" s="1"/>
  <c r="K50" i="13"/>
  <c r="L50" i="13" s="1"/>
  <c r="K33" i="10"/>
  <c r="L33" i="10" s="1"/>
  <c r="K30" i="10"/>
  <c r="L30" i="10" s="1"/>
  <c r="K31" i="10"/>
  <c r="L31" i="10" s="1"/>
  <c r="K29" i="10"/>
  <c r="L29" i="10" s="1"/>
  <c r="K36" i="10"/>
  <c r="L36" i="10" s="1"/>
  <c r="K38" i="10"/>
  <c r="L38" i="10" s="1"/>
  <c r="K34" i="10"/>
  <c r="L34" i="10" s="1"/>
  <c r="K35" i="10"/>
  <c r="L35" i="10" s="1"/>
  <c r="K37" i="10"/>
  <c r="L37" i="10" s="1"/>
  <c r="K32" i="10"/>
  <c r="L32" i="10" s="1"/>
  <c r="T67" i="7"/>
  <c r="U67" i="7" s="1"/>
  <c r="T26" i="10"/>
  <c r="U26" i="10" s="1"/>
  <c r="T111" i="10"/>
  <c r="U111" i="10" s="1"/>
  <c r="T126" i="12"/>
  <c r="U126" i="12" s="1"/>
  <c r="T49" i="13"/>
  <c r="U49" i="13" s="1"/>
  <c r="T67" i="13"/>
  <c r="U67" i="13" s="1"/>
  <c r="T114" i="12"/>
  <c r="U114" i="12" s="1"/>
  <c r="K17" i="13"/>
  <c r="L17" i="13" s="1"/>
  <c r="T118" i="7"/>
  <c r="U118" i="7" s="1"/>
  <c r="T98" i="7"/>
  <c r="U98" i="7" s="1"/>
  <c r="T81" i="7"/>
  <c r="U81" i="7" s="1"/>
  <c r="T133" i="7"/>
  <c r="U133" i="7" s="1"/>
  <c r="T17" i="7"/>
  <c r="U17" i="7" s="1"/>
  <c r="K103" i="13"/>
  <c r="L103" i="13" s="1"/>
  <c r="T116" i="13"/>
  <c r="U116" i="13" s="1"/>
  <c r="T80" i="13"/>
  <c r="U80" i="13" s="1"/>
  <c r="T79" i="13"/>
  <c r="U79" i="13" s="1"/>
  <c r="T91" i="10"/>
  <c r="U91" i="10" s="1"/>
  <c r="T71" i="7"/>
  <c r="U71" i="7" s="1"/>
  <c r="T39" i="7"/>
  <c r="U39" i="7" s="1"/>
  <c r="T61" i="12"/>
  <c r="U61" i="12" s="1"/>
  <c r="T72" i="12"/>
  <c r="U72" i="12" s="1"/>
  <c r="K35" i="13"/>
  <c r="L35" i="13" s="1"/>
  <c r="K36" i="13"/>
  <c r="L36" i="13" s="1"/>
  <c r="T59" i="13"/>
  <c r="U59" i="13" s="1"/>
  <c r="K105" i="13"/>
  <c r="L105" i="13" s="1"/>
  <c r="K28" i="13"/>
  <c r="L28" i="13" s="1"/>
  <c r="K90" i="13"/>
  <c r="L90" i="13" s="1"/>
  <c r="T56" i="10"/>
  <c r="U56" i="10" s="1"/>
  <c r="T53" i="13"/>
  <c r="U53" i="13" s="1"/>
  <c r="T100" i="10"/>
  <c r="U100" i="10" s="1"/>
  <c r="T121" i="12"/>
  <c r="U121" i="12" s="1"/>
  <c r="T51" i="13"/>
  <c r="U51" i="13" s="1"/>
  <c r="T46" i="13"/>
  <c r="U46" i="13" s="1"/>
  <c r="T62" i="12"/>
  <c r="U62" i="12" s="1"/>
  <c r="T53" i="7"/>
  <c r="U53" i="7" s="1"/>
  <c r="T55" i="7"/>
  <c r="U55" i="7" s="1"/>
  <c r="T78" i="7"/>
  <c r="U78" i="7" s="1"/>
  <c r="T41" i="7"/>
  <c r="U41" i="7" s="1"/>
  <c r="T115" i="10"/>
  <c r="U115" i="10" s="1"/>
  <c r="T89" i="13"/>
  <c r="U89" i="13" s="1"/>
  <c r="K110" i="13"/>
  <c r="L110" i="13" s="1"/>
  <c r="K119" i="13"/>
  <c r="L119" i="13" s="1"/>
  <c r="K116" i="13"/>
  <c r="L116" i="13" s="1"/>
  <c r="T53" i="10"/>
  <c r="U53" i="10" s="1"/>
  <c r="T46" i="7"/>
  <c r="U46" i="7" s="1"/>
  <c r="T129" i="7"/>
  <c r="U129" i="7" s="1"/>
  <c r="T99" i="7"/>
  <c r="U99" i="7" s="1"/>
  <c r="T39" i="10"/>
  <c r="U39" i="10" s="1"/>
  <c r="T66" i="12"/>
  <c r="U66" i="12" s="1"/>
  <c r="T27" i="12"/>
  <c r="U27" i="12" s="1"/>
  <c r="T63" i="10"/>
  <c r="U63" i="10" s="1"/>
  <c r="T61" i="10"/>
  <c r="U61" i="10" s="1"/>
  <c r="T60" i="10"/>
  <c r="U60" i="10" s="1"/>
  <c r="T62" i="10"/>
  <c r="U62" i="10" s="1"/>
  <c r="T123" i="13"/>
  <c r="U123" i="13" s="1"/>
  <c r="T65" i="10"/>
  <c r="U65" i="10" s="1"/>
  <c r="T134" i="13"/>
  <c r="U134" i="13" s="1"/>
  <c r="T133" i="13"/>
  <c r="U133" i="13" s="1"/>
  <c r="T49" i="12"/>
  <c r="U49" i="12" s="1"/>
  <c r="T81" i="13"/>
  <c r="U81" i="13" s="1"/>
  <c r="T42" i="7"/>
  <c r="U42" i="7" s="1"/>
  <c r="T37" i="7"/>
  <c r="U37" i="7" s="1"/>
  <c r="T123" i="7"/>
  <c r="U123" i="7" s="1"/>
  <c r="T101" i="7"/>
  <c r="U101" i="7" s="1"/>
  <c r="T121" i="7"/>
  <c r="U121" i="7" s="1"/>
  <c r="T51" i="12"/>
  <c r="U51" i="12" s="1"/>
  <c r="T24" i="10"/>
  <c r="U24" i="10" s="1"/>
  <c r="T120" i="10"/>
  <c r="U120" i="10" s="1"/>
  <c r="T33" i="10"/>
  <c r="U33" i="10" s="1"/>
  <c r="T102" i="13"/>
  <c r="U102" i="13" s="1"/>
  <c r="T103" i="13"/>
  <c r="U103" i="13" s="1"/>
  <c r="T127" i="13"/>
  <c r="U127" i="13" s="1"/>
  <c r="T105" i="12"/>
  <c r="U105" i="12" s="1"/>
  <c r="T106" i="12"/>
  <c r="U106" i="12" s="1"/>
  <c r="T40" i="12"/>
  <c r="U40" i="12" s="1"/>
  <c r="T63" i="7"/>
  <c r="U63" i="7" s="1"/>
  <c r="T21" i="7"/>
  <c r="U21" i="7" s="1"/>
  <c r="K20" i="13"/>
  <c r="L20" i="13" s="1"/>
  <c r="K25" i="13"/>
  <c r="L25" i="13" s="1"/>
  <c r="T31" i="10"/>
  <c r="U31" i="10" s="1"/>
  <c r="T31" i="12"/>
  <c r="U31" i="12" s="1"/>
  <c r="K87" i="13"/>
  <c r="L87" i="13" s="1"/>
  <c r="T105" i="7"/>
  <c r="U105" i="7" s="1"/>
  <c r="T74" i="13"/>
  <c r="U74" i="13" s="1"/>
  <c r="T116" i="12"/>
  <c r="U116" i="12" s="1"/>
  <c r="K56" i="13"/>
  <c r="L56" i="13" s="1"/>
  <c r="T61" i="13"/>
  <c r="U61" i="13" s="1"/>
  <c r="T14" i="10"/>
  <c r="T75" i="12"/>
  <c r="U75" i="12" s="1"/>
  <c r="T62" i="13"/>
  <c r="U62" i="13" s="1"/>
  <c r="T47" i="7"/>
  <c r="U47" i="7" s="1"/>
  <c r="T104" i="13"/>
  <c r="U104" i="13" s="1"/>
  <c r="T30" i="7"/>
  <c r="U30" i="7" s="1"/>
  <c r="T55" i="13"/>
  <c r="U55" i="13" s="1"/>
  <c r="T103" i="7"/>
  <c r="U103" i="7" s="1"/>
  <c r="K33" i="13"/>
  <c r="L33" i="13" s="1"/>
  <c r="D23" i="3" l="1"/>
  <c r="F20" i="3"/>
  <c r="D24" i="3"/>
  <c r="F21" i="3"/>
  <c r="D21" i="5"/>
  <c r="D20" i="5"/>
  <c r="D21" i="4"/>
  <c r="D20" i="4"/>
  <c r="F21" i="4" l="1"/>
  <c r="D24" i="4"/>
  <c r="D23" i="4"/>
  <c r="F20" i="4"/>
  <c r="F20" i="5"/>
  <c r="D23" i="5"/>
  <c r="F21" i="5"/>
  <c r="D24" i="5"/>
</calcChain>
</file>

<file path=xl/comments1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<sst xmlns="http://schemas.openxmlformats.org/spreadsheetml/2006/main" count="234" uniqueCount="60">
  <si>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</si>
  <si>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</si>
  <si>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</si>
  <si>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</si>
  <si>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</si>
  <si>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</si>
  <si>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</si>
  <si>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</si>
  <si>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</si>
  <si>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</si>
  <si>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</si>
  <si>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</si>
  <si>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</si>
  <si>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</si>
  <si>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</si>
  <si>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</si>
  <si>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</si>
  <si>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</si>
  <si>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</si>
  <si>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</si>
  <si>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</si>
  <si>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</si>
  <si>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</si>
  <si>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</si>
  <si>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</si>
  <si>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</si>
  <si>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</si>
  <si>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</si>
  <si>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</si>
  <si>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</si>
  <si>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</si>
  <si>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</si>
  <si>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</si>
  <si>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</si>
  <si>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</si>
  <si>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</si>
  <si>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</si>
  <si>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</si>
  <si>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</si>
  <si>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</si>
  <si>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</si>
  <si>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</si>
  <si>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</si>
  <si>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</si>
  <si>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</si>
  <si>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</si>
  <si>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</si>
  <si>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</si>
  <si>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</si>
  <si>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</si>
  <si>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</si>
  <si>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</si>
  <si>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</si>
  <si>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</si>
  <si>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</si>
  <si>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</si>
  <si>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</si>
  <si>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</si>
  <si>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2001-2003</t>
  </si>
  <si>
    <t>Absterbeordnung     2001-2003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</si>
</sst>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0.0000"/>
    <numFmt numFmtId="183" formatCode="0.00000"/>
    <numFmt numFmtId="200" formatCode="dd/mm/yy"/>
    <numFmt numFmtId="204" formatCode="0.00_ ;[Red]\-0.00\ 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u/>
      <sz val="10.4"/>
      <color theme="10"/>
      <name val="Arial"/>
      <family val="2"/>
    </font>
    <font>
      <u/>
      <sz val="14"/>
      <color rgb="FF3333FF"/>
      <name val="Arial"/>
      <family val="2"/>
    </font>
    <font>
      <u/>
      <sz val="10.5"/>
      <color rgb="FF3333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74" fontId="0" fillId="0" borderId="0" xfId="0" applyNumberFormat="1" applyAlignment="1" applyProtection="1">
      <alignment horizontal="center"/>
      <protection hidden="1"/>
    </xf>
    <xf numFmtId="17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74" fontId="5" fillId="4" borderId="1" xfId="0" applyNumberFormat="1" applyFont="1" applyFill="1" applyBorder="1" applyAlignment="1" applyProtection="1">
      <alignment horizontal="center"/>
      <protection hidden="1"/>
    </xf>
    <xf numFmtId="17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74" fontId="5" fillId="5" borderId="1" xfId="0" applyNumberFormat="1" applyFont="1" applyFill="1" applyBorder="1" applyAlignment="1" applyProtection="1">
      <alignment horizontal="center"/>
      <protection hidden="1"/>
    </xf>
    <xf numFmtId="17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right" vertical="center"/>
      <protection hidden="1"/>
    </xf>
    <xf numFmtId="174" fontId="12" fillId="2" borderId="0" xfId="0" applyNumberFormat="1" applyFont="1" applyFill="1" applyBorder="1" applyAlignment="1" applyProtection="1">
      <alignment horizontal="center" vertical="center"/>
      <protection hidden="1"/>
    </xf>
    <xf numFmtId="17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4" fillId="7" borderId="4" xfId="0" applyFont="1" applyFill="1" applyBorder="1" applyAlignment="1" applyProtection="1">
      <alignment horizontal="right" vertical="center"/>
      <protection hidden="1"/>
    </xf>
    <xf numFmtId="174" fontId="15" fillId="7" borderId="0" xfId="0" applyNumberFormat="1" applyFont="1" applyFill="1" applyBorder="1" applyAlignment="1" applyProtection="1">
      <alignment horizontal="center" vertical="center"/>
      <protection hidden="1"/>
    </xf>
    <xf numFmtId="17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right" vertical="center"/>
      <protection hidden="1"/>
    </xf>
    <xf numFmtId="174" fontId="17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7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74" fontId="13" fillId="2" borderId="0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17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9" fillId="8" borderId="0" xfId="0" applyFont="1" applyFill="1" applyBorder="1" applyProtection="1">
      <protection hidden="1"/>
    </xf>
    <xf numFmtId="200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200" fontId="18" fillId="8" borderId="8" xfId="0" applyNumberFormat="1" applyFont="1" applyFill="1" applyBorder="1" applyAlignment="1" applyProtection="1">
      <alignment horizontal="left"/>
      <protection hidden="1"/>
    </xf>
    <xf numFmtId="200" fontId="18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200" fontId="18" fillId="7" borderId="8" xfId="0" applyNumberFormat="1" applyFont="1" applyFill="1" applyBorder="1" applyAlignment="1" applyProtection="1">
      <alignment horizontal="left"/>
      <protection hidden="1"/>
    </xf>
    <xf numFmtId="174" fontId="13" fillId="2" borderId="0" xfId="0" applyNumberFormat="1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74" fontId="20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74" fontId="3" fillId="2" borderId="7" xfId="0" applyNumberFormat="1" applyFont="1" applyFill="1" applyBorder="1" applyAlignment="1" applyProtection="1">
      <alignment horizontal="right"/>
      <protection hidden="1"/>
    </xf>
    <xf numFmtId="174" fontId="3" fillId="2" borderId="7" xfId="0" applyNumberFormat="1" applyFont="1" applyFill="1" applyBorder="1" applyAlignment="1" applyProtection="1">
      <alignment horizontal="center" vertical="center"/>
      <protection hidden="1"/>
    </xf>
    <xf numFmtId="17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74" fontId="2" fillId="5" borderId="5" xfId="0" applyNumberFormat="1" applyFont="1" applyFill="1" applyBorder="1" applyAlignment="1" applyProtection="1">
      <alignment horizontal="center"/>
      <protection hidden="1"/>
    </xf>
    <xf numFmtId="17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7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4" fontId="2" fillId="9" borderId="5" xfId="0" applyNumberFormat="1" applyFont="1" applyFill="1" applyBorder="1" applyAlignment="1" applyProtection="1">
      <alignment horizontal="center" vertical="center"/>
      <protection hidden="1"/>
    </xf>
    <xf numFmtId="17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7" fillId="8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Protection="1"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0" fontId="15" fillId="7" borderId="8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Protection="1">
      <protection hidden="1"/>
    </xf>
    <xf numFmtId="0" fontId="22" fillId="7" borderId="4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174" fontId="2" fillId="5" borderId="12" xfId="0" applyNumberFormat="1" applyFont="1" applyFill="1" applyBorder="1" applyAlignment="1" applyProtection="1">
      <alignment horizontal="center" vertical="center"/>
      <protection hidden="1"/>
    </xf>
    <xf numFmtId="174" fontId="3" fillId="5" borderId="13" xfId="0" applyNumberFormat="1" applyFont="1" applyFill="1" applyBorder="1" applyAlignment="1" applyProtection="1">
      <alignment horizontal="center" vertical="center"/>
      <protection hidden="1"/>
    </xf>
    <xf numFmtId="17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74" fontId="3" fillId="5" borderId="5" xfId="0" applyNumberFormat="1" applyFont="1" applyFill="1" applyBorder="1" applyAlignment="1" applyProtection="1">
      <alignment horizontal="center" vertical="center"/>
      <protection hidden="1"/>
    </xf>
    <xf numFmtId="174" fontId="2" fillId="9" borderId="14" xfId="0" applyNumberFormat="1" applyFont="1" applyFill="1" applyBorder="1" applyAlignment="1" applyProtection="1">
      <alignment horizontal="center" vertical="center"/>
      <protection hidden="1"/>
    </xf>
    <xf numFmtId="174" fontId="2" fillId="9" borderId="12" xfId="0" applyNumberFormat="1" applyFont="1" applyFill="1" applyBorder="1" applyAlignment="1" applyProtection="1">
      <alignment horizontal="center" vertical="center"/>
      <protection hidden="1"/>
    </xf>
    <xf numFmtId="174" fontId="3" fillId="9" borderId="8" xfId="0" applyNumberFormat="1" applyFont="1" applyFill="1" applyBorder="1" applyAlignment="1" applyProtection="1">
      <alignment horizontal="center" vertical="center"/>
      <protection hidden="1"/>
    </xf>
    <xf numFmtId="17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/>
      <protection hidden="1"/>
    </xf>
    <xf numFmtId="0" fontId="20" fillId="8" borderId="10" xfId="0" applyFont="1" applyFill="1" applyBorder="1" applyAlignment="1" applyProtection="1">
      <alignment horizontal="center"/>
      <protection hidden="1"/>
    </xf>
    <xf numFmtId="0" fontId="20" fillId="7" borderId="9" xfId="0" applyFont="1" applyFill="1" applyBorder="1" applyAlignment="1" applyProtection="1">
      <alignment horizontal="center"/>
      <protection hidden="1"/>
    </xf>
    <xf numFmtId="0" fontId="20" fillId="7" borderId="10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83" fontId="3" fillId="10" borderId="5" xfId="0" applyNumberFormat="1" applyFont="1" applyFill="1" applyBorder="1" applyAlignment="1" applyProtection="1">
      <alignment horizontal="center"/>
      <protection hidden="1"/>
    </xf>
    <xf numFmtId="183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83" fontId="10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1" fillId="2" borderId="4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5" fillId="7" borderId="4" xfId="0" applyFont="1" applyFill="1" applyBorder="1" applyProtection="1">
      <protection hidden="1"/>
    </xf>
    <xf numFmtId="0" fontId="17" fillId="8" borderId="4" xfId="0" applyFont="1" applyFill="1" applyBorder="1" applyProtection="1">
      <protection hidden="1"/>
    </xf>
    <xf numFmtId="0" fontId="17" fillId="8" borderId="8" xfId="0" applyFont="1" applyFill="1" applyBorder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7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200" fontId="18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0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0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74" fontId="3" fillId="11" borderId="16" xfId="0" applyNumberFormat="1" applyFont="1" applyFill="1" applyBorder="1" applyAlignment="1" applyProtection="1">
      <alignment horizontal="right"/>
      <protection hidden="1"/>
    </xf>
    <xf numFmtId="174" fontId="3" fillId="11" borderId="7" xfId="0" applyNumberFormat="1" applyFont="1" applyFill="1" applyBorder="1" applyAlignment="1" applyProtection="1">
      <alignment horizontal="center" vertical="center"/>
      <protection hidden="1"/>
    </xf>
    <xf numFmtId="174" fontId="3" fillId="11" borderId="15" xfId="0" applyNumberFormat="1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Protection="1">
      <protection hidden="1"/>
    </xf>
    <xf numFmtId="0" fontId="19" fillId="11" borderId="0" xfId="0" applyFont="1" applyFill="1" applyBorder="1" applyProtection="1">
      <protection hidden="1"/>
    </xf>
    <xf numFmtId="0" fontId="19" fillId="11" borderId="0" xfId="0" applyFont="1" applyFill="1" applyBorder="1" applyAlignment="1" applyProtection="1">
      <alignment horizontal="right"/>
      <protection hidden="1"/>
    </xf>
    <xf numFmtId="174" fontId="19" fillId="11" borderId="0" xfId="0" applyNumberFormat="1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Alignment="1" applyProtection="1">
      <alignment horizontal="right"/>
      <protection hidden="1"/>
    </xf>
    <xf numFmtId="174" fontId="19" fillId="11" borderId="0" xfId="0" applyNumberFormat="1" applyFont="1" applyFill="1" applyBorder="1" applyAlignment="1" applyProtection="1">
      <alignment horizontal="right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174" fontId="20" fillId="12" borderId="12" xfId="0" applyNumberFormat="1" applyFont="1" applyFill="1" applyBorder="1" applyAlignment="1" applyProtection="1">
      <alignment horizontal="center" vertical="center"/>
      <protection hidden="1"/>
    </xf>
    <xf numFmtId="183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83" fontId="3" fillId="0" borderId="5" xfId="0" applyNumberFormat="1" applyFont="1" applyFill="1" applyBorder="1" applyAlignment="1" applyProtection="1">
      <alignment horizontal="center"/>
      <protection hidden="1"/>
    </xf>
    <xf numFmtId="183" fontId="10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74" fontId="2" fillId="14" borderId="5" xfId="0" applyNumberFormat="1" applyFont="1" applyFill="1" applyBorder="1" applyAlignment="1" applyProtection="1">
      <alignment horizontal="center"/>
      <protection hidden="1"/>
    </xf>
    <xf numFmtId="174" fontId="3" fillId="14" borderId="5" xfId="0" applyNumberFormat="1" applyFont="1" applyFill="1" applyBorder="1" applyAlignment="1" applyProtection="1">
      <alignment horizontal="center"/>
      <protection hidden="1"/>
    </xf>
    <xf numFmtId="204" fontId="3" fillId="6" borderId="5" xfId="0" applyNumberFormat="1" applyFont="1" applyFill="1" applyBorder="1" applyAlignment="1" applyProtection="1">
      <alignment horizontal="center"/>
      <protection locked="0" hidden="1"/>
    </xf>
    <xf numFmtId="204" fontId="3" fillId="13" borderId="5" xfId="0" applyNumberFormat="1" applyFont="1" applyFill="1" applyBorder="1" applyAlignment="1" applyProtection="1">
      <alignment horizontal="center"/>
      <protection locked="0" hidden="1"/>
    </xf>
    <xf numFmtId="204" fontId="3" fillId="8" borderId="5" xfId="0" applyNumberFormat="1" applyFont="1" applyFill="1" applyBorder="1" applyAlignment="1" applyProtection="1">
      <alignment horizontal="center"/>
      <protection locked="0"/>
    </xf>
    <xf numFmtId="0" fontId="26" fillId="7" borderId="0" xfId="0" applyFont="1" applyFill="1" applyBorder="1" applyProtection="1">
      <protection hidden="1"/>
    </xf>
    <xf numFmtId="0" fontId="25" fillId="2" borderId="12" xfId="1" applyFill="1" applyBorder="1" applyAlignment="1" applyProtection="1">
      <alignment horizontal="center" wrapText="1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wrapText="1"/>
      <protection hidden="1"/>
    </xf>
    <xf numFmtId="0" fontId="3" fillId="11" borderId="16" xfId="0" applyFont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25" fillId="11" borderId="12" xfId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174" fontId="20" fillId="3" borderId="9" xfId="0" applyNumberFormat="1" applyFont="1" applyFill="1" applyBorder="1" applyAlignment="1" applyProtection="1">
      <alignment horizontal="center" vertical="center"/>
      <protection hidden="1"/>
    </xf>
    <xf numFmtId="174" fontId="20" fillId="3" borderId="17" xfId="0" applyNumberFormat="1" applyFont="1" applyFill="1" applyBorder="1" applyAlignment="1" applyProtection="1">
      <alignment horizontal="center" vertical="center"/>
      <protection hidden="1"/>
    </xf>
    <xf numFmtId="174" fontId="20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6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 wrapText="1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27" fillId="7" borderId="6" xfId="0" applyFont="1" applyFill="1" applyBorder="1" applyAlignment="1" applyProtection="1">
      <alignment horizontal="center"/>
      <protection hidden="1"/>
    </xf>
    <xf numFmtId="0" fontId="27" fillId="7" borderId="7" xfId="0" applyFont="1" applyFill="1" applyBorder="1" applyAlignment="1" applyProtection="1">
      <alignment horizontal="center"/>
      <protection hidden="1"/>
    </xf>
    <xf numFmtId="0" fontId="27" fillId="7" borderId="1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7" borderId="12" xfId="0" applyFont="1" applyFill="1" applyBorder="1" applyAlignment="1" applyProtection="1">
      <alignment horizontal="center" wrapText="1"/>
      <protection hidden="1"/>
    </xf>
    <xf numFmtId="0" fontId="3" fillId="7" borderId="16" xfId="0" applyFont="1" applyFill="1" applyBorder="1" applyAlignment="1" applyProtection="1">
      <alignment horizontal="center" wrapText="1"/>
      <protection hidden="1"/>
    </xf>
    <xf numFmtId="0" fontId="3" fillId="7" borderId="15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wrapText="1"/>
      <protection hidden="1"/>
    </xf>
    <xf numFmtId="0" fontId="3" fillId="8" borderId="16" xfId="0" applyFont="1" applyFill="1" applyBorder="1" applyAlignment="1" applyProtection="1">
      <alignment horizontal="center" wrapText="1"/>
      <protection hidden="1"/>
    </xf>
    <xf numFmtId="0" fontId="3" fillId="8" borderId="15" xfId="0" applyFont="1" applyFill="1" applyBorder="1" applyAlignment="1" applyProtection="1">
      <alignment horizontal="center" wrapText="1"/>
      <protection hidden="1"/>
    </xf>
    <xf numFmtId="0" fontId="27" fillId="15" borderId="6" xfId="0" applyFont="1" applyFill="1" applyBorder="1" applyAlignment="1" applyProtection="1">
      <alignment horizontal="center"/>
      <protection hidden="1"/>
    </xf>
    <xf numFmtId="0" fontId="27" fillId="15" borderId="7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0" fillId="8" borderId="16" xfId="0" applyFont="1" applyFill="1" applyBorder="1" applyAlignment="1" applyProtection="1">
      <alignment horizontal="center" vertical="center" wrapText="1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tabSelected="1" showOutlineSymbols="0" zoomScale="104" workbookViewId="0">
      <selection activeCell="D5" sqref="D5"/>
    </sheetView>
  </sheetViews>
  <sheetFormatPr baseColWidth="10" defaultRowHeight="12.75" x14ac:dyDescent="0.2"/>
  <cols>
    <col min="1" max="1" width="51.85546875" style="121" customWidth="1"/>
    <col min="2" max="2" width="15" style="121" customWidth="1"/>
    <col min="3" max="3" width="16.5703125" style="121" customWidth="1"/>
    <col min="4" max="4" width="18.42578125" style="125" customWidth="1"/>
    <col min="5" max="5" width="23" style="125" customWidth="1"/>
    <col min="6" max="6" width="15" style="125" customWidth="1"/>
    <col min="7" max="16384" width="11.42578125" style="121"/>
  </cols>
  <sheetData>
    <row r="1" spans="1:7" ht="18.75" thickBot="1" x14ac:dyDescent="0.3">
      <c r="A1" s="216" t="s">
        <v>55</v>
      </c>
      <c r="B1" s="211"/>
      <c r="C1" s="211"/>
      <c r="D1" s="211"/>
      <c r="E1" s="211"/>
      <c r="F1" s="212"/>
    </row>
    <row r="2" spans="1:7" ht="17.25" customHeight="1" thickBot="1" x14ac:dyDescent="0.3">
      <c r="A2" s="210" t="s">
        <v>56</v>
      </c>
      <c r="B2" s="211"/>
      <c r="C2" s="211"/>
      <c r="D2" s="211"/>
      <c r="E2" s="211"/>
      <c r="F2" s="212"/>
    </row>
    <row r="3" spans="1:7" ht="57" customHeight="1" thickBot="1" x14ac:dyDescent="0.25">
      <c r="A3" s="213" t="str">
        <f>"Leibrentenbarwertfaktor "&amp;Absterbeordnung!B6&amp; " -   Eine Person - männlich "</f>
        <v xml:space="preserve">Leibrentenbarwertfaktor 2001-2003 -   Eine Person - männlich </v>
      </c>
      <c r="B3" s="214"/>
      <c r="C3" s="214"/>
      <c r="D3" s="214"/>
      <c r="E3" s="214"/>
      <c r="F3" s="215"/>
    </row>
    <row r="4" spans="1:7" ht="18.75" thickBot="1" x14ac:dyDescent="0.3">
      <c r="A4" s="40"/>
      <c r="B4" s="41"/>
      <c r="C4" s="41"/>
      <c r="D4" s="42"/>
      <c r="E4" s="82" t="s">
        <v>33</v>
      </c>
      <c r="F4" s="85">
        <f>Absterbeordnung!E1</f>
        <v>41976</v>
      </c>
    </row>
    <row r="5" spans="1:7" ht="18.75" thickBot="1" x14ac:dyDescent="0.3">
      <c r="A5" s="40" t="s">
        <v>4</v>
      </c>
      <c r="B5" s="97"/>
      <c r="C5" s="41"/>
      <c r="D5" s="104">
        <v>60</v>
      </c>
      <c r="E5" s="42"/>
      <c r="F5" s="98"/>
    </row>
    <row r="6" spans="1:7" ht="18" x14ac:dyDescent="0.25">
      <c r="A6" s="40"/>
      <c r="B6" s="97"/>
      <c r="C6" s="41"/>
      <c r="D6" s="42"/>
      <c r="E6" s="42"/>
      <c r="F6" s="98"/>
    </row>
    <row r="7" spans="1:7" ht="18.75" thickBot="1" x14ac:dyDescent="0.3">
      <c r="A7" s="40"/>
      <c r="B7" s="97"/>
      <c r="C7" s="41"/>
      <c r="D7" s="42"/>
      <c r="E7" s="42"/>
      <c r="F7" s="98"/>
    </row>
    <row r="8" spans="1:7" ht="18.75" thickBot="1" x14ac:dyDescent="0.3">
      <c r="A8" s="40" t="s">
        <v>3</v>
      </c>
      <c r="B8" s="97"/>
      <c r="C8" s="41"/>
      <c r="D8" s="208">
        <v>2</v>
      </c>
      <c r="E8" s="42"/>
      <c r="F8" s="98"/>
    </row>
    <row r="9" spans="1:7" ht="18.75" thickBot="1" x14ac:dyDescent="0.3">
      <c r="A9" s="40" t="s">
        <v>54</v>
      </c>
      <c r="B9" s="97"/>
      <c r="C9" s="41"/>
      <c r="D9" s="104" t="s">
        <v>17</v>
      </c>
      <c r="E9" s="42"/>
      <c r="F9" s="98"/>
    </row>
    <row r="10" spans="1:7" ht="18.75" thickBot="1" x14ac:dyDescent="0.3">
      <c r="A10" s="40" t="s">
        <v>52</v>
      </c>
      <c r="B10" s="97"/>
      <c r="C10" s="41"/>
      <c r="D10" s="105">
        <v>12</v>
      </c>
      <c r="E10" s="42"/>
      <c r="F10" s="98"/>
    </row>
    <row r="11" spans="1:7" ht="18" x14ac:dyDescent="0.25">
      <c r="A11" s="40"/>
      <c r="B11" s="97"/>
      <c r="C11" s="41"/>
      <c r="D11" s="152"/>
      <c r="E11" s="150" t="s">
        <v>40</v>
      </c>
      <c r="F11" s="90" t="s">
        <v>35</v>
      </c>
    </row>
    <row r="12" spans="1:7" ht="18.75" thickBot="1" x14ac:dyDescent="0.3">
      <c r="A12" s="40"/>
      <c r="B12" s="97"/>
      <c r="C12" s="41"/>
      <c r="D12" s="153" t="s">
        <v>34</v>
      </c>
      <c r="E12" s="151" t="s">
        <v>36</v>
      </c>
      <c r="F12" s="91" t="s">
        <v>30</v>
      </c>
    </row>
    <row r="13" spans="1:7" ht="18.75" thickBot="1" x14ac:dyDescent="0.3">
      <c r="A13" s="40" t="s">
        <v>41</v>
      </c>
      <c r="B13" s="97"/>
      <c r="C13" s="41"/>
      <c r="D13" s="106">
        <f>LOOKUP(D5,Daten1M!A15:A136,Daten1M!F15:F136)</f>
        <v>16.342221577706244</v>
      </c>
      <c r="E13" s="92">
        <f>IF(D9="vorschüssig",B49,IF(D9="nachschüssig",B50,0))</f>
        <v>-0.54494375000000006</v>
      </c>
      <c r="F13" s="107">
        <f>D13+E13</f>
        <v>15.797277827706244</v>
      </c>
    </row>
    <row r="14" spans="1:7" ht="18.75" thickBot="1" x14ac:dyDescent="0.3">
      <c r="A14" s="40"/>
      <c r="B14" s="97"/>
      <c r="C14" s="41"/>
      <c r="D14" s="41"/>
      <c r="E14" s="41"/>
      <c r="F14" s="159"/>
    </row>
    <row r="15" spans="1:7" ht="18.75" thickBot="1" x14ac:dyDescent="0.3">
      <c r="A15" s="155" t="s">
        <v>50</v>
      </c>
      <c r="B15" s="156"/>
      <c r="C15" s="156"/>
      <c r="D15" s="154">
        <f>1-((D13-1)*(D8/100))</f>
        <v>0.69315556844587511</v>
      </c>
      <c r="E15" s="157" t="s">
        <v>51</v>
      </c>
      <c r="F15" s="158"/>
      <c r="G15" s="72"/>
    </row>
    <row r="16" spans="1:7" s="72" customFormat="1" x14ac:dyDescent="0.2">
      <c r="A16" s="121"/>
      <c r="B16" s="121"/>
      <c r="C16" s="121"/>
      <c r="D16" s="125"/>
      <c r="E16" s="125"/>
      <c r="F16" s="125"/>
    </row>
    <row r="17" spans="1:6" s="72" customFormat="1" x14ac:dyDescent="0.2">
      <c r="A17" s="121"/>
      <c r="B17" s="121"/>
      <c r="C17" s="121"/>
      <c r="D17" s="125"/>
      <c r="E17" s="125"/>
      <c r="F17" s="125"/>
    </row>
    <row r="18" spans="1:6" s="72" customFormat="1" x14ac:dyDescent="0.2">
      <c r="A18" s="121"/>
      <c r="B18" s="121"/>
      <c r="C18" s="121"/>
      <c r="D18" s="125"/>
      <c r="E18" s="125"/>
      <c r="F18" s="125"/>
    </row>
    <row r="19" spans="1:6" s="72" customFormat="1" x14ac:dyDescent="0.2">
      <c r="A19" s="121"/>
      <c r="B19" s="121"/>
      <c r="C19" s="121"/>
      <c r="D19" s="125"/>
      <c r="E19" s="125"/>
      <c r="F19" s="125"/>
    </row>
    <row r="20" spans="1:6" s="72" customFormat="1" x14ac:dyDescent="0.2">
      <c r="A20" s="121"/>
      <c r="B20" s="121"/>
      <c r="C20" s="121"/>
      <c r="D20" s="125"/>
      <c r="E20" s="125"/>
      <c r="F20" s="125"/>
    </row>
    <row r="21" spans="1:6" s="72" customFormat="1" x14ac:dyDescent="0.2">
      <c r="A21" s="121"/>
      <c r="B21" s="121"/>
      <c r="C21" s="121"/>
      <c r="D21" s="125"/>
      <c r="E21" s="125"/>
      <c r="F21" s="125"/>
    </row>
    <row r="22" spans="1:6" s="72" customFormat="1" x14ac:dyDescent="0.2">
      <c r="A22" s="121"/>
      <c r="B22" s="121"/>
      <c r="C22" s="121"/>
      <c r="D22" s="125"/>
      <c r="E22" s="125"/>
      <c r="F22" s="125"/>
    </row>
    <row r="23" spans="1:6" s="72" customFormat="1" x14ac:dyDescent="0.2">
      <c r="A23" s="121"/>
      <c r="B23" s="121"/>
      <c r="C23" s="121"/>
      <c r="D23" s="125"/>
      <c r="E23" s="125"/>
      <c r="F23" s="125"/>
    </row>
    <row r="24" spans="1:6" s="72" customFormat="1" x14ac:dyDescent="0.2">
      <c r="A24" s="121"/>
      <c r="B24" s="121"/>
      <c r="C24" s="121"/>
      <c r="D24" s="125"/>
      <c r="E24" s="125"/>
      <c r="F24" s="125"/>
    </row>
    <row r="25" spans="1:6" s="72" customFormat="1" x14ac:dyDescent="0.2">
      <c r="A25" s="121"/>
      <c r="B25" s="121"/>
      <c r="C25" s="121"/>
      <c r="D25" s="125"/>
      <c r="E25" s="125"/>
      <c r="F25" s="125"/>
    </row>
    <row r="26" spans="1:6" s="72" customFormat="1" x14ac:dyDescent="0.2">
      <c r="A26" s="121"/>
      <c r="B26" s="121"/>
      <c r="C26" s="121"/>
      <c r="D26" s="125"/>
      <c r="E26" s="125"/>
      <c r="F26" s="125"/>
    </row>
    <row r="27" spans="1:6" s="72" customFormat="1" x14ac:dyDescent="0.2">
      <c r="A27" s="121"/>
      <c r="B27" s="121"/>
      <c r="C27" s="121"/>
      <c r="D27" s="125"/>
      <c r="E27" s="125"/>
      <c r="F27" s="125"/>
    </row>
    <row r="28" spans="1:6" s="72" customFormat="1" x14ac:dyDescent="0.2">
      <c r="A28" s="121"/>
      <c r="B28" s="121"/>
      <c r="C28" s="121"/>
      <c r="D28" s="125"/>
      <c r="E28" s="125"/>
      <c r="F28" s="125"/>
    </row>
    <row r="29" spans="1:6" s="72" customFormat="1" x14ac:dyDescent="0.2">
      <c r="A29" s="121"/>
      <c r="B29" s="121"/>
      <c r="C29" s="121"/>
      <c r="D29" s="125"/>
      <c r="E29" s="125"/>
      <c r="F29" s="125"/>
    </row>
    <row r="30" spans="1:6" s="72" customFormat="1" x14ac:dyDescent="0.2">
      <c r="A30" s="121"/>
      <c r="B30" s="121"/>
      <c r="C30" s="121"/>
      <c r="D30" s="125"/>
      <c r="E30" s="125"/>
      <c r="F30" s="125"/>
    </row>
    <row r="31" spans="1:6" s="72" customFormat="1" x14ac:dyDescent="0.2">
      <c r="A31" s="121"/>
      <c r="B31" s="121"/>
      <c r="C31" s="121"/>
      <c r="D31" s="125"/>
      <c r="E31" s="125"/>
      <c r="F31" s="125"/>
    </row>
    <row r="32" spans="1:6" s="72" customFormat="1" x14ac:dyDescent="0.2">
      <c r="A32" s="121"/>
      <c r="B32" s="121"/>
      <c r="C32" s="121"/>
      <c r="D32" s="125"/>
      <c r="E32" s="125"/>
      <c r="F32" s="125"/>
    </row>
    <row r="33" spans="1:6" s="72" customFormat="1" x14ac:dyDescent="0.2">
      <c r="A33" s="121"/>
      <c r="B33" s="121"/>
      <c r="C33" s="121"/>
      <c r="D33" s="125"/>
      <c r="E33" s="125"/>
      <c r="F33" s="125"/>
    </row>
    <row r="34" spans="1:6" s="72" customFormat="1" x14ac:dyDescent="0.2">
      <c r="A34" s="121"/>
      <c r="B34" s="121"/>
      <c r="C34" s="121"/>
      <c r="D34" s="125"/>
      <c r="E34" s="125"/>
      <c r="F34" s="125"/>
    </row>
    <row r="35" spans="1:6" s="72" customFormat="1" x14ac:dyDescent="0.2">
      <c r="A35" s="121"/>
      <c r="B35" s="121"/>
      <c r="C35" s="121"/>
      <c r="D35" s="125"/>
      <c r="E35" s="125"/>
      <c r="F35" s="125"/>
    </row>
    <row r="36" spans="1:6" s="72" customFormat="1" x14ac:dyDescent="0.2">
      <c r="A36" s="121"/>
      <c r="B36" s="121"/>
      <c r="C36" s="121"/>
      <c r="D36" s="125"/>
      <c r="E36" s="125"/>
      <c r="F36" s="125"/>
    </row>
    <row r="37" spans="1:6" s="72" customFormat="1" x14ac:dyDescent="0.2">
      <c r="A37" s="121"/>
      <c r="B37" s="121"/>
      <c r="C37" s="121"/>
      <c r="D37" s="125"/>
      <c r="E37" s="125"/>
      <c r="F37" s="125"/>
    </row>
    <row r="38" spans="1:6" s="72" customFormat="1" x14ac:dyDescent="0.2">
      <c r="A38" s="121"/>
      <c r="B38" s="121"/>
      <c r="C38" s="121"/>
      <c r="D38" s="125"/>
      <c r="E38" s="125"/>
      <c r="F38" s="125"/>
    </row>
    <row r="39" spans="1:6" s="72" customFormat="1" x14ac:dyDescent="0.2">
      <c r="A39" s="121"/>
      <c r="B39" s="121"/>
      <c r="C39" s="121"/>
      <c r="D39" s="125"/>
      <c r="E39" s="125"/>
      <c r="F39" s="125"/>
    </row>
    <row r="40" spans="1:6" s="72" customFormat="1" x14ac:dyDescent="0.2">
      <c r="A40" s="121"/>
      <c r="B40" s="121"/>
      <c r="C40" s="121"/>
      <c r="D40" s="125"/>
      <c r="E40" s="125"/>
      <c r="F40" s="125"/>
    </row>
    <row r="41" spans="1:6" s="72" customFormat="1" x14ac:dyDescent="0.2">
      <c r="A41" s="121"/>
      <c r="B41" s="121"/>
      <c r="C41" s="121"/>
      <c r="D41" s="125"/>
      <c r="E41" s="125"/>
      <c r="F41" s="125"/>
    </row>
    <row r="42" spans="1:6" s="72" customFormat="1" x14ac:dyDescent="0.2">
      <c r="A42" s="121"/>
      <c r="B42" s="121"/>
      <c r="C42" s="121"/>
      <c r="D42" s="125"/>
      <c r="E42" s="125"/>
      <c r="F42" s="125"/>
    </row>
    <row r="43" spans="1:6" s="72" customFormat="1" x14ac:dyDescent="0.2">
      <c r="A43" s="121"/>
      <c r="B43" s="121"/>
      <c r="C43" s="121"/>
      <c r="D43" s="125"/>
      <c r="E43" s="125"/>
      <c r="F43" s="125"/>
    </row>
    <row r="44" spans="1:6" s="72" customFormat="1" x14ac:dyDescent="0.2">
      <c r="A44" s="121"/>
      <c r="B44" s="121"/>
      <c r="C44" s="121"/>
      <c r="D44" s="125"/>
      <c r="E44" s="125"/>
      <c r="F44" s="125"/>
    </row>
    <row r="45" spans="1:6" s="72" customFormat="1" x14ac:dyDescent="0.2"/>
    <row r="46" spans="1:6" s="72" customFormat="1" x14ac:dyDescent="0.2"/>
    <row r="47" spans="1:6" s="72" customFormat="1" x14ac:dyDescent="0.2">
      <c r="A47" s="72" t="s">
        <v>52</v>
      </c>
      <c r="B47" s="72">
        <f>nachschüssig</f>
        <v>12</v>
      </c>
    </row>
    <row r="48" spans="1:6" s="72" customFormat="1" x14ac:dyDescent="0.2">
      <c r="A48" s="72" t="s">
        <v>53</v>
      </c>
      <c r="B48" s="72">
        <f>D8</f>
        <v>2</v>
      </c>
      <c r="C48" s="72" t="s">
        <v>37</v>
      </c>
    </row>
    <row r="49" spans="1:14" s="72" customFormat="1" x14ac:dyDescent="0.2">
      <c r="A49" s="121" t="s">
        <v>18</v>
      </c>
      <c r="B49" s="121">
        <f>(-1*((B47-1)/(2*B47)))-(((B47*B47-1)/(6*B47^2))*(B48/100))+(((B47^2-1)/(12*B47^2))*((B48/100)^2))</f>
        <v>-0.46161041666666663</v>
      </c>
      <c r="C49" s="121"/>
    </row>
    <row r="50" spans="1:14" s="72" customFormat="1" ht="22.5" customHeight="1" x14ac:dyDescent="0.2">
      <c r="A50" s="72" t="s">
        <v>17</v>
      </c>
      <c r="B50" s="72">
        <f>(-1+((B47-1)/(2*B47)))-(((B47*B47-1)/(6*B47^2))*(B48/100))+(((B47^2-1)/(12*B47^2))*((B48/100)^2))</f>
        <v>-0.54494375000000006</v>
      </c>
    </row>
    <row r="51" spans="1:14" s="72" customFormat="1" x14ac:dyDescent="0.2"/>
    <row r="52" spans="1:14" s="72" customFormat="1" x14ac:dyDescent="0.2">
      <c r="F52" s="122"/>
    </row>
    <row r="53" spans="1:14" s="72" customFormat="1" x14ac:dyDescent="0.2">
      <c r="D53" s="122"/>
      <c r="E53" s="122"/>
      <c r="F53" s="122"/>
    </row>
    <row r="54" spans="1:14" x14ac:dyDescent="0.2">
      <c r="A54" s="72"/>
      <c r="B54" s="72"/>
      <c r="C54" s="72"/>
      <c r="D54" s="122"/>
      <c r="E54" s="122"/>
      <c r="F54" s="122"/>
    </row>
    <row r="55" spans="1:14" x14ac:dyDescent="0.2">
      <c r="A55" s="72"/>
      <c r="B55" s="72"/>
      <c r="C55" s="72"/>
      <c r="D55" s="122"/>
      <c r="E55" s="122"/>
      <c r="F55" s="122"/>
    </row>
    <row r="58" spans="1:14" x14ac:dyDescent="0.2">
      <c r="B58" s="121" t="s">
        <v>15</v>
      </c>
      <c r="C58" s="121">
        <v>1</v>
      </c>
    </row>
    <row r="59" spans="1:14" x14ac:dyDescent="0.2">
      <c r="B59" s="121" t="s">
        <v>19</v>
      </c>
      <c r="C59" s="121">
        <v>2</v>
      </c>
    </row>
    <row r="60" spans="1:14" x14ac:dyDescent="0.2">
      <c r="C60" s="121">
        <v>4</v>
      </c>
    </row>
    <row r="61" spans="1:14" x14ac:dyDescent="0.2">
      <c r="C61" s="121">
        <v>12</v>
      </c>
    </row>
    <row r="63" spans="1:14" x14ac:dyDescent="0.2">
      <c r="B63" s="122">
        <v>2</v>
      </c>
      <c r="C63" s="122">
        <v>2.5</v>
      </c>
      <c r="D63" s="122">
        <v>3</v>
      </c>
      <c r="E63" s="122">
        <v>3.5</v>
      </c>
      <c r="F63" s="122">
        <v>4</v>
      </c>
      <c r="G63" s="122">
        <v>4.5</v>
      </c>
      <c r="H63" s="122">
        <v>5</v>
      </c>
      <c r="I63" s="122">
        <v>5.5</v>
      </c>
      <c r="J63" s="122">
        <v>6</v>
      </c>
      <c r="K63" s="122">
        <v>7</v>
      </c>
      <c r="L63" s="122">
        <v>8</v>
      </c>
      <c r="M63" s="122">
        <v>9</v>
      </c>
      <c r="N63" s="123">
        <v>10</v>
      </c>
    </row>
    <row r="895" spans="6:11" ht="18.75" thickBot="1" x14ac:dyDescent="0.3">
      <c r="F895" s="48"/>
      <c r="G895" s="100"/>
      <c r="H895" s="49"/>
      <c r="I895" s="101"/>
      <c r="J895" s="102"/>
      <c r="K895" s="103"/>
    </row>
    <row r="896" spans="6:11" ht="18" x14ac:dyDescent="0.25">
      <c r="F896" s="71" t="s">
        <v>31</v>
      </c>
      <c r="G896" s="72"/>
      <c r="H896" s="73"/>
      <c r="I896" s="74" t="e">
        <f>LOOKUP(D6,Daten!A15:A136,Daten!L15:L136)</f>
        <v>#N/A</v>
      </c>
      <c r="J896" s="77"/>
      <c r="K896" s="88" t="e">
        <f>I896+E13</f>
        <v>#N/A</v>
      </c>
    </row>
    <row r="897" spans="6:11" ht="18" x14ac:dyDescent="0.25">
      <c r="F897" s="73"/>
      <c r="G897" s="73"/>
      <c r="H897" s="73"/>
      <c r="I897" s="75"/>
      <c r="J897" s="77"/>
      <c r="K897" s="76"/>
    </row>
    <row r="898" spans="6:11" ht="18" x14ac:dyDescent="0.25">
      <c r="F898" s="73"/>
      <c r="G898" s="73"/>
      <c r="H898" s="73"/>
      <c r="I898" s="75"/>
      <c r="J898" s="77"/>
      <c r="K898" s="76"/>
    </row>
    <row r="899" spans="6:11" ht="18" x14ac:dyDescent="0.25">
      <c r="F899" s="126" t="s">
        <v>16</v>
      </c>
      <c r="G899" s="46">
        <f>LOOKUP(D5,Daten!N15:N127,Daten!U15:U127)</f>
        <v>14.112511637722458</v>
      </c>
      <c r="H899" s="73"/>
      <c r="I899" s="76"/>
      <c r="J899" s="77"/>
      <c r="K899" s="76"/>
    </row>
    <row r="900" spans="6:11" ht="18" x14ac:dyDescent="0.25">
      <c r="F900" s="73" t="s">
        <v>29</v>
      </c>
      <c r="G900" s="46"/>
      <c r="H900" s="73"/>
      <c r="I900" s="76"/>
      <c r="J900" s="77"/>
      <c r="K900" s="76"/>
    </row>
    <row r="901" spans="6:11" ht="18" x14ac:dyDescent="0.25">
      <c r="F901" s="73" t="s">
        <v>28</v>
      </c>
      <c r="G901" s="72"/>
      <c r="H901" s="73"/>
      <c r="I901" s="74" t="e">
        <f>D13+I896-G899</f>
        <v>#N/A</v>
      </c>
      <c r="J901" s="77"/>
      <c r="K901" s="74" t="e">
        <f>I901+E13</f>
        <v>#N/A</v>
      </c>
    </row>
    <row r="902" spans="6:11" ht="18" x14ac:dyDescent="0.25">
      <c r="F902" s="73"/>
      <c r="G902" s="72"/>
      <c r="H902" s="73"/>
      <c r="I902" s="124"/>
      <c r="J902" s="124"/>
      <c r="K902" s="122"/>
    </row>
    <row r="903" spans="6:11" ht="18" x14ac:dyDescent="0.25">
      <c r="F903" s="73"/>
      <c r="G903" s="72"/>
      <c r="H903" s="73"/>
      <c r="I903" s="124"/>
      <c r="J903" s="124"/>
      <c r="K903" s="122"/>
    </row>
  </sheetData>
  <sheetProtection password="F002" sheet="1"/>
  <dataConsolidate/>
  <customSheetViews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Mann!D5</f>
        <v>60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10</v>
      </c>
    </row>
    <row r="5" spans="1:21" x14ac:dyDescent="0.2">
      <c r="A5" s="2" t="s">
        <v>3</v>
      </c>
      <c r="B5" s="2">
        <f>Mann!D8</f>
        <v>2</v>
      </c>
    </row>
    <row r="10" spans="1:21" ht="13.5" thickBot="1" x14ac:dyDescent="0.25"/>
    <row r="11" spans="1:21" ht="13.5" thickBot="1" x14ac:dyDescent="0.25">
      <c r="B11" s="260" t="s">
        <v>1</v>
      </c>
      <c r="C11" s="260"/>
      <c r="D11" s="260"/>
      <c r="E11" s="260"/>
      <c r="F11" s="260"/>
      <c r="H11" s="261" t="s">
        <v>1</v>
      </c>
      <c r="I11" s="262"/>
      <c r="J11" s="262"/>
      <c r="K11" s="262"/>
      <c r="L11" s="263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 x14ac:dyDescent="0.2">
      <c r="A15" s="21">
        <v>1</v>
      </c>
      <c r="B15" s="22">
        <f>Absterbeordnung!B9</f>
        <v>99534.483181975171</v>
      </c>
      <c r="C15" s="15">
        <f t="shared" ref="C15:C46" si="5">1/(((1+($B$5/100))^A15))</f>
        <v>0.98039215686274506</v>
      </c>
      <c r="D15" s="14">
        <f t="shared" ref="D15:D46" si="6">B15*C15</f>
        <v>97582.826648995266</v>
      </c>
      <c r="E15" s="14">
        <f>SUM(D15:$D$127)</f>
        <v>3808387.2577211461</v>
      </c>
      <c r="F15" s="16">
        <f t="shared" ref="F15:F46" si="7">E15/D15</f>
        <v>39.027228340288687</v>
      </c>
      <c r="G15" s="5"/>
      <c r="H15" s="14">
        <f t="shared" si="0"/>
        <v>99534.483181975171</v>
      </c>
      <c r="I15" s="15">
        <f t="shared" ref="I15:I46" si="8">1/(((1+($B$5/100))^A15))</f>
        <v>0.98039215686274506</v>
      </c>
      <c r="J15" s="14">
        <f t="shared" ref="J15:J46" si="9">H15*I15</f>
        <v>97582.826648995266</v>
      </c>
      <c r="K15" s="14">
        <f>SUM($J15:J$127)</f>
        <v>3808387.2577211461</v>
      </c>
      <c r="L15" s="16">
        <f t="shared" ref="L15:L46" si="10">K15/J15</f>
        <v>39.027228340288687</v>
      </c>
      <c r="M15" s="16"/>
      <c r="N15" s="6">
        <v>1</v>
      </c>
      <c r="O15" s="6">
        <f t="shared" si="1"/>
        <v>11</v>
      </c>
      <c r="P15" s="6">
        <f t="shared" si="2"/>
        <v>99534.483181975171</v>
      </c>
      <c r="Q15" s="6">
        <f t="shared" si="3"/>
        <v>99534.483181975171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 x14ac:dyDescent="0.2">
      <c r="A16" s="21">
        <v>2</v>
      </c>
      <c r="B16" s="22">
        <f>Absterbeordnung!B10</f>
        <v>99492.625642892483</v>
      </c>
      <c r="C16" s="15">
        <f t="shared" si="5"/>
        <v>0.96116878123798544</v>
      </c>
      <c r="D16" s="14">
        <f t="shared" si="6"/>
        <v>95629.205731346112</v>
      </c>
      <c r="E16" s="14">
        <f>SUM(D16:$D$127)</f>
        <v>3710804.4310721499</v>
      </c>
      <c r="F16" s="16">
        <f t="shared" si="7"/>
        <v>38.804091309688587</v>
      </c>
      <c r="G16" s="5"/>
      <c r="H16" s="14">
        <f t="shared" si="0"/>
        <v>99492.625642892483</v>
      </c>
      <c r="I16" s="15">
        <f t="shared" si="8"/>
        <v>0.96116878123798544</v>
      </c>
      <c r="J16" s="14">
        <f t="shared" si="9"/>
        <v>95629.205731346112</v>
      </c>
      <c r="K16" s="14">
        <f>SUM($J16:J$127)</f>
        <v>3710804.4310721499</v>
      </c>
      <c r="L16" s="16">
        <f t="shared" si="10"/>
        <v>38.804091309688587</v>
      </c>
      <c r="M16" s="16"/>
      <c r="N16" s="6">
        <v>2</v>
      </c>
      <c r="O16" s="6">
        <f t="shared" si="1"/>
        <v>12</v>
      </c>
      <c r="P16" s="6">
        <f t="shared" si="2"/>
        <v>99492.625642892483</v>
      </c>
      <c r="Q16" s="6">
        <f t="shared" si="3"/>
        <v>99492.625642892483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 x14ac:dyDescent="0.2">
      <c r="A17" s="21">
        <v>3</v>
      </c>
      <c r="B17" s="22">
        <f>Absterbeordnung!B11</f>
        <v>99469.270988922653</v>
      </c>
      <c r="C17" s="15">
        <f t="shared" si="5"/>
        <v>0.94232233454704462</v>
      </c>
      <c r="D17" s="14">
        <f t="shared" si="6"/>
        <v>93732.115653974208</v>
      </c>
      <c r="E17" s="14">
        <f>SUM(D17:$D$127)</f>
        <v>3615175.2253408036</v>
      </c>
      <c r="F17" s="16">
        <f t="shared" si="7"/>
        <v>38.56922678121073</v>
      </c>
      <c r="G17" s="5"/>
      <c r="H17" s="14">
        <f t="shared" si="0"/>
        <v>99469.270988922653</v>
      </c>
      <c r="I17" s="15">
        <f t="shared" si="8"/>
        <v>0.94232233454704462</v>
      </c>
      <c r="J17" s="14">
        <f t="shared" si="9"/>
        <v>93732.115653974208</v>
      </c>
      <c r="K17" s="14">
        <f>SUM($J17:J$127)</f>
        <v>3615175.2253408036</v>
      </c>
      <c r="L17" s="16">
        <f t="shared" si="10"/>
        <v>38.56922678121073</v>
      </c>
      <c r="M17" s="16"/>
      <c r="N17" s="6">
        <v>3</v>
      </c>
      <c r="O17" s="6">
        <f t="shared" si="1"/>
        <v>13</v>
      </c>
      <c r="P17" s="6">
        <f t="shared" si="2"/>
        <v>99469.270988922653</v>
      </c>
      <c r="Q17" s="6">
        <f t="shared" si="3"/>
        <v>99469.270988922653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 x14ac:dyDescent="0.2">
      <c r="A18" s="21">
        <v>4</v>
      </c>
      <c r="B18" s="22">
        <f>Absterbeordnung!B12</f>
        <v>99448.124857546296</v>
      </c>
      <c r="C18" s="15">
        <f t="shared" si="5"/>
        <v>0.9238454260265142</v>
      </c>
      <c r="D18" s="14">
        <f t="shared" si="6"/>
        <v>91874.695276557832</v>
      </c>
      <c r="E18" s="14">
        <f>SUM(D18:$D$127)</f>
        <v>3521443.1096868305</v>
      </c>
      <c r="F18" s="16">
        <f t="shared" si="7"/>
        <v>38.328759612064147</v>
      </c>
      <c r="G18" s="5"/>
      <c r="H18" s="14">
        <f t="shared" si="0"/>
        <v>99448.124857546296</v>
      </c>
      <c r="I18" s="15">
        <f t="shared" si="8"/>
        <v>0.9238454260265142</v>
      </c>
      <c r="J18" s="14">
        <f t="shared" si="9"/>
        <v>91874.695276557832</v>
      </c>
      <c r="K18" s="14">
        <f>SUM($J18:J$127)</f>
        <v>3521443.1096868305</v>
      </c>
      <c r="L18" s="16">
        <f t="shared" si="10"/>
        <v>38.328759612064147</v>
      </c>
      <c r="M18" s="16"/>
      <c r="N18" s="6">
        <v>4</v>
      </c>
      <c r="O18" s="6">
        <f t="shared" si="1"/>
        <v>14</v>
      </c>
      <c r="P18" s="6">
        <f t="shared" si="2"/>
        <v>99448.124857546296</v>
      </c>
      <c r="Q18" s="6">
        <f t="shared" si="3"/>
        <v>99448.124857546296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 x14ac:dyDescent="0.2">
      <c r="A19" s="21">
        <v>5</v>
      </c>
      <c r="B19" s="22">
        <f>Absterbeordnung!B13</f>
        <v>99434.243513910144</v>
      </c>
      <c r="C19" s="15">
        <f t="shared" si="5"/>
        <v>0.90573080982991594</v>
      </c>
      <c r="D19" s="14">
        <f t="shared" si="6"/>
        <v>90060.657902678897</v>
      </c>
      <c r="E19" s="14">
        <f>SUM(D19:$D$127)</f>
        <v>3429568.4144102721</v>
      </c>
      <c r="F19" s="16">
        <f t="shared" si="7"/>
        <v>38.080650244819701</v>
      </c>
      <c r="G19" s="5"/>
      <c r="H19" s="14">
        <f t="shared" si="0"/>
        <v>99434.243513910144</v>
      </c>
      <c r="I19" s="15">
        <f t="shared" si="8"/>
        <v>0.90573080982991594</v>
      </c>
      <c r="J19" s="14">
        <f t="shared" si="9"/>
        <v>90060.657902678897</v>
      </c>
      <c r="K19" s="14">
        <f>SUM($J19:J$127)</f>
        <v>3429568.4144102721</v>
      </c>
      <c r="L19" s="16">
        <f t="shared" si="10"/>
        <v>38.080650244819701</v>
      </c>
      <c r="M19" s="16"/>
      <c r="N19" s="6">
        <v>5</v>
      </c>
      <c r="O19" s="6">
        <f t="shared" si="1"/>
        <v>15</v>
      </c>
      <c r="P19" s="6">
        <f t="shared" si="2"/>
        <v>99434.243513910144</v>
      </c>
      <c r="Q19" s="6">
        <f t="shared" si="3"/>
        <v>99434.243513910144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 x14ac:dyDescent="0.2">
      <c r="A20" s="21">
        <v>6</v>
      </c>
      <c r="B20" s="22">
        <f>Absterbeordnung!B14</f>
        <v>99420.470995078111</v>
      </c>
      <c r="C20" s="15">
        <f t="shared" si="5"/>
        <v>0.88797138218619198</v>
      </c>
      <c r="D20" s="14">
        <f t="shared" si="6"/>
        <v>88282.533047101722</v>
      </c>
      <c r="E20" s="14">
        <f>SUM(D20:$D$127)</f>
        <v>3339507.7565075927</v>
      </c>
      <c r="F20" s="16">
        <f t="shared" si="7"/>
        <v>37.827502692133358</v>
      </c>
      <c r="G20" s="5"/>
      <c r="H20" s="14">
        <f t="shared" si="0"/>
        <v>99420.470995078111</v>
      </c>
      <c r="I20" s="15">
        <f t="shared" si="8"/>
        <v>0.88797138218619198</v>
      </c>
      <c r="J20" s="14">
        <f t="shared" si="9"/>
        <v>88282.533047101722</v>
      </c>
      <c r="K20" s="14">
        <f>SUM($J20:J$127)</f>
        <v>3339507.7565075927</v>
      </c>
      <c r="L20" s="16">
        <f t="shared" si="10"/>
        <v>37.827502692133358</v>
      </c>
      <c r="M20" s="16"/>
      <c r="N20" s="6">
        <v>6</v>
      </c>
      <c r="O20" s="6">
        <f t="shared" si="1"/>
        <v>16</v>
      </c>
      <c r="P20" s="6">
        <f t="shared" si="2"/>
        <v>99420.470995078111</v>
      </c>
      <c r="Q20" s="6">
        <f t="shared" si="3"/>
        <v>99420.470995078111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 x14ac:dyDescent="0.2">
      <c r="A21" s="21">
        <v>7</v>
      </c>
      <c r="B21" s="22">
        <f>Absterbeordnung!B15</f>
        <v>99408.101043961273</v>
      </c>
      <c r="C21" s="15">
        <f t="shared" si="5"/>
        <v>0.87056017861391388</v>
      </c>
      <c r="D21" s="14">
        <f t="shared" si="6"/>
        <v>86540.734200500927</v>
      </c>
      <c r="E21" s="14">
        <f>SUM(D21:$D$127)</f>
        <v>3251225.2234604913</v>
      </c>
      <c r="F21" s="16">
        <f t="shared" si="7"/>
        <v>37.568727068202662</v>
      </c>
      <c r="G21" s="5"/>
      <c r="H21" s="14">
        <f t="shared" si="0"/>
        <v>99408.101043961273</v>
      </c>
      <c r="I21" s="15">
        <f t="shared" si="8"/>
        <v>0.87056017861391388</v>
      </c>
      <c r="J21" s="14">
        <f t="shared" si="9"/>
        <v>86540.734200500927</v>
      </c>
      <c r="K21" s="14">
        <f>SUM($J21:J$127)</f>
        <v>3251225.2234604913</v>
      </c>
      <c r="L21" s="16">
        <f t="shared" si="10"/>
        <v>37.568727068202662</v>
      </c>
      <c r="M21" s="16"/>
      <c r="N21" s="6">
        <v>7</v>
      </c>
      <c r="O21" s="6">
        <f t="shared" si="1"/>
        <v>17</v>
      </c>
      <c r="P21" s="6">
        <f t="shared" si="2"/>
        <v>99408.101043961273</v>
      </c>
      <c r="Q21" s="6">
        <f t="shared" si="3"/>
        <v>99408.101043961273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 x14ac:dyDescent="0.2">
      <c r="A22" s="21">
        <v>8</v>
      </c>
      <c r="B22" s="22">
        <f>Absterbeordnung!B16</f>
        <v>99395.850177879533</v>
      </c>
      <c r="C22" s="15">
        <f t="shared" si="5"/>
        <v>0.85349037119011162</v>
      </c>
      <c r="D22" s="14">
        <f t="shared" si="6"/>
        <v>84833.401063075129</v>
      </c>
      <c r="E22" s="14">
        <f>SUM(D22:$D$127)</f>
        <v>3164684.4892599895</v>
      </c>
      <c r="F22" s="16">
        <f t="shared" si="7"/>
        <v>37.304698970008175</v>
      </c>
      <c r="G22" s="5"/>
      <c r="H22" s="14">
        <f t="shared" si="0"/>
        <v>99395.850177879533</v>
      </c>
      <c r="I22" s="15">
        <f t="shared" si="8"/>
        <v>0.85349037119011162</v>
      </c>
      <c r="J22" s="14">
        <f t="shared" si="9"/>
        <v>84833.401063075129</v>
      </c>
      <c r="K22" s="14">
        <f>SUM($J22:J$127)</f>
        <v>3164684.4892599895</v>
      </c>
      <c r="L22" s="16">
        <f t="shared" si="10"/>
        <v>37.304698970008175</v>
      </c>
      <c r="M22" s="16"/>
      <c r="N22" s="6">
        <v>8</v>
      </c>
      <c r="O22" s="6">
        <f t="shared" si="1"/>
        <v>18</v>
      </c>
      <c r="P22" s="6">
        <f t="shared" si="2"/>
        <v>99395.850177879533</v>
      </c>
      <c r="Q22" s="6">
        <f t="shared" si="3"/>
        <v>99395.850177879533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 x14ac:dyDescent="0.2">
      <c r="A23" s="21">
        <v>9</v>
      </c>
      <c r="B23" s="22">
        <f>Absterbeordnung!B17</f>
        <v>99383.878573754133</v>
      </c>
      <c r="C23" s="15">
        <f t="shared" si="5"/>
        <v>0.83675526587265847</v>
      </c>
      <c r="D23" s="14">
        <f t="shared" si="6"/>
        <v>83159.983739437652</v>
      </c>
      <c r="E23" s="14">
        <f>SUM(D23:$D$127)</f>
        <v>3079851.0881969151</v>
      </c>
      <c r="F23" s="16">
        <f t="shared" si="7"/>
        <v>37.035253612445473</v>
      </c>
      <c r="G23" s="5"/>
      <c r="H23" s="14">
        <f t="shared" si="0"/>
        <v>99383.878573754133</v>
      </c>
      <c r="I23" s="15">
        <f t="shared" si="8"/>
        <v>0.83675526587265847</v>
      </c>
      <c r="J23" s="14">
        <f t="shared" si="9"/>
        <v>83159.983739437652</v>
      </c>
      <c r="K23" s="14">
        <f>SUM($J23:J$127)</f>
        <v>3079851.0881969151</v>
      </c>
      <c r="L23" s="16">
        <f t="shared" si="10"/>
        <v>37.035253612445473</v>
      </c>
      <c r="M23" s="16"/>
      <c r="N23" s="6">
        <v>9</v>
      </c>
      <c r="O23" s="6">
        <f t="shared" si="1"/>
        <v>19</v>
      </c>
      <c r="P23" s="6">
        <f t="shared" si="2"/>
        <v>99383.878573754133</v>
      </c>
      <c r="Q23" s="6">
        <f t="shared" si="3"/>
        <v>99383.878573754133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 x14ac:dyDescent="0.2">
      <c r="A24" s="21">
        <v>10</v>
      </c>
      <c r="B24" s="22">
        <f>Absterbeordnung!B18</f>
        <v>99373.038200556679</v>
      </c>
      <c r="C24" s="15">
        <f t="shared" si="5"/>
        <v>0.82034829987515534</v>
      </c>
      <c r="D24" s="14">
        <f t="shared" si="6"/>
        <v>81520.50294125553</v>
      </c>
      <c r="E24" s="14">
        <f>SUM(D24:$D$127)</f>
        <v>2996691.1044574776</v>
      </c>
      <c r="F24" s="16">
        <f t="shared" si="7"/>
        <v>36.759968306585677</v>
      </c>
      <c r="G24" s="5"/>
      <c r="H24" s="14">
        <f t="shared" si="0"/>
        <v>99373.038200556679</v>
      </c>
      <c r="I24" s="15">
        <f t="shared" si="8"/>
        <v>0.82034829987515534</v>
      </c>
      <c r="J24" s="14">
        <f t="shared" si="9"/>
        <v>81520.50294125553</v>
      </c>
      <c r="K24" s="14">
        <f>SUM($J24:J$127)</f>
        <v>2996691.1044574776</v>
      </c>
      <c r="L24" s="16">
        <f t="shared" si="10"/>
        <v>36.759968306585677</v>
      </c>
      <c r="M24" s="16"/>
      <c r="N24" s="6">
        <v>10</v>
      </c>
      <c r="O24" s="6">
        <f t="shared" si="1"/>
        <v>20</v>
      </c>
      <c r="P24" s="6">
        <f t="shared" si="2"/>
        <v>99373.038200556679</v>
      </c>
      <c r="Q24" s="6">
        <f t="shared" si="3"/>
        <v>99373.038200556679</v>
      </c>
      <c r="R24" s="5">
        <f t="shared" si="4"/>
        <v>100000</v>
      </c>
      <c r="S24" s="5">
        <f t="shared" si="11"/>
        <v>8152050294.1255541</v>
      </c>
      <c r="T24" s="20">
        <f>SUM(S24:$S$136)</f>
        <v>289307007046.98285</v>
      </c>
      <c r="U24" s="6">
        <f t="shared" si="12"/>
        <v>35.488864348084341</v>
      </c>
    </row>
    <row r="25" spans="1:21" x14ac:dyDescent="0.2">
      <c r="A25" s="21">
        <v>11</v>
      </c>
      <c r="B25" s="22">
        <f>Absterbeordnung!B19</f>
        <v>99362.74621863199</v>
      </c>
      <c r="C25" s="15">
        <f t="shared" si="5"/>
        <v>0.80426303909328967</v>
      </c>
      <c r="D25" s="14">
        <f t="shared" si="6"/>
        <v>79913.78424645224</v>
      </c>
      <c r="E25" s="14">
        <f>SUM(D25:$D$127)</f>
        <v>2915170.6015162216</v>
      </c>
      <c r="F25" s="16">
        <f t="shared" si="7"/>
        <v>36.478945766426271</v>
      </c>
      <c r="G25" s="5"/>
      <c r="H25" s="14">
        <f t="shared" si="0"/>
        <v>99362.74621863199</v>
      </c>
      <c r="I25" s="15">
        <f t="shared" si="8"/>
        <v>0.80426303909328967</v>
      </c>
      <c r="J25" s="14">
        <f t="shared" si="9"/>
        <v>79913.78424645224</v>
      </c>
      <c r="K25" s="14">
        <f>SUM($J25:J$127)</f>
        <v>2915170.6015162216</v>
      </c>
      <c r="L25" s="16">
        <f t="shared" si="10"/>
        <v>36.478945766426271</v>
      </c>
      <c r="M25" s="16"/>
      <c r="N25" s="6">
        <v>11</v>
      </c>
      <c r="O25" s="6">
        <f t="shared" si="1"/>
        <v>21</v>
      </c>
      <c r="P25" s="6">
        <f t="shared" si="2"/>
        <v>99362.74621863199</v>
      </c>
      <c r="Q25" s="6">
        <f t="shared" si="3"/>
        <v>99362.74621863199</v>
      </c>
      <c r="R25" s="5">
        <f t="shared" si="4"/>
        <v>99534.483181975171</v>
      </c>
      <c r="S25" s="5">
        <f t="shared" si="11"/>
        <v>7954177214.0864925</v>
      </c>
      <c r="T25" s="20">
        <f>SUM(S25:$S$136)</f>
        <v>281154956752.8573</v>
      </c>
      <c r="U25" s="6">
        <f t="shared" si="12"/>
        <v>35.346830877107493</v>
      </c>
    </row>
    <row r="26" spans="1:21" x14ac:dyDescent="0.2">
      <c r="A26" s="21">
        <v>12</v>
      </c>
      <c r="B26" s="22">
        <f>Absterbeordnung!B20</f>
        <v>99348.601625457784</v>
      </c>
      <c r="C26" s="15">
        <f t="shared" si="5"/>
        <v>0.78849317558165644</v>
      </c>
      <c r="D26" s="14">
        <f t="shared" si="6"/>
        <v>78335.69438525413</v>
      </c>
      <c r="E26" s="14">
        <f>SUM(D26:$D$127)</f>
        <v>2835256.81726977</v>
      </c>
      <c r="F26" s="16">
        <f t="shared" si="7"/>
        <v>36.193676963224533</v>
      </c>
      <c r="G26" s="5"/>
      <c r="H26" s="14">
        <f t="shared" si="0"/>
        <v>99348.601625457784</v>
      </c>
      <c r="I26" s="15">
        <f t="shared" si="8"/>
        <v>0.78849317558165644</v>
      </c>
      <c r="J26" s="14">
        <f t="shared" si="9"/>
        <v>78335.69438525413</v>
      </c>
      <c r="K26" s="14">
        <f>SUM($J26:J$127)</f>
        <v>2835256.81726977</v>
      </c>
      <c r="L26" s="16">
        <f t="shared" si="10"/>
        <v>36.193676963224533</v>
      </c>
      <c r="M26" s="16"/>
      <c r="N26" s="6">
        <v>12</v>
      </c>
      <c r="O26" s="6">
        <f t="shared" si="1"/>
        <v>22</v>
      </c>
      <c r="P26" s="6">
        <f t="shared" si="2"/>
        <v>99348.601625457784</v>
      </c>
      <c r="Q26" s="6">
        <f t="shared" si="3"/>
        <v>99348.601625457784</v>
      </c>
      <c r="R26" s="5">
        <f t="shared" si="4"/>
        <v>99492.625642892483</v>
      </c>
      <c r="S26" s="5">
        <f t="shared" si="11"/>
        <v>7793823915.948123</v>
      </c>
      <c r="T26" s="20">
        <f>SUM(S26:$S$136)</f>
        <v>273200779538.77084</v>
      </c>
      <c r="U26" s="6">
        <f t="shared" si="12"/>
        <v>35.053496523026823</v>
      </c>
    </row>
    <row r="27" spans="1:21" x14ac:dyDescent="0.2">
      <c r="A27" s="21">
        <v>13</v>
      </c>
      <c r="B27" s="22">
        <f>Absterbeordnung!B21</f>
        <v>99334.32020952196</v>
      </c>
      <c r="C27" s="15">
        <f t="shared" si="5"/>
        <v>0.77303252508005538</v>
      </c>
      <c r="D27" s="14">
        <f t="shared" si="6"/>
        <v>76788.660378677538</v>
      </c>
      <c r="E27" s="14">
        <f>SUM(D27:$D$127)</f>
        <v>2756921.1228845157</v>
      </c>
      <c r="F27" s="16">
        <f t="shared" si="7"/>
        <v>35.902711536950449</v>
      </c>
      <c r="G27" s="5"/>
      <c r="H27" s="14">
        <f t="shared" si="0"/>
        <v>99334.32020952196</v>
      </c>
      <c r="I27" s="15">
        <f t="shared" si="8"/>
        <v>0.77303252508005538</v>
      </c>
      <c r="J27" s="14">
        <f t="shared" si="9"/>
        <v>76788.660378677538</v>
      </c>
      <c r="K27" s="14">
        <f>SUM($J27:J$127)</f>
        <v>2756921.1228845157</v>
      </c>
      <c r="L27" s="16">
        <f t="shared" si="10"/>
        <v>35.902711536950449</v>
      </c>
      <c r="M27" s="16"/>
      <c r="N27" s="6">
        <v>13</v>
      </c>
      <c r="O27" s="6">
        <f t="shared" si="1"/>
        <v>23</v>
      </c>
      <c r="P27" s="6">
        <f t="shared" si="2"/>
        <v>99334.32020952196</v>
      </c>
      <c r="Q27" s="6">
        <f t="shared" si="3"/>
        <v>99334.32020952196</v>
      </c>
      <c r="R27" s="5">
        <f t="shared" si="4"/>
        <v>99469.270988922653</v>
      </c>
      <c r="S27" s="5">
        <f t="shared" si="11"/>
        <v>7638112068.083024</v>
      </c>
      <c r="T27" s="20">
        <f>SUM(S27:$S$136)</f>
        <v>265406955622.82269</v>
      </c>
      <c r="U27" s="6">
        <f t="shared" si="12"/>
        <v>34.74771687782178</v>
      </c>
    </row>
    <row r="28" spans="1:21" x14ac:dyDescent="0.2">
      <c r="A28" s="21">
        <v>14</v>
      </c>
      <c r="B28" s="22">
        <f>Absterbeordnung!B22</f>
        <v>99318.894813337043</v>
      </c>
      <c r="C28" s="15">
        <f t="shared" si="5"/>
        <v>0.75787502458828948</v>
      </c>
      <c r="D28" s="14">
        <f t="shared" si="6"/>
        <v>75271.309848739547</v>
      </c>
      <c r="E28" s="14">
        <f>SUM(D28:$D$127)</f>
        <v>2680132.4625058384</v>
      </c>
      <c r="F28" s="16">
        <f t="shared" si="7"/>
        <v>35.606294986651122</v>
      </c>
      <c r="G28" s="5"/>
      <c r="H28" s="14">
        <f t="shared" si="0"/>
        <v>99318.894813337043</v>
      </c>
      <c r="I28" s="15">
        <f t="shared" si="8"/>
        <v>0.75787502458828948</v>
      </c>
      <c r="J28" s="14">
        <f t="shared" si="9"/>
        <v>75271.309848739547</v>
      </c>
      <c r="K28" s="14">
        <f>SUM($J28:J$127)</f>
        <v>2680132.4625058384</v>
      </c>
      <c r="L28" s="16">
        <f t="shared" si="10"/>
        <v>35.606294986651122</v>
      </c>
      <c r="M28" s="16"/>
      <c r="N28" s="6">
        <v>14</v>
      </c>
      <c r="O28" s="6">
        <f t="shared" si="1"/>
        <v>24</v>
      </c>
      <c r="P28" s="6">
        <f t="shared" si="2"/>
        <v>99318.894813337043</v>
      </c>
      <c r="Q28" s="6">
        <f t="shared" si="3"/>
        <v>99318.894813337043</v>
      </c>
      <c r="R28" s="5">
        <f t="shared" si="4"/>
        <v>99448.124857546296</v>
      </c>
      <c r="S28" s="5">
        <f t="shared" si="11"/>
        <v>7485590620.0285044</v>
      </c>
      <c r="T28" s="20">
        <f>SUM(S28:$S$136)</f>
        <v>257768843554.73969</v>
      </c>
      <c r="U28" s="6">
        <f t="shared" si="12"/>
        <v>34.435338056699408</v>
      </c>
    </row>
    <row r="29" spans="1:21" x14ac:dyDescent="0.2">
      <c r="A29" s="21">
        <v>15</v>
      </c>
      <c r="B29" s="22">
        <f>Absterbeordnung!B23</f>
        <v>99299.083932783236</v>
      </c>
      <c r="C29" s="15">
        <f t="shared" si="5"/>
        <v>0.74301472998851925</v>
      </c>
      <c r="D29" s="14">
        <f t="shared" si="6"/>
        <v>73780.682036424245</v>
      </c>
      <c r="E29" s="14">
        <f>SUM(D29:$D$127)</f>
        <v>2604861.1526570991</v>
      </c>
      <c r="F29" s="16">
        <f t="shared" si="7"/>
        <v>35.30546317491514</v>
      </c>
      <c r="G29" s="5"/>
      <c r="H29" s="14">
        <f t="shared" si="0"/>
        <v>99299.083932783236</v>
      </c>
      <c r="I29" s="15">
        <f t="shared" si="8"/>
        <v>0.74301472998851925</v>
      </c>
      <c r="J29" s="14">
        <f t="shared" si="9"/>
        <v>73780.682036424245</v>
      </c>
      <c r="K29" s="14">
        <f>SUM($J29:J$127)</f>
        <v>2604861.1526570991</v>
      </c>
      <c r="L29" s="16">
        <f t="shared" si="10"/>
        <v>35.30546317491514</v>
      </c>
      <c r="M29" s="16"/>
      <c r="N29" s="6">
        <v>15</v>
      </c>
      <c r="O29" s="6">
        <f t="shared" si="1"/>
        <v>25</v>
      </c>
      <c r="P29" s="6">
        <f t="shared" si="2"/>
        <v>99299.083932783236</v>
      </c>
      <c r="Q29" s="6">
        <f t="shared" si="3"/>
        <v>99299.083932783236</v>
      </c>
      <c r="R29" s="5">
        <f t="shared" si="4"/>
        <v>99434.243513910144</v>
      </c>
      <c r="S29" s="5">
        <f t="shared" si="11"/>
        <v>7336326304.2321835</v>
      </c>
      <c r="T29" s="20">
        <f>SUM(S29:$S$136)</f>
        <v>250283252934.71121</v>
      </c>
      <c r="U29" s="6">
        <f t="shared" si="12"/>
        <v>34.115610805142033</v>
      </c>
    </row>
    <row r="30" spans="1:21" x14ac:dyDescent="0.2">
      <c r="A30" s="21">
        <v>16</v>
      </c>
      <c r="B30" s="22">
        <f>Absterbeordnung!B24</f>
        <v>99275.146905884278</v>
      </c>
      <c r="C30" s="15">
        <f t="shared" si="5"/>
        <v>0.72844581371423445</v>
      </c>
      <c r="D30" s="14">
        <f t="shared" si="6"/>
        <v>72316.565169457041</v>
      </c>
      <c r="E30" s="14">
        <f>SUM(D30:$D$127)</f>
        <v>2531080.4706206745</v>
      </c>
      <c r="F30" s="16">
        <f t="shared" si="7"/>
        <v>35.000009537091209</v>
      </c>
      <c r="G30" s="5"/>
      <c r="H30" s="14">
        <f t="shared" si="0"/>
        <v>99275.146905884278</v>
      </c>
      <c r="I30" s="15">
        <f t="shared" si="8"/>
        <v>0.72844581371423445</v>
      </c>
      <c r="J30" s="14">
        <f t="shared" si="9"/>
        <v>72316.565169457041</v>
      </c>
      <c r="K30" s="14">
        <f>SUM($J30:J$127)</f>
        <v>2531080.4706206745</v>
      </c>
      <c r="L30" s="16">
        <f t="shared" si="10"/>
        <v>35.000009537091209</v>
      </c>
      <c r="M30" s="16"/>
      <c r="N30" s="6">
        <v>16</v>
      </c>
      <c r="O30" s="6">
        <f t="shared" si="1"/>
        <v>26</v>
      </c>
      <c r="P30" s="6">
        <f t="shared" si="2"/>
        <v>99275.146905884278</v>
      </c>
      <c r="Q30" s="6">
        <f t="shared" si="3"/>
        <v>99275.146905884278</v>
      </c>
      <c r="R30" s="5">
        <f t="shared" si="4"/>
        <v>99420.470995078111</v>
      </c>
      <c r="S30" s="5">
        <f t="shared" si="11"/>
        <v>7189746969.8936796</v>
      </c>
      <c r="T30" s="20">
        <f>SUM(S30:$S$136)</f>
        <v>242946926630.479</v>
      </c>
      <c r="U30" s="6">
        <f t="shared" si="12"/>
        <v>33.790747803475433</v>
      </c>
    </row>
    <row r="31" spans="1:21" x14ac:dyDescent="0.2">
      <c r="A31" s="21">
        <v>17</v>
      </c>
      <c r="B31" s="22">
        <f>Absterbeordnung!B25</f>
        <v>99233.727398963732</v>
      </c>
      <c r="C31" s="15">
        <f t="shared" si="5"/>
        <v>0.7141625624649357</v>
      </c>
      <c r="D31" s="14">
        <f t="shared" si="6"/>
        <v>70869.01304219084</v>
      </c>
      <c r="E31" s="14">
        <f>SUM(D31:$D$127)</f>
        <v>2458763.9054512172</v>
      </c>
      <c r="F31" s="16">
        <f t="shared" si="7"/>
        <v>34.694484936419641</v>
      </c>
      <c r="G31" s="5"/>
      <c r="H31" s="14">
        <f t="shared" si="0"/>
        <v>99233.727398963732</v>
      </c>
      <c r="I31" s="15">
        <f t="shared" si="8"/>
        <v>0.7141625624649357</v>
      </c>
      <c r="J31" s="14">
        <f t="shared" si="9"/>
        <v>70869.01304219084</v>
      </c>
      <c r="K31" s="14">
        <f>SUM($J31:J$127)</f>
        <v>2458763.9054512172</v>
      </c>
      <c r="L31" s="16">
        <f t="shared" si="10"/>
        <v>34.694484936419641</v>
      </c>
      <c r="M31" s="16"/>
      <c r="N31" s="6">
        <v>17</v>
      </c>
      <c r="O31" s="6">
        <f t="shared" si="1"/>
        <v>27</v>
      </c>
      <c r="P31" s="6">
        <f t="shared" si="2"/>
        <v>99233.727398963732</v>
      </c>
      <c r="Q31" s="6">
        <f t="shared" si="3"/>
        <v>99233.727398963732</v>
      </c>
      <c r="R31" s="5">
        <f t="shared" si="4"/>
        <v>99408.101043961273</v>
      </c>
      <c r="S31" s="5">
        <f t="shared" si="11"/>
        <v>7044954009.3839159</v>
      </c>
      <c r="T31" s="20">
        <f>SUM(S31:$S$136)</f>
        <v>235757179660.58533</v>
      </c>
      <c r="U31" s="6">
        <f t="shared" si="12"/>
        <v>33.464686830681295</v>
      </c>
    </row>
    <row r="32" spans="1:21" x14ac:dyDescent="0.2">
      <c r="A32" s="21">
        <v>18</v>
      </c>
      <c r="B32" s="22">
        <f>Absterbeordnung!B26</f>
        <v>99183.951669477843</v>
      </c>
      <c r="C32" s="15">
        <f t="shared" si="5"/>
        <v>0.7001593749656233</v>
      </c>
      <c r="D32" s="14">
        <f t="shared" si="6"/>
        <v>69444.573607522194</v>
      </c>
      <c r="E32" s="14">
        <f>SUM(D32:$D$127)</f>
        <v>2387894.8924090262</v>
      </c>
      <c r="F32" s="16">
        <f t="shared" si="7"/>
        <v>34.385622495209198</v>
      </c>
      <c r="G32" s="5"/>
      <c r="H32" s="14">
        <f t="shared" si="0"/>
        <v>99183.951669477843</v>
      </c>
      <c r="I32" s="15">
        <f t="shared" si="8"/>
        <v>0.7001593749656233</v>
      </c>
      <c r="J32" s="14">
        <f t="shared" si="9"/>
        <v>69444.573607522194</v>
      </c>
      <c r="K32" s="14">
        <f>SUM($J32:J$127)</f>
        <v>2387894.8924090262</v>
      </c>
      <c r="L32" s="16">
        <f t="shared" si="10"/>
        <v>34.385622495209198</v>
      </c>
      <c r="M32" s="16"/>
      <c r="N32" s="6">
        <v>18</v>
      </c>
      <c r="O32" s="6">
        <f t="shared" si="1"/>
        <v>28</v>
      </c>
      <c r="P32" s="6">
        <f t="shared" si="2"/>
        <v>99183.951669477843</v>
      </c>
      <c r="Q32" s="6">
        <f t="shared" si="3"/>
        <v>99183.951669477843</v>
      </c>
      <c r="R32" s="5">
        <f t="shared" si="4"/>
        <v>99395.850177879533</v>
      </c>
      <c r="S32" s="5">
        <f t="shared" si="11"/>
        <v>6902502433.9600039</v>
      </c>
      <c r="T32" s="20">
        <f>SUM(S32:$S$136)</f>
        <v>228712225651.20135</v>
      </c>
      <c r="U32" s="6">
        <f t="shared" si="12"/>
        <v>33.134682361855809</v>
      </c>
    </row>
    <row r="33" spans="1:21" x14ac:dyDescent="0.2">
      <c r="A33" s="21">
        <v>19</v>
      </c>
      <c r="B33" s="22">
        <f>Absterbeordnung!B27</f>
        <v>99101.511011295923</v>
      </c>
      <c r="C33" s="15">
        <f t="shared" si="5"/>
        <v>0.68643075977021895</v>
      </c>
      <c r="D33" s="14">
        <f t="shared" si="6"/>
        <v>68026.325497860584</v>
      </c>
      <c r="E33" s="14">
        <f>SUM(D33:$D$127)</f>
        <v>2318450.3188015036</v>
      </c>
      <c r="F33" s="16">
        <f t="shared" si="7"/>
        <v>34.081663265413603</v>
      </c>
      <c r="G33" s="5"/>
      <c r="H33" s="14">
        <f t="shared" si="0"/>
        <v>99101.511011295923</v>
      </c>
      <c r="I33" s="15">
        <f t="shared" si="8"/>
        <v>0.68643075977021895</v>
      </c>
      <c r="J33" s="14">
        <f t="shared" si="9"/>
        <v>68026.325497860584</v>
      </c>
      <c r="K33" s="14">
        <f>SUM($J33:J$127)</f>
        <v>2318450.3188015036</v>
      </c>
      <c r="L33" s="16">
        <f t="shared" si="10"/>
        <v>34.081663265413603</v>
      </c>
      <c r="M33" s="16"/>
      <c r="N33" s="6">
        <v>19</v>
      </c>
      <c r="O33" s="6">
        <f t="shared" si="1"/>
        <v>29</v>
      </c>
      <c r="P33" s="6">
        <f t="shared" si="2"/>
        <v>99101.511011295923</v>
      </c>
      <c r="Q33" s="6">
        <f t="shared" si="3"/>
        <v>99101.511011295923</v>
      </c>
      <c r="R33" s="5">
        <f t="shared" si="4"/>
        <v>99383.878573754133</v>
      </c>
      <c r="S33" s="5">
        <f t="shared" si="11"/>
        <v>6760720073.0980501</v>
      </c>
      <c r="T33" s="20">
        <f>SUM(S33:$S$136)</f>
        <v>221809723217.24139</v>
      </c>
      <c r="U33" s="6">
        <f t="shared" si="12"/>
        <v>32.808594472038052</v>
      </c>
    </row>
    <row r="34" spans="1:21" x14ac:dyDescent="0.2">
      <c r="A34" s="21">
        <v>20</v>
      </c>
      <c r="B34" s="22">
        <f>Absterbeordnung!B28</f>
        <v>99017.527086300499</v>
      </c>
      <c r="C34" s="15">
        <f t="shared" si="5"/>
        <v>0.67297133310805779</v>
      </c>
      <c r="D34" s="14">
        <f t="shared" si="6"/>
        <v>66635.957204330873</v>
      </c>
      <c r="E34" s="14">
        <f>SUM(D34:$D$127)</f>
        <v>2250423.9933036431</v>
      </c>
      <c r="F34" s="16">
        <f t="shared" si="7"/>
        <v>33.771916660595089</v>
      </c>
      <c r="G34" s="5"/>
      <c r="H34" s="14">
        <f t="shared" si="0"/>
        <v>99017.527086300499</v>
      </c>
      <c r="I34" s="15">
        <f t="shared" si="8"/>
        <v>0.67297133310805779</v>
      </c>
      <c r="J34" s="14">
        <f t="shared" si="9"/>
        <v>66635.957204330873</v>
      </c>
      <c r="K34" s="14">
        <f>SUM($J34:J$127)</f>
        <v>2250423.9933036431</v>
      </c>
      <c r="L34" s="16">
        <f t="shared" si="10"/>
        <v>33.771916660595089</v>
      </c>
      <c r="M34" s="16"/>
      <c r="N34" s="6">
        <v>20</v>
      </c>
      <c r="O34" s="6">
        <f t="shared" si="1"/>
        <v>30</v>
      </c>
      <c r="P34" s="6">
        <f t="shared" si="2"/>
        <v>99017.527086300499</v>
      </c>
      <c r="Q34" s="6">
        <f t="shared" si="3"/>
        <v>99017.527086300499</v>
      </c>
      <c r="R34" s="5">
        <f t="shared" si="4"/>
        <v>99373.038200556679</v>
      </c>
      <c r="S34" s="5">
        <f t="shared" si="11"/>
        <v>6621817520.7966309</v>
      </c>
      <c r="T34" s="20">
        <f>SUM(S34:$S$136)</f>
        <v>215049003144.14331</v>
      </c>
      <c r="U34" s="6">
        <f t="shared" si="12"/>
        <v>32.475827439937071</v>
      </c>
    </row>
    <row r="35" spans="1:21" x14ac:dyDescent="0.2">
      <c r="A35" s="21">
        <v>21</v>
      </c>
      <c r="B35" s="22">
        <f>Absterbeordnung!B29</f>
        <v>98934.706050411725</v>
      </c>
      <c r="C35" s="15">
        <f t="shared" si="5"/>
        <v>0.65977581677260566</v>
      </c>
      <c r="D35" s="14">
        <f t="shared" si="6"/>
        <v>65274.72649156805</v>
      </c>
      <c r="E35" s="14">
        <f>SUM(D35:$D$127)</f>
        <v>2183788.0360993119</v>
      </c>
      <c r="F35" s="16">
        <f t="shared" si="7"/>
        <v>33.455337976504666</v>
      </c>
      <c r="G35" s="5"/>
      <c r="H35" s="14">
        <f t="shared" si="0"/>
        <v>98934.706050411725</v>
      </c>
      <c r="I35" s="15">
        <f t="shared" si="8"/>
        <v>0.65977581677260566</v>
      </c>
      <c r="J35" s="14">
        <f t="shared" si="9"/>
        <v>65274.72649156805</v>
      </c>
      <c r="K35" s="14">
        <f>SUM($J35:J$127)</f>
        <v>2183788.0360993119</v>
      </c>
      <c r="L35" s="16">
        <f t="shared" si="10"/>
        <v>33.455337976504666</v>
      </c>
      <c r="M35" s="16"/>
      <c r="N35" s="6">
        <v>21</v>
      </c>
      <c r="O35" s="6">
        <f t="shared" si="1"/>
        <v>31</v>
      </c>
      <c r="P35" s="6">
        <f t="shared" si="2"/>
        <v>98934.706050411725</v>
      </c>
      <c r="Q35" s="6">
        <f t="shared" si="3"/>
        <v>98934.706050411725</v>
      </c>
      <c r="R35" s="5">
        <f t="shared" si="4"/>
        <v>99362.74621863199</v>
      </c>
      <c r="S35" s="5">
        <f t="shared" si="11"/>
        <v>6485876082.8722897</v>
      </c>
      <c r="T35" s="20">
        <f>SUM(S35:$S$136)</f>
        <v>208427185623.34671</v>
      </c>
      <c r="U35" s="6">
        <f t="shared" si="12"/>
        <v>32.135548530406723</v>
      </c>
    </row>
    <row r="36" spans="1:21" x14ac:dyDescent="0.2">
      <c r="A36" s="21">
        <v>22</v>
      </c>
      <c r="B36" s="22">
        <f>Absterbeordnung!B30</f>
        <v>98851.333571007825</v>
      </c>
      <c r="C36" s="15">
        <f t="shared" si="5"/>
        <v>0.64683903605157411</v>
      </c>
      <c r="D36" s="14">
        <f t="shared" si="6"/>
        <v>63940.90131948331</v>
      </c>
      <c r="E36" s="14">
        <f>SUM(D36:$D$127)</f>
        <v>2118513.3096077433</v>
      </c>
      <c r="F36" s="16">
        <f t="shared" si="7"/>
        <v>33.13236544825206</v>
      </c>
      <c r="G36" s="5"/>
      <c r="H36" s="14">
        <f t="shared" si="0"/>
        <v>98851.333571007825</v>
      </c>
      <c r="I36" s="15">
        <f t="shared" si="8"/>
        <v>0.64683903605157411</v>
      </c>
      <c r="J36" s="14">
        <f t="shared" si="9"/>
        <v>63940.90131948331</v>
      </c>
      <c r="K36" s="14">
        <f>SUM($J36:J$127)</f>
        <v>2118513.3096077433</v>
      </c>
      <c r="L36" s="16">
        <f t="shared" si="10"/>
        <v>33.13236544825206</v>
      </c>
      <c r="M36" s="16"/>
      <c r="N36" s="6">
        <v>22</v>
      </c>
      <c r="O36" s="6">
        <f t="shared" si="1"/>
        <v>32</v>
      </c>
      <c r="P36" s="6">
        <f t="shared" si="2"/>
        <v>98851.333571007825</v>
      </c>
      <c r="Q36" s="6">
        <f t="shared" si="3"/>
        <v>98851.333571007825</v>
      </c>
      <c r="R36" s="5">
        <f t="shared" si="4"/>
        <v>99348.601625457784</v>
      </c>
      <c r="S36" s="5">
        <f t="shared" si="11"/>
        <v>6352439132.7620554</v>
      </c>
      <c r="T36" s="20">
        <f>SUM(S36:$S$136)</f>
        <v>201941309540.47443</v>
      </c>
      <c r="U36" s="6">
        <f t="shared" si="12"/>
        <v>31.789570166675468</v>
      </c>
    </row>
    <row r="37" spans="1:21" x14ac:dyDescent="0.2">
      <c r="A37" s="21">
        <v>23</v>
      </c>
      <c r="B37" s="22">
        <f>Absterbeordnung!B31</f>
        <v>98772.957270321931</v>
      </c>
      <c r="C37" s="15">
        <f t="shared" si="5"/>
        <v>0.63415591769762181</v>
      </c>
      <c r="D37" s="14">
        <f t="shared" si="6"/>
        <v>62637.455361468987</v>
      </c>
      <c r="E37" s="14">
        <f>SUM(D37:$D$127)</f>
        <v>2054572.40828826</v>
      </c>
      <c r="F37" s="16">
        <f t="shared" si="7"/>
        <v>32.801019716265749</v>
      </c>
      <c r="G37" s="5"/>
      <c r="H37" s="14">
        <f t="shared" si="0"/>
        <v>98772.957270321931</v>
      </c>
      <c r="I37" s="15">
        <f t="shared" si="8"/>
        <v>0.63415591769762181</v>
      </c>
      <c r="J37" s="14">
        <f t="shared" si="9"/>
        <v>62637.455361468987</v>
      </c>
      <c r="K37" s="14">
        <f>SUM($J37:J$127)</f>
        <v>2054572.40828826</v>
      </c>
      <c r="L37" s="16">
        <f t="shared" si="10"/>
        <v>32.801019716265749</v>
      </c>
      <c r="M37" s="16"/>
      <c r="N37" s="6">
        <v>23</v>
      </c>
      <c r="O37" s="6">
        <f t="shared" si="1"/>
        <v>33</v>
      </c>
      <c r="P37" s="6">
        <f t="shared" si="2"/>
        <v>98772.957270321931</v>
      </c>
      <c r="Q37" s="6">
        <f t="shared" si="3"/>
        <v>98772.957270321931</v>
      </c>
      <c r="R37" s="5">
        <f t="shared" si="4"/>
        <v>99334.32020952196</v>
      </c>
      <c r="S37" s="5">
        <f t="shared" si="11"/>
        <v>6222049047.9857988</v>
      </c>
      <c r="T37" s="20">
        <f>SUM(S37:$S$136)</f>
        <v>195588870407.71234</v>
      </c>
      <c r="U37" s="6">
        <f t="shared" si="12"/>
        <v>31.434800481206164</v>
      </c>
    </row>
    <row r="38" spans="1:21" x14ac:dyDescent="0.2">
      <c r="A38" s="21">
        <v>24</v>
      </c>
      <c r="B38" s="22">
        <f>Absterbeordnung!B32</f>
        <v>98694.531019294052</v>
      </c>
      <c r="C38" s="15">
        <f t="shared" si="5"/>
        <v>0.62172148793884485</v>
      </c>
      <c r="D38" s="14">
        <f t="shared" si="6"/>
        <v>61360.510676741978</v>
      </c>
      <c r="E38" s="14">
        <f>SUM(D38:$D$127)</f>
        <v>1991934.952926791</v>
      </c>
      <c r="F38" s="16">
        <f t="shared" si="7"/>
        <v>32.462815758178031</v>
      </c>
      <c r="G38" s="5"/>
      <c r="H38" s="14">
        <f t="shared" si="0"/>
        <v>98694.531019294052</v>
      </c>
      <c r="I38" s="15">
        <f t="shared" si="8"/>
        <v>0.62172148793884485</v>
      </c>
      <c r="J38" s="14">
        <f t="shared" si="9"/>
        <v>61360.510676741978</v>
      </c>
      <c r="K38" s="14">
        <f>SUM($J38:J$127)</f>
        <v>1991934.952926791</v>
      </c>
      <c r="L38" s="16">
        <f t="shared" si="10"/>
        <v>32.462815758178031</v>
      </c>
      <c r="M38" s="16"/>
      <c r="N38" s="6">
        <v>24</v>
      </c>
      <c r="O38" s="6">
        <f t="shared" si="1"/>
        <v>34</v>
      </c>
      <c r="P38" s="6">
        <f t="shared" si="2"/>
        <v>98694.531019294052</v>
      </c>
      <c r="Q38" s="6">
        <f t="shared" si="3"/>
        <v>98694.531019294052</v>
      </c>
      <c r="R38" s="5">
        <f t="shared" si="4"/>
        <v>99318.894813337043</v>
      </c>
      <c r="S38" s="5">
        <f t="shared" si="11"/>
        <v>6094258105.5959806</v>
      </c>
      <c r="T38" s="20">
        <f>SUM(S38:$S$136)</f>
        <v>189366821359.72656</v>
      </c>
      <c r="U38" s="6">
        <f t="shared" si="12"/>
        <v>31.072990030704922</v>
      </c>
    </row>
    <row r="39" spans="1:21" x14ac:dyDescent="0.2">
      <c r="A39" s="21">
        <v>25</v>
      </c>
      <c r="B39" s="22">
        <f>Absterbeordnung!B33</f>
        <v>98620.885407935784</v>
      </c>
      <c r="C39" s="15">
        <f t="shared" si="5"/>
        <v>0.60953087052827937</v>
      </c>
      <c r="D39" s="14">
        <f t="shared" si="6"/>
        <v>60112.474134968783</v>
      </c>
      <c r="E39" s="14">
        <f>SUM(D39:$D$127)</f>
        <v>1930574.442250049</v>
      </c>
      <c r="F39" s="16">
        <f t="shared" si="7"/>
        <v>32.116036979535835</v>
      </c>
      <c r="G39" s="5"/>
      <c r="H39" s="14">
        <f t="shared" si="0"/>
        <v>98620.885407935784</v>
      </c>
      <c r="I39" s="15">
        <f t="shared" si="8"/>
        <v>0.60953087052827937</v>
      </c>
      <c r="J39" s="14">
        <f t="shared" si="9"/>
        <v>60112.474134968783</v>
      </c>
      <c r="K39" s="14">
        <f>SUM($J39:J$127)</f>
        <v>1930574.442250049</v>
      </c>
      <c r="L39" s="16">
        <f t="shared" si="10"/>
        <v>32.116036979535835</v>
      </c>
      <c r="M39" s="16"/>
      <c r="N39" s="6">
        <v>25</v>
      </c>
      <c r="O39" s="6">
        <f t="shared" si="1"/>
        <v>35</v>
      </c>
      <c r="P39" s="6">
        <f t="shared" si="2"/>
        <v>98620.885407935784</v>
      </c>
      <c r="Q39" s="6">
        <f t="shared" si="3"/>
        <v>98620.885407935784</v>
      </c>
      <c r="R39" s="5">
        <f t="shared" si="4"/>
        <v>99299.083932783236</v>
      </c>
      <c r="S39" s="5">
        <f t="shared" si="11"/>
        <v>5969113614.5355263</v>
      </c>
      <c r="T39" s="20">
        <f>SUM(S39:$S$136)</f>
        <v>183272563254.13055</v>
      </c>
      <c r="U39" s="6">
        <f t="shared" si="12"/>
        <v>30.703480464476218</v>
      </c>
    </row>
    <row r="40" spans="1:21" x14ac:dyDescent="0.2">
      <c r="A40" s="21">
        <v>26</v>
      </c>
      <c r="B40" s="22">
        <f>Absterbeordnung!B34</f>
        <v>98547.508777886731</v>
      </c>
      <c r="C40" s="15">
        <f t="shared" si="5"/>
        <v>0.59757928483164635</v>
      </c>
      <c r="D40" s="14">
        <f t="shared" si="6"/>
        <v>58889.949817429944</v>
      </c>
      <c r="E40" s="14">
        <f>SUM(D40:$D$127)</f>
        <v>1870461.9681150804</v>
      </c>
      <c r="F40" s="16">
        <f t="shared" si="7"/>
        <v>31.761989506084969</v>
      </c>
      <c r="G40" s="5"/>
      <c r="H40" s="14">
        <f t="shared" si="0"/>
        <v>98547.508777886731</v>
      </c>
      <c r="I40" s="15">
        <f t="shared" si="8"/>
        <v>0.59757928483164635</v>
      </c>
      <c r="J40" s="14">
        <f t="shared" si="9"/>
        <v>58889.949817429944</v>
      </c>
      <c r="K40" s="14">
        <f>SUM($J40:J$127)</f>
        <v>1870461.9681150804</v>
      </c>
      <c r="L40" s="16">
        <f t="shared" si="10"/>
        <v>31.761989506084969</v>
      </c>
      <c r="M40" s="16"/>
      <c r="N40" s="6">
        <v>26</v>
      </c>
      <c r="O40" s="6">
        <f t="shared" si="1"/>
        <v>36</v>
      </c>
      <c r="P40" s="6">
        <f t="shared" si="2"/>
        <v>98547.508777886731</v>
      </c>
      <c r="Q40" s="6">
        <f t="shared" si="3"/>
        <v>98547.508777886731</v>
      </c>
      <c r="R40" s="5">
        <f t="shared" si="4"/>
        <v>99275.146905884278</v>
      </c>
      <c r="S40" s="5">
        <f t="shared" si="11"/>
        <v>5846308419.4055099</v>
      </c>
      <c r="T40" s="20">
        <f>SUM(S40:$S$136)</f>
        <v>177303449639.59503</v>
      </c>
      <c r="U40" s="6">
        <f t="shared" si="12"/>
        <v>30.327419787001997</v>
      </c>
    </row>
    <row r="41" spans="1:21" x14ac:dyDescent="0.2">
      <c r="A41" s="21">
        <v>27</v>
      </c>
      <c r="B41" s="22">
        <f>Absterbeordnung!B35</f>
        <v>98476.447850974597</v>
      </c>
      <c r="C41" s="15">
        <f t="shared" si="5"/>
        <v>0.58586204395259456</v>
      </c>
      <c r="D41" s="14">
        <f t="shared" si="6"/>
        <v>57693.613019163065</v>
      </c>
      <c r="E41" s="14">
        <f>SUM(D41:$D$127)</f>
        <v>1811572.0182976502</v>
      </c>
      <c r="F41" s="16">
        <f t="shared" si="7"/>
        <v>31.399871207510134</v>
      </c>
      <c r="G41" s="5"/>
      <c r="H41" s="14">
        <f t="shared" si="0"/>
        <v>98476.447850974597</v>
      </c>
      <c r="I41" s="15">
        <f t="shared" si="8"/>
        <v>0.58586204395259456</v>
      </c>
      <c r="J41" s="14">
        <f t="shared" si="9"/>
        <v>57693.613019163065</v>
      </c>
      <c r="K41" s="14">
        <f>SUM($J41:J$127)</f>
        <v>1811572.0182976502</v>
      </c>
      <c r="L41" s="16">
        <f t="shared" si="10"/>
        <v>31.399871207510134</v>
      </c>
      <c r="M41" s="16"/>
      <c r="N41" s="6">
        <v>27</v>
      </c>
      <c r="O41" s="6">
        <f t="shared" si="1"/>
        <v>37</v>
      </c>
      <c r="P41" s="6">
        <f t="shared" si="2"/>
        <v>98476.447850974597</v>
      </c>
      <c r="Q41" s="6">
        <f t="shared" si="3"/>
        <v>98476.447850974597</v>
      </c>
      <c r="R41" s="5">
        <f t="shared" si="4"/>
        <v>99233.727398963732</v>
      </c>
      <c r="S41" s="5">
        <f t="shared" si="11"/>
        <v>5725152267.0049324</v>
      </c>
      <c r="T41" s="20">
        <f>SUM(S41:$S$136)</f>
        <v>171457141220.18951</v>
      </c>
      <c r="U41" s="6">
        <f t="shared" si="12"/>
        <v>29.948049104008536</v>
      </c>
    </row>
    <row r="42" spans="1:21" x14ac:dyDescent="0.2">
      <c r="A42" s="21">
        <v>28</v>
      </c>
      <c r="B42" s="22">
        <f>Absterbeordnung!B36</f>
        <v>98401.97182316822</v>
      </c>
      <c r="C42" s="15">
        <f t="shared" si="5"/>
        <v>0.57437455289470041</v>
      </c>
      <c r="D42" s="14">
        <f t="shared" si="6"/>
        <v>56519.588569889151</v>
      </c>
      <c r="E42" s="14">
        <f>SUM(D42:$D$127)</f>
        <v>1753878.4052784871</v>
      </c>
      <c r="F42" s="16">
        <f t="shared" si="7"/>
        <v>31.031337093151933</v>
      </c>
      <c r="G42" s="5"/>
      <c r="H42" s="14">
        <f t="shared" si="0"/>
        <v>98401.97182316822</v>
      </c>
      <c r="I42" s="15">
        <f t="shared" si="8"/>
        <v>0.57437455289470041</v>
      </c>
      <c r="J42" s="14">
        <f t="shared" si="9"/>
        <v>56519.588569889151</v>
      </c>
      <c r="K42" s="14">
        <f>SUM($J42:J$127)</f>
        <v>1753878.4052784871</v>
      </c>
      <c r="L42" s="16">
        <f t="shared" si="10"/>
        <v>31.031337093151933</v>
      </c>
      <c r="M42" s="16"/>
      <c r="N42" s="6">
        <v>28</v>
      </c>
      <c r="O42" s="6">
        <f t="shared" si="1"/>
        <v>38</v>
      </c>
      <c r="P42" s="6">
        <f t="shared" si="2"/>
        <v>98401.97182316822</v>
      </c>
      <c r="Q42" s="6">
        <f t="shared" si="3"/>
        <v>98401.97182316822</v>
      </c>
      <c r="R42" s="5">
        <f t="shared" si="4"/>
        <v>99183.951669477843</v>
      </c>
      <c r="S42" s="5">
        <f t="shared" si="11"/>
        <v>5605836141.0946579</v>
      </c>
      <c r="T42" s="20">
        <f>SUM(S42:$S$136)</f>
        <v>165731988953.18457</v>
      </c>
      <c r="U42" s="6">
        <f t="shared" si="12"/>
        <v>29.564187175977981</v>
      </c>
    </row>
    <row r="43" spans="1:21" x14ac:dyDescent="0.2">
      <c r="A43" s="21">
        <v>29</v>
      </c>
      <c r="B43" s="22">
        <f>Absterbeordnung!B37</f>
        <v>98329.282288142975</v>
      </c>
      <c r="C43" s="15">
        <f t="shared" si="5"/>
        <v>0.56311230675951029</v>
      </c>
      <c r="D43" s="14">
        <f t="shared" si="6"/>
        <v>55370.428971283247</v>
      </c>
      <c r="E43" s="14">
        <f>SUM(D43:$D$127)</f>
        <v>1697358.8167085981</v>
      </c>
      <c r="F43" s="16">
        <f t="shared" si="7"/>
        <v>30.654608393749285</v>
      </c>
      <c r="G43" s="5"/>
      <c r="H43" s="14">
        <f t="shared" si="0"/>
        <v>98329.282288142975</v>
      </c>
      <c r="I43" s="15">
        <f t="shared" si="8"/>
        <v>0.56311230675951029</v>
      </c>
      <c r="J43" s="14">
        <f t="shared" si="9"/>
        <v>55370.428971283247</v>
      </c>
      <c r="K43" s="14">
        <f>SUM($J43:J$127)</f>
        <v>1697358.8167085981</v>
      </c>
      <c r="L43" s="16">
        <f t="shared" si="10"/>
        <v>30.654608393749285</v>
      </c>
      <c r="M43" s="16"/>
      <c r="N43" s="6">
        <v>29</v>
      </c>
      <c r="O43" s="6">
        <f t="shared" si="1"/>
        <v>39</v>
      </c>
      <c r="P43" s="6">
        <f t="shared" si="2"/>
        <v>98329.282288142975</v>
      </c>
      <c r="Q43" s="6">
        <f t="shared" si="3"/>
        <v>98329.282288142975</v>
      </c>
      <c r="R43" s="5">
        <f t="shared" si="4"/>
        <v>99101.511011295923</v>
      </c>
      <c r="S43" s="5">
        <f t="shared" si="11"/>
        <v>5487293176.3978062</v>
      </c>
      <c r="T43" s="20">
        <f>SUM(S43:$S$136)</f>
        <v>160126152812.0899</v>
      </c>
      <c r="U43" s="6">
        <f t="shared" si="12"/>
        <v>29.181264361968442</v>
      </c>
    </row>
    <row r="44" spans="1:21" x14ac:dyDescent="0.2">
      <c r="A44" s="21">
        <v>30</v>
      </c>
      <c r="B44" s="22">
        <f>Absterbeordnung!B38</f>
        <v>98256.097032791018</v>
      </c>
      <c r="C44" s="15">
        <f t="shared" si="5"/>
        <v>0.55207088897991197</v>
      </c>
      <c r="D44" s="14">
        <f t="shared" si="6"/>
        <v>54244.330836589426</v>
      </c>
      <c r="E44" s="14">
        <f>SUM(D44:$D$127)</f>
        <v>1641988.3877373147</v>
      </c>
      <c r="F44" s="16">
        <f t="shared" si="7"/>
        <v>30.270230315565886</v>
      </c>
      <c r="G44" s="5"/>
      <c r="H44" s="14">
        <f t="shared" si="0"/>
        <v>98256.097032791018</v>
      </c>
      <c r="I44" s="15">
        <f t="shared" si="8"/>
        <v>0.55207088897991197</v>
      </c>
      <c r="J44" s="14">
        <f t="shared" si="9"/>
        <v>54244.330836589426</v>
      </c>
      <c r="K44" s="14">
        <f>SUM($J44:J$127)</f>
        <v>1641988.3877373147</v>
      </c>
      <c r="L44" s="16">
        <f t="shared" si="10"/>
        <v>30.270230315565886</v>
      </c>
      <c r="M44" s="16"/>
      <c r="N44" s="6">
        <v>30</v>
      </c>
      <c r="O44" s="6">
        <f t="shared" si="1"/>
        <v>40</v>
      </c>
      <c r="P44" s="6">
        <f t="shared" si="2"/>
        <v>98256.097032791018</v>
      </c>
      <c r="Q44" s="6">
        <f t="shared" si="3"/>
        <v>98256.097032791018</v>
      </c>
      <c r="R44" s="5">
        <f t="shared" si="4"/>
        <v>99017.527086300499</v>
      </c>
      <c r="S44" s="5">
        <f t="shared" si="11"/>
        <v>5371139497.8902388</v>
      </c>
      <c r="T44" s="20">
        <f>SUM(S44:$S$136)</f>
        <v>154638859635.69211</v>
      </c>
      <c r="U44" s="6">
        <f t="shared" si="12"/>
        <v>28.790698825907167</v>
      </c>
    </row>
    <row r="45" spans="1:21" x14ac:dyDescent="0.2">
      <c r="A45" s="21">
        <v>31</v>
      </c>
      <c r="B45" s="22">
        <f>Absterbeordnung!B39</f>
        <v>98180.189262654894</v>
      </c>
      <c r="C45" s="15">
        <f t="shared" si="5"/>
        <v>0.54124596958814919</v>
      </c>
      <c r="D45" s="14">
        <f t="shared" si="6"/>
        <v>53139.631731813643</v>
      </c>
      <c r="E45" s="14">
        <f>SUM(D45:$D$127)</f>
        <v>1587744.0569007252</v>
      </c>
      <c r="F45" s="16">
        <f t="shared" si="7"/>
        <v>29.878717732064644</v>
      </c>
      <c r="G45" s="5"/>
      <c r="H45" s="14">
        <f t="shared" si="0"/>
        <v>98180.189262654894</v>
      </c>
      <c r="I45" s="15">
        <f t="shared" si="8"/>
        <v>0.54124596958814919</v>
      </c>
      <c r="J45" s="14">
        <f t="shared" si="9"/>
        <v>53139.631731813643</v>
      </c>
      <c r="K45" s="14">
        <f>SUM($J45:J$127)</f>
        <v>1587744.0569007252</v>
      </c>
      <c r="L45" s="16">
        <f t="shared" si="10"/>
        <v>29.878717732064644</v>
      </c>
      <c r="M45" s="16"/>
      <c r="N45" s="6">
        <v>31</v>
      </c>
      <c r="O45" s="6">
        <f t="shared" si="1"/>
        <v>41</v>
      </c>
      <c r="P45" s="6">
        <f t="shared" si="2"/>
        <v>98180.189262654894</v>
      </c>
      <c r="Q45" s="6">
        <f t="shared" si="3"/>
        <v>98180.189262654894</v>
      </c>
      <c r="R45" s="5">
        <f t="shared" si="4"/>
        <v>98934.706050411725</v>
      </c>
      <c r="S45" s="5">
        <f t="shared" si="11"/>
        <v>5257353845.0141134</v>
      </c>
      <c r="T45" s="20">
        <f>SUM(S45:$S$136)</f>
        <v>149267720137.80188</v>
      </c>
      <c r="U45" s="6">
        <f t="shared" si="12"/>
        <v>28.392176851356897</v>
      </c>
    </row>
    <row r="46" spans="1:21" x14ac:dyDescent="0.2">
      <c r="A46" s="21">
        <v>32</v>
      </c>
      <c r="B46" s="22">
        <f>Absterbeordnung!B40</f>
        <v>98099.81801942426</v>
      </c>
      <c r="C46" s="15">
        <f t="shared" si="5"/>
        <v>0.53063330351779314</v>
      </c>
      <c r="D46" s="14">
        <f t="shared" si="6"/>
        <v>52055.030510141427</v>
      </c>
      <c r="E46" s="14">
        <f>SUM(D46:$D$127)</f>
        <v>1534604.4251689117</v>
      </c>
      <c r="F46" s="16">
        <f t="shared" si="7"/>
        <v>29.48042504499038</v>
      </c>
      <c r="G46" s="5"/>
      <c r="H46" s="14">
        <f t="shared" ref="H46:H77" si="13">B46</f>
        <v>98099.81801942426</v>
      </c>
      <c r="I46" s="15">
        <f t="shared" si="8"/>
        <v>0.53063330351779314</v>
      </c>
      <c r="J46" s="14">
        <f t="shared" si="9"/>
        <v>52055.030510141427</v>
      </c>
      <c r="K46" s="14">
        <f>SUM($J46:J$127)</f>
        <v>1534604.4251689117</v>
      </c>
      <c r="L46" s="16">
        <f t="shared" si="10"/>
        <v>29.48042504499038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98099.81801942426</v>
      </c>
      <c r="Q46" s="6">
        <f t="shared" ref="Q46:Q77" si="16">B46</f>
        <v>98099.81801942426</v>
      </c>
      <c r="R46" s="5">
        <f t="shared" ref="R46:R77" si="17">LOOKUP(N46,$O$14:$O$136,$Q$14:$Q$136)</f>
        <v>98851.333571007825</v>
      </c>
      <c r="S46" s="5">
        <f t="shared" si="11"/>
        <v>5145709185.0069799</v>
      </c>
      <c r="T46" s="20">
        <f>SUM(S46:$S$136)</f>
        <v>144010366292.78775</v>
      </c>
      <c r="U46" s="6">
        <f t="shared" si="12"/>
        <v>27.986495372181125</v>
      </c>
    </row>
    <row r="47" spans="1:21" x14ac:dyDescent="0.2">
      <c r="A47" s="21">
        <v>33</v>
      </c>
      <c r="B47" s="22">
        <f>Absterbeordnung!B41</f>
        <v>98016.836078265769</v>
      </c>
      <c r="C47" s="15">
        <f t="shared" ref="C47:C78" si="18">1/(((1+($B$5/100))^A47))</f>
        <v>0.52022872893901284</v>
      </c>
      <c r="D47" s="14">
        <f t="shared" ref="D47:D78" si="19">B47*C47</f>
        <v>50991.174047619774</v>
      </c>
      <c r="E47" s="14">
        <f>SUM(D47:$D$127)</f>
        <v>1482549.3946587702</v>
      </c>
      <c r="F47" s="16">
        <f t="shared" ref="F47:F78" si="20">E47/D47</f>
        <v>29.074627567395154</v>
      </c>
      <c r="G47" s="5"/>
      <c r="H47" s="14">
        <f t="shared" si="13"/>
        <v>98016.836078265769</v>
      </c>
      <c r="I47" s="15">
        <f t="shared" ref="I47:I78" si="21">1/(((1+($B$5/100))^A47))</f>
        <v>0.52022872893901284</v>
      </c>
      <c r="J47" s="14">
        <f t="shared" ref="J47:J78" si="22">H47*I47</f>
        <v>50991.174047619774</v>
      </c>
      <c r="K47" s="14">
        <f>SUM($J47:J$127)</f>
        <v>1482549.3946587702</v>
      </c>
      <c r="L47" s="16">
        <f t="shared" ref="L47:L78" si="23">K47/J47</f>
        <v>29.074627567395154</v>
      </c>
      <c r="M47" s="16"/>
      <c r="N47" s="6">
        <v>33</v>
      </c>
      <c r="O47" s="6">
        <f t="shared" si="14"/>
        <v>43</v>
      </c>
      <c r="P47" s="6">
        <f t="shared" si="15"/>
        <v>98016.836078265769</v>
      </c>
      <c r="Q47" s="6">
        <f t="shared" si="16"/>
        <v>98016.836078265769</v>
      </c>
      <c r="R47" s="5">
        <f t="shared" si="17"/>
        <v>98772.957270321931</v>
      </c>
      <c r="S47" s="5">
        <f t="shared" ref="S47:S78" si="24">P47*R47*I47</f>
        <v>5036549055.3690968</v>
      </c>
      <c r="T47" s="20">
        <f>SUM(S47:$S$136)</f>
        <v>138864657107.78073</v>
      </c>
      <c r="U47" s="6">
        <f t="shared" ref="U47:U78" si="25">T47/S47</f>
        <v>27.571389771285414</v>
      </c>
    </row>
    <row r="48" spans="1:21" x14ac:dyDescent="0.2">
      <c r="A48" s="21">
        <v>34</v>
      </c>
      <c r="B48" s="22">
        <f>Absterbeordnung!B42</f>
        <v>97928.235479593917</v>
      </c>
      <c r="C48" s="15">
        <f t="shared" si="18"/>
        <v>0.51002816562648323</v>
      </c>
      <c r="D48" s="14">
        <f t="shared" si="19"/>
        <v>49946.158304695578</v>
      </c>
      <c r="E48" s="14">
        <f>SUM(D48:$D$127)</f>
        <v>1431558.2206111506</v>
      </c>
      <c r="F48" s="16">
        <f t="shared" si="20"/>
        <v>28.662028656497608</v>
      </c>
      <c r="G48" s="5"/>
      <c r="H48" s="14">
        <f t="shared" si="13"/>
        <v>97928.235479593917</v>
      </c>
      <c r="I48" s="15">
        <f t="shared" si="21"/>
        <v>0.51002816562648323</v>
      </c>
      <c r="J48" s="14">
        <f t="shared" si="22"/>
        <v>49946.158304695578</v>
      </c>
      <c r="K48" s="14">
        <f>SUM($J48:J$127)</f>
        <v>1431558.2206111506</v>
      </c>
      <c r="L48" s="16">
        <f t="shared" si="23"/>
        <v>28.662028656497608</v>
      </c>
      <c r="M48" s="16"/>
      <c r="N48" s="6">
        <v>34</v>
      </c>
      <c r="O48" s="6">
        <f t="shared" si="14"/>
        <v>44</v>
      </c>
      <c r="P48" s="6">
        <f t="shared" si="15"/>
        <v>97928.235479593917</v>
      </c>
      <c r="Q48" s="6">
        <f t="shared" si="16"/>
        <v>97928.235479593917</v>
      </c>
      <c r="R48" s="5">
        <f t="shared" si="17"/>
        <v>98694.531019294052</v>
      </c>
      <c r="S48" s="5">
        <f t="shared" si="24"/>
        <v>4929412670.0973492</v>
      </c>
      <c r="T48" s="20">
        <f>SUM(S48:$S$136)</f>
        <v>133828108052.41164</v>
      </c>
      <c r="U48" s="6">
        <f t="shared" si="25"/>
        <v>27.148895215090345</v>
      </c>
    </row>
    <row r="49" spans="1:21" x14ac:dyDescent="0.2">
      <c r="A49" s="21">
        <v>35</v>
      </c>
      <c r="B49" s="22">
        <f>Absterbeordnung!B43</f>
        <v>97832.667802564567</v>
      </c>
      <c r="C49" s="15">
        <f t="shared" si="18"/>
        <v>0.50002761335929735</v>
      </c>
      <c r="D49" s="14">
        <f t="shared" si="19"/>
        <v>48919.035389889337</v>
      </c>
      <c r="E49" s="14">
        <f>SUM(D49:$D$127)</f>
        <v>1381612.0623064551</v>
      </c>
      <c r="F49" s="16">
        <f t="shared" si="20"/>
        <v>28.242831267928249</v>
      </c>
      <c r="G49" s="5"/>
      <c r="H49" s="14">
        <f t="shared" si="13"/>
        <v>97832.667802564567</v>
      </c>
      <c r="I49" s="15">
        <f t="shared" si="21"/>
        <v>0.50002761335929735</v>
      </c>
      <c r="J49" s="14">
        <f t="shared" si="22"/>
        <v>48919.035389889337</v>
      </c>
      <c r="K49" s="14">
        <f>SUM($J49:J$127)</f>
        <v>1381612.0623064551</v>
      </c>
      <c r="L49" s="16">
        <f t="shared" si="23"/>
        <v>28.242831267928249</v>
      </c>
      <c r="M49" s="16"/>
      <c r="N49" s="6">
        <v>35</v>
      </c>
      <c r="O49" s="6">
        <f t="shared" si="14"/>
        <v>45</v>
      </c>
      <c r="P49" s="6">
        <f t="shared" si="15"/>
        <v>97832.667802564567</v>
      </c>
      <c r="Q49" s="6">
        <f t="shared" si="16"/>
        <v>97832.667802564567</v>
      </c>
      <c r="R49" s="5">
        <f t="shared" si="17"/>
        <v>98620.885407935784</v>
      </c>
      <c r="S49" s="5">
        <f t="shared" si="24"/>
        <v>4824438583.4530315</v>
      </c>
      <c r="T49" s="20">
        <f>SUM(S49:$S$136)</f>
        <v>128898695382.3143</v>
      </c>
      <c r="U49" s="6">
        <f t="shared" si="25"/>
        <v>26.717864297084009</v>
      </c>
    </row>
    <row r="50" spans="1:21" x14ac:dyDescent="0.2">
      <c r="A50" s="21">
        <v>36</v>
      </c>
      <c r="B50" s="22">
        <f>Absterbeordnung!B44</f>
        <v>97725.456861003477</v>
      </c>
      <c r="C50" s="15">
        <f t="shared" si="18"/>
        <v>0.49022315035225233</v>
      </c>
      <c r="D50" s="14">
        <f t="shared" si="19"/>
        <v>47907.28133201426</v>
      </c>
      <c r="E50" s="14">
        <f>SUM(D50:$D$127)</f>
        <v>1332693.0269165656</v>
      </c>
      <c r="F50" s="16">
        <f t="shared" si="20"/>
        <v>27.818172725781192</v>
      </c>
      <c r="G50" s="5"/>
      <c r="H50" s="14">
        <f t="shared" si="13"/>
        <v>97725.456861003477</v>
      </c>
      <c r="I50" s="15">
        <f t="shared" si="21"/>
        <v>0.49022315035225233</v>
      </c>
      <c r="J50" s="14">
        <f t="shared" si="22"/>
        <v>47907.28133201426</v>
      </c>
      <c r="K50" s="14">
        <f>SUM($J50:J$127)</f>
        <v>1332693.0269165656</v>
      </c>
      <c r="L50" s="16">
        <f t="shared" si="23"/>
        <v>27.818172725781192</v>
      </c>
      <c r="M50" s="16"/>
      <c r="N50" s="6">
        <v>36</v>
      </c>
      <c r="O50" s="6">
        <f t="shared" si="14"/>
        <v>46</v>
      </c>
      <c r="P50" s="6">
        <f t="shared" si="15"/>
        <v>97725.456861003477</v>
      </c>
      <c r="Q50" s="6">
        <f t="shared" si="16"/>
        <v>97725.456861003477</v>
      </c>
      <c r="R50" s="5">
        <f t="shared" si="17"/>
        <v>98547.508777886731</v>
      </c>
      <c r="S50" s="5">
        <f t="shared" si="24"/>
        <v>4721143227.5913639</v>
      </c>
      <c r="T50" s="20">
        <f>SUM(S50:$S$136)</f>
        <v>124074256798.86127</v>
      </c>
      <c r="U50" s="6">
        <f t="shared" si="25"/>
        <v>26.280553420566644</v>
      </c>
    </row>
    <row r="51" spans="1:21" x14ac:dyDescent="0.2">
      <c r="A51" s="21">
        <v>37</v>
      </c>
      <c r="B51" s="22">
        <f>Absterbeordnung!B45</f>
        <v>97611.087203674426</v>
      </c>
      <c r="C51" s="15">
        <f t="shared" si="18"/>
        <v>0.48061093171789437</v>
      </c>
      <c r="D51" s="14">
        <f t="shared" si="19"/>
        <v>46912.955566954603</v>
      </c>
      <c r="E51" s="14">
        <f>SUM(D51:$D$127)</f>
        <v>1284785.7455845515</v>
      </c>
      <c r="F51" s="16">
        <f t="shared" si="20"/>
        <v>27.386587139045066</v>
      </c>
      <c r="G51" s="5"/>
      <c r="H51" s="14">
        <f t="shared" si="13"/>
        <v>97611.087203674426</v>
      </c>
      <c r="I51" s="15">
        <f t="shared" si="21"/>
        <v>0.48061093171789437</v>
      </c>
      <c r="J51" s="14">
        <f t="shared" si="22"/>
        <v>46912.955566954603</v>
      </c>
      <c r="K51" s="14">
        <f>SUM($J51:J$127)</f>
        <v>1284785.7455845515</v>
      </c>
      <c r="L51" s="16">
        <f t="shared" si="23"/>
        <v>27.386587139045066</v>
      </c>
      <c r="M51" s="16"/>
      <c r="N51" s="6">
        <v>37</v>
      </c>
      <c r="O51" s="6">
        <f t="shared" si="14"/>
        <v>47</v>
      </c>
      <c r="P51" s="6">
        <f t="shared" si="15"/>
        <v>97611.087203674426</v>
      </c>
      <c r="Q51" s="6">
        <f t="shared" si="16"/>
        <v>97611.087203674426</v>
      </c>
      <c r="R51" s="5">
        <f t="shared" si="17"/>
        <v>98476.447850974597</v>
      </c>
      <c r="S51" s="5">
        <f t="shared" si="24"/>
        <v>4619821222.4242935</v>
      </c>
      <c r="T51" s="20">
        <f>SUM(S51:$S$136)</f>
        <v>119353113571.2699</v>
      </c>
      <c r="U51" s="6">
        <f t="shared" si="25"/>
        <v>25.835006989434596</v>
      </c>
    </row>
    <row r="52" spans="1:21" x14ac:dyDescent="0.2">
      <c r="A52" s="21">
        <v>38</v>
      </c>
      <c r="B52" s="22">
        <f>Absterbeordnung!B46</f>
        <v>97488.615425021417</v>
      </c>
      <c r="C52" s="15">
        <f t="shared" si="18"/>
        <v>0.47118718795871989</v>
      </c>
      <c r="D52" s="14">
        <f t="shared" si="19"/>
        <v>45935.386560104926</v>
      </c>
      <c r="E52" s="14">
        <f>SUM(D52:$D$127)</f>
        <v>1237872.7900175969</v>
      </c>
      <c r="F52" s="16">
        <f t="shared" si="20"/>
        <v>26.948130465776782</v>
      </c>
      <c r="G52" s="5"/>
      <c r="H52" s="14">
        <f t="shared" si="13"/>
        <v>97488.615425021417</v>
      </c>
      <c r="I52" s="15">
        <f t="shared" si="21"/>
        <v>0.47118718795871989</v>
      </c>
      <c r="J52" s="14">
        <f t="shared" si="22"/>
        <v>45935.386560104926</v>
      </c>
      <c r="K52" s="14">
        <f>SUM($J52:J$127)</f>
        <v>1237872.7900175969</v>
      </c>
      <c r="L52" s="16">
        <f t="shared" si="23"/>
        <v>26.948130465776782</v>
      </c>
      <c r="M52" s="16"/>
      <c r="N52" s="6">
        <v>38</v>
      </c>
      <c r="O52" s="6">
        <f t="shared" si="14"/>
        <v>48</v>
      </c>
      <c r="P52" s="6">
        <f t="shared" si="15"/>
        <v>97488.615425021417</v>
      </c>
      <c r="Q52" s="6">
        <f t="shared" si="16"/>
        <v>97488.615425021417</v>
      </c>
      <c r="R52" s="5">
        <f t="shared" si="17"/>
        <v>98401.97182316822</v>
      </c>
      <c r="S52" s="5">
        <f t="shared" si="24"/>
        <v>4520132613.9737854</v>
      </c>
      <c r="T52" s="20">
        <f>SUM(S52:$S$136)</f>
        <v>114733292348.84563</v>
      </c>
      <c r="U52" s="6">
        <f t="shared" si="25"/>
        <v>25.382727045253684</v>
      </c>
    </row>
    <row r="53" spans="1:21" x14ac:dyDescent="0.2">
      <c r="A53" s="21">
        <v>39</v>
      </c>
      <c r="B53" s="22">
        <f>Absterbeordnung!B47</f>
        <v>97347.083454557913</v>
      </c>
      <c r="C53" s="15">
        <f t="shared" si="18"/>
        <v>0.46194822348894127</v>
      </c>
      <c r="D53" s="14">
        <f t="shared" si="19"/>
        <v>44969.312263662738</v>
      </c>
      <c r="E53" s="14">
        <f>SUM(D53:$D$127)</f>
        <v>1191937.4034574917</v>
      </c>
      <c r="F53" s="16">
        <f t="shared" si="20"/>
        <v>26.505573322290534</v>
      </c>
      <c r="G53" s="5"/>
      <c r="H53" s="14">
        <f t="shared" si="13"/>
        <v>97347.083454557913</v>
      </c>
      <c r="I53" s="15">
        <f t="shared" si="21"/>
        <v>0.46194822348894127</v>
      </c>
      <c r="J53" s="14">
        <f t="shared" si="22"/>
        <v>44969.312263662738</v>
      </c>
      <c r="K53" s="14">
        <f>SUM($J53:J$127)</f>
        <v>1191937.4034574917</v>
      </c>
      <c r="L53" s="16">
        <f t="shared" si="23"/>
        <v>26.505573322290534</v>
      </c>
      <c r="M53" s="16"/>
      <c r="N53" s="6">
        <v>39</v>
      </c>
      <c r="O53" s="6">
        <f t="shared" si="14"/>
        <v>49</v>
      </c>
      <c r="P53" s="6">
        <f t="shared" si="15"/>
        <v>97347.083454557913</v>
      </c>
      <c r="Q53" s="6">
        <f t="shared" si="16"/>
        <v>97347.083454557913</v>
      </c>
      <c r="R53" s="5">
        <f t="shared" si="17"/>
        <v>98329.282288142975</v>
      </c>
      <c r="S53" s="5">
        <f t="shared" si="24"/>
        <v>4421800199.8773432</v>
      </c>
      <c r="T53" s="20">
        <f>SUM(S53:$S$136)</f>
        <v>110213159734.87184</v>
      </c>
      <c r="U53" s="6">
        <f t="shared" si="25"/>
        <v>24.924952452154908</v>
      </c>
    </row>
    <row r="54" spans="1:21" x14ac:dyDescent="0.2">
      <c r="A54" s="21">
        <v>40</v>
      </c>
      <c r="B54" s="22">
        <f>Absterbeordnung!B48</f>
        <v>97190.54341987097</v>
      </c>
      <c r="C54" s="15">
        <f t="shared" si="18"/>
        <v>0.45289041518523643</v>
      </c>
      <c r="D54" s="14">
        <f t="shared" si="19"/>
        <v>44016.665561504109</v>
      </c>
      <c r="E54" s="14">
        <f>SUM(D54:$D$127)</f>
        <v>1146968.091193829</v>
      </c>
      <c r="F54" s="16">
        <f t="shared" si="20"/>
        <v>26.05758697444222</v>
      </c>
      <c r="G54" s="5"/>
      <c r="H54" s="14">
        <f t="shared" si="13"/>
        <v>97190.54341987097</v>
      </c>
      <c r="I54" s="15">
        <f t="shared" si="21"/>
        <v>0.45289041518523643</v>
      </c>
      <c r="J54" s="14">
        <f t="shared" si="22"/>
        <v>44016.665561504109</v>
      </c>
      <c r="K54" s="14">
        <f>SUM($J54:J$127)</f>
        <v>1146968.091193829</v>
      </c>
      <c r="L54" s="16">
        <f t="shared" si="23"/>
        <v>26.05758697444222</v>
      </c>
      <c r="M54" s="16"/>
      <c r="N54" s="6">
        <v>40</v>
      </c>
      <c r="O54" s="6">
        <f t="shared" si="14"/>
        <v>50</v>
      </c>
      <c r="P54" s="6">
        <f t="shared" si="15"/>
        <v>97190.54341987097</v>
      </c>
      <c r="Q54" s="6">
        <f t="shared" si="16"/>
        <v>97190.54341987097</v>
      </c>
      <c r="R54" s="5">
        <f t="shared" si="17"/>
        <v>98256.097032791018</v>
      </c>
      <c r="S54" s="5">
        <f t="shared" si="24"/>
        <v>4324905762.4710588</v>
      </c>
      <c r="T54" s="20">
        <f>SUM(S54:$S$136)</f>
        <v>105791359534.99449</v>
      </c>
      <c r="U54" s="6">
        <f t="shared" si="25"/>
        <v>24.460962930796903</v>
      </c>
    </row>
    <row r="55" spans="1:21" x14ac:dyDescent="0.2">
      <c r="A55" s="21">
        <v>41</v>
      </c>
      <c r="B55" s="22">
        <f>Absterbeordnung!B49</f>
        <v>97014.891971949881</v>
      </c>
      <c r="C55" s="15">
        <f t="shared" si="18"/>
        <v>0.44401021096591808</v>
      </c>
      <c r="D55" s="14">
        <f t="shared" si="19"/>
        <v>43075.602651301218</v>
      </c>
      <c r="E55" s="14">
        <f>SUM(D55:$D$127)</f>
        <v>1102951.425632325</v>
      </c>
      <c r="F55" s="16">
        <f t="shared" si="20"/>
        <v>25.605014387396093</v>
      </c>
      <c r="G55" s="5"/>
      <c r="H55" s="14">
        <f t="shared" si="13"/>
        <v>97014.891971949881</v>
      </c>
      <c r="I55" s="15">
        <f t="shared" si="21"/>
        <v>0.44401021096591808</v>
      </c>
      <c r="J55" s="14">
        <f t="shared" si="22"/>
        <v>43075.602651301218</v>
      </c>
      <c r="K55" s="14">
        <f>SUM($J55:J$127)</f>
        <v>1102951.425632325</v>
      </c>
      <c r="L55" s="16">
        <f t="shared" si="23"/>
        <v>25.605014387396093</v>
      </c>
      <c r="M55" s="16"/>
      <c r="N55" s="6">
        <v>41</v>
      </c>
      <c r="O55" s="6">
        <f t="shared" si="14"/>
        <v>51</v>
      </c>
      <c r="P55" s="6">
        <f t="shared" si="15"/>
        <v>97014.891971949881</v>
      </c>
      <c r="Q55" s="6">
        <f t="shared" si="16"/>
        <v>97014.891971949881</v>
      </c>
      <c r="R55" s="5">
        <f t="shared" si="17"/>
        <v>98180.189262654894</v>
      </c>
      <c r="S55" s="5">
        <f t="shared" si="24"/>
        <v>4229170820.9076729</v>
      </c>
      <c r="T55" s="20">
        <f>SUM(S55:$S$136)</f>
        <v>101466453772.52344</v>
      </c>
      <c r="U55" s="6">
        <f t="shared" si="25"/>
        <v>23.992044320107766</v>
      </c>
    </row>
    <row r="56" spans="1:21" x14ac:dyDescent="0.2">
      <c r="A56" s="21">
        <v>42</v>
      </c>
      <c r="B56" s="22">
        <f>Absterbeordnung!B50</f>
        <v>96824.300110428216</v>
      </c>
      <c r="C56" s="15">
        <f t="shared" si="18"/>
        <v>0.4353041283979589</v>
      </c>
      <c r="D56" s="14">
        <f t="shared" si="19"/>
        <v>42148.017567312352</v>
      </c>
      <c r="E56" s="14">
        <f>SUM(D56:$D$127)</f>
        <v>1059875.8229810237</v>
      </c>
      <c r="F56" s="16">
        <f t="shared" si="20"/>
        <v>25.14651658973883</v>
      </c>
      <c r="G56" s="5"/>
      <c r="H56" s="14">
        <f t="shared" si="13"/>
        <v>96824.300110428216</v>
      </c>
      <c r="I56" s="15">
        <f t="shared" si="21"/>
        <v>0.4353041283979589</v>
      </c>
      <c r="J56" s="14">
        <f t="shared" si="22"/>
        <v>42148.017567312352</v>
      </c>
      <c r="K56" s="14">
        <f>SUM($J56:J$127)</f>
        <v>1059875.8229810237</v>
      </c>
      <c r="L56" s="16">
        <f t="shared" si="23"/>
        <v>25.14651658973883</v>
      </c>
      <c r="M56" s="16"/>
      <c r="N56" s="6">
        <v>42</v>
      </c>
      <c r="O56" s="6">
        <f t="shared" si="14"/>
        <v>52</v>
      </c>
      <c r="P56" s="6">
        <f t="shared" si="15"/>
        <v>96824.300110428216</v>
      </c>
      <c r="Q56" s="6">
        <f t="shared" si="16"/>
        <v>96824.300110428216</v>
      </c>
      <c r="R56" s="5">
        <f t="shared" si="17"/>
        <v>98099.81801942426</v>
      </c>
      <c r="S56" s="5">
        <f t="shared" si="24"/>
        <v>4134712853.2328382</v>
      </c>
      <c r="T56" s="20">
        <f>SUM(S56:$S$136)</f>
        <v>97237282951.615784</v>
      </c>
      <c r="U56" s="6">
        <f t="shared" si="25"/>
        <v>23.517300089071036</v>
      </c>
    </row>
    <row r="57" spans="1:21" x14ac:dyDescent="0.2">
      <c r="A57" s="21">
        <v>43</v>
      </c>
      <c r="B57" s="22">
        <f>Absterbeordnung!B51</f>
        <v>96605.443363259255</v>
      </c>
      <c r="C57" s="15">
        <f t="shared" si="18"/>
        <v>0.4267687533313323</v>
      </c>
      <c r="D57" s="14">
        <f t="shared" si="19"/>
        <v>41228.184629158779</v>
      </c>
      <c r="E57" s="14">
        <f>SUM(D57:$D$127)</f>
        <v>1017727.8054137116</v>
      </c>
      <c r="F57" s="16">
        <f t="shared" si="20"/>
        <v>24.685244198065419</v>
      </c>
      <c r="G57" s="5"/>
      <c r="H57" s="14">
        <f t="shared" si="13"/>
        <v>96605.443363259255</v>
      </c>
      <c r="I57" s="15">
        <f t="shared" si="21"/>
        <v>0.4267687533313323</v>
      </c>
      <c r="J57" s="14">
        <f t="shared" si="22"/>
        <v>41228.184629158779</v>
      </c>
      <c r="K57" s="14">
        <f>SUM($J57:J$127)</f>
        <v>1017727.8054137116</v>
      </c>
      <c r="L57" s="16">
        <f t="shared" si="23"/>
        <v>24.685244198065419</v>
      </c>
      <c r="M57" s="16"/>
      <c r="N57" s="6">
        <v>43</v>
      </c>
      <c r="O57" s="6">
        <f t="shared" si="14"/>
        <v>53</v>
      </c>
      <c r="P57" s="6">
        <f t="shared" si="15"/>
        <v>96605.443363259255</v>
      </c>
      <c r="Q57" s="6">
        <f t="shared" si="16"/>
        <v>96605.443363259255</v>
      </c>
      <c r="R57" s="5">
        <f t="shared" si="17"/>
        <v>98016.836078265769</v>
      </c>
      <c r="S57" s="5">
        <f t="shared" si="24"/>
        <v>4041056214.6007328</v>
      </c>
      <c r="T57" s="20">
        <f>SUM(S57:$S$136)</f>
        <v>93102570098.382935</v>
      </c>
      <c r="U57" s="6">
        <f t="shared" si="25"/>
        <v>23.039167275623193</v>
      </c>
    </row>
    <row r="58" spans="1:21" x14ac:dyDescent="0.2">
      <c r="A58" s="21">
        <v>44</v>
      </c>
      <c r="B58" s="22">
        <f>Absterbeordnung!B52</f>
        <v>96359.951945432069</v>
      </c>
      <c r="C58" s="15">
        <f t="shared" si="18"/>
        <v>0.41840073856012966</v>
      </c>
      <c r="D58" s="14">
        <f t="shared" si="19"/>
        <v>40317.075061587384</v>
      </c>
      <c r="E58" s="14">
        <f>SUM(D58:$D$127)</f>
        <v>976499.62078455288</v>
      </c>
      <c r="F58" s="16">
        <f t="shared" si="20"/>
        <v>24.220497625209067</v>
      </c>
      <c r="G58" s="5"/>
      <c r="H58" s="14">
        <f t="shared" si="13"/>
        <v>96359.951945432069</v>
      </c>
      <c r="I58" s="15">
        <f t="shared" si="21"/>
        <v>0.41840073856012966</v>
      </c>
      <c r="J58" s="14">
        <f t="shared" si="22"/>
        <v>40317.075061587384</v>
      </c>
      <c r="K58" s="14">
        <f>SUM($J58:J$127)</f>
        <v>976499.62078455288</v>
      </c>
      <c r="L58" s="16">
        <f t="shared" si="23"/>
        <v>24.220497625209067</v>
      </c>
      <c r="M58" s="16"/>
      <c r="N58" s="6">
        <v>44</v>
      </c>
      <c r="O58" s="6">
        <f t="shared" si="14"/>
        <v>54</v>
      </c>
      <c r="P58" s="6">
        <f t="shared" si="15"/>
        <v>96359.951945432069</v>
      </c>
      <c r="Q58" s="6">
        <f t="shared" si="16"/>
        <v>96359.951945432069</v>
      </c>
      <c r="R58" s="5">
        <f t="shared" si="17"/>
        <v>97928.235479593917</v>
      </c>
      <c r="S58" s="5">
        <f t="shared" si="24"/>
        <v>3948180020.4795923</v>
      </c>
      <c r="T58" s="20">
        <f>SUM(S58:$S$136)</f>
        <v>89061513883.782227</v>
      </c>
      <c r="U58" s="6">
        <f t="shared" si="25"/>
        <v>22.557612221786119</v>
      </c>
    </row>
    <row r="59" spans="1:21" x14ac:dyDescent="0.2">
      <c r="A59" s="21">
        <v>45</v>
      </c>
      <c r="B59" s="22">
        <f>Absterbeordnung!B53</f>
        <v>96095.133366279333</v>
      </c>
      <c r="C59" s="15">
        <f t="shared" si="18"/>
        <v>0.41019680250993107</v>
      </c>
      <c r="D59" s="14">
        <f t="shared" si="19"/>
        <v>39417.916443613169</v>
      </c>
      <c r="E59" s="14">
        <f>SUM(D59:$D$127)</f>
        <v>936182.5457229655</v>
      </c>
      <c r="F59" s="16">
        <f t="shared" si="20"/>
        <v>23.750178350044525</v>
      </c>
      <c r="G59" s="5"/>
      <c r="H59" s="14">
        <f t="shared" si="13"/>
        <v>96095.133366279333</v>
      </c>
      <c r="I59" s="15">
        <f t="shared" si="21"/>
        <v>0.41019680250993107</v>
      </c>
      <c r="J59" s="14">
        <f t="shared" si="22"/>
        <v>39417.916443613169</v>
      </c>
      <c r="K59" s="14">
        <f>SUM($J59:J$127)</f>
        <v>936182.5457229655</v>
      </c>
      <c r="L59" s="16">
        <f t="shared" si="23"/>
        <v>23.750178350044525</v>
      </c>
      <c r="M59" s="16"/>
      <c r="N59" s="6">
        <v>45</v>
      </c>
      <c r="O59" s="6">
        <f t="shared" si="14"/>
        <v>55</v>
      </c>
      <c r="P59" s="6">
        <f t="shared" si="15"/>
        <v>96095.133366279333</v>
      </c>
      <c r="Q59" s="6">
        <f t="shared" si="16"/>
        <v>96095.133366279333</v>
      </c>
      <c r="R59" s="5">
        <f t="shared" si="17"/>
        <v>97832.667802564567</v>
      </c>
      <c r="S59" s="5">
        <f t="shared" si="24"/>
        <v>3856359924.8972545</v>
      </c>
      <c r="T59" s="20">
        <f>SUM(S59:$S$136)</f>
        <v>85113333863.302612</v>
      </c>
      <c r="U59" s="6">
        <f t="shared" si="25"/>
        <v>22.070899895468212</v>
      </c>
    </row>
    <row r="60" spans="1:21" x14ac:dyDescent="0.2">
      <c r="A60" s="21">
        <v>46</v>
      </c>
      <c r="B60" s="22">
        <f>Absterbeordnung!B54</f>
        <v>95789.636808813215</v>
      </c>
      <c r="C60" s="15">
        <f t="shared" si="18"/>
        <v>0.40215372795091275</v>
      </c>
      <c r="D60" s="14">
        <f t="shared" si="19"/>
        <v>38522.159541728208</v>
      </c>
      <c r="E60" s="14">
        <f>SUM(D60:$D$127)</f>
        <v>896764.62927935238</v>
      </c>
      <c r="F60" s="16">
        <f t="shared" si="20"/>
        <v>23.279188912240333</v>
      </c>
      <c r="G60" s="5"/>
      <c r="H60" s="14">
        <f t="shared" si="13"/>
        <v>95789.636808813215</v>
      </c>
      <c r="I60" s="15">
        <f t="shared" si="21"/>
        <v>0.40215372795091275</v>
      </c>
      <c r="J60" s="14">
        <f t="shared" si="22"/>
        <v>38522.159541728208</v>
      </c>
      <c r="K60" s="14">
        <f>SUM($J60:J$127)</f>
        <v>896764.62927935238</v>
      </c>
      <c r="L60" s="16">
        <f t="shared" si="23"/>
        <v>23.279188912240333</v>
      </c>
      <c r="M60" s="16"/>
      <c r="N60" s="6">
        <v>46</v>
      </c>
      <c r="O60" s="6">
        <f t="shared" si="14"/>
        <v>56</v>
      </c>
      <c r="P60" s="6">
        <f t="shared" si="15"/>
        <v>95789.636808813215</v>
      </c>
      <c r="Q60" s="6">
        <f t="shared" si="16"/>
        <v>95789.636808813215</v>
      </c>
      <c r="R60" s="5">
        <f t="shared" si="17"/>
        <v>97725.456861003477</v>
      </c>
      <c r="S60" s="5">
        <f t="shared" si="24"/>
        <v>3764595640.4878535</v>
      </c>
      <c r="T60" s="20">
        <f>SUM(S60:$S$136)</f>
        <v>81256973938.405334</v>
      </c>
      <c r="U60" s="6">
        <f t="shared" si="25"/>
        <v>21.584515761664978</v>
      </c>
    </row>
    <row r="61" spans="1:21" x14ac:dyDescent="0.2">
      <c r="A61" s="21">
        <v>47</v>
      </c>
      <c r="B61" s="22">
        <f>Absterbeordnung!B55</f>
        <v>95453.906244974962</v>
      </c>
      <c r="C61" s="15">
        <f t="shared" si="18"/>
        <v>0.39426836073618909</v>
      </c>
      <c r="D61" s="14">
        <f t="shared" si="19"/>
        <v>37634.455141072161</v>
      </c>
      <c r="E61" s="14">
        <f>SUM(D61:$D$127)</f>
        <v>858242.46973762417</v>
      </c>
      <c r="F61" s="16">
        <f t="shared" si="20"/>
        <v>22.804700281178931</v>
      </c>
      <c r="G61" s="5"/>
      <c r="H61" s="14">
        <f t="shared" si="13"/>
        <v>95453.906244974962</v>
      </c>
      <c r="I61" s="15">
        <f t="shared" si="21"/>
        <v>0.39426836073618909</v>
      </c>
      <c r="J61" s="14">
        <f t="shared" si="22"/>
        <v>37634.455141072161</v>
      </c>
      <c r="K61" s="14">
        <f>SUM($J61:J$127)</f>
        <v>858242.46973762417</v>
      </c>
      <c r="L61" s="16">
        <f t="shared" si="23"/>
        <v>22.804700281178931</v>
      </c>
      <c r="M61" s="16"/>
      <c r="N61" s="6">
        <v>47</v>
      </c>
      <c r="O61" s="6">
        <f t="shared" si="14"/>
        <v>57</v>
      </c>
      <c r="P61" s="6">
        <f t="shared" si="15"/>
        <v>95453.906244974962</v>
      </c>
      <c r="Q61" s="6">
        <f t="shared" si="16"/>
        <v>95453.906244974962</v>
      </c>
      <c r="R61" s="5">
        <f t="shared" si="17"/>
        <v>97611.087203674426</v>
      </c>
      <c r="S61" s="5">
        <f t="shared" si="24"/>
        <v>3673540082.6379685</v>
      </c>
      <c r="T61" s="20">
        <f>SUM(S61:$S$136)</f>
        <v>77492378297.917465</v>
      </c>
      <c r="U61" s="6">
        <f t="shared" si="25"/>
        <v>21.09474146319106</v>
      </c>
    </row>
    <row r="62" spans="1:21" x14ac:dyDescent="0.2">
      <c r="A62" s="21">
        <v>48</v>
      </c>
      <c r="B62" s="22">
        <f>Absterbeordnung!B56</f>
        <v>95083.009165652649</v>
      </c>
      <c r="C62" s="15">
        <f t="shared" si="18"/>
        <v>0.38653760856489122</v>
      </c>
      <c r="D62" s="14">
        <f t="shared" si="19"/>
        <v>36753.158978045009</v>
      </c>
      <c r="E62" s="14">
        <f>SUM(D62:$D$127)</f>
        <v>820608.01459655201</v>
      </c>
      <c r="F62" s="16">
        <f t="shared" si="20"/>
        <v>22.327550540261129</v>
      </c>
      <c r="G62" s="5"/>
      <c r="H62" s="14">
        <f t="shared" si="13"/>
        <v>95083.009165652649</v>
      </c>
      <c r="I62" s="15">
        <f t="shared" si="21"/>
        <v>0.38653760856489122</v>
      </c>
      <c r="J62" s="14">
        <f t="shared" si="22"/>
        <v>36753.158978045009</v>
      </c>
      <c r="K62" s="14">
        <f>SUM($J62:J$127)</f>
        <v>820608.01459655201</v>
      </c>
      <c r="L62" s="16">
        <f t="shared" si="23"/>
        <v>22.327550540261129</v>
      </c>
      <c r="M62" s="16"/>
      <c r="N62" s="6">
        <v>48</v>
      </c>
      <c r="O62" s="6">
        <f t="shared" si="14"/>
        <v>58</v>
      </c>
      <c r="P62" s="6">
        <f t="shared" si="15"/>
        <v>95083.009165652649</v>
      </c>
      <c r="Q62" s="6">
        <f t="shared" si="16"/>
        <v>95083.009165652649</v>
      </c>
      <c r="R62" s="5">
        <f t="shared" si="17"/>
        <v>97488.615425021417</v>
      </c>
      <c r="S62" s="5">
        <f t="shared" si="24"/>
        <v>3583014581.2653027</v>
      </c>
      <c r="T62" s="20">
        <f>SUM(S62:$S$136)</f>
        <v>73818838215.279526</v>
      </c>
      <c r="U62" s="6">
        <f t="shared" si="25"/>
        <v>20.602438684246493</v>
      </c>
    </row>
    <row r="63" spans="1:21" x14ac:dyDescent="0.2">
      <c r="A63" s="21">
        <v>49</v>
      </c>
      <c r="B63" s="22">
        <f>Absterbeordnung!B57</f>
        <v>94685.471459570763</v>
      </c>
      <c r="C63" s="15">
        <f t="shared" si="18"/>
        <v>0.37895843976950117</v>
      </c>
      <c r="D63" s="14">
        <f t="shared" si="19"/>
        <v>35881.858533158571</v>
      </c>
      <c r="E63" s="14">
        <f>SUM(D63:$D$127)</f>
        <v>783854.85561850679</v>
      </c>
      <c r="F63" s="16">
        <f t="shared" si="20"/>
        <v>21.845436319697413</v>
      </c>
      <c r="G63" s="5"/>
      <c r="H63" s="14">
        <f t="shared" si="13"/>
        <v>94685.471459570763</v>
      </c>
      <c r="I63" s="15">
        <f t="shared" si="21"/>
        <v>0.37895843976950117</v>
      </c>
      <c r="J63" s="14">
        <f t="shared" si="22"/>
        <v>35881.858533158571</v>
      </c>
      <c r="K63" s="14">
        <f>SUM($J63:J$127)</f>
        <v>783854.85561850679</v>
      </c>
      <c r="L63" s="16">
        <f t="shared" si="23"/>
        <v>21.845436319697413</v>
      </c>
      <c r="M63" s="16"/>
      <c r="N63" s="6">
        <v>49</v>
      </c>
      <c r="O63" s="6">
        <f t="shared" si="14"/>
        <v>59</v>
      </c>
      <c r="P63" s="6">
        <f t="shared" si="15"/>
        <v>94685.471459570763</v>
      </c>
      <c r="Q63" s="6">
        <f t="shared" si="16"/>
        <v>94685.471459570763</v>
      </c>
      <c r="R63" s="5">
        <f t="shared" si="17"/>
        <v>97347.083454557913</v>
      </c>
      <c r="S63" s="5">
        <f t="shared" si="24"/>
        <v>3492994277.1320286</v>
      </c>
      <c r="T63" s="20">
        <f>SUM(S63:$S$136)</f>
        <v>70235823634.014206</v>
      </c>
      <c r="U63" s="6">
        <f t="shared" si="25"/>
        <v>20.107626311853654</v>
      </c>
    </row>
    <row r="64" spans="1:21" x14ac:dyDescent="0.2">
      <c r="A64" s="21">
        <v>50</v>
      </c>
      <c r="B64" s="22">
        <f>Absterbeordnung!B58</f>
        <v>94254.92319993634</v>
      </c>
      <c r="C64" s="15">
        <f t="shared" si="18"/>
        <v>0.37152788212696192</v>
      </c>
      <c r="D64" s="14">
        <f t="shared" si="19"/>
        <v>35018.331996511799</v>
      </c>
      <c r="E64" s="14">
        <f>SUM(D64:$D$127)</f>
        <v>747972.99708534824</v>
      </c>
      <c r="F64" s="16">
        <f t="shared" si="20"/>
        <v>21.35946958181373</v>
      </c>
      <c r="G64" s="5"/>
      <c r="H64" s="14">
        <f t="shared" si="13"/>
        <v>94254.92319993634</v>
      </c>
      <c r="I64" s="15">
        <f t="shared" si="21"/>
        <v>0.37152788212696192</v>
      </c>
      <c r="J64" s="14">
        <f t="shared" si="22"/>
        <v>35018.331996511799</v>
      </c>
      <c r="K64" s="14">
        <f>SUM($J64:J$127)</f>
        <v>747972.99708534824</v>
      </c>
      <c r="L64" s="16">
        <f t="shared" si="23"/>
        <v>21.35946958181373</v>
      </c>
      <c r="M64" s="16"/>
      <c r="N64" s="6">
        <v>50</v>
      </c>
      <c r="O64" s="6">
        <f t="shared" si="14"/>
        <v>60</v>
      </c>
      <c r="P64" s="6">
        <f t="shared" si="15"/>
        <v>94254.92319993634</v>
      </c>
      <c r="Q64" s="6">
        <f t="shared" si="16"/>
        <v>94254.92319993634</v>
      </c>
      <c r="R64" s="5">
        <f t="shared" si="17"/>
        <v>97190.54341987097</v>
      </c>
      <c r="S64" s="5">
        <f t="shared" si="24"/>
        <v>3403450716.3984365</v>
      </c>
      <c r="T64" s="20">
        <f>SUM(S64:$S$136)</f>
        <v>66742829356.882149</v>
      </c>
      <c r="U64" s="6">
        <f t="shared" si="25"/>
        <v>19.610341068052847</v>
      </c>
    </row>
    <row r="65" spans="1:21" x14ac:dyDescent="0.2">
      <c r="A65" s="21">
        <v>51</v>
      </c>
      <c r="B65" s="22">
        <f>Absterbeordnung!B59</f>
        <v>93783.6785335561</v>
      </c>
      <c r="C65" s="15">
        <f t="shared" si="18"/>
        <v>0.36424302169309997</v>
      </c>
      <c r="D65" s="14">
        <f t="shared" si="19"/>
        <v>34160.050454556789</v>
      </c>
      <c r="E65" s="14">
        <f>SUM(D65:$D$127)</f>
        <v>712954.66508883645</v>
      </c>
      <c r="F65" s="16">
        <f t="shared" si="20"/>
        <v>20.87100737855414</v>
      </c>
      <c r="G65" s="5"/>
      <c r="H65" s="14">
        <f t="shared" si="13"/>
        <v>93783.6785335561</v>
      </c>
      <c r="I65" s="15">
        <f t="shared" si="21"/>
        <v>0.36424302169309997</v>
      </c>
      <c r="J65" s="14">
        <f t="shared" si="22"/>
        <v>34160.050454556789</v>
      </c>
      <c r="K65" s="14">
        <f>SUM($J65:J$127)</f>
        <v>712954.66508883645</v>
      </c>
      <c r="L65" s="16">
        <f t="shared" si="23"/>
        <v>20.87100737855414</v>
      </c>
      <c r="M65" s="16"/>
      <c r="N65" s="6">
        <v>51</v>
      </c>
      <c r="O65" s="6">
        <f t="shared" si="14"/>
        <v>61</v>
      </c>
      <c r="P65" s="6">
        <f t="shared" si="15"/>
        <v>93783.6785335561</v>
      </c>
      <c r="Q65" s="6">
        <f t="shared" si="16"/>
        <v>93783.6785335561</v>
      </c>
      <c r="R65" s="5">
        <f t="shared" si="17"/>
        <v>97014.891971949881</v>
      </c>
      <c r="S65" s="5">
        <f t="shared" si="24"/>
        <v>3314033604.6051841</v>
      </c>
      <c r="T65" s="20">
        <f>SUM(S65:$S$136)</f>
        <v>63339378640.483711</v>
      </c>
      <c r="U65" s="6">
        <f t="shared" si="25"/>
        <v>19.112473256899765</v>
      </c>
    </row>
    <row r="66" spans="1:21" x14ac:dyDescent="0.2">
      <c r="A66" s="21">
        <v>52</v>
      </c>
      <c r="B66" s="22">
        <f>Absterbeordnung!B60</f>
        <v>93289.374203070634</v>
      </c>
      <c r="C66" s="15">
        <f t="shared" si="18"/>
        <v>0.35710100165990188</v>
      </c>
      <c r="D66" s="14">
        <f t="shared" si="19"/>
        <v>33313.728972141937</v>
      </c>
      <c r="E66" s="14">
        <f>SUM(D66:$D$127)</f>
        <v>678794.61463427974</v>
      </c>
      <c r="F66" s="16">
        <f t="shared" si="20"/>
        <v>20.375822088302115</v>
      </c>
      <c r="G66" s="5"/>
      <c r="H66" s="14">
        <f t="shared" si="13"/>
        <v>93289.374203070634</v>
      </c>
      <c r="I66" s="15">
        <f t="shared" si="21"/>
        <v>0.35710100165990188</v>
      </c>
      <c r="J66" s="14">
        <f t="shared" si="22"/>
        <v>33313.728972141937</v>
      </c>
      <c r="K66" s="14">
        <f>SUM($J66:J$127)</f>
        <v>678794.61463427974</v>
      </c>
      <c r="L66" s="16">
        <f t="shared" si="23"/>
        <v>20.375822088302115</v>
      </c>
      <c r="M66" s="16"/>
      <c r="N66" s="6">
        <v>52</v>
      </c>
      <c r="O66" s="6">
        <f t="shared" si="14"/>
        <v>62</v>
      </c>
      <c r="P66" s="6">
        <f t="shared" si="15"/>
        <v>93289.374203070634</v>
      </c>
      <c r="Q66" s="6">
        <f t="shared" si="16"/>
        <v>93289.374203070634</v>
      </c>
      <c r="R66" s="5">
        <f t="shared" si="17"/>
        <v>96824.300110428216</v>
      </c>
      <c r="S66" s="5">
        <f t="shared" si="24"/>
        <v>3225578491.7961378</v>
      </c>
      <c r="T66" s="20">
        <f>SUM(S66:$S$136)</f>
        <v>60025345035.878525</v>
      </c>
      <c r="U66" s="6">
        <f t="shared" si="25"/>
        <v>18.609172025590325</v>
      </c>
    </row>
    <row r="67" spans="1:21" x14ac:dyDescent="0.2">
      <c r="A67" s="21">
        <v>53</v>
      </c>
      <c r="B67" s="22">
        <f>Absterbeordnung!B61</f>
        <v>92741.989873798433</v>
      </c>
      <c r="C67" s="15">
        <f t="shared" si="18"/>
        <v>0.35009902123519798</v>
      </c>
      <c r="D67" s="14">
        <f t="shared" si="19"/>
        <v>32468.879882221474</v>
      </c>
      <c r="E67" s="14">
        <f>SUM(D67:$D$127)</f>
        <v>645480.88566213788</v>
      </c>
      <c r="F67" s="16">
        <f t="shared" si="20"/>
        <v>19.879986251560673</v>
      </c>
      <c r="G67" s="5"/>
      <c r="H67" s="14">
        <f t="shared" si="13"/>
        <v>92741.989873798433</v>
      </c>
      <c r="I67" s="15">
        <f t="shared" si="21"/>
        <v>0.35009902123519798</v>
      </c>
      <c r="J67" s="14">
        <f t="shared" si="22"/>
        <v>32468.879882221474</v>
      </c>
      <c r="K67" s="14">
        <f>SUM($J67:J$127)</f>
        <v>645480.88566213788</v>
      </c>
      <c r="L67" s="16">
        <f t="shared" si="23"/>
        <v>19.879986251560673</v>
      </c>
      <c r="M67" s="16"/>
      <c r="N67" s="6">
        <v>53</v>
      </c>
      <c r="O67" s="6">
        <f t="shared" si="14"/>
        <v>63</v>
      </c>
      <c r="P67" s="6">
        <f t="shared" si="15"/>
        <v>92741.989873798433</v>
      </c>
      <c r="Q67" s="6">
        <f t="shared" si="16"/>
        <v>92741.989873798433</v>
      </c>
      <c r="R67" s="5">
        <f t="shared" si="17"/>
        <v>96605.443363259255</v>
      </c>
      <c r="S67" s="5">
        <f t="shared" si="24"/>
        <v>3136670536.5304146</v>
      </c>
      <c r="T67" s="20">
        <f>SUM(S67:$S$136)</f>
        <v>56799766544.082382</v>
      </c>
      <c r="U67" s="6">
        <f t="shared" si="25"/>
        <v>18.108298554973729</v>
      </c>
    </row>
    <row r="68" spans="1:21" x14ac:dyDescent="0.2">
      <c r="A68" s="21">
        <v>54</v>
      </c>
      <c r="B68" s="22">
        <f>Absterbeordnung!B62</f>
        <v>92163.088350874255</v>
      </c>
      <c r="C68" s="15">
        <f t="shared" si="18"/>
        <v>0.34323433454431168</v>
      </c>
      <c r="D68" s="14">
        <f t="shared" si="19"/>
        <v>31633.536299660929</v>
      </c>
      <c r="E68" s="14">
        <f>SUM(D68:$D$127)</f>
        <v>613012.00577991642</v>
      </c>
      <c r="F68" s="16">
        <f t="shared" si="20"/>
        <v>19.378548132365687</v>
      </c>
      <c r="G68" s="5"/>
      <c r="H68" s="14">
        <f t="shared" si="13"/>
        <v>92163.088350874255</v>
      </c>
      <c r="I68" s="15">
        <f t="shared" si="21"/>
        <v>0.34323433454431168</v>
      </c>
      <c r="J68" s="14">
        <f t="shared" si="22"/>
        <v>31633.536299660929</v>
      </c>
      <c r="K68" s="14">
        <f>SUM($J68:J$127)</f>
        <v>613012.00577991642</v>
      </c>
      <c r="L68" s="16">
        <f t="shared" si="23"/>
        <v>19.378548132365687</v>
      </c>
      <c r="M68" s="16"/>
      <c r="N68" s="6">
        <v>54</v>
      </c>
      <c r="O68" s="6">
        <f t="shared" si="14"/>
        <v>64</v>
      </c>
      <c r="P68" s="6">
        <f t="shared" si="15"/>
        <v>92163.088350874255</v>
      </c>
      <c r="Q68" s="6">
        <f t="shared" si="16"/>
        <v>92163.088350874255</v>
      </c>
      <c r="R68" s="5">
        <f t="shared" si="17"/>
        <v>96359.951945432069</v>
      </c>
      <c r="S68" s="5">
        <f t="shared" si="24"/>
        <v>3048206037.6994081</v>
      </c>
      <c r="T68" s="20">
        <f>SUM(S68:$S$136)</f>
        <v>53663096007.551971</v>
      </c>
      <c r="U68" s="6">
        <f t="shared" si="25"/>
        <v>17.604812582831002</v>
      </c>
    </row>
    <row r="69" spans="1:21" x14ac:dyDescent="0.2">
      <c r="A69" s="21">
        <v>55</v>
      </c>
      <c r="B69" s="22">
        <f>Absterbeordnung!B63</f>
        <v>91518.452172090532</v>
      </c>
      <c r="C69" s="15">
        <f t="shared" si="18"/>
        <v>0.33650424955324687</v>
      </c>
      <c r="D69" s="14">
        <f t="shared" si="19"/>
        <v>30796.34806844404</v>
      </c>
      <c r="E69" s="14">
        <f>SUM(D69:$D$127)</f>
        <v>581378.46948025539</v>
      </c>
      <c r="F69" s="16">
        <f t="shared" si="20"/>
        <v>18.878162702543744</v>
      </c>
      <c r="G69" s="5"/>
      <c r="H69" s="14">
        <f t="shared" si="13"/>
        <v>91518.452172090532</v>
      </c>
      <c r="I69" s="15">
        <f t="shared" si="21"/>
        <v>0.33650424955324687</v>
      </c>
      <c r="J69" s="14">
        <f t="shared" si="22"/>
        <v>30796.34806844404</v>
      </c>
      <c r="K69" s="14">
        <f>SUM($J69:J$127)</f>
        <v>581378.46948025539</v>
      </c>
      <c r="L69" s="16">
        <f t="shared" si="23"/>
        <v>18.878162702543744</v>
      </c>
      <c r="M69" s="16"/>
      <c r="N69" s="6">
        <v>55</v>
      </c>
      <c r="O69" s="6">
        <f t="shared" si="14"/>
        <v>65</v>
      </c>
      <c r="P69" s="6">
        <f t="shared" si="15"/>
        <v>91518.452172090532</v>
      </c>
      <c r="Q69" s="6">
        <f t="shared" si="16"/>
        <v>91518.452172090532</v>
      </c>
      <c r="R69" s="5">
        <f t="shared" si="17"/>
        <v>96095.133366279333</v>
      </c>
      <c r="S69" s="5">
        <f t="shared" si="24"/>
        <v>2959379174.8314886</v>
      </c>
      <c r="T69" s="20">
        <f>SUM(S69:$S$136)</f>
        <v>50614889969.852562</v>
      </c>
      <c r="U69" s="6">
        <f t="shared" si="25"/>
        <v>17.103212187311094</v>
      </c>
    </row>
    <row r="70" spans="1:21" x14ac:dyDescent="0.2">
      <c r="A70" s="21">
        <v>56</v>
      </c>
      <c r="B70" s="22">
        <f>Absterbeordnung!B64</f>
        <v>90828.586888898368</v>
      </c>
      <c r="C70" s="15">
        <f t="shared" si="18"/>
        <v>0.3299061270129871</v>
      </c>
      <c r="D70" s="14">
        <f t="shared" si="19"/>
        <v>29964.907322579042</v>
      </c>
      <c r="E70" s="14">
        <f>SUM(D70:$D$127)</f>
        <v>550582.12141181133</v>
      </c>
      <c r="F70" s="16">
        <f t="shared" si="20"/>
        <v>18.374230745474016</v>
      </c>
      <c r="G70" s="5"/>
      <c r="H70" s="14">
        <f t="shared" si="13"/>
        <v>90828.586888898368</v>
      </c>
      <c r="I70" s="15">
        <f t="shared" si="21"/>
        <v>0.3299061270129871</v>
      </c>
      <c r="J70" s="14">
        <f t="shared" si="22"/>
        <v>29964.907322579042</v>
      </c>
      <c r="K70" s="14">
        <f>SUM($J70:J$127)</f>
        <v>550582.12141181133</v>
      </c>
      <c r="L70" s="16">
        <f t="shared" si="23"/>
        <v>18.374230745474016</v>
      </c>
      <c r="M70" s="16"/>
      <c r="N70" s="6">
        <v>56</v>
      </c>
      <c r="O70" s="6">
        <f t="shared" si="14"/>
        <v>66</v>
      </c>
      <c r="P70" s="6">
        <f t="shared" si="15"/>
        <v>90828.586888898368</v>
      </c>
      <c r="Q70" s="6">
        <f t="shared" si="16"/>
        <v>90828.586888898368</v>
      </c>
      <c r="R70" s="5">
        <f t="shared" si="17"/>
        <v>95789.636808813215</v>
      </c>
      <c r="S70" s="5">
        <f t="shared" si="24"/>
        <v>2870327589.4395938</v>
      </c>
      <c r="T70" s="20">
        <f>SUM(S70:$S$136)</f>
        <v>47655510795.02108</v>
      </c>
      <c r="U70" s="6">
        <f t="shared" si="25"/>
        <v>16.602812504870009</v>
      </c>
    </row>
    <row r="71" spans="1:21" x14ac:dyDescent="0.2">
      <c r="A71" s="21">
        <v>57</v>
      </c>
      <c r="B71" s="22">
        <f>Absterbeordnung!B65</f>
        <v>90099.032474283842</v>
      </c>
      <c r="C71" s="15">
        <f t="shared" si="18"/>
        <v>0.32343737942449713</v>
      </c>
      <c r="D71" s="14">
        <f t="shared" si="19"/>
        <v>29141.394952165032</v>
      </c>
      <c r="E71" s="14">
        <f>SUM(D71:$D$127)</f>
        <v>520617.21408923232</v>
      </c>
      <c r="F71" s="16">
        <f t="shared" si="20"/>
        <v>17.865212524788678</v>
      </c>
      <c r="G71" s="5"/>
      <c r="H71" s="14">
        <f t="shared" si="13"/>
        <v>90099.032474283842</v>
      </c>
      <c r="I71" s="15">
        <f t="shared" si="21"/>
        <v>0.32343737942449713</v>
      </c>
      <c r="J71" s="14">
        <f t="shared" si="22"/>
        <v>29141.394952165032</v>
      </c>
      <c r="K71" s="14">
        <f>SUM($J71:J$127)</f>
        <v>520617.21408923232</v>
      </c>
      <c r="L71" s="16">
        <f t="shared" si="23"/>
        <v>17.865212524788678</v>
      </c>
      <c r="M71" s="16"/>
      <c r="N71" s="6">
        <v>57</v>
      </c>
      <c r="O71" s="6">
        <f t="shared" si="14"/>
        <v>67</v>
      </c>
      <c r="P71" s="6">
        <f t="shared" si="15"/>
        <v>90099.032474283842</v>
      </c>
      <c r="Q71" s="6">
        <f t="shared" si="16"/>
        <v>90099.032474283842</v>
      </c>
      <c r="R71" s="5">
        <f t="shared" si="17"/>
        <v>95453.906244974962</v>
      </c>
      <c r="S71" s="5">
        <f t="shared" si="24"/>
        <v>2781659981.6117473</v>
      </c>
      <c r="T71" s="20">
        <f>SUM(S71:$S$136)</f>
        <v>44785183205.58149</v>
      </c>
      <c r="U71" s="6">
        <f t="shared" si="25"/>
        <v>16.100164470724454</v>
      </c>
    </row>
    <row r="72" spans="1:21" x14ac:dyDescent="0.2">
      <c r="A72" s="21">
        <v>58</v>
      </c>
      <c r="B72" s="22">
        <f>Absterbeordnung!B66</f>
        <v>89296.066364511091</v>
      </c>
      <c r="C72" s="15">
        <f t="shared" si="18"/>
        <v>0.31709547002401678</v>
      </c>
      <c r="D72" s="14">
        <f t="shared" si="19"/>
        <v>28315.37813515044</v>
      </c>
      <c r="E72" s="14">
        <f>SUM(D72:$D$127)</f>
        <v>491475.8191370673</v>
      </c>
      <c r="F72" s="16">
        <f t="shared" si="20"/>
        <v>17.357204865541028</v>
      </c>
      <c r="G72" s="5"/>
      <c r="H72" s="14">
        <f t="shared" si="13"/>
        <v>89296.066364511091</v>
      </c>
      <c r="I72" s="15">
        <f t="shared" si="21"/>
        <v>0.31709547002401678</v>
      </c>
      <c r="J72" s="14">
        <f t="shared" si="22"/>
        <v>28315.37813515044</v>
      </c>
      <c r="K72" s="14">
        <f>SUM($J72:J$127)</f>
        <v>491475.8191370673</v>
      </c>
      <c r="L72" s="16">
        <f t="shared" si="23"/>
        <v>17.357204865541028</v>
      </c>
      <c r="M72" s="16"/>
      <c r="N72" s="6">
        <v>58</v>
      </c>
      <c r="O72" s="6">
        <f t="shared" si="14"/>
        <v>68</v>
      </c>
      <c r="P72" s="6">
        <f t="shared" si="15"/>
        <v>89296.066364511091</v>
      </c>
      <c r="Q72" s="6">
        <f t="shared" si="16"/>
        <v>89296.066364511091</v>
      </c>
      <c r="R72" s="5">
        <f t="shared" si="17"/>
        <v>95083.009165652649</v>
      </c>
      <c r="S72" s="5">
        <f t="shared" si="24"/>
        <v>2692311358.7534299</v>
      </c>
      <c r="T72" s="20">
        <f>SUM(S72:$S$136)</f>
        <v>42003523223.969742</v>
      </c>
      <c r="U72" s="6">
        <f t="shared" si="25"/>
        <v>15.601287379858562</v>
      </c>
    </row>
    <row r="73" spans="1:21" x14ac:dyDescent="0.2">
      <c r="A73" s="21">
        <v>59</v>
      </c>
      <c r="B73" s="22">
        <f>Absterbeordnung!B67</f>
        <v>88418.7636593918</v>
      </c>
      <c r="C73" s="15">
        <f t="shared" si="18"/>
        <v>0.3108779117882518</v>
      </c>
      <c r="D73" s="14">
        <f t="shared" si="19"/>
        <v>27487.44060933069</v>
      </c>
      <c r="E73" s="14">
        <f>SUM(D73:$D$127)</f>
        <v>463160.44100191683</v>
      </c>
      <c r="F73" s="16">
        <f t="shared" si="20"/>
        <v>16.849893287070739</v>
      </c>
      <c r="G73" s="5"/>
      <c r="H73" s="14">
        <f t="shared" si="13"/>
        <v>88418.7636593918</v>
      </c>
      <c r="I73" s="15">
        <f t="shared" si="21"/>
        <v>0.3108779117882518</v>
      </c>
      <c r="J73" s="14">
        <f t="shared" si="22"/>
        <v>27487.44060933069</v>
      </c>
      <c r="K73" s="14">
        <f>SUM($J73:J$127)</f>
        <v>463160.44100191683</v>
      </c>
      <c r="L73" s="16">
        <f t="shared" si="23"/>
        <v>16.849893287070739</v>
      </c>
      <c r="M73" s="16"/>
      <c r="N73" s="6">
        <v>59</v>
      </c>
      <c r="O73" s="6">
        <f t="shared" si="14"/>
        <v>69</v>
      </c>
      <c r="P73" s="6">
        <f t="shared" si="15"/>
        <v>88418.7636593918</v>
      </c>
      <c r="Q73" s="6">
        <f t="shared" si="16"/>
        <v>88418.7636593918</v>
      </c>
      <c r="R73" s="5">
        <f t="shared" si="17"/>
        <v>94685.471459570763</v>
      </c>
      <c r="S73" s="5">
        <f t="shared" si="24"/>
        <v>2602661273.3114271</v>
      </c>
      <c r="T73" s="20">
        <f>SUM(S73:$S$136)</f>
        <v>39311211865.216309</v>
      </c>
      <c r="U73" s="6">
        <f t="shared" si="25"/>
        <v>15.104236678175077</v>
      </c>
    </row>
    <row r="74" spans="1:21" x14ac:dyDescent="0.2">
      <c r="A74" s="21">
        <v>60</v>
      </c>
      <c r="B74" s="22">
        <f>Absterbeordnung!B68</f>
        <v>87470.147259393969</v>
      </c>
      <c r="C74" s="15">
        <f t="shared" si="18"/>
        <v>0.30478226645907031</v>
      </c>
      <c r="D74" s="14">
        <f t="shared" si="19"/>
        <v>26659.349729226731</v>
      </c>
      <c r="E74" s="14">
        <f>SUM(D74:$D$127)</f>
        <v>435673.00039258617</v>
      </c>
      <c r="F74" s="16">
        <f t="shared" si="20"/>
        <v>16.342221577706244</v>
      </c>
      <c r="G74" s="5"/>
      <c r="H74" s="14">
        <f t="shared" si="13"/>
        <v>87470.147259393969</v>
      </c>
      <c r="I74" s="15">
        <f t="shared" si="21"/>
        <v>0.30478226645907031</v>
      </c>
      <c r="J74" s="14">
        <f t="shared" si="22"/>
        <v>26659.349729226731</v>
      </c>
      <c r="K74" s="14">
        <f>SUM($J74:J$127)</f>
        <v>435673.00039258617</v>
      </c>
      <c r="L74" s="16">
        <f t="shared" si="23"/>
        <v>16.342221577706244</v>
      </c>
      <c r="M74" s="16"/>
      <c r="N74" s="6">
        <v>60</v>
      </c>
      <c r="O74" s="6">
        <f t="shared" si="14"/>
        <v>70</v>
      </c>
      <c r="P74" s="6">
        <f t="shared" si="15"/>
        <v>87470.147259393969</v>
      </c>
      <c r="Q74" s="6">
        <f t="shared" si="16"/>
        <v>87470.147259393969</v>
      </c>
      <c r="R74" s="5">
        <f t="shared" si="17"/>
        <v>94254.92319993634</v>
      </c>
      <c r="S74" s="5">
        <f t="shared" si="24"/>
        <v>2512774961.2885094</v>
      </c>
      <c r="T74" s="20">
        <f>SUM(S74:$S$136)</f>
        <v>36708550591.904884</v>
      </c>
      <c r="U74" s="6">
        <f t="shared" si="25"/>
        <v>14.608769650061042</v>
      </c>
    </row>
    <row r="75" spans="1:21" x14ac:dyDescent="0.2">
      <c r="A75" s="21">
        <v>61</v>
      </c>
      <c r="B75" s="22">
        <f>Absterbeordnung!B69</f>
        <v>86477.22546044222</v>
      </c>
      <c r="C75" s="15">
        <f t="shared" si="18"/>
        <v>0.29880614358732388</v>
      </c>
      <c r="D75" s="14">
        <f t="shared" si="19"/>
        <v>25839.926247966279</v>
      </c>
      <c r="E75" s="14">
        <f>SUM(D75:$D$127)</f>
        <v>409013.65066335944</v>
      </c>
      <c r="F75" s="16">
        <f t="shared" si="20"/>
        <v>15.828746829165222</v>
      </c>
      <c r="G75" s="5"/>
      <c r="H75" s="14">
        <f t="shared" si="13"/>
        <v>86477.22546044222</v>
      </c>
      <c r="I75" s="15">
        <f t="shared" si="21"/>
        <v>0.29880614358732388</v>
      </c>
      <c r="J75" s="14">
        <f t="shared" si="22"/>
        <v>25839.926247966279</v>
      </c>
      <c r="K75" s="14">
        <f>SUM($J75:J$127)</f>
        <v>409013.65066335944</v>
      </c>
      <c r="L75" s="16">
        <f t="shared" si="23"/>
        <v>15.828746829165222</v>
      </c>
      <c r="M75" s="16"/>
      <c r="N75" s="6">
        <v>61</v>
      </c>
      <c r="O75" s="6">
        <f t="shared" si="14"/>
        <v>71</v>
      </c>
      <c r="P75" s="6">
        <f t="shared" si="15"/>
        <v>86477.22546044222</v>
      </c>
      <c r="Q75" s="6">
        <f t="shared" si="16"/>
        <v>86477.22546044222</v>
      </c>
      <c r="R75" s="5">
        <f t="shared" si="17"/>
        <v>93783.6785335561</v>
      </c>
      <c r="S75" s="5">
        <f t="shared" si="24"/>
        <v>2423363336.5700679</v>
      </c>
      <c r="T75" s="20">
        <f>SUM(S75:$S$136)</f>
        <v>34195775630.61639</v>
      </c>
      <c r="U75" s="6">
        <f t="shared" si="25"/>
        <v>14.110874384612805</v>
      </c>
    </row>
    <row r="76" spans="1:21" x14ac:dyDescent="0.2">
      <c r="A76" s="21">
        <v>62</v>
      </c>
      <c r="B76" s="22">
        <f>Absterbeordnung!B70</f>
        <v>85397.078974600096</v>
      </c>
      <c r="C76" s="15">
        <f t="shared" si="18"/>
        <v>0.29294719959541554</v>
      </c>
      <c r="D76" s="14">
        <f t="shared" si="19"/>
        <v>25016.835139237639</v>
      </c>
      <c r="E76" s="14">
        <f>SUM(D76:$D$127)</f>
        <v>383173.72441539308</v>
      </c>
      <c r="F76" s="16">
        <f t="shared" si="20"/>
        <v>15.316634669523184</v>
      </c>
      <c r="G76" s="5"/>
      <c r="H76" s="14">
        <f t="shared" si="13"/>
        <v>85397.078974600096</v>
      </c>
      <c r="I76" s="15">
        <f t="shared" si="21"/>
        <v>0.29294719959541554</v>
      </c>
      <c r="J76" s="14">
        <f t="shared" si="22"/>
        <v>25016.835139237639</v>
      </c>
      <c r="K76" s="14">
        <f>SUM($J76:J$127)</f>
        <v>383173.72441539308</v>
      </c>
      <c r="L76" s="16">
        <f t="shared" si="23"/>
        <v>15.316634669523184</v>
      </c>
      <c r="M76" s="16"/>
      <c r="N76" s="6">
        <v>62</v>
      </c>
      <c r="O76" s="6">
        <f t="shared" si="14"/>
        <v>72</v>
      </c>
      <c r="P76" s="6">
        <f t="shared" si="15"/>
        <v>85397.078974600096</v>
      </c>
      <c r="Q76" s="6">
        <f t="shared" si="16"/>
        <v>85397.078974600096</v>
      </c>
      <c r="R76" s="5">
        <f t="shared" si="17"/>
        <v>93289.374203070634</v>
      </c>
      <c r="S76" s="5">
        <f t="shared" si="24"/>
        <v>2333804894.6808667</v>
      </c>
      <c r="T76" s="20">
        <f>SUM(S76:$S$136)</f>
        <v>31772412294.046322</v>
      </c>
      <c r="U76" s="6">
        <f t="shared" si="25"/>
        <v>13.613996768307834</v>
      </c>
    </row>
    <row r="77" spans="1:21" x14ac:dyDescent="0.2">
      <c r="A77" s="21">
        <v>63</v>
      </c>
      <c r="B77" s="22">
        <f>Absterbeordnung!B71</f>
        <v>84230.437321274396</v>
      </c>
      <c r="C77" s="15">
        <f t="shared" si="18"/>
        <v>0.28720313685825061</v>
      </c>
      <c r="D77" s="14">
        <f t="shared" si="19"/>
        <v>24191.245817612271</v>
      </c>
      <c r="E77" s="14">
        <f>SUM(D77:$D$127)</f>
        <v>358156.88927615545</v>
      </c>
      <c r="F77" s="16">
        <f t="shared" si="20"/>
        <v>14.805227146069582</v>
      </c>
      <c r="G77" s="5"/>
      <c r="H77" s="14">
        <f t="shared" si="13"/>
        <v>84230.437321274396</v>
      </c>
      <c r="I77" s="15">
        <f t="shared" si="21"/>
        <v>0.28720313685825061</v>
      </c>
      <c r="J77" s="14">
        <f t="shared" si="22"/>
        <v>24191.245817612271</v>
      </c>
      <c r="K77" s="14">
        <f>SUM($J77:J$127)</f>
        <v>358156.88927615545</v>
      </c>
      <c r="L77" s="16">
        <f t="shared" si="23"/>
        <v>14.805227146069582</v>
      </c>
      <c r="M77" s="16"/>
      <c r="N77" s="6">
        <v>63</v>
      </c>
      <c r="O77" s="6">
        <f t="shared" si="14"/>
        <v>73</v>
      </c>
      <c r="P77" s="6">
        <f t="shared" si="15"/>
        <v>84230.437321274396</v>
      </c>
      <c r="Q77" s="6">
        <f t="shared" si="16"/>
        <v>84230.437321274396</v>
      </c>
      <c r="R77" s="5">
        <f t="shared" si="17"/>
        <v>92741.989873798433</v>
      </c>
      <c r="S77" s="5">
        <f t="shared" si="24"/>
        <v>2243544274.651566</v>
      </c>
      <c r="T77" s="20">
        <f>SUM(S77:$S$136)</f>
        <v>29438607399.365452</v>
      </c>
      <c r="U77" s="6">
        <f t="shared" si="25"/>
        <v>13.121473791257102</v>
      </c>
    </row>
    <row r="78" spans="1:21" x14ac:dyDescent="0.2">
      <c r="A78" s="21">
        <v>64</v>
      </c>
      <c r="B78" s="22">
        <f>Absterbeordnung!B72</f>
        <v>82972.67391661735</v>
      </c>
      <c r="C78" s="15">
        <f t="shared" si="18"/>
        <v>0.28157170280220639</v>
      </c>
      <c r="D78" s="14">
        <f t="shared" si="19"/>
        <v>23362.757080754163</v>
      </c>
      <c r="E78" s="14">
        <f>SUM(D78:$D$127)</f>
        <v>333965.64345854317</v>
      </c>
      <c r="F78" s="16">
        <f t="shared" si="20"/>
        <v>14.294787310597785</v>
      </c>
      <c r="G78" s="5"/>
      <c r="H78" s="14">
        <f t="shared" ref="H78:H109" si="26">B78</f>
        <v>82972.67391661735</v>
      </c>
      <c r="I78" s="15">
        <f t="shared" si="21"/>
        <v>0.28157170280220639</v>
      </c>
      <c r="J78" s="14">
        <f t="shared" si="22"/>
        <v>23362.757080754163</v>
      </c>
      <c r="K78" s="14">
        <f>SUM($J78:J$127)</f>
        <v>333965.64345854317</v>
      </c>
      <c r="L78" s="16">
        <f t="shared" si="23"/>
        <v>14.294787310597785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82972.67391661735</v>
      </c>
      <c r="Q78" s="6">
        <f t="shared" ref="Q78:Q109" si="29">B78</f>
        <v>82972.67391661735</v>
      </c>
      <c r="R78" s="5">
        <f t="shared" ref="R78:R109" si="30">LOOKUP(N78,$O$14:$O$136,$Q$14:$Q$136)</f>
        <v>92163.088350874255</v>
      </c>
      <c r="S78" s="5">
        <f t="shared" si="24"/>
        <v>2153183844.9535589</v>
      </c>
      <c r="T78" s="20">
        <f>SUM(S78:$S$136)</f>
        <v>27195063124.713886</v>
      </c>
      <c r="U78" s="6">
        <f t="shared" si="25"/>
        <v>12.630163090091568</v>
      </c>
    </row>
    <row r="79" spans="1:21" x14ac:dyDescent="0.2">
      <c r="A79" s="21">
        <v>65</v>
      </c>
      <c r="B79" s="22">
        <f>Absterbeordnung!B73</f>
        <v>81622.67659545441</v>
      </c>
      <c r="C79" s="15">
        <f t="shared" ref="C79:C110" si="31">1/(((1+($B$5/100))^A79))</f>
        <v>0.27605068902177099</v>
      </c>
      <c r="D79" s="14">
        <f t="shared" ref="D79:D110" si="32">B79*C79</f>
        <v>22531.996113976369</v>
      </c>
      <c r="E79" s="14">
        <f>SUM(D79:$D$127)</f>
        <v>310602.88637778896</v>
      </c>
      <c r="F79" s="16">
        <f t="shared" ref="F79:F110" si="33">E79/D79</f>
        <v>13.784969818325379</v>
      </c>
      <c r="G79" s="5"/>
      <c r="H79" s="14">
        <f t="shared" si="26"/>
        <v>81622.67659545441</v>
      </c>
      <c r="I79" s="15">
        <f t="shared" ref="I79:I110" si="34">1/(((1+($B$5/100))^A79))</f>
        <v>0.27605068902177099</v>
      </c>
      <c r="J79" s="14">
        <f t="shared" ref="J79:J110" si="35">H79*I79</f>
        <v>22531.996113976369</v>
      </c>
      <c r="K79" s="14">
        <f>SUM($J79:J$127)</f>
        <v>310602.88637778896</v>
      </c>
      <c r="L79" s="16">
        <f t="shared" ref="L79:L110" si="36">K79/J79</f>
        <v>13.784969818325379</v>
      </c>
      <c r="M79" s="16"/>
      <c r="N79" s="6">
        <v>65</v>
      </c>
      <c r="O79" s="6">
        <f t="shared" si="27"/>
        <v>75</v>
      </c>
      <c r="P79" s="6">
        <f t="shared" si="28"/>
        <v>81622.67659545441</v>
      </c>
      <c r="Q79" s="6">
        <f t="shared" si="29"/>
        <v>81622.67659545441</v>
      </c>
      <c r="R79" s="5">
        <f t="shared" si="30"/>
        <v>91518.452172090532</v>
      </c>
      <c r="S79" s="5">
        <f t="shared" ref="S79:S110" si="37">P79*R79*I79</f>
        <v>2062093408.6986761</v>
      </c>
      <c r="T79" s="20">
        <f>SUM(S79:$S$136)</f>
        <v>25041879279.760326</v>
      </c>
      <c r="U79" s="6">
        <f t="shared" ref="U79:U110" si="38">T79/S79</f>
        <v>12.143911218630725</v>
      </c>
    </row>
    <row r="80" spans="1:21" x14ac:dyDescent="0.2">
      <c r="A80" s="21">
        <v>66</v>
      </c>
      <c r="B80" s="22">
        <f>Absterbeordnung!B74</f>
        <v>80159.184842997158</v>
      </c>
      <c r="C80" s="15">
        <f t="shared" si="31"/>
        <v>0.27063793041350098</v>
      </c>
      <c r="D80" s="14">
        <f t="shared" si="32"/>
        <v>21694.115889542027</v>
      </c>
      <c r="E80" s="14">
        <f>SUM(D80:$D$127)</f>
        <v>288070.89026381267</v>
      </c>
      <c r="F80" s="16">
        <f t="shared" si="33"/>
        <v>13.278756863407445</v>
      </c>
      <c r="G80" s="5"/>
      <c r="H80" s="14">
        <f t="shared" si="26"/>
        <v>80159.184842997158</v>
      </c>
      <c r="I80" s="15">
        <f t="shared" si="34"/>
        <v>0.27063793041350098</v>
      </c>
      <c r="J80" s="14">
        <f t="shared" si="35"/>
        <v>21694.115889542027</v>
      </c>
      <c r="K80" s="14">
        <f>SUM($J80:J$127)</f>
        <v>288070.89026381267</v>
      </c>
      <c r="L80" s="16">
        <f t="shared" si="36"/>
        <v>13.278756863407445</v>
      </c>
      <c r="M80" s="16"/>
      <c r="N80" s="6">
        <v>66</v>
      </c>
      <c r="O80" s="6">
        <f t="shared" si="27"/>
        <v>76</v>
      </c>
      <c r="P80" s="6">
        <f t="shared" si="28"/>
        <v>80159.184842997158</v>
      </c>
      <c r="Q80" s="6">
        <f t="shared" si="29"/>
        <v>80159.184842997158</v>
      </c>
      <c r="R80" s="5">
        <f t="shared" si="30"/>
        <v>90828.586888898368</v>
      </c>
      <c r="S80" s="5">
        <f t="shared" si="37"/>
        <v>1970445890.0510988</v>
      </c>
      <c r="T80" s="20">
        <f>SUM(S80:$S$136)</f>
        <v>22979785871.061649</v>
      </c>
      <c r="U80" s="6">
        <f t="shared" si="38"/>
        <v>11.662226294610772</v>
      </c>
    </row>
    <row r="81" spans="1:21" x14ac:dyDescent="0.2">
      <c r="A81" s="21">
        <v>67</v>
      </c>
      <c r="B81" s="22">
        <f>Absterbeordnung!B75</f>
        <v>78560.821323744298</v>
      </c>
      <c r="C81" s="15">
        <f t="shared" si="31"/>
        <v>0.26533130432696173</v>
      </c>
      <c r="D81" s="14">
        <f t="shared" si="32"/>
        <v>20844.645190826461</v>
      </c>
      <c r="E81" s="14">
        <f>SUM(D81:$D$127)</f>
        <v>266376.77437427058</v>
      </c>
      <c r="F81" s="16">
        <f t="shared" si="33"/>
        <v>12.77914648753535</v>
      </c>
      <c r="G81" s="5"/>
      <c r="H81" s="14">
        <f t="shared" si="26"/>
        <v>78560.821323744298</v>
      </c>
      <c r="I81" s="15">
        <f t="shared" si="34"/>
        <v>0.26533130432696173</v>
      </c>
      <c r="J81" s="14">
        <f t="shared" si="35"/>
        <v>20844.645190826461</v>
      </c>
      <c r="K81" s="14">
        <f>SUM($J81:J$127)</f>
        <v>266376.77437427058</v>
      </c>
      <c r="L81" s="16">
        <f t="shared" si="36"/>
        <v>12.77914648753535</v>
      </c>
      <c r="M81" s="16"/>
      <c r="N81" s="6">
        <v>67</v>
      </c>
      <c r="O81" s="6">
        <f t="shared" si="27"/>
        <v>77</v>
      </c>
      <c r="P81" s="6">
        <f t="shared" si="28"/>
        <v>78560.821323744298</v>
      </c>
      <c r="Q81" s="6">
        <f t="shared" si="29"/>
        <v>78560.821323744298</v>
      </c>
      <c r="R81" s="5">
        <f t="shared" si="30"/>
        <v>90099.032474283842</v>
      </c>
      <c r="S81" s="5">
        <f t="shared" si="37"/>
        <v>1878082363.9631977</v>
      </c>
      <c r="T81" s="20">
        <f>SUM(S81:$S$136)</f>
        <v>21009339981.010555</v>
      </c>
      <c r="U81" s="6">
        <f t="shared" si="38"/>
        <v>11.186591378599543</v>
      </c>
    </row>
    <row r="82" spans="1:21" x14ac:dyDescent="0.2">
      <c r="A82" s="21">
        <v>68</v>
      </c>
      <c r="B82" s="22">
        <f>Absterbeordnung!B76</f>
        <v>76816.667108153139</v>
      </c>
      <c r="C82" s="15">
        <f t="shared" si="31"/>
        <v>0.26012872973231543</v>
      </c>
      <c r="D82" s="14">
        <f t="shared" si="32"/>
        <v>19982.222037114014</v>
      </c>
      <c r="E82" s="14">
        <f>SUM(D82:$D$127)</f>
        <v>245532.12918344399</v>
      </c>
      <c r="F82" s="16">
        <f t="shared" si="33"/>
        <v>12.287528820738979</v>
      </c>
      <c r="G82" s="5"/>
      <c r="H82" s="14">
        <f t="shared" si="26"/>
        <v>76816.667108153139</v>
      </c>
      <c r="I82" s="15">
        <f t="shared" si="34"/>
        <v>0.26012872973231543</v>
      </c>
      <c r="J82" s="14">
        <f t="shared" si="35"/>
        <v>19982.222037114014</v>
      </c>
      <c r="K82" s="14">
        <f>SUM($J82:J$127)</f>
        <v>245532.12918344399</v>
      </c>
      <c r="L82" s="16">
        <f t="shared" si="36"/>
        <v>12.287528820738979</v>
      </c>
      <c r="M82" s="16"/>
      <c r="N82" s="6">
        <v>68</v>
      </c>
      <c r="O82" s="6">
        <f t="shared" si="27"/>
        <v>78</v>
      </c>
      <c r="P82" s="6">
        <f t="shared" si="28"/>
        <v>76816.667108153139</v>
      </c>
      <c r="Q82" s="6">
        <f t="shared" si="29"/>
        <v>76816.667108153139</v>
      </c>
      <c r="R82" s="5">
        <f t="shared" si="30"/>
        <v>89296.066364511091</v>
      </c>
      <c r="S82" s="5">
        <f t="shared" si="37"/>
        <v>1784333825.136529</v>
      </c>
      <c r="T82" s="20">
        <f>SUM(S82:$S$136)</f>
        <v>19131257617.047359</v>
      </c>
      <c r="U82" s="6">
        <f t="shared" si="38"/>
        <v>10.721792832450243</v>
      </c>
    </row>
    <row r="83" spans="1:21" x14ac:dyDescent="0.2">
      <c r="A83" s="21">
        <v>69</v>
      </c>
      <c r="B83" s="22">
        <f>Absterbeordnung!B77</f>
        <v>74924.530725595003</v>
      </c>
      <c r="C83" s="15">
        <f t="shared" si="31"/>
        <v>0.25502816640423082</v>
      </c>
      <c r="D83" s="14">
        <f t="shared" si="32"/>
        <v>19107.865689645947</v>
      </c>
      <c r="E83" s="14">
        <f>SUM(D83:$D$127)</f>
        <v>225549.90714632996</v>
      </c>
      <c r="F83" s="16">
        <f t="shared" si="33"/>
        <v>11.804034569310875</v>
      </c>
      <c r="G83" s="5"/>
      <c r="H83" s="14">
        <f t="shared" si="26"/>
        <v>74924.530725595003</v>
      </c>
      <c r="I83" s="15">
        <f t="shared" si="34"/>
        <v>0.25502816640423082</v>
      </c>
      <c r="J83" s="14">
        <f t="shared" si="35"/>
        <v>19107.865689645947</v>
      </c>
      <c r="K83" s="14">
        <f>SUM($J83:J$127)</f>
        <v>225549.90714632996</v>
      </c>
      <c r="L83" s="16">
        <f t="shared" si="36"/>
        <v>11.804034569310875</v>
      </c>
      <c r="M83" s="16"/>
      <c r="N83" s="6">
        <v>69</v>
      </c>
      <c r="O83" s="6">
        <f t="shared" si="27"/>
        <v>79</v>
      </c>
      <c r="P83" s="6">
        <f t="shared" si="28"/>
        <v>74924.530725595003</v>
      </c>
      <c r="Q83" s="6">
        <f t="shared" si="29"/>
        <v>74924.530725595003</v>
      </c>
      <c r="R83" s="5">
        <f t="shared" si="30"/>
        <v>88418.7636593918</v>
      </c>
      <c r="S83" s="5">
        <f t="shared" si="37"/>
        <v>1689493860.4482064</v>
      </c>
      <c r="T83" s="20">
        <f>SUM(S83:$S$136)</f>
        <v>17346923791.910824</v>
      </c>
      <c r="U83" s="6">
        <f t="shared" si="38"/>
        <v>10.267526978351286</v>
      </c>
    </row>
    <row r="84" spans="1:21" x14ac:dyDescent="0.2">
      <c r="A84" s="21">
        <v>70</v>
      </c>
      <c r="B84" s="22">
        <f>Absterbeordnung!B78</f>
        <v>72925.212904873144</v>
      </c>
      <c r="C84" s="15">
        <f t="shared" si="31"/>
        <v>0.25002761412179492</v>
      </c>
      <c r="D84" s="14">
        <f t="shared" si="32"/>
        <v>18233.316991929361</v>
      </c>
      <c r="E84" s="14">
        <f>SUM(D84:$D$127)</f>
        <v>206442.04145668403</v>
      </c>
      <c r="F84" s="16">
        <f t="shared" si="33"/>
        <v>11.322242768447548</v>
      </c>
      <c r="G84" s="5"/>
      <c r="H84" s="14">
        <f t="shared" si="26"/>
        <v>72925.212904873144</v>
      </c>
      <c r="I84" s="15">
        <f t="shared" si="34"/>
        <v>0.25002761412179492</v>
      </c>
      <c r="J84" s="14">
        <f t="shared" si="35"/>
        <v>18233.316991929361</v>
      </c>
      <c r="K84" s="14">
        <f>SUM($J84:J$127)</f>
        <v>206442.04145668403</v>
      </c>
      <c r="L84" s="16">
        <f t="shared" si="36"/>
        <v>11.322242768447548</v>
      </c>
      <c r="M84" s="16"/>
      <c r="N84" s="6">
        <v>70</v>
      </c>
      <c r="O84" s="6">
        <f t="shared" si="27"/>
        <v>80</v>
      </c>
      <c r="P84" s="6">
        <f t="shared" si="28"/>
        <v>72925.212904873144</v>
      </c>
      <c r="Q84" s="6">
        <f t="shared" si="29"/>
        <v>72925.212904873144</v>
      </c>
      <c r="R84" s="5">
        <f t="shared" si="30"/>
        <v>87470.147259393969</v>
      </c>
      <c r="S84" s="5">
        <f t="shared" si="37"/>
        <v>1594870922.3112714</v>
      </c>
      <c r="T84" s="20">
        <f>SUM(S84:$S$136)</f>
        <v>15657429931.462618</v>
      </c>
      <c r="U84" s="6">
        <f t="shared" si="38"/>
        <v>9.8173649744469742</v>
      </c>
    </row>
    <row r="85" spans="1:21" x14ac:dyDescent="0.2">
      <c r="A85" s="21">
        <v>71</v>
      </c>
      <c r="B85" s="22">
        <f>Absterbeordnung!B79</f>
        <v>70761.485821543072</v>
      </c>
      <c r="C85" s="15">
        <f t="shared" si="31"/>
        <v>0.24512511188411268</v>
      </c>
      <c r="D85" s="14">
        <f t="shared" si="32"/>
        <v>17345.417129091798</v>
      </c>
      <c r="E85" s="14">
        <f>SUM(D85:$D$127)</f>
        <v>188208.72446475469</v>
      </c>
      <c r="F85" s="16">
        <f t="shared" si="33"/>
        <v>10.850631210770384</v>
      </c>
      <c r="G85" s="5"/>
      <c r="H85" s="14">
        <f t="shared" si="26"/>
        <v>70761.485821543072</v>
      </c>
      <c r="I85" s="15">
        <f t="shared" si="34"/>
        <v>0.24512511188411268</v>
      </c>
      <c r="J85" s="14">
        <f t="shared" si="35"/>
        <v>17345.417129091798</v>
      </c>
      <c r="K85" s="14">
        <f>SUM($J85:J$127)</f>
        <v>188208.72446475469</v>
      </c>
      <c r="L85" s="16">
        <f t="shared" si="36"/>
        <v>10.850631210770384</v>
      </c>
      <c r="M85" s="16"/>
      <c r="N85" s="6">
        <v>71</v>
      </c>
      <c r="O85" s="6">
        <f t="shared" si="27"/>
        <v>81</v>
      </c>
      <c r="P85" s="6">
        <f t="shared" si="28"/>
        <v>70761.485821543072</v>
      </c>
      <c r="Q85" s="6">
        <f t="shared" si="29"/>
        <v>70761.485821543072</v>
      </c>
      <c r="R85" s="5">
        <f t="shared" si="30"/>
        <v>86477.22546044222</v>
      </c>
      <c r="S85" s="5">
        <f t="shared" si="37"/>
        <v>1499983547.7778878</v>
      </c>
      <c r="T85" s="20">
        <f>SUM(S85:$S$136)</f>
        <v>14062559009.151346</v>
      </c>
      <c r="U85" s="6">
        <f t="shared" si="38"/>
        <v>9.3751421673817443</v>
      </c>
    </row>
    <row r="86" spans="1:21" x14ac:dyDescent="0.2">
      <c r="A86" s="21">
        <v>72</v>
      </c>
      <c r="B86" s="22">
        <f>Absterbeordnung!B80</f>
        <v>68421.234223124295</v>
      </c>
      <c r="C86" s="15">
        <f t="shared" si="31"/>
        <v>0.24031873714128693</v>
      </c>
      <c r="D86" s="14">
        <f t="shared" si="32"/>
        <v>16442.904602149432</v>
      </c>
      <c r="E86" s="14">
        <f>SUM(D86:$D$127)</f>
        <v>170863.30733566289</v>
      </c>
      <c r="F86" s="16">
        <f t="shared" si="33"/>
        <v>10.39130928931665</v>
      </c>
      <c r="G86" s="5"/>
      <c r="H86" s="14">
        <f t="shared" si="26"/>
        <v>68421.234223124295</v>
      </c>
      <c r="I86" s="15">
        <f t="shared" si="34"/>
        <v>0.24031873714128693</v>
      </c>
      <c r="J86" s="14">
        <f t="shared" si="35"/>
        <v>16442.904602149432</v>
      </c>
      <c r="K86" s="14">
        <f>SUM($J86:J$127)</f>
        <v>170863.30733566289</v>
      </c>
      <c r="L86" s="16">
        <f t="shared" si="36"/>
        <v>10.39130928931665</v>
      </c>
      <c r="M86" s="16"/>
      <c r="N86" s="6">
        <v>72</v>
      </c>
      <c r="O86" s="6">
        <f t="shared" si="27"/>
        <v>82</v>
      </c>
      <c r="P86" s="6">
        <f t="shared" si="28"/>
        <v>68421.234223124295</v>
      </c>
      <c r="Q86" s="6">
        <f t="shared" si="29"/>
        <v>68421.234223124295</v>
      </c>
      <c r="R86" s="5">
        <f t="shared" si="30"/>
        <v>85397.078974600096</v>
      </c>
      <c r="S86" s="5">
        <f t="shared" si="37"/>
        <v>1404176022.8815706</v>
      </c>
      <c r="T86" s="20">
        <f>SUM(S86:$S$136)</f>
        <v>12562575461.373459</v>
      </c>
      <c r="U86" s="6">
        <f t="shared" si="38"/>
        <v>8.9465816654476491</v>
      </c>
    </row>
    <row r="87" spans="1:21" x14ac:dyDescent="0.2">
      <c r="A87" s="21">
        <v>73</v>
      </c>
      <c r="B87" s="22">
        <f>Absterbeordnung!B81</f>
        <v>65934.684799812036</v>
      </c>
      <c r="C87" s="15">
        <f t="shared" si="31"/>
        <v>0.2356066050404774</v>
      </c>
      <c r="D87" s="14">
        <f t="shared" si="32"/>
        <v>15534.647240097682</v>
      </c>
      <c r="E87" s="14">
        <f>SUM(D87:$D$127)</f>
        <v>154420.40273351347</v>
      </c>
      <c r="F87" s="16">
        <f t="shared" si="33"/>
        <v>9.9403868235209742</v>
      </c>
      <c r="G87" s="5"/>
      <c r="H87" s="14">
        <f t="shared" si="26"/>
        <v>65934.684799812036</v>
      </c>
      <c r="I87" s="15">
        <f t="shared" si="34"/>
        <v>0.2356066050404774</v>
      </c>
      <c r="J87" s="14">
        <f t="shared" si="35"/>
        <v>15534.647240097682</v>
      </c>
      <c r="K87" s="14">
        <f>SUM($J87:J$127)</f>
        <v>154420.40273351347</v>
      </c>
      <c r="L87" s="16">
        <f t="shared" si="36"/>
        <v>9.9403868235209742</v>
      </c>
      <c r="M87" s="16"/>
      <c r="N87" s="6">
        <v>73</v>
      </c>
      <c r="O87" s="6">
        <f t="shared" si="27"/>
        <v>83</v>
      </c>
      <c r="P87" s="6">
        <f t="shared" si="28"/>
        <v>65934.684799812036</v>
      </c>
      <c r="Q87" s="6">
        <f t="shared" si="29"/>
        <v>65934.684799812036</v>
      </c>
      <c r="R87" s="5">
        <f t="shared" si="30"/>
        <v>84230.437321274396</v>
      </c>
      <c r="S87" s="5">
        <f t="shared" si="37"/>
        <v>1308490130.6651561</v>
      </c>
      <c r="T87" s="20">
        <f>SUM(S87:$S$136)</f>
        <v>11158399438.491888</v>
      </c>
      <c r="U87" s="6">
        <f t="shared" si="38"/>
        <v>8.5276909446918356</v>
      </c>
    </row>
    <row r="88" spans="1:21" x14ac:dyDescent="0.2">
      <c r="A88" s="21">
        <v>74</v>
      </c>
      <c r="B88" s="22">
        <f>Absterbeordnung!B82</f>
        <v>63328.038308162482</v>
      </c>
      <c r="C88" s="15">
        <f t="shared" si="31"/>
        <v>0.23098686768674251</v>
      </c>
      <c r="D88" s="14">
        <f t="shared" si="32"/>
        <v>14627.945205548489</v>
      </c>
      <c r="E88" s="14">
        <f>SUM(D88:$D$127)</f>
        <v>138885.75549341578</v>
      </c>
      <c r="F88" s="16">
        <f t="shared" si="33"/>
        <v>9.4945498866604563</v>
      </c>
      <c r="G88" s="5"/>
      <c r="H88" s="14">
        <f t="shared" si="26"/>
        <v>63328.038308162482</v>
      </c>
      <c r="I88" s="15">
        <f t="shared" si="34"/>
        <v>0.23098686768674251</v>
      </c>
      <c r="J88" s="14">
        <f t="shared" si="35"/>
        <v>14627.945205548489</v>
      </c>
      <c r="K88" s="14">
        <f>SUM($J88:J$127)</f>
        <v>138885.75549341578</v>
      </c>
      <c r="L88" s="16">
        <f t="shared" si="36"/>
        <v>9.4945498866604563</v>
      </c>
      <c r="M88" s="16"/>
      <c r="N88" s="6">
        <v>74</v>
      </c>
      <c r="O88" s="6">
        <f t="shared" si="27"/>
        <v>84</v>
      </c>
      <c r="P88" s="6">
        <f t="shared" si="28"/>
        <v>63328.038308162482</v>
      </c>
      <c r="Q88" s="6">
        <f t="shared" si="29"/>
        <v>63328.038308162482</v>
      </c>
      <c r="R88" s="5">
        <f t="shared" si="30"/>
        <v>82972.67391661735</v>
      </c>
      <c r="S88" s="5">
        <f t="shared" si="37"/>
        <v>1213719727.610121</v>
      </c>
      <c r="T88" s="20">
        <f>SUM(S88:$S$136)</f>
        <v>9849909307.8267288</v>
      </c>
      <c r="U88" s="6">
        <f t="shared" si="38"/>
        <v>8.1154726941958231</v>
      </c>
    </row>
    <row r="89" spans="1:21" x14ac:dyDescent="0.2">
      <c r="A89" s="21">
        <v>75</v>
      </c>
      <c r="B89" s="22">
        <f>Absterbeordnung!B83</f>
        <v>60600.0567664958</v>
      </c>
      <c r="C89" s="15">
        <f t="shared" si="31"/>
        <v>0.22645771341837509</v>
      </c>
      <c r="D89" s="14">
        <f t="shared" si="32"/>
        <v>13723.350288364369</v>
      </c>
      <c r="E89" s="14">
        <f>SUM(D89:$D$127)</f>
        <v>124257.81028786737</v>
      </c>
      <c r="F89" s="16">
        <f t="shared" si="33"/>
        <v>9.0544806972698186</v>
      </c>
      <c r="G89" s="5"/>
      <c r="H89" s="14">
        <f t="shared" si="26"/>
        <v>60600.0567664958</v>
      </c>
      <c r="I89" s="15">
        <f t="shared" si="34"/>
        <v>0.22645771341837509</v>
      </c>
      <c r="J89" s="14">
        <f t="shared" si="35"/>
        <v>13723.350288364369</v>
      </c>
      <c r="K89" s="14">
        <f>SUM($J89:J$127)</f>
        <v>124257.81028786737</v>
      </c>
      <c r="L89" s="16">
        <f t="shared" si="36"/>
        <v>9.0544806972698186</v>
      </c>
      <c r="M89" s="16"/>
      <c r="N89" s="6">
        <v>75</v>
      </c>
      <c r="O89" s="6">
        <f t="shared" si="27"/>
        <v>85</v>
      </c>
      <c r="P89" s="6">
        <f t="shared" si="28"/>
        <v>60600.0567664958</v>
      </c>
      <c r="Q89" s="6">
        <f t="shared" si="29"/>
        <v>60600.0567664958</v>
      </c>
      <c r="R89" s="5">
        <f t="shared" si="30"/>
        <v>81622.67659545441</v>
      </c>
      <c r="S89" s="5">
        <f t="shared" si="37"/>
        <v>1120136582.3933008</v>
      </c>
      <c r="T89" s="20">
        <f>SUM(S89:$S$136)</f>
        <v>8636189580.21661</v>
      </c>
      <c r="U89" s="6">
        <f t="shared" si="38"/>
        <v>7.7099433372351758</v>
      </c>
    </row>
    <row r="90" spans="1:21" x14ac:dyDescent="0.2">
      <c r="A90" s="21">
        <v>76</v>
      </c>
      <c r="B90" s="22">
        <f>Absterbeordnung!B84</f>
        <v>57778.1000553255</v>
      </c>
      <c r="C90" s="15">
        <f t="shared" si="31"/>
        <v>0.22201736609644609</v>
      </c>
      <c r="D90" s="14">
        <f t="shared" si="32"/>
        <v>12827.741592340293</v>
      </c>
      <c r="E90" s="14">
        <f>SUM(D90:$D$127)</f>
        <v>110534.45999950297</v>
      </c>
      <c r="F90" s="16">
        <f t="shared" si="33"/>
        <v>8.6168293306988151</v>
      </c>
      <c r="G90" s="5"/>
      <c r="H90" s="14">
        <f t="shared" si="26"/>
        <v>57778.1000553255</v>
      </c>
      <c r="I90" s="15">
        <f t="shared" si="34"/>
        <v>0.22201736609644609</v>
      </c>
      <c r="J90" s="14">
        <f t="shared" si="35"/>
        <v>12827.741592340293</v>
      </c>
      <c r="K90" s="14">
        <f>SUM($J90:J$127)</f>
        <v>110534.45999950297</v>
      </c>
      <c r="L90" s="16">
        <f t="shared" si="36"/>
        <v>8.6168293306988151</v>
      </c>
      <c r="M90" s="16"/>
      <c r="N90" s="6">
        <v>76</v>
      </c>
      <c r="O90" s="6">
        <f t="shared" si="27"/>
        <v>86</v>
      </c>
      <c r="P90" s="6">
        <f t="shared" si="28"/>
        <v>57778.1000553255</v>
      </c>
      <c r="Q90" s="6">
        <f t="shared" si="29"/>
        <v>57778.1000553255</v>
      </c>
      <c r="R90" s="5">
        <f t="shared" si="30"/>
        <v>80159.184842997158</v>
      </c>
      <c r="S90" s="5">
        <f t="shared" si="37"/>
        <v>1028261309.4186083</v>
      </c>
      <c r="T90" s="20">
        <f>SUM(S90:$S$136)</f>
        <v>7516052997.8233109</v>
      </c>
      <c r="U90" s="6">
        <f t="shared" si="38"/>
        <v>7.3094775899649287</v>
      </c>
    </row>
    <row r="91" spans="1:21" x14ac:dyDescent="0.2">
      <c r="A91" s="21">
        <v>77</v>
      </c>
      <c r="B91" s="22">
        <f>Absterbeordnung!B85</f>
        <v>54843.311746073618</v>
      </c>
      <c r="C91" s="15">
        <f t="shared" si="31"/>
        <v>0.2176640844082805</v>
      </c>
      <c r="D91" s="14">
        <f t="shared" si="32"/>
        <v>11937.419237127009</v>
      </c>
      <c r="E91" s="14">
        <f>SUM(D91:$D$127)</f>
        <v>97706.718407162683</v>
      </c>
      <c r="F91" s="16">
        <f t="shared" si="33"/>
        <v>8.1849113670466895</v>
      </c>
      <c r="G91" s="5"/>
      <c r="H91" s="14">
        <f t="shared" si="26"/>
        <v>54843.311746073618</v>
      </c>
      <c r="I91" s="15">
        <f t="shared" si="34"/>
        <v>0.2176640844082805</v>
      </c>
      <c r="J91" s="14">
        <f t="shared" si="35"/>
        <v>11937.419237127009</v>
      </c>
      <c r="K91" s="14">
        <f>SUM($J91:J$127)</f>
        <v>97706.718407162683</v>
      </c>
      <c r="L91" s="16">
        <f t="shared" si="36"/>
        <v>8.1849113670466895</v>
      </c>
      <c r="M91" s="16"/>
      <c r="N91" s="6">
        <v>77</v>
      </c>
      <c r="O91" s="6">
        <f t="shared" si="27"/>
        <v>87</v>
      </c>
      <c r="P91" s="6">
        <f t="shared" si="28"/>
        <v>54843.311746073618</v>
      </c>
      <c r="Q91" s="6">
        <f t="shared" si="29"/>
        <v>54843.311746073618</v>
      </c>
      <c r="R91" s="5">
        <f t="shared" si="30"/>
        <v>78560.821323744298</v>
      </c>
      <c r="S91" s="5">
        <f t="shared" si="37"/>
        <v>937813459.75456297</v>
      </c>
      <c r="T91" s="20">
        <f>SUM(S91:$S$136)</f>
        <v>6487791688.4047031</v>
      </c>
      <c r="U91" s="6">
        <f t="shared" si="38"/>
        <v>6.9179980527285627</v>
      </c>
    </row>
    <row r="92" spans="1:21" x14ac:dyDescent="0.2">
      <c r="A92" s="21">
        <v>78</v>
      </c>
      <c r="B92" s="22">
        <f>Absterbeordnung!B86</f>
        <v>51744.033034393738</v>
      </c>
      <c r="C92" s="15">
        <f t="shared" si="31"/>
        <v>0.21339616118458871</v>
      </c>
      <c r="D92" s="14">
        <f t="shared" si="32"/>
        <v>11041.978013748168</v>
      </c>
      <c r="E92" s="14">
        <f>SUM(D92:$D$127)</f>
        <v>85769.29917003568</v>
      </c>
      <c r="F92" s="16">
        <f t="shared" si="33"/>
        <v>7.7675665594738428</v>
      </c>
      <c r="G92" s="5"/>
      <c r="H92" s="14">
        <f t="shared" si="26"/>
        <v>51744.033034393738</v>
      </c>
      <c r="I92" s="15">
        <f t="shared" si="34"/>
        <v>0.21339616118458871</v>
      </c>
      <c r="J92" s="14">
        <f t="shared" si="35"/>
        <v>11041.978013748168</v>
      </c>
      <c r="K92" s="14">
        <f>SUM($J92:J$127)</f>
        <v>85769.29917003568</v>
      </c>
      <c r="L92" s="16">
        <f t="shared" si="36"/>
        <v>7.7675665594738428</v>
      </c>
      <c r="M92" s="16"/>
      <c r="N92" s="6">
        <v>78</v>
      </c>
      <c r="O92" s="6">
        <f t="shared" si="27"/>
        <v>88</v>
      </c>
      <c r="P92" s="6">
        <f t="shared" si="28"/>
        <v>51744.033034393738</v>
      </c>
      <c r="Q92" s="6">
        <f t="shared" si="29"/>
        <v>51744.033034393738</v>
      </c>
      <c r="R92" s="5">
        <f t="shared" si="30"/>
        <v>76816.667108153139</v>
      </c>
      <c r="S92" s="5">
        <f t="shared" si="37"/>
        <v>848207949.29763913</v>
      </c>
      <c r="T92" s="20">
        <f>SUM(S92:$S$136)</f>
        <v>5549978228.6501408</v>
      </c>
      <c r="U92" s="6">
        <f t="shared" si="38"/>
        <v>6.5431811069983663</v>
      </c>
    </row>
    <row r="93" spans="1:21" x14ac:dyDescent="0.2">
      <c r="A93" s="21">
        <v>79</v>
      </c>
      <c r="B93" s="22">
        <f>Absterbeordnung!B87</f>
        <v>48520.930231082697</v>
      </c>
      <c r="C93" s="15">
        <f t="shared" si="31"/>
        <v>0.20921192272998898</v>
      </c>
      <c r="D93" s="14">
        <f t="shared" si="32"/>
        <v>10151.15710629246</v>
      </c>
      <c r="E93" s="14">
        <f>SUM(D93:$D$127)</f>
        <v>74727.321156287493</v>
      </c>
      <c r="F93" s="16">
        <f t="shared" si="33"/>
        <v>7.3614584400398861</v>
      </c>
      <c r="G93" s="5"/>
      <c r="H93" s="14">
        <f t="shared" si="26"/>
        <v>48520.930231082697</v>
      </c>
      <c r="I93" s="15">
        <f t="shared" si="34"/>
        <v>0.20921192272998898</v>
      </c>
      <c r="J93" s="14">
        <f t="shared" si="35"/>
        <v>10151.15710629246</v>
      </c>
      <c r="K93" s="14">
        <f>SUM($J93:J$127)</f>
        <v>74727.321156287493</v>
      </c>
      <c r="L93" s="16">
        <f t="shared" si="36"/>
        <v>7.3614584400398861</v>
      </c>
      <c r="M93" s="16"/>
      <c r="N93" s="6">
        <v>79</v>
      </c>
      <c r="O93" s="6">
        <f t="shared" si="27"/>
        <v>89</v>
      </c>
      <c r="P93" s="6">
        <f t="shared" si="28"/>
        <v>48520.930231082697</v>
      </c>
      <c r="Q93" s="6">
        <f t="shared" si="29"/>
        <v>48520.930231082697</v>
      </c>
      <c r="R93" s="5">
        <f t="shared" si="30"/>
        <v>74924.530725595003</v>
      </c>
      <c r="S93" s="5">
        <f t="shared" si="37"/>
        <v>760570682.51075149</v>
      </c>
      <c r="T93" s="20">
        <f>SUM(S93:$S$136)</f>
        <v>4701770279.3525019</v>
      </c>
      <c r="U93" s="6">
        <f t="shared" si="38"/>
        <v>6.1818978662591784</v>
      </c>
    </row>
    <row r="94" spans="1:21" x14ac:dyDescent="0.2">
      <c r="A94" s="21">
        <v>80</v>
      </c>
      <c r="B94" s="22">
        <f>Absterbeordnung!B88</f>
        <v>45204.517751539446</v>
      </c>
      <c r="C94" s="15">
        <f t="shared" si="31"/>
        <v>0.20510972816665585</v>
      </c>
      <c r="D94" s="14">
        <f t="shared" si="32"/>
        <v>9271.886347923024</v>
      </c>
      <c r="E94" s="14">
        <f>SUM(D94:$D$127)</f>
        <v>64576.16404999503</v>
      </c>
      <c r="F94" s="16">
        <f t="shared" si="33"/>
        <v>6.9647277400526599</v>
      </c>
      <c r="G94" s="5"/>
      <c r="H94" s="14">
        <f t="shared" si="26"/>
        <v>45204.517751539446</v>
      </c>
      <c r="I94" s="15">
        <f t="shared" si="34"/>
        <v>0.20510972816665585</v>
      </c>
      <c r="J94" s="14">
        <f t="shared" si="35"/>
        <v>9271.886347923024</v>
      </c>
      <c r="K94" s="14">
        <f>SUM($J94:J$127)</f>
        <v>64576.16404999503</v>
      </c>
      <c r="L94" s="16">
        <f t="shared" si="36"/>
        <v>6.9647277400526599</v>
      </c>
      <c r="M94" s="16"/>
      <c r="N94" s="6">
        <v>80</v>
      </c>
      <c r="O94" s="6">
        <f t="shared" si="27"/>
        <v>90</v>
      </c>
      <c r="P94" s="6">
        <f t="shared" si="28"/>
        <v>45204.517751539446</v>
      </c>
      <c r="Q94" s="6">
        <f t="shared" si="29"/>
        <v>45204.517751539446</v>
      </c>
      <c r="R94" s="5">
        <f t="shared" si="30"/>
        <v>72925.212904873144</v>
      </c>
      <c r="S94" s="5">
        <f t="shared" si="37"/>
        <v>676154285.95207322</v>
      </c>
      <c r="T94" s="20">
        <f>SUM(S94:$S$136)</f>
        <v>3941199596.8417487</v>
      </c>
      <c r="U94" s="6">
        <f t="shared" si="38"/>
        <v>5.8288465794345443</v>
      </c>
    </row>
    <row r="95" spans="1:21" x14ac:dyDescent="0.2">
      <c r="A95" s="21">
        <v>81</v>
      </c>
      <c r="B95" s="22">
        <f>Absterbeordnung!B89</f>
        <v>41744.264156229772</v>
      </c>
      <c r="C95" s="15">
        <f t="shared" si="31"/>
        <v>0.20108796879083907</v>
      </c>
      <c r="D95" s="14">
        <f t="shared" si="32"/>
        <v>8394.2692878444741</v>
      </c>
      <c r="E95" s="14">
        <f>SUM(D95:$D$127)</f>
        <v>55304.277702071995</v>
      </c>
      <c r="F95" s="16">
        <f t="shared" si="33"/>
        <v>6.5883373293916963</v>
      </c>
      <c r="G95" s="5"/>
      <c r="H95" s="14">
        <f t="shared" si="26"/>
        <v>41744.264156229772</v>
      </c>
      <c r="I95" s="15">
        <f t="shared" si="34"/>
        <v>0.20108796879083907</v>
      </c>
      <c r="J95" s="14">
        <f t="shared" si="35"/>
        <v>8394.2692878444741</v>
      </c>
      <c r="K95" s="14">
        <f>SUM($J95:J$127)</f>
        <v>55304.277702071995</v>
      </c>
      <c r="L95" s="16">
        <f t="shared" si="36"/>
        <v>6.5883373293916963</v>
      </c>
      <c r="M95" s="16"/>
      <c r="N95" s="6">
        <v>81</v>
      </c>
      <c r="O95" s="6">
        <f t="shared" si="27"/>
        <v>91</v>
      </c>
      <c r="P95" s="6">
        <f t="shared" si="28"/>
        <v>41744.264156229772</v>
      </c>
      <c r="Q95" s="6">
        <f t="shared" si="29"/>
        <v>41744.264156229772</v>
      </c>
      <c r="R95" s="5">
        <f t="shared" si="30"/>
        <v>70761.485821543072</v>
      </c>
      <c r="S95" s="5">
        <f t="shared" si="37"/>
        <v>593990967.19402122</v>
      </c>
      <c r="T95" s="20">
        <f>SUM(S95:$S$136)</f>
        <v>3265045310.8896756</v>
      </c>
      <c r="U95" s="6">
        <f t="shared" si="38"/>
        <v>5.496792865914375</v>
      </c>
    </row>
    <row r="96" spans="1:21" x14ac:dyDescent="0.2">
      <c r="A96" s="21">
        <v>82</v>
      </c>
      <c r="B96" s="22">
        <f>Absterbeordnung!B90</f>
        <v>38120.236777424769</v>
      </c>
      <c r="C96" s="15">
        <f t="shared" si="31"/>
        <v>0.19714506744199911</v>
      </c>
      <c r="D96" s="14">
        <f t="shared" si="32"/>
        <v>7515.2166503903809</v>
      </c>
      <c r="E96" s="14">
        <f>SUM(D96:$D$127)</f>
        <v>46910.00841422753</v>
      </c>
      <c r="F96" s="16">
        <f t="shared" si="33"/>
        <v>6.2420034706239331</v>
      </c>
      <c r="G96" s="5"/>
      <c r="H96" s="14">
        <f t="shared" si="26"/>
        <v>38120.236777424769</v>
      </c>
      <c r="I96" s="15">
        <f t="shared" si="34"/>
        <v>0.19714506744199911</v>
      </c>
      <c r="J96" s="14">
        <f t="shared" si="35"/>
        <v>7515.2166503903809</v>
      </c>
      <c r="K96" s="14">
        <f>SUM($J96:J$127)</f>
        <v>46910.00841422753</v>
      </c>
      <c r="L96" s="16">
        <f t="shared" si="36"/>
        <v>6.2420034706239331</v>
      </c>
      <c r="M96" s="16"/>
      <c r="N96" s="6">
        <v>82</v>
      </c>
      <c r="O96" s="6">
        <f t="shared" si="27"/>
        <v>92</v>
      </c>
      <c r="P96" s="6">
        <f t="shared" si="28"/>
        <v>38120.236777424769</v>
      </c>
      <c r="Q96" s="6">
        <f t="shared" si="29"/>
        <v>38120.236777424769</v>
      </c>
      <c r="R96" s="5">
        <f t="shared" si="30"/>
        <v>68421.234223124295</v>
      </c>
      <c r="S96" s="5">
        <f t="shared" si="37"/>
        <v>514200398.67388386</v>
      </c>
      <c r="T96" s="20">
        <f>SUM(S96:$S$136)</f>
        <v>2671054343.6956544</v>
      </c>
      <c r="U96" s="6">
        <f t="shared" si="38"/>
        <v>5.1945785156609539</v>
      </c>
    </row>
    <row r="97" spans="1:21" x14ac:dyDescent="0.2">
      <c r="A97" s="21">
        <v>83</v>
      </c>
      <c r="B97" s="22">
        <f>Absterbeordnung!B91</f>
        <v>34548.779742549908</v>
      </c>
      <c r="C97" s="15">
        <f t="shared" si="31"/>
        <v>0.19327947788431285</v>
      </c>
      <c r="D97" s="14">
        <f t="shared" si="32"/>
        <v>6677.5701101801706</v>
      </c>
      <c r="E97" s="14">
        <f>SUM(D97:$D$127)</f>
        <v>39394.791763837144</v>
      </c>
      <c r="F97" s="16">
        <f t="shared" si="33"/>
        <v>5.899569920468303</v>
      </c>
      <c r="G97" s="5"/>
      <c r="H97" s="14">
        <f t="shared" si="26"/>
        <v>34548.779742549908</v>
      </c>
      <c r="I97" s="15">
        <f t="shared" si="34"/>
        <v>0.19327947788431285</v>
      </c>
      <c r="J97" s="14">
        <f t="shared" si="35"/>
        <v>6677.5701101801706</v>
      </c>
      <c r="K97" s="14">
        <f>SUM($J97:J$127)</f>
        <v>39394.791763837144</v>
      </c>
      <c r="L97" s="16">
        <f t="shared" si="36"/>
        <v>5.899569920468303</v>
      </c>
      <c r="M97" s="16"/>
      <c r="N97" s="6">
        <v>83</v>
      </c>
      <c r="O97" s="6">
        <f t="shared" si="27"/>
        <v>93</v>
      </c>
      <c r="P97" s="6">
        <f t="shared" si="28"/>
        <v>34548.779742549908</v>
      </c>
      <c r="Q97" s="6">
        <f t="shared" si="29"/>
        <v>34548.779742549908</v>
      </c>
      <c r="R97" s="5">
        <f t="shared" si="30"/>
        <v>65934.684799812036</v>
      </c>
      <c r="S97" s="5">
        <f t="shared" si="37"/>
        <v>440283480.44337571</v>
      </c>
      <c r="T97" s="20">
        <f>SUM(S97:$S$136)</f>
        <v>2156853945.021771</v>
      </c>
      <c r="U97" s="6">
        <f t="shared" si="38"/>
        <v>4.8987846258727874</v>
      </c>
    </row>
    <row r="98" spans="1:21" x14ac:dyDescent="0.2">
      <c r="A98" s="21">
        <v>84</v>
      </c>
      <c r="B98" s="22">
        <f>Absterbeordnung!B92</f>
        <v>30979.8918702394</v>
      </c>
      <c r="C98" s="15">
        <f t="shared" si="31"/>
        <v>0.18948968420030671</v>
      </c>
      <c r="D98" s="14">
        <f t="shared" si="32"/>
        <v>5870.3699270513134</v>
      </c>
      <c r="E98" s="14">
        <f>SUM(D98:$D$127)</f>
        <v>32717.221653656983</v>
      </c>
      <c r="F98" s="16">
        <f t="shared" si="33"/>
        <v>5.5732810811278535</v>
      </c>
      <c r="G98" s="5"/>
      <c r="H98" s="14">
        <f t="shared" si="26"/>
        <v>30979.8918702394</v>
      </c>
      <c r="I98" s="15">
        <f t="shared" si="34"/>
        <v>0.18948968420030671</v>
      </c>
      <c r="J98" s="14">
        <f t="shared" si="35"/>
        <v>5870.3699270513134</v>
      </c>
      <c r="K98" s="14">
        <f>SUM($J98:J$127)</f>
        <v>32717.221653656983</v>
      </c>
      <c r="L98" s="16">
        <f t="shared" si="36"/>
        <v>5.5732810811278535</v>
      </c>
      <c r="M98" s="16"/>
      <c r="N98" s="6">
        <v>84</v>
      </c>
      <c r="O98" s="6">
        <f t="shared" si="27"/>
        <v>94</v>
      </c>
      <c r="P98" s="6">
        <f t="shared" si="28"/>
        <v>30979.8918702394</v>
      </c>
      <c r="Q98" s="6">
        <f t="shared" si="29"/>
        <v>30979.8918702394</v>
      </c>
      <c r="R98" s="5">
        <f t="shared" si="30"/>
        <v>63328.038308162482</v>
      </c>
      <c r="S98" s="5">
        <f t="shared" si="37"/>
        <v>371759011.62339056</v>
      </c>
      <c r="T98" s="20">
        <f>SUM(S98:$S$136)</f>
        <v>1716570464.5783954</v>
      </c>
      <c r="U98" s="6">
        <f t="shared" si="38"/>
        <v>4.6174279867016708</v>
      </c>
    </row>
    <row r="99" spans="1:21" x14ac:dyDescent="0.2">
      <c r="A99" s="21">
        <v>85</v>
      </c>
      <c r="B99" s="22">
        <f>Absterbeordnung!B93</f>
        <v>27629.883370963806</v>
      </c>
      <c r="C99" s="15">
        <f t="shared" si="31"/>
        <v>0.18577420019637911</v>
      </c>
      <c r="D99" s="14">
        <f t="shared" si="32"/>
        <v>5132.9194847600356</v>
      </c>
      <c r="E99" s="14">
        <f>SUM(D99:$D$127)</f>
        <v>26846.851726605673</v>
      </c>
      <c r="F99" s="16">
        <f t="shared" si="33"/>
        <v>5.2303278487643698</v>
      </c>
      <c r="G99" s="5"/>
      <c r="H99" s="14">
        <f t="shared" si="26"/>
        <v>27629.883370963806</v>
      </c>
      <c r="I99" s="15">
        <f t="shared" si="34"/>
        <v>0.18577420019637911</v>
      </c>
      <c r="J99" s="14">
        <f t="shared" si="35"/>
        <v>5132.9194847600356</v>
      </c>
      <c r="K99" s="14">
        <f>SUM($J99:J$127)</f>
        <v>26846.851726605673</v>
      </c>
      <c r="L99" s="16">
        <f t="shared" si="36"/>
        <v>5.2303278487643698</v>
      </c>
      <c r="M99" s="16"/>
      <c r="N99" s="6">
        <v>85</v>
      </c>
      <c r="O99" s="6">
        <f t="shared" si="27"/>
        <v>95</v>
      </c>
      <c r="P99" s="6">
        <f t="shared" si="28"/>
        <v>27629.883370963806</v>
      </c>
      <c r="Q99" s="6">
        <f t="shared" si="29"/>
        <v>27629.883370963806</v>
      </c>
      <c r="R99" s="5">
        <f t="shared" si="30"/>
        <v>60600.0567664958</v>
      </c>
      <c r="S99" s="5">
        <f t="shared" si="37"/>
        <v>311055212.15431058</v>
      </c>
      <c r="T99" s="20">
        <f>SUM(S99:$S$136)</f>
        <v>1344811452.9550049</v>
      </c>
      <c r="U99" s="6">
        <f t="shared" si="38"/>
        <v>4.3233850467931108</v>
      </c>
    </row>
    <row r="100" spans="1:21" x14ac:dyDescent="0.2">
      <c r="A100" s="13">
        <v>86</v>
      </c>
      <c r="B100" s="22">
        <f>Absterbeordnung!B94</f>
        <v>24268.763347609252</v>
      </c>
      <c r="C100" s="15">
        <f t="shared" si="31"/>
        <v>0.18213156881997952</v>
      </c>
      <c r="D100" s="14">
        <f t="shared" si="32"/>
        <v>4420.107941820891</v>
      </c>
      <c r="E100" s="14">
        <f>SUM(D100:$D$127)</f>
        <v>21713.932241845636</v>
      </c>
      <c r="F100" s="16">
        <f t="shared" si="33"/>
        <v>4.9125343832441448</v>
      </c>
      <c r="G100" s="5"/>
      <c r="H100" s="14">
        <f t="shared" si="26"/>
        <v>24268.763347609252</v>
      </c>
      <c r="I100" s="15">
        <f t="shared" si="34"/>
        <v>0.18213156881997952</v>
      </c>
      <c r="J100" s="14">
        <f t="shared" si="35"/>
        <v>4420.107941820891</v>
      </c>
      <c r="K100" s="14">
        <f>SUM($J100:J$127)</f>
        <v>21713.932241845636</v>
      </c>
      <c r="L100" s="16">
        <f t="shared" si="36"/>
        <v>4.9125343832441448</v>
      </c>
      <c r="M100" s="16"/>
      <c r="N100" s="20">
        <v>86</v>
      </c>
      <c r="O100" s="6">
        <f t="shared" si="27"/>
        <v>96</v>
      </c>
      <c r="P100" s="6">
        <f t="shared" si="28"/>
        <v>24268.763347609252</v>
      </c>
      <c r="Q100" s="6">
        <f t="shared" si="29"/>
        <v>24268.763347609252</v>
      </c>
      <c r="R100" s="5">
        <f t="shared" si="30"/>
        <v>57778.1000553255</v>
      </c>
      <c r="S100" s="5">
        <f t="shared" si="37"/>
        <v>255385438.91786632</v>
      </c>
      <c r="T100" s="20">
        <f>SUM(S100:$S$136)</f>
        <v>1033756240.8006938</v>
      </c>
      <c r="U100" s="6">
        <f t="shared" si="38"/>
        <v>4.047827648988072</v>
      </c>
    </row>
    <row r="101" spans="1:21" x14ac:dyDescent="0.2">
      <c r="A101" s="13">
        <v>87</v>
      </c>
      <c r="B101" s="22">
        <f>Absterbeordnung!B95</f>
        <v>20897.861304460766</v>
      </c>
      <c r="C101" s="15">
        <f t="shared" si="31"/>
        <v>0.17856036158821526</v>
      </c>
      <c r="D101" s="14">
        <f t="shared" si="32"/>
        <v>3731.5296709448862</v>
      </c>
      <c r="E101" s="14">
        <f>SUM(D101:$D$127)</f>
        <v>17293.824300024746</v>
      </c>
      <c r="F101" s="16">
        <f t="shared" si="33"/>
        <v>4.6345134100583634</v>
      </c>
      <c r="G101" s="5"/>
      <c r="H101" s="14">
        <f t="shared" si="26"/>
        <v>20897.861304460766</v>
      </c>
      <c r="I101" s="15">
        <f t="shared" si="34"/>
        <v>0.17856036158821526</v>
      </c>
      <c r="J101" s="14">
        <f t="shared" si="35"/>
        <v>3731.5296709448862</v>
      </c>
      <c r="K101" s="14">
        <f>SUM($J101:J$127)</f>
        <v>17293.824300024746</v>
      </c>
      <c r="L101" s="16">
        <f t="shared" si="36"/>
        <v>4.6345134100583634</v>
      </c>
      <c r="M101" s="16"/>
      <c r="N101" s="20">
        <v>87</v>
      </c>
      <c r="O101" s="6">
        <f t="shared" si="27"/>
        <v>97</v>
      </c>
      <c r="P101" s="6">
        <f t="shared" si="28"/>
        <v>20897.861304460766</v>
      </c>
      <c r="Q101" s="6">
        <f t="shared" si="29"/>
        <v>20897.861304460766</v>
      </c>
      <c r="R101" s="5">
        <f t="shared" si="30"/>
        <v>54843.311746073618</v>
      </c>
      <c r="S101" s="5">
        <f t="shared" si="37"/>
        <v>204649445.03335389</v>
      </c>
      <c r="T101" s="20">
        <f>SUM(S101:$S$136)</f>
        <v>778370801.88282752</v>
      </c>
      <c r="U101" s="6">
        <f t="shared" si="38"/>
        <v>3.8034347063876384</v>
      </c>
    </row>
    <row r="102" spans="1:21" x14ac:dyDescent="0.2">
      <c r="A102" s="13">
        <v>88</v>
      </c>
      <c r="B102" s="22">
        <f>Absterbeordnung!B96</f>
        <v>17710.04094599561</v>
      </c>
      <c r="C102" s="15">
        <f t="shared" si="31"/>
        <v>0.17505917802766199</v>
      </c>
      <c r="D102" s="14">
        <f t="shared" si="32"/>
        <v>3100.3052108422289</v>
      </c>
      <c r="E102" s="14">
        <f>SUM(D102:$D$127)</f>
        <v>13562.294629079855</v>
      </c>
      <c r="F102" s="16">
        <f t="shared" si="33"/>
        <v>4.374503059134466</v>
      </c>
      <c r="G102" s="5"/>
      <c r="H102" s="14">
        <f t="shared" si="26"/>
        <v>17710.04094599561</v>
      </c>
      <c r="I102" s="15">
        <f t="shared" si="34"/>
        <v>0.17505917802766199</v>
      </c>
      <c r="J102" s="14">
        <f t="shared" si="35"/>
        <v>3100.3052108422289</v>
      </c>
      <c r="K102" s="14">
        <f>SUM($J102:J$127)</f>
        <v>13562.294629079855</v>
      </c>
      <c r="L102" s="16">
        <f t="shared" si="36"/>
        <v>4.374503059134466</v>
      </c>
      <c r="M102" s="16"/>
      <c r="N102" s="20">
        <v>88</v>
      </c>
      <c r="O102" s="6">
        <f t="shared" si="27"/>
        <v>98</v>
      </c>
      <c r="P102" s="6">
        <f t="shared" si="28"/>
        <v>17710.04094599561</v>
      </c>
      <c r="Q102" s="6">
        <f t="shared" si="29"/>
        <v>17710.04094599561</v>
      </c>
      <c r="R102" s="5">
        <f t="shared" si="30"/>
        <v>51744.033034393738</v>
      </c>
      <c r="S102" s="5">
        <f t="shared" si="37"/>
        <v>160422295.24652335</v>
      </c>
      <c r="T102" s="20">
        <f>SUM(S102:$S$136)</f>
        <v>573721356.84947348</v>
      </c>
      <c r="U102" s="6">
        <f t="shared" si="38"/>
        <v>3.5763193387043071</v>
      </c>
    </row>
    <row r="103" spans="1:21" x14ac:dyDescent="0.2">
      <c r="A103" s="13">
        <v>89</v>
      </c>
      <c r="B103" s="22">
        <f>Absterbeordnung!B97</f>
        <v>14706.124329777937</v>
      </c>
      <c r="C103" s="15">
        <f t="shared" si="31"/>
        <v>0.17162664512515882</v>
      </c>
      <c r="D103" s="14">
        <f t="shared" si="32"/>
        <v>2523.9627815132621</v>
      </c>
      <c r="E103" s="14">
        <f>SUM(D103:$D$127)</f>
        <v>10461.989418237627</v>
      </c>
      <c r="F103" s="16">
        <f t="shared" si="33"/>
        <v>4.1450648539139934</v>
      </c>
      <c r="G103" s="5"/>
      <c r="H103" s="14">
        <f t="shared" si="26"/>
        <v>14706.124329777937</v>
      </c>
      <c r="I103" s="15">
        <f t="shared" si="34"/>
        <v>0.17162664512515882</v>
      </c>
      <c r="J103" s="14">
        <f t="shared" si="35"/>
        <v>2523.9627815132621</v>
      </c>
      <c r="K103" s="14">
        <f>SUM($J103:J$127)</f>
        <v>10461.989418237627</v>
      </c>
      <c r="L103" s="16">
        <f t="shared" si="36"/>
        <v>4.1450648539139934</v>
      </c>
      <c r="M103" s="16"/>
      <c r="N103" s="20">
        <v>89</v>
      </c>
      <c r="O103" s="6">
        <f t="shared" si="27"/>
        <v>99</v>
      </c>
      <c r="P103" s="6">
        <f t="shared" si="28"/>
        <v>14706.124329777937</v>
      </c>
      <c r="Q103" s="6">
        <f t="shared" si="29"/>
        <v>14706.124329777937</v>
      </c>
      <c r="R103" s="5">
        <f t="shared" si="30"/>
        <v>48520.930231082697</v>
      </c>
      <c r="S103" s="5">
        <f t="shared" si="37"/>
        <v>122465022.02765441</v>
      </c>
      <c r="T103" s="20">
        <f>SUM(S103:$S$136)</f>
        <v>413299061.60295027</v>
      </c>
      <c r="U103" s="6">
        <f t="shared" si="38"/>
        <v>3.3748335219310315</v>
      </c>
    </row>
    <row r="104" spans="1:21" x14ac:dyDescent="0.2">
      <c r="A104" s="13">
        <v>90</v>
      </c>
      <c r="B104" s="22">
        <f>Absterbeordnung!B98</f>
        <v>12048.683980138185</v>
      </c>
      <c r="C104" s="15">
        <f t="shared" si="31"/>
        <v>0.16826141678937137</v>
      </c>
      <c r="D104" s="14">
        <f t="shared" si="32"/>
        <v>2027.3286369454531</v>
      </c>
      <c r="E104" s="14">
        <f>SUM(D104:$D$127)</f>
        <v>7938.0266367243639</v>
      </c>
      <c r="F104" s="16">
        <f t="shared" si="33"/>
        <v>3.9155105354228481</v>
      </c>
      <c r="G104" s="5"/>
      <c r="H104" s="14">
        <f t="shared" si="26"/>
        <v>12048.683980138185</v>
      </c>
      <c r="I104" s="15">
        <f t="shared" si="34"/>
        <v>0.16826141678937137</v>
      </c>
      <c r="J104" s="14">
        <f t="shared" si="35"/>
        <v>2027.3286369454531</v>
      </c>
      <c r="K104" s="14">
        <f>SUM($J104:J$127)</f>
        <v>7938.0266367243639</v>
      </c>
      <c r="L104" s="16">
        <f t="shared" si="36"/>
        <v>3.9155105354228481</v>
      </c>
      <c r="M104" s="16"/>
      <c r="N104" s="20">
        <v>90</v>
      </c>
      <c r="O104" s="6">
        <f t="shared" si="27"/>
        <v>100</v>
      </c>
      <c r="P104" s="6">
        <f t="shared" si="28"/>
        <v>12048.683980138185</v>
      </c>
      <c r="Q104" s="6">
        <f t="shared" si="29"/>
        <v>12048.683980138185</v>
      </c>
      <c r="R104" s="5">
        <f t="shared" si="30"/>
        <v>45204.517751539446</v>
      </c>
      <c r="S104" s="5">
        <f t="shared" si="37"/>
        <v>91644413.357005</v>
      </c>
      <c r="T104" s="20">
        <f>SUM(S104:$S$136)</f>
        <v>290834039.57529587</v>
      </c>
      <c r="U104" s="6">
        <f t="shared" si="38"/>
        <v>3.1735053880735595</v>
      </c>
    </row>
    <row r="105" spans="1:21" x14ac:dyDescent="0.2">
      <c r="A105" s="13">
        <v>91</v>
      </c>
      <c r="B105" s="22">
        <f>Absterbeordnung!B99</f>
        <v>9689.831769056882</v>
      </c>
      <c r="C105" s="15">
        <f t="shared" si="31"/>
        <v>0.16496217332291313</v>
      </c>
      <c r="D105" s="14">
        <f t="shared" si="32"/>
        <v>1598.4557077570314</v>
      </c>
      <c r="E105" s="14">
        <f>SUM(D105:$D$127)</f>
        <v>5910.6979997789113</v>
      </c>
      <c r="F105" s="16">
        <f t="shared" si="33"/>
        <v>3.6977552590886988</v>
      </c>
      <c r="G105" s="5"/>
      <c r="H105" s="14">
        <f t="shared" si="26"/>
        <v>9689.831769056882</v>
      </c>
      <c r="I105" s="15">
        <f t="shared" si="34"/>
        <v>0.16496217332291313</v>
      </c>
      <c r="J105" s="14">
        <f t="shared" si="35"/>
        <v>1598.4557077570314</v>
      </c>
      <c r="K105" s="14">
        <f>SUM($J105:J$127)</f>
        <v>5910.6979997789113</v>
      </c>
      <c r="L105" s="16">
        <f t="shared" si="36"/>
        <v>3.6977552590886988</v>
      </c>
      <c r="M105" s="16"/>
      <c r="N105" s="20">
        <v>91</v>
      </c>
      <c r="O105" s="6">
        <f t="shared" si="27"/>
        <v>101</v>
      </c>
      <c r="P105" s="6">
        <f t="shared" si="28"/>
        <v>9689.831769056882</v>
      </c>
      <c r="Q105" s="6">
        <f t="shared" si="29"/>
        <v>9689.831769056882</v>
      </c>
      <c r="R105" s="5">
        <f t="shared" si="30"/>
        <v>41744.264156229772</v>
      </c>
      <c r="S105" s="5">
        <f t="shared" si="37"/>
        <v>66726357.306642726</v>
      </c>
      <c r="T105" s="20">
        <f>SUM(S105:$S$136)</f>
        <v>199189626.2182909</v>
      </c>
      <c r="U105" s="6">
        <f t="shared" si="38"/>
        <v>2.985171591233577</v>
      </c>
    </row>
    <row r="106" spans="1:21" x14ac:dyDescent="0.2">
      <c r="A106" s="13">
        <v>92</v>
      </c>
      <c r="B106" s="22">
        <f>Absterbeordnung!B100</f>
        <v>7608.4696503588584</v>
      </c>
      <c r="C106" s="15">
        <f t="shared" si="31"/>
        <v>0.16172762090481677</v>
      </c>
      <c r="D106" s="14">
        <f t="shared" si="32"/>
        <v>1230.4996952790411</v>
      </c>
      <c r="E106" s="14">
        <f>SUM(D106:$D$127)</f>
        <v>4312.2422920218796</v>
      </c>
      <c r="F106" s="16">
        <f t="shared" si="33"/>
        <v>3.5044643314958237</v>
      </c>
      <c r="G106" s="5"/>
      <c r="H106" s="14">
        <f t="shared" si="26"/>
        <v>7608.4696503588584</v>
      </c>
      <c r="I106" s="15">
        <f t="shared" si="34"/>
        <v>0.16172762090481677</v>
      </c>
      <c r="J106" s="14">
        <f t="shared" si="35"/>
        <v>1230.4996952790411</v>
      </c>
      <c r="K106" s="14">
        <f>SUM($J106:J$127)</f>
        <v>4312.2422920218796</v>
      </c>
      <c r="L106" s="16">
        <f t="shared" si="36"/>
        <v>3.5044643314958237</v>
      </c>
      <c r="M106" s="16"/>
      <c r="N106" s="20">
        <v>92</v>
      </c>
      <c r="O106" s="6">
        <f t="shared" si="27"/>
        <v>102</v>
      </c>
      <c r="P106" s="6">
        <f t="shared" si="28"/>
        <v>7608.4696503588584</v>
      </c>
      <c r="Q106" s="6">
        <f t="shared" si="29"/>
        <v>7608.4696503588584</v>
      </c>
      <c r="R106" s="5">
        <f t="shared" si="30"/>
        <v>38120.236777424769</v>
      </c>
      <c r="S106" s="5">
        <f t="shared" si="37"/>
        <v>46906939.738586076</v>
      </c>
      <c r="T106" s="20">
        <f>SUM(S106:$S$136)</f>
        <v>132463268.91164814</v>
      </c>
      <c r="U106" s="6">
        <f t="shared" si="38"/>
        <v>2.8239588779372586</v>
      </c>
    </row>
    <row r="107" spans="1:21" x14ac:dyDescent="0.2">
      <c r="A107" s="13">
        <v>93</v>
      </c>
      <c r="B107" s="22">
        <f>Absterbeordnung!B101</f>
        <v>5845.0249028713224</v>
      </c>
      <c r="C107" s="15">
        <f t="shared" si="31"/>
        <v>0.15855649108315373</v>
      </c>
      <c r="D107" s="14">
        <f t="shared" si="32"/>
        <v>926.76663889292831</v>
      </c>
      <c r="E107" s="14">
        <f>SUM(D107:$D$127)</f>
        <v>3081.7425967428385</v>
      </c>
      <c r="F107" s="16">
        <f t="shared" si="33"/>
        <v>3.3252627656344456</v>
      </c>
      <c r="G107" s="5"/>
      <c r="H107" s="14">
        <f t="shared" si="26"/>
        <v>5845.0249028713224</v>
      </c>
      <c r="I107" s="15">
        <f t="shared" si="34"/>
        <v>0.15855649108315373</v>
      </c>
      <c r="J107" s="14">
        <f t="shared" si="35"/>
        <v>926.76663889292831</v>
      </c>
      <c r="K107" s="14">
        <f>SUM($J107:J$127)</f>
        <v>3081.7425967428385</v>
      </c>
      <c r="L107" s="16">
        <f t="shared" si="36"/>
        <v>3.3252627656344456</v>
      </c>
      <c r="M107" s="16"/>
      <c r="N107" s="20">
        <v>93</v>
      </c>
      <c r="O107" s="6">
        <f t="shared" si="27"/>
        <v>103</v>
      </c>
      <c r="P107" s="6">
        <f t="shared" si="28"/>
        <v>5845.0249028713224</v>
      </c>
      <c r="Q107" s="6">
        <f t="shared" si="29"/>
        <v>5845.0249028713224</v>
      </c>
      <c r="R107" s="5">
        <f t="shared" si="30"/>
        <v>34548.779742549908</v>
      </c>
      <c r="S107" s="5">
        <f t="shared" si="37"/>
        <v>32018656.479855068</v>
      </c>
      <c r="T107" s="20">
        <f>SUM(S107:$S$136)</f>
        <v>85556329.173062071</v>
      </c>
      <c r="U107" s="6">
        <f t="shared" si="38"/>
        <v>2.6720774254500932</v>
      </c>
    </row>
    <row r="108" spans="1:21" x14ac:dyDescent="0.2">
      <c r="A108" s="13">
        <v>94</v>
      </c>
      <c r="B108" s="22">
        <f>Absterbeordnung!B102</f>
        <v>4388.1255470594533</v>
      </c>
      <c r="C108" s="15">
        <f t="shared" si="31"/>
        <v>0.15544754027760166</v>
      </c>
      <c r="D108" s="14">
        <f t="shared" si="32"/>
        <v>682.12332271969717</v>
      </c>
      <c r="E108" s="14">
        <f>SUM(D108:$D$127)</f>
        <v>2154.9759578499102</v>
      </c>
      <c r="F108" s="16">
        <f t="shared" si="33"/>
        <v>3.1592175286688557</v>
      </c>
      <c r="G108" s="5"/>
      <c r="H108" s="14">
        <f t="shared" si="26"/>
        <v>4388.1255470594533</v>
      </c>
      <c r="I108" s="15">
        <f t="shared" si="34"/>
        <v>0.15544754027760166</v>
      </c>
      <c r="J108" s="14">
        <f t="shared" si="35"/>
        <v>682.12332271969717</v>
      </c>
      <c r="K108" s="14">
        <f>SUM($J108:J$127)</f>
        <v>2154.9759578499102</v>
      </c>
      <c r="L108" s="16">
        <f t="shared" si="36"/>
        <v>3.1592175286688557</v>
      </c>
      <c r="M108" s="16"/>
      <c r="N108" s="20">
        <v>94</v>
      </c>
      <c r="O108" s="6">
        <f t="shared" si="27"/>
        <v>104</v>
      </c>
      <c r="P108" s="6">
        <f t="shared" si="28"/>
        <v>4388.1255470594533</v>
      </c>
      <c r="Q108" s="6">
        <f t="shared" si="29"/>
        <v>4388.1255470594533</v>
      </c>
      <c r="R108" s="5">
        <f t="shared" si="30"/>
        <v>30979.8918702394</v>
      </c>
      <c r="S108" s="5">
        <f t="shared" si="37"/>
        <v>21132106.780024637</v>
      </c>
      <c r="T108" s="20">
        <f>SUM(S108:$S$136)</f>
        <v>53537672.693207026</v>
      </c>
      <c r="U108" s="6">
        <f t="shared" si="38"/>
        <v>2.5334754007496363</v>
      </c>
    </row>
    <row r="109" spans="1:21" x14ac:dyDescent="0.2">
      <c r="A109" s="13">
        <v>95</v>
      </c>
      <c r="B109" s="22">
        <f>Absterbeordnung!B103</f>
        <v>3215.6664638777888</v>
      </c>
      <c r="C109" s="15">
        <f t="shared" si="31"/>
        <v>0.15239954929176638</v>
      </c>
      <c r="D109" s="14">
        <f t="shared" si="32"/>
        <v>490.06611976762321</v>
      </c>
      <c r="E109" s="14">
        <f>SUM(D109:$D$127)</f>
        <v>1472.852635130213</v>
      </c>
      <c r="F109" s="16">
        <f t="shared" si="33"/>
        <v>3.0054161585963177</v>
      </c>
      <c r="G109" s="5"/>
      <c r="H109" s="14">
        <f t="shared" si="26"/>
        <v>3215.6664638777888</v>
      </c>
      <c r="I109" s="15">
        <f t="shared" si="34"/>
        <v>0.15239954929176638</v>
      </c>
      <c r="J109" s="14">
        <f t="shared" si="35"/>
        <v>490.06611976762321</v>
      </c>
      <c r="K109" s="14">
        <f>SUM($J109:J$127)</f>
        <v>1472.852635130213</v>
      </c>
      <c r="L109" s="16">
        <f t="shared" si="36"/>
        <v>3.0054161585963177</v>
      </c>
      <c r="M109" s="16"/>
      <c r="N109" s="20">
        <v>95</v>
      </c>
      <c r="O109" s="6">
        <f t="shared" si="27"/>
        <v>105</v>
      </c>
      <c r="P109" s="6">
        <f t="shared" si="28"/>
        <v>3215.6664638777888</v>
      </c>
      <c r="Q109" s="6">
        <f t="shared" si="29"/>
        <v>3215.6664638777888</v>
      </c>
      <c r="R109" s="5">
        <f t="shared" si="30"/>
        <v>27629.883370963806</v>
      </c>
      <c r="S109" s="5">
        <f t="shared" si="37"/>
        <v>13540469.73324021</v>
      </c>
      <c r="T109" s="20">
        <f>SUM(S109:$S$136)</f>
        <v>32405565.913182389</v>
      </c>
      <c r="U109" s="6">
        <f t="shared" si="38"/>
        <v>2.3932379416373317</v>
      </c>
    </row>
    <row r="110" spans="1:21" x14ac:dyDescent="0.2">
      <c r="A110" s="13">
        <v>96</v>
      </c>
      <c r="B110" s="22">
        <f>Absterbeordnung!B104</f>
        <v>2297.5124276931733</v>
      </c>
      <c r="C110" s="15">
        <f t="shared" si="31"/>
        <v>0.14941132283506506</v>
      </c>
      <c r="D110" s="14">
        <f t="shared" si="32"/>
        <v>343.27437105163881</v>
      </c>
      <c r="E110" s="14">
        <f>SUM(D110:$D$127)</f>
        <v>982.78651536258985</v>
      </c>
      <c r="F110" s="16">
        <f t="shared" si="33"/>
        <v>2.8629766689303735</v>
      </c>
      <c r="G110" s="5"/>
      <c r="H110" s="14">
        <f t="shared" ref="H110:H136" si="39">B110</f>
        <v>2297.5124276931733</v>
      </c>
      <c r="I110" s="15">
        <f t="shared" si="34"/>
        <v>0.14941132283506506</v>
      </c>
      <c r="J110" s="14">
        <f t="shared" si="35"/>
        <v>343.27437105163881</v>
      </c>
      <c r="K110" s="14">
        <f>SUM($J110:J$127)</f>
        <v>982.78651536258985</v>
      </c>
      <c r="L110" s="16">
        <f t="shared" si="36"/>
        <v>2.8629766689303735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2297.5124276931733</v>
      </c>
      <c r="Q110" s="6">
        <f t="shared" ref="Q110:Q136" si="42">B110</f>
        <v>2297.5124276931733</v>
      </c>
      <c r="R110" s="5">
        <f t="shared" ref="R110:R136" si="43">LOOKUP(N110,$O$14:$O$136,$Q$14:$Q$136)</f>
        <v>24268.763347609252</v>
      </c>
      <c r="S110" s="5">
        <f t="shared" si="37"/>
        <v>8330844.4743516305</v>
      </c>
      <c r="T110" s="20">
        <f>SUM(S110:$S$136)</f>
        <v>18865096.179942179</v>
      </c>
      <c r="U110" s="6">
        <f t="shared" si="38"/>
        <v>2.2644878605071312</v>
      </c>
    </row>
    <row r="111" spans="1:21" x14ac:dyDescent="0.2">
      <c r="A111" s="13">
        <v>97</v>
      </c>
      <c r="B111" s="22">
        <f>Absterbeordnung!B105</f>
        <v>1598.5834437815747</v>
      </c>
      <c r="C111" s="15">
        <f t="shared" ref="C111:C136" si="44">1/(((1+($B$5/100))^A111))</f>
        <v>0.14648168905398534</v>
      </c>
      <c r="D111" s="14">
        <f t="shared" ref="D111:D136" si="45">B111*C111</f>
        <v>234.16320293886167</v>
      </c>
      <c r="E111" s="14">
        <f>SUM(D111:$D$127)</f>
        <v>639.51214431095116</v>
      </c>
      <c r="F111" s="16">
        <f t="shared" ref="F111:F136" si="46">E111/D111</f>
        <v>2.7310531128920505</v>
      </c>
      <c r="G111" s="5"/>
      <c r="H111" s="14">
        <f t="shared" si="39"/>
        <v>1598.5834437815747</v>
      </c>
      <c r="I111" s="15">
        <f t="shared" ref="I111:I136" si="47">1/(((1+($B$5/100))^A111))</f>
        <v>0.14648168905398534</v>
      </c>
      <c r="J111" s="14">
        <f t="shared" ref="J111:J136" si="48">H111*I111</f>
        <v>234.16320293886167</v>
      </c>
      <c r="K111" s="14">
        <f>SUM($J111:J$127)</f>
        <v>639.51214431095116</v>
      </c>
      <c r="L111" s="16">
        <f t="shared" ref="L111:L136" si="49">K111/J111</f>
        <v>2.7310531128920505</v>
      </c>
      <c r="M111" s="16"/>
      <c r="N111" s="20">
        <v>97</v>
      </c>
      <c r="O111" s="6">
        <f t="shared" si="40"/>
        <v>107</v>
      </c>
      <c r="P111" s="6">
        <f t="shared" si="41"/>
        <v>1598.5834437815747</v>
      </c>
      <c r="Q111" s="6">
        <f t="shared" si="42"/>
        <v>1598.5834437815747</v>
      </c>
      <c r="R111" s="5">
        <f t="shared" si="43"/>
        <v>20897.861304460766</v>
      </c>
      <c r="S111" s="5">
        <f t="shared" ref="S111:S136" si="50">P111*R111*I111</f>
        <v>4893510.1376246316</v>
      </c>
      <c r="T111" s="20">
        <f>SUM(S111:$S$136)</f>
        <v>10534251.705590548</v>
      </c>
      <c r="U111" s="6">
        <f t="shared" ref="U111:U136" si="51">T111/S111</f>
        <v>2.152698453528493</v>
      </c>
    </row>
    <row r="112" spans="1:21" x14ac:dyDescent="0.2">
      <c r="A112" s="13">
        <v>98</v>
      </c>
      <c r="B112" s="22">
        <f>Absterbeordnung!B106</f>
        <v>1081.9295154418403</v>
      </c>
      <c r="C112" s="15">
        <f t="shared" si="44"/>
        <v>0.14360949907253467</v>
      </c>
      <c r="D112" s="14">
        <f t="shared" si="45"/>
        <v>155.37535574439286</v>
      </c>
      <c r="E112" s="14">
        <f>SUM(D112:$D$127)</f>
        <v>405.34894137208954</v>
      </c>
      <c r="F112" s="16">
        <f t="shared" si="46"/>
        <v>2.6088367709929936</v>
      </c>
      <c r="G112" s="5"/>
      <c r="H112" s="14">
        <f t="shared" si="39"/>
        <v>1081.9295154418403</v>
      </c>
      <c r="I112" s="15">
        <f t="shared" si="47"/>
        <v>0.14360949907253467</v>
      </c>
      <c r="J112" s="14">
        <f t="shared" si="48"/>
        <v>155.37535574439286</v>
      </c>
      <c r="K112" s="14">
        <f>SUM($J112:J$127)</f>
        <v>405.34894137208954</v>
      </c>
      <c r="L112" s="16">
        <f t="shared" si="49"/>
        <v>2.6088367709929936</v>
      </c>
      <c r="M112" s="16"/>
      <c r="N112" s="20">
        <v>98</v>
      </c>
      <c r="O112" s="6">
        <f t="shared" si="40"/>
        <v>108</v>
      </c>
      <c r="P112" s="6">
        <f t="shared" si="41"/>
        <v>1081.9295154418403</v>
      </c>
      <c r="Q112" s="6">
        <f t="shared" si="42"/>
        <v>1081.9295154418403</v>
      </c>
      <c r="R112" s="5">
        <f t="shared" si="43"/>
        <v>17710.04094599561</v>
      </c>
      <c r="S112" s="5">
        <f t="shared" si="50"/>
        <v>2751703.9122318313</v>
      </c>
      <c r="T112" s="20">
        <f>SUM(S112:$S$136)</f>
        <v>5640741.5679659145</v>
      </c>
      <c r="U112" s="6">
        <f t="shared" si="51"/>
        <v>2.0499086194891021</v>
      </c>
    </row>
    <row r="113" spans="1:21" x14ac:dyDescent="0.2">
      <c r="A113" s="13">
        <v>99</v>
      </c>
      <c r="B113" s="22">
        <f>Absterbeordnung!B107</f>
        <v>711.45017533542136</v>
      </c>
      <c r="C113" s="15">
        <f t="shared" si="44"/>
        <v>0.14079362654170063</v>
      </c>
      <c r="D113" s="14">
        <f t="shared" si="45"/>
        <v>100.16765028920275</v>
      </c>
      <c r="E113" s="14">
        <f>SUM(D113:$D$127)</f>
        <v>249.97358562769662</v>
      </c>
      <c r="F113" s="16">
        <f t="shared" si="46"/>
        <v>2.4955520560378135</v>
      </c>
      <c r="G113" s="5"/>
      <c r="H113" s="14">
        <f t="shared" si="39"/>
        <v>711.45017533542136</v>
      </c>
      <c r="I113" s="15">
        <f t="shared" si="47"/>
        <v>0.14079362654170063</v>
      </c>
      <c r="J113" s="14">
        <f t="shared" si="48"/>
        <v>100.16765028920275</v>
      </c>
      <c r="K113" s="14">
        <f>SUM($J113:J$127)</f>
        <v>249.97358562769662</v>
      </c>
      <c r="L113" s="16">
        <f t="shared" si="49"/>
        <v>2.4955520560378135</v>
      </c>
      <c r="M113" s="16"/>
      <c r="N113" s="20">
        <v>99</v>
      </c>
      <c r="O113" s="6">
        <f t="shared" si="40"/>
        <v>109</v>
      </c>
      <c r="P113" s="6">
        <f t="shared" si="41"/>
        <v>711.45017533542136</v>
      </c>
      <c r="Q113" s="6">
        <f t="shared" si="42"/>
        <v>711.45017533542136</v>
      </c>
      <c r="R113" s="5">
        <f t="shared" si="43"/>
        <v>14706.124329777937</v>
      </c>
      <c r="S113" s="5">
        <f t="shared" si="50"/>
        <v>1473077.9189747325</v>
      </c>
      <c r="T113" s="20">
        <f>SUM(S113:$S$136)</f>
        <v>2889037.6557340836</v>
      </c>
      <c r="U113" s="6">
        <f t="shared" si="51"/>
        <v>1.961225281107237</v>
      </c>
    </row>
    <row r="114" spans="1:21" x14ac:dyDescent="0.2">
      <c r="A114" s="13">
        <v>100</v>
      </c>
      <c r="B114" s="22">
        <f>Absterbeordnung!B108</f>
        <v>454.01220159479334</v>
      </c>
      <c r="C114" s="15">
        <f t="shared" si="44"/>
        <v>0.13803296719774574</v>
      </c>
      <c r="D114" s="14">
        <f t="shared" si="45"/>
        <v>62.668651330110436</v>
      </c>
      <c r="E114" s="14">
        <f>SUM(D114:$D$127)</f>
        <v>149.80593533849387</v>
      </c>
      <c r="F114" s="16">
        <f t="shared" si="46"/>
        <v>2.3904445389989832</v>
      </c>
      <c r="G114" s="5"/>
      <c r="H114" s="14">
        <f t="shared" si="39"/>
        <v>454.01220159479334</v>
      </c>
      <c r="I114" s="15">
        <f t="shared" si="47"/>
        <v>0.13803296719774574</v>
      </c>
      <c r="J114" s="14">
        <f t="shared" si="48"/>
        <v>62.668651330110436</v>
      </c>
      <c r="K114" s="14">
        <f>SUM($J114:J$127)</f>
        <v>149.80593533849387</v>
      </c>
      <c r="L114" s="16">
        <f t="shared" si="49"/>
        <v>2.3904445389989832</v>
      </c>
      <c r="M114" s="16"/>
      <c r="N114" s="20">
        <v>100</v>
      </c>
      <c r="O114" s="6">
        <f t="shared" si="40"/>
        <v>110</v>
      </c>
      <c r="P114" s="6">
        <f t="shared" si="41"/>
        <v>454.01220159479334</v>
      </c>
      <c r="Q114" s="6">
        <f t="shared" si="42"/>
        <v>454.01220159479334</v>
      </c>
      <c r="R114" s="5">
        <f t="shared" si="43"/>
        <v>12048.683980138185</v>
      </c>
      <c r="S114" s="5">
        <f t="shared" si="50"/>
        <v>755074.77533796709</v>
      </c>
      <c r="T114" s="20">
        <f>SUM(S114:$S$136)</f>
        <v>1415959.7367593509</v>
      </c>
      <c r="U114" s="6">
        <f t="shared" si="51"/>
        <v>1.8752576340873994</v>
      </c>
    </row>
    <row r="115" spans="1:21" x14ac:dyDescent="0.2">
      <c r="A115" s="13">
        <v>101</v>
      </c>
      <c r="B115" s="22">
        <f>Absterbeordnung!B109</f>
        <v>280.8430741730798</v>
      </c>
      <c r="C115" s="15">
        <f t="shared" si="44"/>
        <v>0.13532643842916248</v>
      </c>
      <c r="D115" s="14">
        <f t="shared" si="45"/>
        <v>38.005492985339991</v>
      </c>
      <c r="E115" s="14">
        <f>SUM(D115:$D$127)</f>
        <v>87.13728400838346</v>
      </c>
      <c r="F115" s="16">
        <f t="shared" si="46"/>
        <v>2.2927549983891873</v>
      </c>
      <c r="G115" s="5"/>
      <c r="H115" s="14">
        <f t="shared" si="39"/>
        <v>280.8430741730798</v>
      </c>
      <c r="I115" s="15">
        <f t="shared" si="47"/>
        <v>0.13532643842916248</v>
      </c>
      <c r="J115" s="14">
        <f t="shared" si="48"/>
        <v>38.005492985339991</v>
      </c>
      <c r="K115" s="14">
        <f>SUM($J115:J$127)</f>
        <v>87.13728400838346</v>
      </c>
      <c r="L115" s="16">
        <f t="shared" si="49"/>
        <v>2.2927549983891873</v>
      </c>
      <c r="M115" s="16"/>
      <c r="N115" s="20">
        <v>101</v>
      </c>
      <c r="O115" s="6">
        <f t="shared" si="40"/>
        <v>111</v>
      </c>
      <c r="P115" s="6">
        <f t="shared" si="41"/>
        <v>280.8430741730798</v>
      </c>
      <c r="Q115" s="6">
        <f t="shared" si="42"/>
        <v>280.8430741730798</v>
      </c>
      <c r="R115" s="5">
        <f t="shared" si="43"/>
        <v>9689.831769056882</v>
      </c>
      <c r="S115" s="5">
        <f t="shared" si="50"/>
        <v>368266.83332801593</v>
      </c>
      <c r="T115" s="20">
        <f>SUM(S115:$S$136)</f>
        <v>660884.96142138389</v>
      </c>
      <c r="U115" s="6">
        <f t="shared" si="51"/>
        <v>1.7945818129995228</v>
      </c>
    </row>
    <row r="116" spans="1:21" x14ac:dyDescent="0.2">
      <c r="A116" s="21">
        <v>102</v>
      </c>
      <c r="B116" s="22">
        <f>Absterbeordnung!B110</f>
        <v>168.20105645083368</v>
      </c>
      <c r="C116" s="15">
        <f t="shared" si="44"/>
        <v>0.13267297885212007</v>
      </c>
      <c r="D116" s="14">
        <f t="shared" si="45"/>
        <v>22.315735205405709</v>
      </c>
      <c r="E116" s="14">
        <f>SUM(D116:$D$127)</f>
        <v>49.131791023043462</v>
      </c>
      <c r="F116" s="16">
        <f t="shared" si="46"/>
        <v>2.2016658008713912</v>
      </c>
      <c r="G116" s="5"/>
      <c r="H116" s="14">
        <f t="shared" si="39"/>
        <v>168.20105645083368</v>
      </c>
      <c r="I116" s="15">
        <f t="shared" si="47"/>
        <v>0.13267297885212007</v>
      </c>
      <c r="J116" s="14">
        <f t="shared" si="48"/>
        <v>22.315735205405709</v>
      </c>
      <c r="K116" s="14">
        <f>SUM($J116:J$127)</f>
        <v>49.131791023043462</v>
      </c>
      <c r="L116" s="16">
        <f t="shared" si="49"/>
        <v>2.2016658008713912</v>
      </c>
      <c r="M116" s="16"/>
      <c r="N116" s="6">
        <v>102</v>
      </c>
      <c r="O116" s="6">
        <f t="shared" si="40"/>
        <v>112</v>
      </c>
      <c r="P116" s="6">
        <f t="shared" si="41"/>
        <v>168.20105645083368</v>
      </c>
      <c r="Q116" s="6">
        <f t="shared" si="42"/>
        <v>168.20105645083368</v>
      </c>
      <c r="R116" s="5">
        <f t="shared" si="43"/>
        <v>7608.4696503588584</v>
      </c>
      <c r="S116" s="5">
        <f t="shared" si="50"/>
        <v>169788.59403577406</v>
      </c>
      <c r="T116" s="20">
        <f>SUM(S116:$S$136)</f>
        <v>292618.12809336797</v>
      </c>
      <c r="U116" s="6">
        <f t="shared" si="51"/>
        <v>1.7234262981865203</v>
      </c>
    </row>
    <row r="117" spans="1:21" x14ac:dyDescent="0.2">
      <c r="A117" s="21">
        <v>103</v>
      </c>
      <c r="B117" s="22">
        <f>Absterbeordnung!B111</f>
        <v>97.422254428272609</v>
      </c>
      <c r="C117" s="15">
        <f t="shared" si="44"/>
        <v>0.13007154789423539</v>
      </c>
      <c r="D117" s="14">
        <f t="shared" si="45"/>
        <v>12.671863432831447</v>
      </c>
      <c r="E117" s="14">
        <f>SUM(D117:$D$127)</f>
        <v>26.81605581763775</v>
      </c>
      <c r="F117" s="16">
        <f t="shared" si="46"/>
        <v>2.1161888273006642</v>
      </c>
      <c r="G117" s="5"/>
      <c r="H117" s="14">
        <f t="shared" si="39"/>
        <v>97.422254428272609</v>
      </c>
      <c r="I117" s="15">
        <f t="shared" si="47"/>
        <v>0.13007154789423539</v>
      </c>
      <c r="J117" s="14">
        <f t="shared" si="48"/>
        <v>12.671863432831447</v>
      </c>
      <c r="K117" s="14">
        <f>SUM($J117:J$127)</f>
        <v>26.81605581763775</v>
      </c>
      <c r="L117" s="16">
        <f t="shared" si="49"/>
        <v>2.1161888273006642</v>
      </c>
      <c r="M117" s="16"/>
      <c r="N117" s="6">
        <v>103</v>
      </c>
      <c r="O117" s="6">
        <f t="shared" si="40"/>
        <v>113</v>
      </c>
      <c r="P117" s="6">
        <f t="shared" si="41"/>
        <v>97.422254428272609</v>
      </c>
      <c r="Q117" s="6">
        <f t="shared" si="42"/>
        <v>97.422254428272609</v>
      </c>
      <c r="R117" s="5">
        <f t="shared" si="43"/>
        <v>5845.0249028713224</v>
      </c>
      <c r="S117" s="5">
        <f t="shared" si="50"/>
        <v>74067.357330684288</v>
      </c>
      <c r="T117" s="20">
        <f>SUM(S117:$S$136)</f>
        <v>122829.53405759389</v>
      </c>
      <c r="U117" s="6">
        <f t="shared" si="51"/>
        <v>1.6583490822982101</v>
      </c>
    </row>
    <row r="118" spans="1:21" x14ac:dyDescent="0.2">
      <c r="A118" s="21">
        <v>104</v>
      </c>
      <c r="B118" s="22">
        <f>Absterbeordnung!B112</f>
        <v>54.506429513713584</v>
      </c>
      <c r="C118" s="15">
        <f t="shared" si="44"/>
        <v>0.12752112538650526</v>
      </c>
      <c r="D118" s="14">
        <f t="shared" si="45"/>
        <v>6.9507212323889807</v>
      </c>
      <c r="E118" s="14">
        <f>SUM(D118:$D$127)</f>
        <v>14.144192384806303</v>
      </c>
      <c r="F118" s="16">
        <f t="shared" si="46"/>
        <v>2.0349244217847748</v>
      </c>
      <c r="G118" s="5"/>
      <c r="H118" s="14">
        <f t="shared" si="39"/>
        <v>54.506429513713584</v>
      </c>
      <c r="I118" s="15">
        <f t="shared" si="47"/>
        <v>0.12752112538650526</v>
      </c>
      <c r="J118" s="14">
        <f t="shared" si="48"/>
        <v>6.9507212323889807</v>
      </c>
      <c r="K118" s="14">
        <f>SUM($J118:J$127)</f>
        <v>14.144192384806303</v>
      </c>
      <c r="L118" s="16">
        <f t="shared" si="49"/>
        <v>2.0349244217847748</v>
      </c>
      <c r="M118" s="16"/>
      <c r="N118" s="6">
        <v>104</v>
      </c>
      <c r="O118" s="6">
        <f t="shared" si="40"/>
        <v>114</v>
      </c>
      <c r="P118" s="6">
        <f t="shared" si="41"/>
        <v>54.506429513713584</v>
      </c>
      <c r="Q118" s="6">
        <f t="shared" si="42"/>
        <v>54.506429513713584</v>
      </c>
      <c r="R118" s="5">
        <f t="shared" si="43"/>
        <v>4388.1255470594533</v>
      </c>
      <c r="S118" s="5">
        <f t="shared" si="50"/>
        <v>30500.637410334653</v>
      </c>
      <c r="T118" s="20">
        <f>SUM(S118:$S$136)</f>
        <v>48762.17672690958</v>
      </c>
      <c r="U118" s="6">
        <f t="shared" si="51"/>
        <v>1.5987264813812481</v>
      </c>
    </row>
    <row r="119" spans="1:21" x14ac:dyDescent="0.2">
      <c r="A119" s="21">
        <v>105</v>
      </c>
      <c r="B119" s="22">
        <f>Absterbeordnung!B113</f>
        <v>29.423412719818767</v>
      </c>
      <c r="C119" s="15">
        <f t="shared" si="44"/>
        <v>0.12502071116324046</v>
      </c>
      <c r="D119" s="14">
        <f t="shared" si="45"/>
        <v>3.6785359830812774</v>
      </c>
      <c r="E119" s="14">
        <f>SUM(D119:$D$127)</f>
        <v>7.193471152417322</v>
      </c>
      <c r="F119" s="16">
        <f t="shared" si="46"/>
        <v>1.9555255638390698</v>
      </c>
      <c r="G119" s="5"/>
      <c r="H119" s="14">
        <f t="shared" si="39"/>
        <v>29.423412719818767</v>
      </c>
      <c r="I119" s="15">
        <f t="shared" si="47"/>
        <v>0.12502071116324046</v>
      </c>
      <c r="J119" s="14">
        <f t="shared" si="48"/>
        <v>3.6785359830812774</v>
      </c>
      <c r="K119" s="14">
        <f>SUM($J119:J$127)</f>
        <v>7.193471152417322</v>
      </c>
      <c r="L119" s="16">
        <f t="shared" si="49"/>
        <v>1.9555255638390698</v>
      </c>
      <c r="M119" s="16"/>
      <c r="N119" s="6">
        <v>105</v>
      </c>
      <c r="O119" s="6">
        <f t="shared" si="40"/>
        <v>115</v>
      </c>
      <c r="P119" s="6">
        <f t="shared" si="41"/>
        <v>29.423412719818767</v>
      </c>
      <c r="Q119" s="6">
        <f t="shared" si="42"/>
        <v>29.423412719818767</v>
      </c>
      <c r="R119" s="5">
        <f t="shared" si="43"/>
        <v>3215.6664638777888</v>
      </c>
      <c r="S119" s="5">
        <f t="shared" si="50"/>
        <v>11828.944796962178</v>
      </c>
      <c r="T119" s="20">
        <f>SUM(S119:$S$136)</f>
        <v>18261.539316574926</v>
      </c>
      <c r="U119" s="6">
        <f t="shared" si="51"/>
        <v>1.5438012121981262</v>
      </c>
    </row>
    <row r="120" spans="1:21" x14ac:dyDescent="0.2">
      <c r="A120" s="21">
        <v>106</v>
      </c>
      <c r="B120" s="22">
        <f>Absterbeordnung!B114</f>
        <v>15.306988341122983</v>
      </c>
      <c r="C120" s="15">
        <f t="shared" si="44"/>
        <v>0.12256932466984359</v>
      </c>
      <c r="D120" s="14">
        <f t="shared" si="45"/>
        <v>1.8761672237006135</v>
      </c>
      <c r="E120" s="14">
        <f>SUM(D120:$D$127)</f>
        <v>3.5149351693360447</v>
      </c>
      <c r="F120" s="16">
        <f t="shared" si="46"/>
        <v>1.8734658216675759</v>
      </c>
      <c r="G120" s="5"/>
      <c r="H120" s="14">
        <f t="shared" si="39"/>
        <v>15.306988341122983</v>
      </c>
      <c r="I120" s="15">
        <f t="shared" si="47"/>
        <v>0.12256932466984359</v>
      </c>
      <c r="J120" s="14">
        <f t="shared" si="48"/>
        <v>1.8761672237006135</v>
      </c>
      <c r="K120" s="14">
        <f>SUM($J120:J$127)</f>
        <v>3.5149351693360447</v>
      </c>
      <c r="L120" s="16">
        <f t="shared" si="49"/>
        <v>1.8734658216675759</v>
      </c>
      <c r="M120" s="16"/>
      <c r="N120" s="6">
        <v>106</v>
      </c>
      <c r="O120" s="6">
        <f t="shared" si="40"/>
        <v>116</v>
      </c>
      <c r="P120" s="6">
        <f t="shared" si="41"/>
        <v>15.306988341122983</v>
      </c>
      <c r="Q120" s="6">
        <f t="shared" si="42"/>
        <v>15.306988341122983</v>
      </c>
      <c r="R120" s="5">
        <f t="shared" si="43"/>
        <v>2297.5124276931733</v>
      </c>
      <c r="S120" s="5">
        <f t="shared" si="50"/>
        <v>4310.5175128827577</v>
      </c>
      <c r="T120" s="20">
        <f>SUM(S120:$S$136)</f>
        <v>6432.5945196127504</v>
      </c>
      <c r="U120" s="6">
        <f t="shared" si="51"/>
        <v>1.4923021424661387</v>
      </c>
    </row>
    <row r="121" spans="1:21" x14ac:dyDescent="0.2">
      <c r="A121" s="21">
        <v>107</v>
      </c>
      <c r="B121" s="22">
        <f>Absterbeordnung!B115</f>
        <v>7.6653767525619863</v>
      </c>
      <c r="C121" s="15">
        <f t="shared" si="44"/>
        <v>0.12016600457827803</v>
      </c>
      <c r="D121" s="14">
        <f t="shared" si="45"/>
        <v>0.92111769794258957</v>
      </c>
      <c r="E121" s="14">
        <f>SUM(D121:$D$127)</f>
        <v>1.6387679456354314</v>
      </c>
      <c r="F121" s="16">
        <f t="shared" si="46"/>
        <v>1.7791080871595313</v>
      </c>
      <c r="G121" s="5"/>
      <c r="H121" s="14">
        <f t="shared" si="39"/>
        <v>7.6653767525619863</v>
      </c>
      <c r="I121" s="15">
        <f t="shared" si="47"/>
        <v>0.12016600457827803</v>
      </c>
      <c r="J121" s="14">
        <f t="shared" si="48"/>
        <v>0.92111769794258957</v>
      </c>
      <c r="K121" s="14">
        <f>SUM($J121:J$127)</f>
        <v>1.6387679456354314</v>
      </c>
      <c r="L121" s="16">
        <f t="shared" si="49"/>
        <v>1.7791080871595313</v>
      </c>
      <c r="M121" s="16"/>
      <c r="N121" s="6">
        <v>107</v>
      </c>
      <c r="O121" s="6">
        <f t="shared" si="40"/>
        <v>117</v>
      </c>
      <c r="P121" s="6">
        <f t="shared" si="41"/>
        <v>7.6653767525619863</v>
      </c>
      <c r="Q121" s="6">
        <f t="shared" si="42"/>
        <v>7.6653767525619863</v>
      </c>
      <c r="R121" s="5">
        <f t="shared" si="43"/>
        <v>1598.5834437815747</v>
      </c>
      <c r="S121" s="5">
        <f t="shared" si="50"/>
        <v>1472.4835017052212</v>
      </c>
      <c r="T121" s="20">
        <f>SUM(S121:$S$136)</f>
        <v>2122.0770067299927</v>
      </c>
      <c r="U121" s="6">
        <f t="shared" si="51"/>
        <v>1.4411550311242907</v>
      </c>
    </row>
    <row r="122" spans="1:21" x14ac:dyDescent="0.2">
      <c r="A122" s="21">
        <v>108</v>
      </c>
      <c r="B122" s="22">
        <f>Absterbeordnung!B116</f>
        <v>3.6907952489003786</v>
      </c>
      <c r="C122" s="15">
        <f t="shared" si="44"/>
        <v>0.11780980841007649</v>
      </c>
      <c r="D122" s="14">
        <f t="shared" si="45"/>
        <v>0.43481188115377417</v>
      </c>
      <c r="E122" s="14">
        <f>SUM(D122:$D$127)</f>
        <v>0.7176502476928418</v>
      </c>
      <c r="F122" s="16">
        <f t="shared" si="46"/>
        <v>1.6504844480986938</v>
      </c>
      <c r="G122" s="5"/>
      <c r="H122" s="14">
        <f t="shared" si="39"/>
        <v>3.6907952489003786</v>
      </c>
      <c r="I122" s="15">
        <f t="shared" si="47"/>
        <v>0.11780980841007649</v>
      </c>
      <c r="J122" s="14">
        <f t="shared" si="48"/>
        <v>0.43481188115377417</v>
      </c>
      <c r="K122" s="14">
        <f>SUM($J122:J$127)</f>
        <v>0.7176502476928418</v>
      </c>
      <c r="L122" s="16">
        <f t="shared" si="49"/>
        <v>1.6504844480986938</v>
      </c>
      <c r="M122" s="16"/>
      <c r="N122" s="6">
        <v>108</v>
      </c>
      <c r="O122" s="6">
        <f t="shared" si="40"/>
        <v>118</v>
      </c>
      <c r="P122" s="6">
        <f t="shared" si="41"/>
        <v>3.6907952489003786</v>
      </c>
      <c r="Q122" s="6">
        <f t="shared" si="42"/>
        <v>3.6907952489003786</v>
      </c>
      <c r="R122" s="5">
        <f t="shared" si="43"/>
        <v>1081.9295154418403</v>
      </c>
      <c r="S122" s="5">
        <f t="shared" si="50"/>
        <v>470.43580788505795</v>
      </c>
      <c r="T122" s="20">
        <f>SUM(S122:$S$136)</f>
        <v>649.59350502477128</v>
      </c>
      <c r="U122" s="6">
        <f t="shared" si="51"/>
        <v>1.3808334615197639</v>
      </c>
    </row>
    <row r="123" spans="1:21" x14ac:dyDescent="0.2">
      <c r="A123" s="21">
        <v>109</v>
      </c>
      <c r="B123" s="22">
        <f>Absterbeordnung!B117</f>
        <v>1.7066510883805865</v>
      </c>
      <c r="C123" s="15">
        <f t="shared" si="44"/>
        <v>0.11549981216674166</v>
      </c>
      <c r="D123" s="14">
        <f t="shared" si="45"/>
        <v>0.19711788014212295</v>
      </c>
      <c r="E123" s="14">
        <f>SUM(D123:$D$127)</f>
        <v>0.28283836653906758</v>
      </c>
      <c r="F123" s="16">
        <f t="shared" si="46"/>
        <v>1.4348691571517498</v>
      </c>
      <c r="G123" s="5"/>
      <c r="H123" s="14">
        <f t="shared" si="39"/>
        <v>1.7066510883805865</v>
      </c>
      <c r="I123" s="15">
        <f t="shared" si="47"/>
        <v>0.11549981216674166</v>
      </c>
      <c r="J123" s="14">
        <f t="shared" si="48"/>
        <v>0.19711788014212295</v>
      </c>
      <c r="K123" s="14">
        <f>SUM($J123:J$127)</f>
        <v>0.28283836653906758</v>
      </c>
      <c r="L123" s="16">
        <f t="shared" si="49"/>
        <v>1.4348691571517498</v>
      </c>
      <c r="M123" s="16"/>
      <c r="N123" s="6">
        <v>109</v>
      </c>
      <c r="O123" s="6">
        <f t="shared" si="40"/>
        <v>119</v>
      </c>
      <c r="P123" s="6">
        <f t="shared" si="41"/>
        <v>1.7066510883805865</v>
      </c>
      <c r="Q123" s="6">
        <f t="shared" si="42"/>
        <v>1.7066510883805865</v>
      </c>
      <c r="R123" s="5">
        <f t="shared" si="43"/>
        <v>711.45017533542136</v>
      </c>
      <c r="S123" s="5">
        <f t="shared" si="50"/>
        <v>140.23955038885995</v>
      </c>
      <c r="T123" s="20">
        <f>SUM(S123:$S$136)</f>
        <v>179.15769713971332</v>
      </c>
      <c r="U123" s="6">
        <f t="shared" si="51"/>
        <v>1.2775119190195641</v>
      </c>
    </row>
    <row r="124" spans="1:21" x14ac:dyDescent="0.2">
      <c r="A124" s="21">
        <v>110</v>
      </c>
      <c r="B124" s="22">
        <f>Absterbeordnung!B118</f>
        <v>0.7570133187633058</v>
      </c>
      <c r="C124" s="15">
        <f t="shared" si="44"/>
        <v>0.11323510996739378</v>
      </c>
      <c r="D124" s="14">
        <f t="shared" si="45"/>
        <v>8.5720486396944656E-2</v>
      </c>
      <c r="E124" s="14">
        <f>SUM(D124:$D$127)</f>
        <v>8.5720486396944656E-2</v>
      </c>
      <c r="F124" s="16">
        <f t="shared" si="46"/>
        <v>1</v>
      </c>
      <c r="G124" s="5"/>
      <c r="H124" s="14">
        <f t="shared" si="39"/>
        <v>0.7570133187633058</v>
      </c>
      <c r="I124" s="15">
        <f t="shared" si="47"/>
        <v>0.11323510996739378</v>
      </c>
      <c r="J124" s="14">
        <f t="shared" si="48"/>
        <v>8.5720486396944656E-2</v>
      </c>
      <c r="K124" s="14">
        <f>SUM($J124:J$127)</f>
        <v>8.5720486396944656E-2</v>
      </c>
      <c r="L124" s="16">
        <f t="shared" si="49"/>
        <v>1</v>
      </c>
      <c r="M124" s="16"/>
      <c r="N124" s="6">
        <v>110</v>
      </c>
      <c r="O124" s="6">
        <f t="shared" si="40"/>
        <v>120</v>
      </c>
      <c r="P124" s="6">
        <f t="shared" si="41"/>
        <v>0.7570133187633058</v>
      </c>
      <c r="Q124" s="6">
        <f t="shared" si="42"/>
        <v>0.7570133187633058</v>
      </c>
      <c r="R124" s="5">
        <f t="shared" si="43"/>
        <v>454.01220159479334</v>
      </c>
      <c r="S124" s="5">
        <f t="shared" si="50"/>
        <v>38.918146750853374</v>
      </c>
      <c r="T124" s="20">
        <f>SUM(S124:$S$136)</f>
        <v>38.918146750853374</v>
      </c>
      <c r="U124" s="6">
        <f t="shared" si="51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44"/>
        <v>0.11101481369352335</v>
      </c>
      <c r="D125" s="14">
        <f t="shared" si="45"/>
        <v>0</v>
      </c>
      <c r="E125" s="14">
        <f>SUM(D125:$D$127)</f>
        <v>0</v>
      </c>
      <c r="F125" s="16" t="e">
        <f t="shared" si="46"/>
        <v>#DIV/0!</v>
      </c>
      <c r="G125" s="25"/>
      <c r="H125" s="14">
        <f t="shared" si="39"/>
        <v>0</v>
      </c>
      <c r="I125" s="15">
        <f t="shared" si="47"/>
        <v>0.11101481369352335</v>
      </c>
      <c r="J125" s="14">
        <f t="shared" si="48"/>
        <v>0</v>
      </c>
      <c r="K125" s="14">
        <f>SUM($J125:J$127)</f>
        <v>0</v>
      </c>
      <c r="L125" s="16" t="e">
        <f t="shared" si="49"/>
        <v>#DIV/0!</v>
      </c>
      <c r="M125" s="16"/>
      <c r="N125" s="6">
        <v>111</v>
      </c>
      <c r="O125" s="6">
        <f t="shared" si="40"/>
        <v>121</v>
      </c>
      <c r="P125" s="6">
        <f t="shared" si="41"/>
        <v>0</v>
      </c>
      <c r="Q125" s="6">
        <f t="shared" si="42"/>
        <v>0</v>
      </c>
      <c r="R125" s="5">
        <f t="shared" si="43"/>
        <v>280.8430741730798</v>
      </c>
      <c r="S125" s="5">
        <f t="shared" si="50"/>
        <v>0</v>
      </c>
      <c r="T125" s="20">
        <f>SUM(S125:$S$136)</f>
        <v>0</v>
      </c>
      <c r="U125" s="6" t="e">
        <f t="shared" si="51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44"/>
        <v>0.10883805264070914</v>
      </c>
      <c r="D126" s="14">
        <f t="shared" si="45"/>
        <v>0</v>
      </c>
      <c r="E126" s="14">
        <f>SUM(D126:$D$127)</f>
        <v>0</v>
      </c>
      <c r="F126" s="16" t="e">
        <f t="shared" si="46"/>
        <v>#DIV/0!</v>
      </c>
      <c r="G126" s="5"/>
      <c r="H126" s="14">
        <f t="shared" si="39"/>
        <v>0</v>
      </c>
      <c r="I126" s="15">
        <f t="shared" si="47"/>
        <v>0.10883805264070914</v>
      </c>
      <c r="J126" s="14">
        <f t="shared" si="48"/>
        <v>0</v>
      </c>
      <c r="K126" s="14">
        <f>SUM($J126:J$127)</f>
        <v>0</v>
      </c>
      <c r="L126" s="16" t="e">
        <f t="shared" si="49"/>
        <v>#DIV/0!</v>
      </c>
      <c r="M126" s="16"/>
      <c r="N126" s="6">
        <v>112</v>
      </c>
      <c r="O126" s="6">
        <f t="shared" si="40"/>
        <v>122</v>
      </c>
      <c r="P126" s="6">
        <f t="shared" si="41"/>
        <v>0</v>
      </c>
      <c r="Q126" s="6">
        <f t="shared" si="42"/>
        <v>0</v>
      </c>
      <c r="R126" s="5">
        <f t="shared" si="43"/>
        <v>168.20105645083368</v>
      </c>
      <c r="S126" s="5">
        <f t="shared" si="50"/>
        <v>0</v>
      </c>
      <c r="T126" s="20">
        <f>SUM(S126:$S$136)</f>
        <v>0</v>
      </c>
      <c r="U126" s="6" t="e">
        <f t="shared" si="51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44"/>
        <v>0.10670397317716583</v>
      </c>
      <c r="D127" s="14">
        <f t="shared" si="45"/>
        <v>0</v>
      </c>
      <c r="E127" s="14">
        <f>SUM(D127:$D$127)</f>
        <v>0</v>
      </c>
      <c r="F127" s="16" t="e">
        <f t="shared" si="46"/>
        <v>#DIV/0!</v>
      </c>
      <c r="G127" s="27"/>
      <c r="H127" s="14">
        <f t="shared" si="39"/>
        <v>0</v>
      </c>
      <c r="I127" s="15">
        <f t="shared" si="47"/>
        <v>0.10670397317716583</v>
      </c>
      <c r="J127" s="14">
        <f t="shared" si="48"/>
        <v>0</v>
      </c>
      <c r="K127" s="14">
        <f>SUM($J127:J$127)</f>
        <v>0</v>
      </c>
      <c r="L127" s="16" t="e">
        <f t="shared" si="49"/>
        <v>#DIV/0!</v>
      </c>
      <c r="M127" s="16"/>
      <c r="N127" s="28">
        <v>113</v>
      </c>
      <c r="O127" s="6">
        <f t="shared" si="40"/>
        <v>123</v>
      </c>
      <c r="P127" s="6">
        <f t="shared" si="41"/>
        <v>0</v>
      </c>
      <c r="Q127" s="6">
        <f t="shared" si="42"/>
        <v>0</v>
      </c>
      <c r="R127" s="5">
        <f t="shared" si="43"/>
        <v>97.422254428272609</v>
      </c>
      <c r="S127" s="5">
        <f t="shared" si="50"/>
        <v>0</v>
      </c>
      <c r="T127" s="20">
        <f>SUM(S127:$S$136)</f>
        <v>0</v>
      </c>
      <c r="U127" s="6" t="e">
        <f t="shared" si="51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0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0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54.506429513713584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0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29.423412719818767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0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15.306988341122983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0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7.6653767525619863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0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3.6907952489003786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0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1.7066510883805865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0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0.7570133187633058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0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0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Frau!D5</f>
        <v>69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19</v>
      </c>
    </row>
    <row r="4" spans="1:21" x14ac:dyDescent="0.2">
      <c r="M4" s="7"/>
    </row>
    <row r="5" spans="1:21" x14ac:dyDescent="0.2">
      <c r="A5" s="2" t="s">
        <v>3</v>
      </c>
      <c r="B5" s="2">
        <f>Frau!D8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67" t="s">
        <v>0</v>
      </c>
      <c r="C11" s="267"/>
      <c r="D11" s="267"/>
      <c r="E11" s="267"/>
      <c r="F11" s="267"/>
      <c r="H11" s="264" t="s">
        <v>0</v>
      </c>
      <c r="I11" s="265"/>
      <c r="J11" s="265"/>
      <c r="K11" s="265"/>
      <c r="L11" s="266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 x14ac:dyDescent="0.2">
      <c r="A15" s="21">
        <v>1</v>
      </c>
      <c r="B15" s="17">
        <f>Absterbeordnung!C9</f>
        <v>99620.629425835097</v>
      </c>
      <c r="C15" s="18">
        <f t="shared" ref="C15:C46" si="4">1/(((1+($B$5/100))^A15))</f>
        <v>0.98039215686274506</v>
      </c>
      <c r="D15" s="17">
        <f t="shared" ref="D15:D46" si="5">B15*C15</f>
        <v>97667.283750818722</v>
      </c>
      <c r="E15" s="17">
        <f>SUM(D15:$D$136)</f>
        <v>3945433.0464166175</v>
      </c>
      <c r="F15" s="19">
        <f t="shared" ref="F15:F46" si="6">E15/D15</f>
        <v>40.396670152952254</v>
      </c>
      <c r="G15" s="5"/>
      <c r="H15" s="17">
        <f>Absterbeordnung!C9</f>
        <v>99620.629425835097</v>
      </c>
      <c r="I15" s="18">
        <f t="shared" ref="I15:I46" si="7">1/(((1+($B$5/100))^A15))</f>
        <v>0.98039215686274506</v>
      </c>
      <c r="J15" s="17">
        <f t="shared" ref="J15:J46" si="8">H15*I15</f>
        <v>97667.283750818722</v>
      </c>
      <c r="K15" s="17">
        <f>SUM($J15:J$136)</f>
        <v>3945433.0464166175</v>
      </c>
      <c r="L15" s="19">
        <f t="shared" ref="L15:L46" si="9">K15/J15</f>
        <v>40.396670152952254</v>
      </c>
      <c r="N15" s="6">
        <v>1</v>
      </c>
      <c r="O15" s="6">
        <f t="shared" si="0"/>
        <v>20</v>
      </c>
      <c r="P15" s="20">
        <f t="shared" si="1"/>
        <v>99620.629425835097</v>
      </c>
      <c r="Q15" s="20">
        <f t="shared" si="2"/>
        <v>99620.629425835097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 x14ac:dyDescent="0.2">
      <c r="A16" s="21">
        <v>2</v>
      </c>
      <c r="B16" s="17">
        <f>Absterbeordnung!C10</f>
        <v>99583.109101729278</v>
      </c>
      <c r="C16" s="18">
        <f t="shared" si="4"/>
        <v>0.96116878123798544</v>
      </c>
      <c r="D16" s="17">
        <f t="shared" si="5"/>
        <v>95716.175607198471</v>
      </c>
      <c r="E16" s="17">
        <f>SUM(D16:$D$136)</f>
        <v>3847765.7626657989</v>
      </c>
      <c r="F16" s="19">
        <f t="shared" si="6"/>
        <v>40.199744068926449</v>
      </c>
      <c r="G16" s="5"/>
      <c r="H16" s="17">
        <f>Absterbeordnung!C10</f>
        <v>99583.109101729278</v>
      </c>
      <c r="I16" s="18">
        <f t="shared" si="7"/>
        <v>0.96116878123798544</v>
      </c>
      <c r="J16" s="17">
        <f t="shared" si="8"/>
        <v>95716.175607198471</v>
      </c>
      <c r="K16" s="17">
        <f>SUM($J16:J$136)</f>
        <v>3847765.7626657989</v>
      </c>
      <c r="L16" s="19">
        <f t="shared" si="9"/>
        <v>40.199744068926449</v>
      </c>
      <c r="N16" s="6">
        <v>2</v>
      </c>
      <c r="O16" s="6">
        <f t="shared" si="0"/>
        <v>21</v>
      </c>
      <c r="P16" s="20">
        <f t="shared" si="1"/>
        <v>99583.109101729278</v>
      </c>
      <c r="Q16" s="20">
        <f t="shared" si="2"/>
        <v>99583.109101729278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 x14ac:dyDescent="0.2">
      <c r="A17" s="21">
        <v>3</v>
      </c>
      <c r="B17" s="17">
        <f>Absterbeordnung!C11</f>
        <v>99563.133986407513</v>
      </c>
      <c r="C17" s="18">
        <f t="shared" si="4"/>
        <v>0.94232233454704462</v>
      </c>
      <c r="D17" s="17">
        <f t="shared" si="5"/>
        <v>93820.564852891723</v>
      </c>
      <c r="E17" s="17">
        <f>SUM(D17:$D$136)</f>
        <v>3752049.5870585996</v>
      </c>
      <c r="F17" s="19">
        <f t="shared" si="6"/>
        <v>39.991760792974532</v>
      </c>
      <c r="G17" s="5"/>
      <c r="H17" s="17">
        <f>Absterbeordnung!C11</f>
        <v>99563.133986407513</v>
      </c>
      <c r="I17" s="18">
        <f t="shared" si="7"/>
        <v>0.94232233454704462</v>
      </c>
      <c r="J17" s="17">
        <f t="shared" si="8"/>
        <v>93820.564852891723</v>
      </c>
      <c r="K17" s="17">
        <f>SUM($J17:J$136)</f>
        <v>3752049.5870585996</v>
      </c>
      <c r="L17" s="19">
        <f t="shared" si="9"/>
        <v>39.991760792974532</v>
      </c>
      <c r="N17" s="6">
        <v>3</v>
      </c>
      <c r="O17" s="6">
        <f t="shared" si="0"/>
        <v>22</v>
      </c>
      <c r="P17" s="20">
        <f t="shared" si="1"/>
        <v>99563.133986407513</v>
      </c>
      <c r="Q17" s="20">
        <f t="shared" si="2"/>
        <v>99563.133986407513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 x14ac:dyDescent="0.2">
      <c r="A18" s="21">
        <v>4</v>
      </c>
      <c r="B18" s="17">
        <f>Absterbeordnung!C12</f>
        <v>99545.754018661348</v>
      </c>
      <c r="C18" s="18">
        <f t="shared" si="4"/>
        <v>0.9238454260265142</v>
      </c>
      <c r="D18" s="17">
        <f t="shared" si="5"/>
        <v>91964.889530500775</v>
      </c>
      <c r="E18" s="17">
        <f>SUM(D18:$D$136)</f>
        <v>3658229.0222057076</v>
      </c>
      <c r="F18" s="19">
        <f t="shared" si="6"/>
        <v>39.778539841473211</v>
      </c>
      <c r="G18" s="5"/>
      <c r="H18" s="17">
        <f>Absterbeordnung!C12</f>
        <v>99545.754018661348</v>
      </c>
      <c r="I18" s="18">
        <f t="shared" si="7"/>
        <v>0.9238454260265142</v>
      </c>
      <c r="J18" s="17">
        <f t="shared" si="8"/>
        <v>91964.889530500775</v>
      </c>
      <c r="K18" s="17">
        <f>SUM($J18:J$136)</f>
        <v>3658229.0222057076</v>
      </c>
      <c r="L18" s="19">
        <f t="shared" si="9"/>
        <v>39.778539841473211</v>
      </c>
      <c r="N18" s="6">
        <v>4</v>
      </c>
      <c r="O18" s="6">
        <f t="shared" si="0"/>
        <v>23</v>
      </c>
      <c r="P18" s="20">
        <f t="shared" si="1"/>
        <v>99545.754018661348</v>
      </c>
      <c r="Q18" s="20">
        <f t="shared" si="2"/>
        <v>99545.754018661348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 x14ac:dyDescent="0.2">
      <c r="A19" s="21">
        <v>5</v>
      </c>
      <c r="B19" s="17">
        <f>Absterbeordnung!C13</f>
        <v>99532.12243407355</v>
      </c>
      <c r="C19" s="18">
        <f t="shared" si="4"/>
        <v>0.90573080982991594</v>
      </c>
      <c r="D19" s="17">
        <f t="shared" si="5"/>
        <v>90149.309856303778</v>
      </c>
      <c r="E19" s="17">
        <f>SUM(D19:$D$136)</f>
        <v>3566264.1326752068</v>
      </c>
      <c r="F19" s="19">
        <f t="shared" si="6"/>
        <v>39.559527836205973</v>
      </c>
      <c r="G19" s="5"/>
      <c r="H19" s="17">
        <f>Absterbeordnung!C13</f>
        <v>99532.12243407355</v>
      </c>
      <c r="I19" s="18">
        <f t="shared" si="7"/>
        <v>0.90573080982991594</v>
      </c>
      <c r="J19" s="17">
        <f t="shared" si="8"/>
        <v>90149.309856303778</v>
      </c>
      <c r="K19" s="17">
        <f>SUM($J19:J$136)</f>
        <v>3566264.1326752068</v>
      </c>
      <c r="L19" s="19">
        <f t="shared" si="9"/>
        <v>39.559527836205973</v>
      </c>
      <c r="N19" s="6">
        <v>5</v>
      </c>
      <c r="O19" s="6">
        <f t="shared" si="0"/>
        <v>24</v>
      </c>
      <c r="P19" s="20">
        <f t="shared" si="1"/>
        <v>99532.12243407355</v>
      </c>
      <c r="Q19" s="20">
        <f t="shared" si="2"/>
        <v>99532.12243407355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 x14ac:dyDescent="0.2">
      <c r="A20" s="21">
        <v>6</v>
      </c>
      <c r="B20" s="17">
        <f>Absterbeordnung!C14</f>
        <v>99520.139300198382</v>
      </c>
      <c r="C20" s="18">
        <f t="shared" si="4"/>
        <v>0.88797138218619198</v>
      </c>
      <c r="D20" s="17">
        <f t="shared" si="5"/>
        <v>88371.03564975952</v>
      </c>
      <c r="E20" s="17">
        <f>SUM(D20:$D$136)</f>
        <v>3476114.8228189028</v>
      </c>
      <c r="F20" s="19">
        <f t="shared" si="6"/>
        <v>39.33545417070556</v>
      </c>
      <c r="G20" s="5"/>
      <c r="H20" s="17">
        <f>Absterbeordnung!C14</f>
        <v>99520.139300198382</v>
      </c>
      <c r="I20" s="18">
        <f t="shared" si="7"/>
        <v>0.88797138218619198</v>
      </c>
      <c r="J20" s="17">
        <f t="shared" si="8"/>
        <v>88371.03564975952</v>
      </c>
      <c r="K20" s="17">
        <f>SUM($J20:J$136)</f>
        <v>3476114.8228189028</v>
      </c>
      <c r="L20" s="19">
        <f t="shared" si="9"/>
        <v>39.33545417070556</v>
      </c>
      <c r="N20" s="6">
        <v>6</v>
      </c>
      <c r="O20" s="6">
        <f t="shared" si="0"/>
        <v>25</v>
      </c>
      <c r="P20" s="20">
        <f t="shared" si="1"/>
        <v>99520.139300198382</v>
      </c>
      <c r="Q20" s="20">
        <f t="shared" si="2"/>
        <v>99520.139300198382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 x14ac:dyDescent="0.2">
      <c r="A21" s="21">
        <v>7</v>
      </c>
      <c r="B21" s="17">
        <f>Absterbeordnung!C15</f>
        <v>99508.972077707018</v>
      </c>
      <c r="C21" s="18">
        <f t="shared" si="4"/>
        <v>0.87056017861391388</v>
      </c>
      <c r="D21" s="17">
        <f t="shared" si="5"/>
        <v>86628.548505655592</v>
      </c>
      <c r="E21" s="17">
        <f>SUM(D21:$D$136)</f>
        <v>3387743.7871691431</v>
      </c>
      <c r="F21" s="19">
        <f t="shared" si="6"/>
        <v>39.106551426842529</v>
      </c>
      <c r="G21" s="5"/>
      <c r="H21" s="17">
        <f>Absterbeordnung!C15</f>
        <v>99508.972077707018</v>
      </c>
      <c r="I21" s="18">
        <f t="shared" si="7"/>
        <v>0.87056017861391388</v>
      </c>
      <c r="J21" s="17">
        <f t="shared" si="8"/>
        <v>86628.548505655592</v>
      </c>
      <c r="K21" s="17">
        <f>SUM($J21:J$136)</f>
        <v>3387743.7871691431</v>
      </c>
      <c r="L21" s="19">
        <f t="shared" si="9"/>
        <v>39.106551426842529</v>
      </c>
      <c r="N21" s="6">
        <v>7</v>
      </c>
      <c r="O21" s="6">
        <f t="shared" si="0"/>
        <v>26</v>
      </c>
      <c r="P21" s="20">
        <f t="shared" si="1"/>
        <v>99508.972077707018</v>
      </c>
      <c r="Q21" s="20">
        <f t="shared" si="2"/>
        <v>99508.972077707018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 x14ac:dyDescent="0.2">
      <c r="A22" s="21">
        <v>8</v>
      </c>
      <c r="B22" s="17">
        <f>Absterbeordnung!C16</f>
        <v>99500.607504551619</v>
      </c>
      <c r="C22" s="18">
        <f t="shared" si="4"/>
        <v>0.85349037119011162</v>
      </c>
      <c r="D22" s="17">
        <f t="shared" si="5"/>
        <v>84922.810432701372</v>
      </c>
      <c r="E22" s="17">
        <f>SUM(D22:$D$136)</f>
        <v>3301115.2386634871</v>
      </c>
      <c r="F22" s="19">
        <f t="shared" si="6"/>
        <v>38.871949972493148</v>
      </c>
      <c r="G22" s="5"/>
      <c r="H22" s="17">
        <f>Absterbeordnung!C16</f>
        <v>99500.607504551619</v>
      </c>
      <c r="I22" s="18">
        <f t="shared" si="7"/>
        <v>0.85349037119011162</v>
      </c>
      <c r="J22" s="17">
        <f t="shared" si="8"/>
        <v>84922.810432701372</v>
      </c>
      <c r="K22" s="17">
        <f>SUM($J22:J$136)</f>
        <v>3301115.2386634871</v>
      </c>
      <c r="L22" s="19">
        <f t="shared" si="9"/>
        <v>38.871949972493148</v>
      </c>
      <c r="N22" s="6">
        <v>8</v>
      </c>
      <c r="O22" s="6">
        <f t="shared" si="0"/>
        <v>27</v>
      </c>
      <c r="P22" s="20">
        <f t="shared" si="1"/>
        <v>99500.607504551619</v>
      </c>
      <c r="Q22" s="20">
        <f t="shared" si="2"/>
        <v>99500.607504551619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 x14ac:dyDescent="0.2">
      <c r="A23" s="21">
        <v>9</v>
      </c>
      <c r="B23" s="17">
        <f>Absterbeordnung!C17</f>
        <v>99491.196960467089</v>
      </c>
      <c r="C23" s="18">
        <f t="shared" si="4"/>
        <v>0.83675526587265847</v>
      </c>
      <c r="D23" s="17">
        <f t="shared" si="5"/>
        <v>83249.782964644663</v>
      </c>
      <c r="E23" s="17">
        <f>SUM(D23:$D$136)</f>
        <v>3216192.4282307862</v>
      </c>
      <c r="F23" s="19">
        <f t="shared" si="6"/>
        <v>38.633042798401895</v>
      </c>
      <c r="G23" s="5"/>
      <c r="H23" s="17">
        <f>Absterbeordnung!C17</f>
        <v>99491.196960467089</v>
      </c>
      <c r="I23" s="18">
        <f t="shared" si="7"/>
        <v>0.83675526587265847</v>
      </c>
      <c r="J23" s="17">
        <f t="shared" si="8"/>
        <v>83249.782964644663</v>
      </c>
      <c r="K23" s="17">
        <f>SUM($J23:J$136)</f>
        <v>3216192.4282307862</v>
      </c>
      <c r="L23" s="19">
        <f t="shared" si="9"/>
        <v>38.633042798401895</v>
      </c>
      <c r="N23" s="6">
        <v>9</v>
      </c>
      <c r="O23" s="6">
        <f t="shared" si="0"/>
        <v>28</v>
      </c>
      <c r="P23" s="20">
        <f t="shared" si="1"/>
        <v>99491.196960467089</v>
      </c>
      <c r="Q23" s="20">
        <f t="shared" si="2"/>
        <v>99491.196960467089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 x14ac:dyDescent="0.2">
      <c r="A24" s="21">
        <v>10</v>
      </c>
      <c r="B24" s="17">
        <f>Absterbeordnung!C18</f>
        <v>99483.306078655558</v>
      </c>
      <c r="C24" s="18">
        <f t="shared" si="4"/>
        <v>0.82034829987515534</v>
      </c>
      <c r="D24" s="17">
        <f t="shared" si="5"/>
        <v>81610.961007584789</v>
      </c>
      <c r="E24" s="17">
        <f>SUM(D24:$D$136)</f>
        <v>3132942.6452661413</v>
      </c>
      <c r="F24" s="19">
        <f t="shared" si="6"/>
        <v>38.388748356669524</v>
      </c>
      <c r="G24" s="5"/>
      <c r="H24" s="17">
        <f>Absterbeordnung!C18</f>
        <v>99483.306078655558</v>
      </c>
      <c r="I24" s="18">
        <f t="shared" si="7"/>
        <v>0.82034829987515534</v>
      </c>
      <c r="J24" s="17">
        <f t="shared" si="8"/>
        <v>81610.961007584789</v>
      </c>
      <c r="K24" s="17">
        <f>SUM($J24:J$136)</f>
        <v>3132942.6452661413</v>
      </c>
      <c r="L24" s="19">
        <f t="shared" si="9"/>
        <v>38.388748356669524</v>
      </c>
      <c r="N24" s="6">
        <v>10</v>
      </c>
      <c r="O24" s="6">
        <f t="shared" si="0"/>
        <v>29</v>
      </c>
      <c r="P24" s="20">
        <f t="shared" si="1"/>
        <v>99483.306078655558</v>
      </c>
      <c r="Q24" s="20">
        <f t="shared" si="2"/>
        <v>99483.306078655558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 x14ac:dyDescent="0.2">
      <c r="A25" s="21">
        <v>11</v>
      </c>
      <c r="B25" s="17">
        <f>Absterbeordnung!C19</f>
        <v>99474.66131546571</v>
      </c>
      <c r="C25" s="18">
        <f t="shared" si="4"/>
        <v>0.80426303909328967</v>
      </c>
      <c r="D25" s="17">
        <f t="shared" si="5"/>
        <v>80003.793422352144</v>
      </c>
      <c r="E25" s="17">
        <f>SUM(D25:$D$136)</f>
        <v>3051331.6842585569</v>
      </c>
      <c r="F25" s="19">
        <f t="shared" si="6"/>
        <v>38.139837546828744</v>
      </c>
      <c r="G25" s="5"/>
      <c r="H25" s="17">
        <f>Absterbeordnung!C19</f>
        <v>99474.66131546571</v>
      </c>
      <c r="I25" s="18">
        <f t="shared" si="7"/>
        <v>0.80426303909328967</v>
      </c>
      <c r="J25" s="17">
        <f t="shared" si="8"/>
        <v>80003.793422352144</v>
      </c>
      <c r="K25" s="17">
        <f>SUM($J25:J$136)</f>
        <v>3051331.6842585569</v>
      </c>
      <c r="L25" s="19">
        <f t="shared" si="9"/>
        <v>38.139837546828744</v>
      </c>
      <c r="N25" s="6">
        <v>11</v>
      </c>
      <c r="O25" s="6">
        <f t="shared" si="0"/>
        <v>30</v>
      </c>
      <c r="P25" s="20">
        <f t="shared" si="1"/>
        <v>99474.66131546571</v>
      </c>
      <c r="Q25" s="20">
        <f t="shared" si="2"/>
        <v>99474.66131546571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 x14ac:dyDescent="0.2">
      <c r="A26" s="21">
        <v>12</v>
      </c>
      <c r="B26" s="17">
        <f>Absterbeordnung!C20</f>
        <v>99465.443527204668</v>
      </c>
      <c r="C26" s="18">
        <f t="shared" si="4"/>
        <v>0.78849317558165644</v>
      </c>
      <c r="D26" s="17">
        <f t="shared" si="5"/>
        <v>78427.82342740352</v>
      </c>
      <c r="E26" s="17">
        <f>SUM(D26:$D$136)</f>
        <v>2971327.8908362049</v>
      </c>
      <c r="F26" s="19">
        <f t="shared" si="6"/>
        <v>37.886145005498022</v>
      </c>
      <c r="G26" s="5"/>
      <c r="H26" s="17">
        <f>Absterbeordnung!C20</f>
        <v>99465.443527204668</v>
      </c>
      <c r="I26" s="18">
        <f t="shared" si="7"/>
        <v>0.78849317558165644</v>
      </c>
      <c r="J26" s="17">
        <f t="shared" si="8"/>
        <v>78427.82342740352</v>
      </c>
      <c r="K26" s="17">
        <f>SUM($J26:J$136)</f>
        <v>2971327.8908362049</v>
      </c>
      <c r="L26" s="19">
        <f t="shared" si="9"/>
        <v>37.886145005498022</v>
      </c>
      <c r="N26" s="6">
        <v>12</v>
      </c>
      <c r="O26" s="6">
        <f t="shared" si="0"/>
        <v>31</v>
      </c>
      <c r="P26" s="20">
        <f t="shared" si="1"/>
        <v>99465.443527204668</v>
      </c>
      <c r="Q26" s="20">
        <f t="shared" si="2"/>
        <v>99465.443527204668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 x14ac:dyDescent="0.2">
      <c r="A27" s="21">
        <v>13</v>
      </c>
      <c r="B27" s="17">
        <f>Absterbeordnung!C21</f>
        <v>99455.998817755433</v>
      </c>
      <c r="C27" s="18">
        <f t="shared" si="4"/>
        <v>0.77303252508005538</v>
      </c>
      <c r="D27" s="17">
        <f t="shared" si="5"/>
        <v>76882.72190044848</v>
      </c>
      <c r="E27" s="17">
        <f>SUM(D27:$D$136)</f>
        <v>2892900.0674088015</v>
      </c>
      <c r="F27" s="19">
        <f t="shared" si="6"/>
        <v>37.627440807242365</v>
      </c>
      <c r="G27" s="5"/>
      <c r="H27" s="17">
        <f>Absterbeordnung!C21</f>
        <v>99455.998817755433</v>
      </c>
      <c r="I27" s="18">
        <f t="shared" si="7"/>
        <v>0.77303252508005538</v>
      </c>
      <c r="J27" s="17">
        <f t="shared" si="8"/>
        <v>76882.72190044848</v>
      </c>
      <c r="K27" s="17">
        <f>SUM($J27:J$136)</f>
        <v>2892900.0674088015</v>
      </c>
      <c r="L27" s="19">
        <f t="shared" si="9"/>
        <v>37.627440807242365</v>
      </c>
      <c r="N27" s="6">
        <v>13</v>
      </c>
      <c r="O27" s="6">
        <f t="shared" si="0"/>
        <v>32</v>
      </c>
      <c r="P27" s="20">
        <f t="shared" si="1"/>
        <v>99455.998817755433</v>
      </c>
      <c r="Q27" s="20">
        <f t="shared" si="2"/>
        <v>99455.998817755433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 x14ac:dyDescent="0.2">
      <c r="A28" s="21">
        <v>14</v>
      </c>
      <c r="B28" s="17">
        <f>Absterbeordnung!C22</f>
        <v>99444.875218035697</v>
      </c>
      <c r="C28" s="18">
        <f t="shared" si="4"/>
        <v>0.75787502458828948</v>
      </c>
      <c r="D28" s="17">
        <f t="shared" si="5"/>
        <v>75366.787251048183</v>
      </c>
      <c r="E28" s="17">
        <f>SUM(D28:$D$136)</f>
        <v>2816017.3455083533</v>
      </c>
      <c r="F28" s="19">
        <f t="shared" si="6"/>
        <v>37.364168597609805</v>
      </c>
      <c r="G28" s="5"/>
      <c r="H28" s="17">
        <f>Absterbeordnung!C22</f>
        <v>99444.875218035697</v>
      </c>
      <c r="I28" s="18">
        <f t="shared" si="7"/>
        <v>0.75787502458828948</v>
      </c>
      <c r="J28" s="17">
        <f t="shared" si="8"/>
        <v>75366.787251048183</v>
      </c>
      <c r="K28" s="17">
        <f>SUM($J28:J$136)</f>
        <v>2816017.3455083533</v>
      </c>
      <c r="L28" s="19">
        <f t="shared" si="9"/>
        <v>37.364168597609805</v>
      </c>
      <c r="N28" s="6">
        <v>14</v>
      </c>
      <c r="O28" s="6">
        <f t="shared" si="0"/>
        <v>33</v>
      </c>
      <c r="P28" s="20">
        <f t="shared" si="1"/>
        <v>99444.875218035697</v>
      </c>
      <c r="Q28" s="20">
        <f t="shared" si="2"/>
        <v>99444.875218035697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 x14ac:dyDescent="0.2">
      <c r="A29" s="21">
        <v>15</v>
      </c>
      <c r="B29" s="17">
        <f>Absterbeordnung!C23</f>
        <v>99431.029303181087</v>
      </c>
      <c r="C29" s="18">
        <f t="shared" si="4"/>
        <v>0.74301472998851925</v>
      </c>
      <c r="D29" s="17">
        <f t="shared" si="5"/>
        <v>73878.719390183644</v>
      </c>
      <c r="E29" s="17">
        <f>SUM(D29:$D$136)</f>
        <v>2740650.5582573046</v>
      </c>
      <c r="F29" s="19">
        <f t="shared" si="6"/>
        <v>37.096617007975077</v>
      </c>
      <c r="G29" s="5"/>
      <c r="H29" s="17">
        <f>Absterbeordnung!C23</f>
        <v>99431.029303181087</v>
      </c>
      <c r="I29" s="18">
        <f t="shared" si="7"/>
        <v>0.74301472998851925</v>
      </c>
      <c r="J29" s="17">
        <f t="shared" si="8"/>
        <v>73878.719390183644</v>
      </c>
      <c r="K29" s="17">
        <f>SUM($J29:J$136)</f>
        <v>2740650.5582573046</v>
      </c>
      <c r="L29" s="19">
        <f t="shared" si="9"/>
        <v>37.096617007975077</v>
      </c>
      <c r="N29" s="6">
        <v>15</v>
      </c>
      <c r="O29" s="6">
        <f t="shared" si="0"/>
        <v>34</v>
      </c>
      <c r="P29" s="20">
        <f t="shared" si="1"/>
        <v>99431.029303181087</v>
      </c>
      <c r="Q29" s="20">
        <f t="shared" si="2"/>
        <v>99431.029303181087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 x14ac:dyDescent="0.2">
      <c r="A30" s="21">
        <v>16</v>
      </c>
      <c r="B30" s="17">
        <f>Absterbeordnung!C24</f>
        <v>99413.843976360018</v>
      </c>
      <c r="C30" s="18">
        <f t="shared" si="4"/>
        <v>0.72844581371423445</v>
      </c>
      <c r="D30" s="17">
        <f t="shared" si="5"/>
        <v>72417.598469819524</v>
      </c>
      <c r="E30" s="17">
        <f>SUM(D30:$D$136)</f>
        <v>2666771.8388671204</v>
      </c>
      <c r="F30" s="19">
        <f t="shared" si="6"/>
        <v>36.824914043214427</v>
      </c>
      <c r="G30" s="5"/>
      <c r="H30" s="17">
        <f>Absterbeordnung!C24</f>
        <v>99413.843976360018</v>
      </c>
      <c r="I30" s="18">
        <f t="shared" si="7"/>
        <v>0.72844581371423445</v>
      </c>
      <c r="J30" s="17">
        <f t="shared" si="8"/>
        <v>72417.598469819524</v>
      </c>
      <c r="K30" s="17">
        <f>SUM($J30:J$136)</f>
        <v>2666771.8388671204</v>
      </c>
      <c r="L30" s="19">
        <f t="shared" si="9"/>
        <v>36.824914043214427</v>
      </c>
      <c r="N30" s="6">
        <v>16</v>
      </c>
      <c r="O30" s="6">
        <f t="shared" si="0"/>
        <v>35</v>
      </c>
      <c r="P30" s="20">
        <f t="shared" si="1"/>
        <v>99413.843976360018</v>
      </c>
      <c r="Q30" s="20">
        <f t="shared" si="2"/>
        <v>99413.843976360018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 x14ac:dyDescent="0.2">
      <c r="A31" s="21">
        <v>17</v>
      </c>
      <c r="B31" s="17">
        <f>Absterbeordnung!C25</f>
        <v>99393.331519081563</v>
      </c>
      <c r="C31" s="18">
        <f t="shared" si="4"/>
        <v>0.7141625624649357</v>
      </c>
      <c r="D31" s="17">
        <f t="shared" si="5"/>
        <v>70982.996329594156</v>
      </c>
      <c r="E31" s="17">
        <f>SUM(D31:$D$136)</f>
        <v>2594354.240397301</v>
      </c>
      <c r="F31" s="19">
        <f t="shared" si="6"/>
        <v>36.548953616313682</v>
      </c>
      <c r="G31" s="5"/>
      <c r="H31" s="17">
        <f>Absterbeordnung!C25</f>
        <v>99393.331519081563</v>
      </c>
      <c r="I31" s="18">
        <f t="shared" si="7"/>
        <v>0.7141625624649357</v>
      </c>
      <c r="J31" s="17">
        <f t="shared" si="8"/>
        <v>70982.996329594156</v>
      </c>
      <c r="K31" s="17">
        <f>SUM($J31:J$136)</f>
        <v>2594354.240397301</v>
      </c>
      <c r="L31" s="19">
        <f t="shared" si="9"/>
        <v>36.548953616313682</v>
      </c>
      <c r="N31" s="6">
        <v>17</v>
      </c>
      <c r="O31" s="6">
        <f t="shared" si="0"/>
        <v>36</v>
      </c>
      <c r="P31" s="20">
        <f t="shared" si="1"/>
        <v>99393.331519081563</v>
      </c>
      <c r="Q31" s="20">
        <f t="shared" si="2"/>
        <v>99393.331519081563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 x14ac:dyDescent="0.2">
      <c r="A32" s="21">
        <v>18</v>
      </c>
      <c r="B32" s="17">
        <f>Absterbeordnung!C26</f>
        <v>99370.217945121738</v>
      </c>
      <c r="C32" s="18">
        <f t="shared" si="4"/>
        <v>0.7001593749656233</v>
      </c>
      <c r="D32" s="17">
        <f t="shared" si="5"/>
        <v>69574.989686654197</v>
      </c>
      <c r="E32" s="17">
        <f>SUM(D32:$D$136)</f>
        <v>2523371.2440677071</v>
      </c>
      <c r="F32" s="19">
        <f t="shared" si="6"/>
        <v>36.268366771339061</v>
      </c>
      <c r="G32" s="5"/>
      <c r="H32" s="17">
        <f>Absterbeordnung!C26</f>
        <v>99370.217945121738</v>
      </c>
      <c r="I32" s="18">
        <f t="shared" si="7"/>
        <v>0.7001593749656233</v>
      </c>
      <c r="J32" s="17">
        <f t="shared" si="8"/>
        <v>69574.989686654197</v>
      </c>
      <c r="K32" s="17">
        <f>SUM($J32:J$136)</f>
        <v>2523371.2440677071</v>
      </c>
      <c r="L32" s="19">
        <f t="shared" si="9"/>
        <v>36.268366771339061</v>
      </c>
      <c r="N32" s="6">
        <v>18</v>
      </c>
      <c r="O32" s="6">
        <f t="shared" si="0"/>
        <v>37</v>
      </c>
      <c r="P32" s="20">
        <f t="shared" si="1"/>
        <v>99370.217945121738</v>
      </c>
      <c r="Q32" s="20">
        <f t="shared" si="2"/>
        <v>99370.217945121738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 x14ac:dyDescent="0.2">
      <c r="A33" s="21">
        <v>19</v>
      </c>
      <c r="B33" s="17">
        <f>Absterbeordnung!C27</f>
        <v>99339.290326429953</v>
      </c>
      <c r="C33" s="18">
        <f t="shared" si="4"/>
        <v>0.68643075977021895</v>
      </c>
      <c r="D33" s="17">
        <f t="shared" si="5"/>
        <v>68189.544533805674</v>
      </c>
      <c r="E33" s="17">
        <f>SUM(D33:$D$136)</f>
        <v>2453796.2543810531</v>
      </c>
      <c r="F33" s="19">
        <f t="shared" si="6"/>
        <v>35.984933924357833</v>
      </c>
      <c r="G33" s="5"/>
      <c r="H33" s="17">
        <f>Absterbeordnung!C27</f>
        <v>99339.290326429953</v>
      </c>
      <c r="I33" s="18">
        <f t="shared" si="7"/>
        <v>0.68643075977021895</v>
      </c>
      <c r="J33" s="17">
        <f t="shared" si="8"/>
        <v>68189.544533805674</v>
      </c>
      <c r="K33" s="17">
        <f>SUM($J33:J$136)</f>
        <v>2453796.2543810531</v>
      </c>
      <c r="L33" s="19">
        <f t="shared" si="9"/>
        <v>35.984933924357833</v>
      </c>
      <c r="N33" s="6">
        <v>19</v>
      </c>
      <c r="O33" s="6">
        <f t="shared" si="0"/>
        <v>38</v>
      </c>
      <c r="P33" s="20">
        <f t="shared" si="1"/>
        <v>99339.290326429953</v>
      </c>
      <c r="Q33" s="20">
        <f t="shared" si="2"/>
        <v>99339.290326429953</v>
      </c>
      <c r="R33" s="5">
        <f t="shared" si="3"/>
        <v>100000</v>
      </c>
      <c r="S33" s="5">
        <f t="shared" si="10"/>
        <v>6818954453.3805676</v>
      </c>
      <c r="T33" s="20">
        <f>SUM(S33:$S$127)</f>
        <v>241424332212.88647</v>
      </c>
      <c r="U33" s="6">
        <f t="shared" si="11"/>
        <v>35.404889981806207</v>
      </c>
    </row>
    <row r="34" spans="1:21" x14ac:dyDescent="0.2">
      <c r="A34" s="21">
        <v>20</v>
      </c>
      <c r="B34" s="17">
        <f>Absterbeordnung!C28</f>
        <v>99307.806961032678</v>
      </c>
      <c r="C34" s="18">
        <f t="shared" si="4"/>
        <v>0.67297133310805779</v>
      </c>
      <c r="D34" s="17">
        <f t="shared" si="5"/>
        <v>66831.307238603826</v>
      </c>
      <c r="E34" s="17">
        <f>SUM(D34:$D$136)</f>
        <v>2385606.7098472468</v>
      </c>
      <c r="F34" s="19">
        <f t="shared" si="6"/>
        <v>35.695945634133082</v>
      </c>
      <c r="G34" s="5"/>
      <c r="H34" s="17">
        <f>Absterbeordnung!C28</f>
        <v>99307.806961032678</v>
      </c>
      <c r="I34" s="18">
        <f t="shared" si="7"/>
        <v>0.67297133310805779</v>
      </c>
      <c r="J34" s="17">
        <f t="shared" si="8"/>
        <v>66831.307238603826</v>
      </c>
      <c r="K34" s="17">
        <f>SUM($J34:J$136)</f>
        <v>2385606.7098472468</v>
      </c>
      <c r="L34" s="19">
        <f t="shared" si="9"/>
        <v>35.695945634133082</v>
      </c>
      <c r="N34" s="6">
        <v>20</v>
      </c>
      <c r="O34" s="6">
        <f t="shared" si="0"/>
        <v>39</v>
      </c>
      <c r="P34" s="20">
        <f t="shared" si="1"/>
        <v>99307.806961032678</v>
      </c>
      <c r="Q34" s="20">
        <f t="shared" si="2"/>
        <v>99307.806961032678</v>
      </c>
      <c r="R34" s="5">
        <f t="shared" si="3"/>
        <v>99620.629425835097</v>
      </c>
      <c r="S34" s="5">
        <f t="shared" si="10"/>
        <v>6657776892.4610815</v>
      </c>
      <c r="T34" s="20">
        <f>SUM(S34:$S$127)</f>
        <v>234605377759.50592</v>
      </c>
      <c r="U34" s="6">
        <f t="shared" si="11"/>
        <v>35.23779507017737</v>
      </c>
    </row>
    <row r="35" spans="1:21" x14ac:dyDescent="0.2">
      <c r="A35" s="21">
        <v>21</v>
      </c>
      <c r="B35" s="17">
        <f>Absterbeordnung!C29</f>
        <v>99275.634634273985</v>
      </c>
      <c r="C35" s="18">
        <f t="shared" si="4"/>
        <v>0.65977581677260566</v>
      </c>
      <c r="D35" s="17">
        <f t="shared" si="5"/>
        <v>65499.662926446901</v>
      </c>
      <c r="E35" s="17">
        <f>SUM(D35:$D$136)</f>
        <v>2318775.4026086433</v>
      </c>
      <c r="F35" s="19">
        <f t="shared" si="6"/>
        <v>35.401333365830006</v>
      </c>
      <c r="G35" s="5"/>
      <c r="H35" s="17">
        <f>Absterbeordnung!C29</f>
        <v>99275.634634273985</v>
      </c>
      <c r="I35" s="18">
        <f t="shared" si="7"/>
        <v>0.65977581677260566</v>
      </c>
      <c r="J35" s="17">
        <f t="shared" si="8"/>
        <v>65499.662926446901</v>
      </c>
      <c r="K35" s="17">
        <f>SUM($J35:J$136)</f>
        <v>2318775.4026086433</v>
      </c>
      <c r="L35" s="19">
        <f t="shared" si="9"/>
        <v>35.401333365830006</v>
      </c>
      <c r="N35" s="6">
        <v>21</v>
      </c>
      <c r="O35" s="6">
        <f t="shared" si="0"/>
        <v>40</v>
      </c>
      <c r="P35" s="20">
        <f t="shared" si="1"/>
        <v>99275.634634273985</v>
      </c>
      <c r="Q35" s="20">
        <f t="shared" si="2"/>
        <v>99275.634634273985</v>
      </c>
      <c r="R35" s="5">
        <f t="shared" si="3"/>
        <v>99583.109101729278</v>
      </c>
      <c r="S35" s="5">
        <f t="shared" si="10"/>
        <v>6522660079.3308535</v>
      </c>
      <c r="T35" s="20">
        <f>SUM(S35:$S$127)</f>
        <v>227947600867.04486</v>
      </c>
      <c r="U35" s="6">
        <f t="shared" si="11"/>
        <v>34.947030520472801</v>
      </c>
    </row>
    <row r="36" spans="1:21" x14ac:dyDescent="0.2">
      <c r="A36" s="21">
        <v>22</v>
      </c>
      <c r="B36" s="17">
        <f>Absterbeordnung!C30</f>
        <v>99249.190754402822</v>
      </c>
      <c r="C36" s="18">
        <f t="shared" si="4"/>
        <v>0.64683903605157411</v>
      </c>
      <c r="D36" s="17">
        <f t="shared" si="5"/>
        <v>64198.250876476726</v>
      </c>
      <c r="E36" s="17">
        <f>SUM(D36:$D$136)</f>
        <v>2253275.7396821966</v>
      </c>
      <c r="F36" s="19">
        <f t="shared" si="6"/>
        <v>35.098709215889762</v>
      </c>
      <c r="G36" s="5"/>
      <c r="H36" s="17">
        <f>Absterbeordnung!C30</f>
        <v>99249.190754402822</v>
      </c>
      <c r="I36" s="18">
        <f t="shared" si="7"/>
        <v>0.64683903605157411</v>
      </c>
      <c r="J36" s="17">
        <f t="shared" si="8"/>
        <v>64198.250876476726</v>
      </c>
      <c r="K36" s="17">
        <f>SUM($J36:J$136)</f>
        <v>2253275.7396821966</v>
      </c>
      <c r="L36" s="19">
        <f t="shared" si="9"/>
        <v>35.098709215889762</v>
      </c>
      <c r="N36" s="6">
        <v>22</v>
      </c>
      <c r="O36" s="6">
        <f t="shared" si="0"/>
        <v>41</v>
      </c>
      <c r="P36" s="20">
        <f t="shared" si="1"/>
        <v>99249.190754402822</v>
      </c>
      <c r="Q36" s="20">
        <f t="shared" si="2"/>
        <v>99249.190754402822</v>
      </c>
      <c r="R36" s="5">
        <f t="shared" si="3"/>
        <v>99563.133986407513</v>
      </c>
      <c r="S36" s="5">
        <f t="shared" si="10"/>
        <v>6391779053.707655</v>
      </c>
      <c r="T36" s="20">
        <f>SUM(S36:$S$127)</f>
        <v>221424940787.71399</v>
      </c>
      <c r="U36" s="6">
        <f t="shared" si="11"/>
        <v>34.642145625993258</v>
      </c>
    </row>
    <row r="37" spans="1:21" x14ac:dyDescent="0.2">
      <c r="A37" s="21">
        <v>23</v>
      </c>
      <c r="B37" s="17">
        <f>Absterbeordnung!C31</f>
        <v>99223.141327162841</v>
      </c>
      <c r="C37" s="18">
        <f t="shared" si="4"/>
        <v>0.63415591769762181</v>
      </c>
      <c r="D37" s="17">
        <f t="shared" si="5"/>
        <v>62922.942245167775</v>
      </c>
      <c r="E37" s="17">
        <f>SUM(D37:$D$136)</f>
        <v>2189077.4888057201</v>
      </c>
      <c r="F37" s="19">
        <f t="shared" si="6"/>
        <v>34.789814504801427</v>
      </c>
      <c r="G37" s="5"/>
      <c r="H37" s="17">
        <f>Absterbeordnung!C31</f>
        <v>99223.141327162841</v>
      </c>
      <c r="I37" s="18">
        <f t="shared" si="7"/>
        <v>0.63415591769762181</v>
      </c>
      <c r="J37" s="17">
        <f t="shared" si="8"/>
        <v>62922.942245167775</v>
      </c>
      <c r="K37" s="17">
        <f>SUM($J37:J$136)</f>
        <v>2189077.4888057201</v>
      </c>
      <c r="L37" s="19">
        <f t="shared" si="9"/>
        <v>34.789814504801427</v>
      </c>
      <c r="N37" s="6">
        <v>23</v>
      </c>
      <c r="O37" s="6">
        <f t="shared" si="0"/>
        <v>42</v>
      </c>
      <c r="P37" s="20">
        <f t="shared" si="1"/>
        <v>99223.141327162841</v>
      </c>
      <c r="Q37" s="20">
        <f t="shared" si="2"/>
        <v>99223.141327162841</v>
      </c>
      <c r="R37" s="5">
        <f t="shared" si="3"/>
        <v>99545.754018661348</v>
      </c>
      <c r="S37" s="5">
        <f t="shared" si="10"/>
        <v>6263711730.8679056</v>
      </c>
      <c r="T37" s="20">
        <f>SUM(S37:$S$127)</f>
        <v>215033161734.00635</v>
      </c>
      <c r="U37" s="6">
        <f t="shared" si="11"/>
        <v>34.329990103840743</v>
      </c>
    </row>
    <row r="38" spans="1:21" x14ac:dyDescent="0.2">
      <c r="A38" s="21">
        <v>24</v>
      </c>
      <c r="B38" s="17">
        <f>Absterbeordnung!C32</f>
        <v>99195.996819856853</v>
      </c>
      <c r="C38" s="18">
        <f t="shared" si="4"/>
        <v>0.62172148793884485</v>
      </c>
      <c r="D38" s="17">
        <f t="shared" si="5"/>
        <v>61672.282740418326</v>
      </c>
      <c r="E38" s="17">
        <f>SUM(D38:$D$136)</f>
        <v>2126154.5465605515</v>
      </c>
      <c r="F38" s="19">
        <f t="shared" si="6"/>
        <v>34.475042143480252</v>
      </c>
      <c r="G38" s="5"/>
      <c r="H38" s="17">
        <f>Absterbeordnung!C32</f>
        <v>99195.996819856853</v>
      </c>
      <c r="I38" s="18">
        <f t="shared" si="7"/>
        <v>0.62172148793884485</v>
      </c>
      <c r="J38" s="17">
        <f t="shared" si="8"/>
        <v>61672.282740418326</v>
      </c>
      <c r="K38" s="17">
        <f>SUM($J38:J$136)</f>
        <v>2126154.5465605515</v>
      </c>
      <c r="L38" s="19">
        <f t="shared" si="9"/>
        <v>34.475042143480252</v>
      </c>
      <c r="N38" s="6">
        <v>24</v>
      </c>
      <c r="O38" s="6">
        <f t="shared" si="0"/>
        <v>43</v>
      </c>
      <c r="P38" s="20">
        <f t="shared" si="1"/>
        <v>99195.996819856853</v>
      </c>
      <c r="Q38" s="20">
        <f t="shared" si="2"/>
        <v>99195.996819856853</v>
      </c>
      <c r="R38" s="5">
        <f t="shared" si="3"/>
        <v>99532.12243407355</v>
      </c>
      <c r="S38" s="5">
        <f t="shared" si="10"/>
        <v>6138373196.5081177</v>
      </c>
      <c r="T38" s="20">
        <f>SUM(S38:$S$127)</f>
        <v>208769450003.13843</v>
      </c>
      <c r="U38" s="6">
        <f t="shared" si="11"/>
        <v>34.010550241862006</v>
      </c>
    </row>
    <row r="39" spans="1:21" x14ac:dyDescent="0.2">
      <c r="A39" s="21">
        <v>25</v>
      </c>
      <c r="B39" s="17">
        <f>Absterbeordnung!C33</f>
        <v>99169.925345187701</v>
      </c>
      <c r="C39" s="18">
        <f t="shared" si="4"/>
        <v>0.60953087052827937</v>
      </c>
      <c r="D39" s="17">
        <f t="shared" si="5"/>
        <v>60447.130925876736</v>
      </c>
      <c r="E39" s="17">
        <f>SUM(D39:$D$136)</f>
        <v>2064482.2638201341</v>
      </c>
      <c r="F39" s="19">
        <f t="shared" si="6"/>
        <v>34.153519483856137</v>
      </c>
      <c r="G39" s="5"/>
      <c r="H39" s="17">
        <f>Absterbeordnung!C33</f>
        <v>99169.925345187701</v>
      </c>
      <c r="I39" s="18">
        <f t="shared" si="7"/>
        <v>0.60953087052827937</v>
      </c>
      <c r="J39" s="17">
        <f t="shared" si="8"/>
        <v>60447.130925876736</v>
      </c>
      <c r="K39" s="17">
        <f>SUM($J39:J$136)</f>
        <v>2064482.2638201341</v>
      </c>
      <c r="L39" s="19">
        <f t="shared" si="9"/>
        <v>34.153519483856137</v>
      </c>
      <c r="N39" s="6">
        <v>25</v>
      </c>
      <c r="O39" s="6">
        <f t="shared" si="0"/>
        <v>44</v>
      </c>
      <c r="P39" s="20">
        <f t="shared" si="1"/>
        <v>99169.925345187701</v>
      </c>
      <c r="Q39" s="20">
        <f t="shared" si="2"/>
        <v>99169.925345187701</v>
      </c>
      <c r="R39" s="5">
        <f t="shared" si="3"/>
        <v>99520.139300198382</v>
      </c>
      <c r="S39" s="5">
        <f t="shared" si="10"/>
        <v>6015706890.0405827</v>
      </c>
      <c r="T39" s="20">
        <f>SUM(S39:$S$127)</f>
        <v>202631076806.63031</v>
      </c>
      <c r="U39" s="6">
        <f t="shared" si="11"/>
        <v>33.683668521499946</v>
      </c>
    </row>
    <row r="40" spans="1:21" x14ac:dyDescent="0.2">
      <c r="A40" s="21">
        <v>26</v>
      </c>
      <c r="B40" s="17">
        <f>Absterbeordnung!C34</f>
        <v>99143.470564747331</v>
      </c>
      <c r="C40" s="18">
        <f t="shared" si="4"/>
        <v>0.59757928483164635</v>
      </c>
      <c r="D40" s="17">
        <f t="shared" si="5"/>
        <v>59246.084235809089</v>
      </c>
      <c r="E40" s="17">
        <f>SUM(D40:$D$136)</f>
        <v>2004035.1328942575</v>
      </c>
      <c r="F40" s="19">
        <f t="shared" si="6"/>
        <v>33.825613266150562</v>
      </c>
      <c r="G40" s="5"/>
      <c r="H40" s="17">
        <f>Absterbeordnung!C34</f>
        <v>99143.470564747331</v>
      </c>
      <c r="I40" s="18">
        <f t="shared" si="7"/>
        <v>0.59757928483164635</v>
      </c>
      <c r="J40" s="17">
        <f t="shared" si="8"/>
        <v>59246.084235809089</v>
      </c>
      <c r="K40" s="17">
        <f>SUM($J40:J$136)</f>
        <v>2004035.1328942575</v>
      </c>
      <c r="L40" s="19">
        <f t="shared" si="9"/>
        <v>33.825613266150562</v>
      </c>
      <c r="N40" s="6">
        <v>26</v>
      </c>
      <c r="O40" s="6">
        <f t="shared" si="0"/>
        <v>45</v>
      </c>
      <c r="P40" s="20">
        <f t="shared" si="1"/>
        <v>99143.470564747331</v>
      </c>
      <c r="Q40" s="20">
        <f t="shared" si="2"/>
        <v>99143.470564747331</v>
      </c>
      <c r="R40" s="5">
        <f t="shared" si="3"/>
        <v>99508.972077707018</v>
      </c>
      <c r="S40" s="5">
        <f t="shared" si="10"/>
        <v>5895516941.9346056</v>
      </c>
      <c r="T40" s="20">
        <f>SUM(S40:$S$127)</f>
        <v>196615369916.58975</v>
      </c>
      <c r="U40" s="6">
        <f t="shared" si="11"/>
        <v>33.349979629109619</v>
      </c>
    </row>
    <row r="41" spans="1:21" x14ac:dyDescent="0.2">
      <c r="A41" s="21">
        <v>27</v>
      </c>
      <c r="B41" s="17">
        <f>Absterbeordnung!C35</f>
        <v>99116.413841606933</v>
      </c>
      <c r="C41" s="18">
        <f t="shared" si="4"/>
        <v>0.58586204395259456</v>
      </c>
      <c r="D41" s="17">
        <f t="shared" si="5"/>
        <v>58068.544802495075</v>
      </c>
      <c r="E41" s="17">
        <f>SUM(D41:$D$136)</f>
        <v>1944789.0486584483</v>
      </c>
      <c r="F41" s="19">
        <f t="shared" si="6"/>
        <v>33.491265456593382</v>
      </c>
      <c r="G41" s="5"/>
      <c r="H41" s="17">
        <f>Absterbeordnung!C35</f>
        <v>99116.413841606933</v>
      </c>
      <c r="I41" s="18">
        <f t="shared" si="7"/>
        <v>0.58586204395259456</v>
      </c>
      <c r="J41" s="17">
        <f t="shared" si="8"/>
        <v>58068.544802495075</v>
      </c>
      <c r="K41" s="17">
        <f>SUM($J41:J$136)</f>
        <v>1944789.0486584483</v>
      </c>
      <c r="L41" s="19">
        <f t="shared" si="9"/>
        <v>33.491265456593382</v>
      </c>
      <c r="N41" s="6">
        <v>27</v>
      </c>
      <c r="O41" s="6">
        <f t="shared" si="0"/>
        <v>46</v>
      </c>
      <c r="P41" s="20">
        <f t="shared" si="1"/>
        <v>99116.413841606933</v>
      </c>
      <c r="Q41" s="20">
        <f t="shared" si="2"/>
        <v>99116.413841606933</v>
      </c>
      <c r="R41" s="5">
        <f t="shared" si="3"/>
        <v>99500.607504551619</v>
      </c>
      <c r="S41" s="5">
        <f t="shared" si="10"/>
        <v>5777855484.7535334</v>
      </c>
      <c r="T41" s="20">
        <f>SUM(S41:$S$127)</f>
        <v>190719852974.65515</v>
      </c>
      <c r="U41" s="6">
        <f t="shared" si="11"/>
        <v>33.008761378321445</v>
      </c>
    </row>
    <row r="42" spans="1:21" x14ac:dyDescent="0.2">
      <c r="A42" s="21">
        <v>28</v>
      </c>
      <c r="B42" s="17">
        <f>Absterbeordnung!C36</f>
        <v>99086.23965768081</v>
      </c>
      <c r="C42" s="18">
        <f t="shared" si="4"/>
        <v>0.57437455289470041</v>
      </c>
      <c r="D42" s="17">
        <f t="shared" si="5"/>
        <v>56912.614601397545</v>
      </c>
      <c r="E42" s="17">
        <f>SUM(D42:$D$136)</f>
        <v>1886720.503855953</v>
      </c>
      <c r="F42" s="19">
        <f t="shared" si="6"/>
        <v>33.15118303859515</v>
      </c>
      <c r="G42" s="5"/>
      <c r="H42" s="17">
        <f>Absterbeordnung!C36</f>
        <v>99086.23965768081</v>
      </c>
      <c r="I42" s="18">
        <f t="shared" si="7"/>
        <v>0.57437455289470041</v>
      </c>
      <c r="J42" s="17">
        <f t="shared" si="8"/>
        <v>56912.614601397545</v>
      </c>
      <c r="K42" s="17">
        <f>SUM($J42:J$136)</f>
        <v>1886720.503855953</v>
      </c>
      <c r="L42" s="19">
        <f t="shared" si="9"/>
        <v>33.15118303859515</v>
      </c>
      <c r="N42" s="6">
        <v>28</v>
      </c>
      <c r="O42" s="6">
        <f t="shared" si="0"/>
        <v>47</v>
      </c>
      <c r="P42" s="20">
        <f t="shared" si="1"/>
        <v>99086.23965768081</v>
      </c>
      <c r="Q42" s="20">
        <f t="shared" si="2"/>
        <v>99086.23965768081</v>
      </c>
      <c r="R42" s="5">
        <f t="shared" si="3"/>
        <v>99491.196960467089</v>
      </c>
      <c r="S42" s="5">
        <f t="shared" si="10"/>
        <v>5662304148.8427982</v>
      </c>
      <c r="T42" s="20">
        <f>SUM(S42:$S$127)</f>
        <v>184941997489.90164</v>
      </c>
      <c r="U42" s="6">
        <f t="shared" si="11"/>
        <v>32.661968101395281</v>
      </c>
    </row>
    <row r="43" spans="1:21" x14ac:dyDescent="0.2">
      <c r="A43" s="21">
        <v>29</v>
      </c>
      <c r="B43" s="17">
        <f>Absterbeordnung!C37</f>
        <v>99055.817338044508</v>
      </c>
      <c r="C43" s="18">
        <f t="shared" si="4"/>
        <v>0.56311230675951029</v>
      </c>
      <c r="D43" s="17">
        <f t="shared" si="5"/>
        <v>55779.549799174936</v>
      </c>
      <c r="E43" s="17">
        <f>SUM(D43:$D$136)</f>
        <v>1829807.8892545556</v>
      </c>
      <c r="F43" s="19">
        <f t="shared" si="6"/>
        <v>32.804278554460851</v>
      </c>
      <c r="G43" s="5"/>
      <c r="H43" s="17">
        <f>Absterbeordnung!C37</f>
        <v>99055.817338044508</v>
      </c>
      <c r="I43" s="18">
        <f t="shared" si="7"/>
        <v>0.56311230675951029</v>
      </c>
      <c r="J43" s="17">
        <f t="shared" si="8"/>
        <v>55779.549799174936</v>
      </c>
      <c r="K43" s="17">
        <f>SUM($J43:J$136)</f>
        <v>1829807.8892545556</v>
      </c>
      <c r="L43" s="19">
        <f t="shared" si="9"/>
        <v>32.804278554460851</v>
      </c>
      <c r="N43" s="6">
        <v>29</v>
      </c>
      <c r="O43" s="6">
        <f t="shared" si="0"/>
        <v>48</v>
      </c>
      <c r="P43" s="20">
        <f t="shared" si="1"/>
        <v>99055.817338044508</v>
      </c>
      <c r="Q43" s="20">
        <f t="shared" si="2"/>
        <v>99055.817338044508</v>
      </c>
      <c r="R43" s="5">
        <f t="shared" si="3"/>
        <v>99483.306078655558</v>
      </c>
      <c r="S43" s="5">
        <f t="shared" si="10"/>
        <v>5549134025.6009302</v>
      </c>
      <c r="T43" s="20">
        <f>SUM(S43:$S$127)</f>
        <v>179279693341.05884</v>
      </c>
      <c r="U43" s="6">
        <f t="shared" si="11"/>
        <v>32.307688463452486</v>
      </c>
    </row>
    <row r="44" spans="1:21" x14ac:dyDescent="0.2">
      <c r="A44" s="21">
        <v>30</v>
      </c>
      <c r="B44" s="17">
        <f>Absterbeordnung!C38</f>
        <v>99025.867478647298</v>
      </c>
      <c r="C44" s="18">
        <f t="shared" si="4"/>
        <v>0.55207088897991197</v>
      </c>
      <c r="D44" s="17">
        <f t="shared" si="5"/>
        <v>54669.298690943768</v>
      </c>
      <c r="E44" s="17">
        <f>SUM(D44:$D$136)</f>
        <v>1774028.3394553806</v>
      </c>
      <c r="F44" s="19">
        <f t="shared" si="6"/>
        <v>32.450175545223466</v>
      </c>
      <c r="G44" s="5"/>
      <c r="H44" s="17">
        <f>Absterbeordnung!C38</f>
        <v>99025.867478647298</v>
      </c>
      <c r="I44" s="18">
        <f t="shared" si="7"/>
        <v>0.55207088897991197</v>
      </c>
      <c r="J44" s="17">
        <f t="shared" si="8"/>
        <v>54669.298690943768</v>
      </c>
      <c r="K44" s="17">
        <f>SUM($J44:J$136)</f>
        <v>1774028.3394553806</v>
      </c>
      <c r="L44" s="19">
        <f t="shared" si="9"/>
        <v>32.450175545223466</v>
      </c>
      <c r="N44" s="6">
        <v>30</v>
      </c>
      <c r="O44" s="6">
        <f t="shared" si="0"/>
        <v>49</v>
      </c>
      <c r="P44" s="20">
        <f t="shared" si="1"/>
        <v>99025.867478647298</v>
      </c>
      <c r="Q44" s="20">
        <f t="shared" si="2"/>
        <v>99025.867478647298</v>
      </c>
      <c r="R44" s="5">
        <f t="shared" si="3"/>
        <v>99474.66131546571</v>
      </c>
      <c r="S44" s="5">
        <f t="shared" si="10"/>
        <v>5438209971.635664</v>
      </c>
      <c r="T44" s="20">
        <f>SUM(S44:$S$127)</f>
        <v>173730559315.45789</v>
      </c>
      <c r="U44" s="6">
        <f t="shared" si="11"/>
        <v>31.946276480973115</v>
      </c>
    </row>
    <row r="45" spans="1:21" x14ac:dyDescent="0.2">
      <c r="A45" s="21">
        <v>31</v>
      </c>
      <c r="B45" s="17">
        <f>Absterbeordnung!C39</f>
        <v>98992.881053786186</v>
      </c>
      <c r="C45" s="18">
        <f t="shared" si="4"/>
        <v>0.54124596958814919</v>
      </c>
      <c r="D45" s="17">
        <f t="shared" si="5"/>
        <v>53579.497888280828</v>
      </c>
      <c r="E45" s="17">
        <f>SUM(D45:$D$136)</f>
        <v>1719359.0407644371</v>
      </c>
      <c r="F45" s="19">
        <f t="shared" si="6"/>
        <v>32.089868485693735</v>
      </c>
      <c r="G45" s="5"/>
      <c r="H45" s="17">
        <f>Absterbeordnung!C39</f>
        <v>98992.881053786186</v>
      </c>
      <c r="I45" s="18">
        <f t="shared" si="7"/>
        <v>0.54124596958814919</v>
      </c>
      <c r="J45" s="17">
        <f t="shared" si="8"/>
        <v>53579.497888280828</v>
      </c>
      <c r="K45" s="17">
        <f>SUM($J45:J$136)</f>
        <v>1719359.0407644371</v>
      </c>
      <c r="L45" s="19">
        <f t="shared" si="9"/>
        <v>32.089868485693735</v>
      </c>
      <c r="N45" s="6">
        <v>31</v>
      </c>
      <c r="O45" s="6">
        <f t="shared" si="0"/>
        <v>50</v>
      </c>
      <c r="P45" s="20">
        <f t="shared" si="1"/>
        <v>98992.881053786186</v>
      </c>
      <c r="Q45" s="20">
        <f t="shared" si="2"/>
        <v>98992.881053786186</v>
      </c>
      <c r="R45" s="5">
        <f t="shared" si="3"/>
        <v>99465.443527204668</v>
      </c>
      <c r="S45" s="5">
        <f t="shared" si="10"/>
        <v>5329308521.4227791</v>
      </c>
      <c r="T45" s="20">
        <f>SUM(S45:$S$127)</f>
        <v>168292349343.82227</v>
      </c>
      <c r="U45" s="6">
        <f t="shared" si="11"/>
        <v>31.578646397993268</v>
      </c>
    </row>
    <row r="46" spans="1:21" x14ac:dyDescent="0.2">
      <c r="A46" s="21">
        <v>32</v>
      </c>
      <c r="B46" s="17">
        <f>Absterbeordnung!C40</f>
        <v>98957.374560181663</v>
      </c>
      <c r="C46" s="18">
        <f t="shared" si="4"/>
        <v>0.53063330351779314</v>
      </c>
      <c r="D46" s="17">
        <f t="shared" si="5"/>
        <v>52510.078570316815</v>
      </c>
      <c r="E46" s="17">
        <f>SUM(D46:$D$136)</f>
        <v>1665779.5428761565</v>
      </c>
      <c r="F46" s="19">
        <f t="shared" si="6"/>
        <v>31.723044189421525</v>
      </c>
      <c r="G46" s="5"/>
      <c r="H46" s="17">
        <f>Absterbeordnung!C40</f>
        <v>98957.374560181663</v>
      </c>
      <c r="I46" s="18">
        <f t="shared" si="7"/>
        <v>0.53063330351779314</v>
      </c>
      <c r="J46" s="17">
        <f t="shared" si="8"/>
        <v>52510.078570316815</v>
      </c>
      <c r="K46" s="17">
        <f>SUM($J46:J$136)</f>
        <v>1665779.5428761565</v>
      </c>
      <c r="L46" s="19">
        <f t="shared" si="9"/>
        <v>31.723044189421525</v>
      </c>
      <c r="N46" s="6">
        <v>32</v>
      </c>
      <c r="O46" s="6">
        <f t="shared" ref="O46:O77" si="12">N46+$B$3</f>
        <v>51</v>
      </c>
      <c r="P46" s="20">
        <f t="shared" ref="P46:P77" si="13">B46</f>
        <v>98957.374560181663</v>
      </c>
      <c r="Q46" s="20">
        <f t="shared" ref="Q46:Q77" si="14">B46</f>
        <v>98957.374560181663</v>
      </c>
      <c r="R46" s="5">
        <f t="shared" ref="R46:R77" si="15">LOOKUP(N46,$O$14:$O$136,$Q$14:$Q$136)</f>
        <v>99455.998817755433</v>
      </c>
      <c r="S46" s="5">
        <f t="shared" si="10"/>
        <v>5222442312.2096748</v>
      </c>
      <c r="T46" s="20">
        <f>SUM(S46:$S$127)</f>
        <v>162963040822.39951</v>
      </c>
      <c r="U46" s="6">
        <f t="shared" si="11"/>
        <v>31.204373563189822</v>
      </c>
    </row>
    <row r="47" spans="1:21" x14ac:dyDescent="0.2">
      <c r="A47" s="21">
        <v>33</v>
      </c>
      <c r="B47" s="17">
        <f>Absterbeordnung!C41</f>
        <v>98922.037503593572</v>
      </c>
      <c r="C47" s="18">
        <f t="shared" ref="C47:C78" si="16">1/(((1+($B$5/100))^A47))</f>
        <v>0.52022872893901284</v>
      </c>
      <c r="D47" s="17">
        <f t="shared" ref="D47:D78" si="17">B47*C47</f>
        <v>51462.085834551843</v>
      </c>
      <c r="E47" s="17">
        <f>SUM(D47:$D$136)</f>
        <v>1613269.4643058395</v>
      </c>
      <c r="F47" s="19">
        <f t="shared" ref="F47:F78" si="18">E47/D47</f>
        <v>31.348699496798947</v>
      </c>
      <c r="G47" s="5"/>
      <c r="H47" s="17">
        <f>Absterbeordnung!C41</f>
        <v>98922.037503593572</v>
      </c>
      <c r="I47" s="18">
        <f t="shared" ref="I47:I78" si="19">1/(((1+($B$5/100))^A47))</f>
        <v>0.52022872893901284</v>
      </c>
      <c r="J47" s="17">
        <f t="shared" ref="J47:J78" si="20">H47*I47</f>
        <v>51462.085834551843</v>
      </c>
      <c r="K47" s="17">
        <f>SUM($J47:J$136)</f>
        <v>1613269.4643058395</v>
      </c>
      <c r="L47" s="19">
        <f t="shared" ref="L47:L78" si="21">K47/J47</f>
        <v>31.348699496798947</v>
      </c>
      <c r="N47" s="6">
        <v>33</v>
      </c>
      <c r="O47" s="6">
        <f t="shared" si="12"/>
        <v>52</v>
      </c>
      <c r="P47" s="20">
        <f t="shared" si="13"/>
        <v>98922.037503593572</v>
      </c>
      <c r="Q47" s="20">
        <f t="shared" si="14"/>
        <v>98922.037503593572</v>
      </c>
      <c r="R47" s="5">
        <f t="shared" si="15"/>
        <v>99444.875218035697</v>
      </c>
      <c r="S47" s="5">
        <f t="shared" ref="S47:S78" si="22">P47*R47*I47</f>
        <v>5117640704.2768497</v>
      </c>
      <c r="T47" s="20">
        <f>SUM(S47:$S$127)</f>
        <v>157740598510.18982</v>
      </c>
      <c r="U47" s="6">
        <f t="shared" ref="U47:U78" si="23">T47/S47</f>
        <v>30.822913843553895</v>
      </c>
    </row>
    <row r="48" spans="1:21" x14ac:dyDescent="0.2">
      <c r="A48" s="21">
        <v>34</v>
      </c>
      <c r="B48" s="17">
        <f>Absterbeordnung!C42</f>
        <v>98882.2715417812</v>
      </c>
      <c r="C48" s="18">
        <f t="shared" si="16"/>
        <v>0.51002816562648323</v>
      </c>
      <c r="D48" s="17">
        <f t="shared" si="17"/>
        <v>50432.743567434474</v>
      </c>
      <c r="E48" s="17">
        <f>SUM(D48:$D$136)</f>
        <v>1561807.3784712874</v>
      </c>
      <c r="F48" s="19">
        <f t="shared" si="18"/>
        <v>30.968122453678696</v>
      </c>
      <c r="G48" s="5"/>
      <c r="H48" s="17">
        <f>Absterbeordnung!C42</f>
        <v>98882.2715417812</v>
      </c>
      <c r="I48" s="18">
        <f t="shared" si="19"/>
        <v>0.51002816562648323</v>
      </c>
      <c r="J48" s="17">
        <f t="shared" si="20"/>
        <v>50432.743567434474</v>
      </c>
      <c r="K48" s="17">
        <f>SUM($J48:J$136)</f>
        <v>1561807.3784712874</v>
      </c>
      <c r="L48" s="19">
        <f t="shared" si="21"/>
        <v>30.968122453678696</v>
      </c>
      <c r="N48" s="6">
        <v>34</v>
      </c>
      <c r="O48" s="6">
        <f t="shared" si="12"/>
        <v>53</v>
      </c>
      <c r="P48" s="20">
        <f t="shared" si="13"/>
        <v>98882.2715417812</v>
      </c>
      <c r="Q48" s="20">
        <f t="shared" si="14"/>
        <v>98882.2715417812</v>
      </c>
      <c r="R48" s="5">
        <f t="shared" si="15"/>
        <v>99431.029303181087</v>
      </c>
      <c r="S48" s="5">
        <f t="shared" si="22"/>
        <v>5014579603.4933949</v>
      </c>
      <c r="T48" s="20">
        <f>SUM(S48:$S$127)</f>
        <v>152622957805.91296</v>
      </c>
      <c r="U48" s="6">
        <f t="shared" si="23"/>
        <v>30.435843056432596</v>
      </c>
    </row>
    <row r="49" spans="1:21" x14ac:dyDescent="0.2">
      <c r="A49" s="21">
        <v>35</v>
      </c>
      <c r="B49" s="17">
        <f>Absterbeordnung!C43</f>
        <v>98834.458880152655</v>
      </c>
      <c r="C49" s="18">
        <f t="shared" si="16"/>
        <v>0.50002761335929735</v>
      </c>
      <c r="D49" s="17">
        <f t="shared" si="17"/>
        <v>49419.958591500348</v>
      </c>
      <c r="E49" s="17">
        <f>SUM(D49:$D$136)</f>
        <v>1511374.6349038528</v>
      </c>
      <c r="F49" s="19">
        <f t="shared" si="18"/>
        <v>30.582272385064108</v>
      </c>
      <c r="G49" s="5"/>
      <c r="H49" s="17">
        <f>Absterbeordnung!C43</f>
        <v>98834.458880152655</v>
      </c>
      <c r="I49" s="18">
        <f t="shared" si="19"/>
        <v>0.50002761335929735</v>
      </c>
      <c r="J49" s="17">
        <f t="shared" si="20"/>
        <v>49419.958591500348</v>
      </c>
      <c r="K49" s="17">
        <f>SUM($J49:J$136)</f>
        <v>1511374.6349038528</v>
      </c>
      <c r="L49" s="19">
        <f t="shared" si="21"/>
        <v>30.582272385064108</v>
      </c>
      <c r="N49" s="6">
        <v>35</v>
      </c>
      <c r="O49" s="6">
        <f t="shared" si="12"/>
        <v>54</v>
      </c>
      <c r="P49" s="20">
        <f t="shared" si="13"/>
        <v>98834.458880152655</v>
      </c>
      <c r="Q49" s="20">
        <f t="shared" si="14"/>
        <v>98834.458880152655</v>
      </c>
      <c r="R49" s="5">
        <f t="shared" si="15"/>
        <v>99413.843976360018</v>
      </c>
      <c r="S49" s="5">
        <f t="shared" si="22"/>
        <v>4913028052.7335882</v>
      </c>
      <c r="T49" s="20">
        <f>SUM(S49:$S$127)</f>
        <v>147608378202.41959</v>
      </c>
      <c r="U49" s="6">
        <f t="shared" si="23"/>
        <v>30.044277504235072</v>
      </c>
    </row>
    <row r="50" spans="1:21" x14ac:dyDescent="0.2">
      <c r="A50" s="21">
        <v>36</v>
      </c>
      <c r="B50" s="17">
        <f>Absterbeordnung!C44</f>
        <v>98780.037694625644</v>
      </c>
      <c r="C50" s="18">
        <f t="shared" si="16"/>
        <v>0.49022315035225233</v>
      </c>
      <c r="D50" s="17">
        <f t="shared" si="17"/>
        <v>48424.261270573617</v>
      </c>
      <c r="E50" s="17">
        <f>SUM(D50:$D$136)</f>
        <v>1461954.6763123525</v>
      </c>
      <c r="F50" s="19">
        <f t="shared" si="18"/>
        <v>30.190541640761197</v>
      </c>
      <c r="G50" s="5"/>
      <c r="H50" s="17">
        <f>Absterbeordnung!C44</f>
        <v>98780.037694625644</v>
      </c>
      <c r="I50" s="18">
        <f t="shared" si="19"/>
        <v>0.49022315035225233</v>
      </c>
      <c r="J50" s="17">
        <f t="shared" si="20"/>
        <v>48424.261270573617</v>
      </c>
      <c r="K50" s="17">
        <f>SUM($J50:J$136)</f>
        <v>1461954.6763123525</v>
      </c>
      <c r="L50" s="19">
        <f t="shared" si="21"/>
        <v>30.190541640761197</v>
      </c>
      <c r="N50" s="6">
        <v>36</v>
      </c>
      <c r="O50" s="6">
        <f t="shared" si="12"/>
        <v>55</v>
      </c>
      <c r="P50" s="20">
        <f t="shared" si="13"/>
        <v>98780.037694625644</v>
      </c>
      <c r="Q50" s="20">
        <f t="shared" si="14"/>
        <v>98780.037694625644</v>
      </c>
      <c r="R50" s="5">
        <f t="shared" si="15"/>
        <v>99393.331519081563</v>
      </c>
      <c r="S50" s="5">
        <f t="shared" si="22"/>
        <v>4813048654.0327454</v>
      </c>
      <c r="T50" s="20">
        <f>SUM(S50:$S$127)</f>
        <v>142695350149.68604</v>
      </c>
      <c r="U50" s="6">
        <f t="shared" si="23"/>
        <v>29.647601843817807</v>
      </c>
    </row>
    <row r="51" spans="1:21" x14ac:dyDescent="0.2">
      <c r="A51" s="21">
        <v>37</v>
      </c>
      <c r="B51" s="17">
        <f>Absterbeordnung!C45</f>
        <v>98719.249443063265</v>
      </c>
      <c r="C51" s="18">
        <f t="shared" si="16"/>
        <v>0.48061093171789437</v>
      </c>
      <c r="D51" s="17">
        <f t="shared" si="17"/>
        <v>47445.550453321863</v>
      </c>
      <c r="E51" s="17">
        <f>SUM(D51:$D$136)</f>
        <v>1413530.4150417787</v>
      </c>
      <c r="F51" s="19">
        <f t="shared" si="18"/>
        <v>29.792686596237214</v>
      </c>
      <c r="G51" s="5"/>
      <c r="H51" s="17">
        <f>Absterbeordnung!C45</f>
        <v>98719.249443063265</v>
      </c>
      <c r="I51" s="18">
        <f t="shared" si="19"/>
        <v>0.48061093171789437</v>
      </c>
      <c r="J51" s="17">
        <f t="shared" si="20"/>
        <v>47445.550453321863</v>
      </c>
      <c r="K51" s="17">
        <f>SUM($J51:J$136)</f>
        <v>1413530.4150417787</v>
      </c>
      <c r="L51" s="19">
        <f t="shared" si="21"/>
        <v>29.792686596237214</v>
      </c>
      <c r="N51" s="6">
        <v>37</v>
      </c>
      <c r="O51" s="6">
        <f t="shared" si="12"/>
        <v>56</v>
      </c>
      <c r="P51" s="20">
        <f t="shared" si="13"/>
        <v>98719.249443063265</v>
      </c>
      <c r="Q51" s="20">
        <f t="shared" si="14"/>
        <v>98719.249443063265</v>
      </c>
      <c r="R51" s="5">
        <f t="shared" si="15"/>
        <v>99370.217945121738</v>
      </c>
      <c r="S51" s="5">
        <f t="shared" si="22"/>
        <v>4714674689.0728626</v>
      </c>
      <c r="T51" s="20">
        <f>SUM(S51:$S$127)</f>
        <v>137882301495.65329</v>
      </c>
      <c r="U51" s="6">
        <f t="shared" si="23"/>
        <v>29.245347895417094</v>
      </c>
    </row>
    <row r="52" spans="1:21" x14ac:dyDescent="0.2">
      <c r="A52" s="21">
        <v>38</v>
      </c>
      <c r="B52" s="17">
        <f>Absterbeordnung!C46</f>
        <v>98654.168319177421</v>
      </c>
      <c r="C52" s="18">
        <f t="shared" si="16"/>
        <v>0.47118718795871989</v>
      </c>
      <c r="D52" s="17">
        <f t="shared" si="17"/>
        <v>46484.580150719441</v>
      </c>
      <c r="E52" s="17">
        <f>SUM(D52:$D$136)</f>
        <v>1366084.8645884572</v>
      </c>
      <c r="F52" s="19">
        <f t="shared" si="18"/>
        <v>29.387914447309779</v>
      </c>
      <c r="G52" s="5"/>
      <c r="H52" s="17">
        <f>Absterbeordnung!C46</f>
        <v>98654.168319177421</v>
      </c>
      <c r="I52" s="18">
        <f t="shared" si="19"/>
        <v>0.47118718795871989</v>
      </c>
      <c r="J52" s="17">
        <f t="shared" si="20"/>
        <v>46484.580150719441</v>
      </c>
      <c r="K52" s="17">
        <f>SUM($J52:J$136)</f>
        <v>1366084.8645884572</v>
      </c>
      <c r="L52" s="19">
        <f t="shared" si="21"/>
        <v>29.387914447309779</v>
      </c>
      <c r="N52" s="6">
        <v>38</v>
      </c>
      <c r="O52" s="6">
        <f t="shared" si="12"/>
        <v>57</v>
      </c>
      <c r="P52" s="20">
        <f t="shared" si="13"/>
        <v>98654.168319177421</v>
      </c>
      <c r="Q52" s="20">
        <f t="shared" si="14"/>
        <v>98654.168319177421</v>
      </c>
      <c r="R52" s="5">
        <f t="shared" si="15"/>
        <v>99339.290326429953</v>
      </c>
      <c r="S52" s="5">
        <f t="shared" si="22"/>
        <v>4617745203.2945223</v>
      </c>
      <c r="T52" s="20">
        <f>SUM(S52:$S$127)</f>
        <v>133167626806.5804</v>
      </c>
      <c r="U52" s="6">
        <f t="shared" si="23"/>
        <v>28.838236183229032</v>
      </c>
    </row>
    <row r="53" spans="1:21" x14ac:dyDescent="0.2">
      <c r="A53" s="21">
        <v>39</v>
      </c>
      <c r="B53" s="17">
        <f>Absterbeordnung!C47</f>
        <v>98580.670489386655</v>
      </c>
      <c r="C53" s="18">
        <f t="shared" si="16"/>
        <v>0.46194822348894127</v>
      </c>
      <c r="D53" s="17">
        <f t="shared" si="17"/>
        <v>45539.165602920861</v>
      </c>
      <c r="E53" s="17">
        <f>SUM(D53:$D$136)</f>
        <v>1319600.2844377374</v>
      </c>
      <c r="F53" s="19">
        <f t="shared" si="18"/>
        <v>28.977260934993918</v>
      </c>
      <c r="G53" s="5"/>
      <c r="H53" s="17">
        <f>Absterbeordnung!C47</f>
        <v>98580.670489386655</v>
      </c>
      <c r="I53" s="18">
        <f t="shared" si="19"/>
        <v>0.46194822348894127</v>
      </c>
      <c r="J53" s="17">
        <f t="shared" si="20"/>
        <v>45539.165602920861</v>
      </c>
      <c r="K53" s="17">
        <f>SUM($J53:J$136)</f>
        <v>1319600.2844377374</v>
      </c>
      <c r="L53" s="19">
        <f t="shared" si="21"/>
        <v>28.977260934993918</v>
      </c>
      <c r="N53" s="6">
        <v>39</v>
      </c>
      <c r="O53" s="6">
        <f t="shared" si="12"/>
        <v>58</v>
      </c>
      <c r="P53" s="20">
        <f t="shared" si="13"/>
        <v>98580.670489386655</v>
      </c>
      <c r="Q53" s="20">
        <f t="shared" si="14"/>
        <v>98580.670489386655</v>
      </c>
      <c r="R53" s="5">
        <f t="shared" si="15"/>
        <v>99307.806961032678</v>
      </c>
      <c r="S53" s="5">
        <f t="shared" si="22"/>
        <v>4522394666.8613644</v>
      </c>
      <c r="T53" s="20">
        <f>SUM(S53:$S$127)</f>
        <v>128549881603.28587</v>
      </c>
      <c r="U53" s="6">
        <f t="shared" si="23"/>
        <v>28.425179815741767</v>
      </c>
    </row>
    <row r="54" spans="1:21" x14ac:dyDescent="0.2">
      <c r="A54" s="21">
        <v>40</v>
      </c>
      <c r="B54" s="17">
        <f>Absterbeordnung!C48</f>
        <v>98496.794592844322</v>
      </c>
      <c r="C54" s="18">
        <f t="shared" si="16"/>
        <v>0.45289041518523643</v>
      </c>
      <c r="D54" s="17">
        <f t="shared" si="17"/>
        <v>44608.254197568218</v>
      </c>
      <c r="E54" s="17">
        <f>SUM(D54:$D$136)</f>
        <v>1274061.1188348169</v>
      </c>
      <c r="F54" s="19">
        <f t="shared" si="18"/>
        <v>28.561106946531684</v>
      </c>
      <c r="G54" s="5"/>
      <c r="H54" s="17">
        <f>Absterbeordnung!C48</f>
        <v>98496.794592844322</v>
      </c>
      <c r="I54" s="18">
        <f t="shared" si="19"/>
        <v>0.45289041518523643</v>
      </c>
      <c r="J54" s="17">
        <f t="shared" si="20"/>
        <v>44608.254197568218</v>
      </c>
      <c r="K54" s="17">
        <f>SUM($J54:J$136)</f>
        <v>1274061.1188348169</v>
      </c>
      <c r="L54" s="19">
        <f t="shared" si="21"/>
        <v>28.561106946531684</v>
      </c>
      <c r="N54" s="6">
        <v>40</v>
      </c>
      <c r="O54" s="6">
        <f t="shared" si="12"/>
        <v>59</v>
      </c>
      <c r="P54" s="20">
        <f t="shared" si="13"/>
        <v>98496.794592844322</v>
      </c>
      <c r="Q54" s="20">
        <f t="shared" si="14"/>
        <v>98496.794592844322</v>
      </c>
      <c r="R54" s="5">
        <f t="shared" si="15"/>
        <v>99275.634634273985</v>
      </c>
      <c r="S54" s="5">
        <f t="shared" si="22"/>
        <v>4428512745.3906012</v>
      </c>
      <c r="T54" s="20">
        <f>SUM(S54:$S$127)</f>
        <v>124027486936.42451</v>
      </c>
      <c r="U54" s="6">
        <f t="shared" si="23"/>
        <v>28.006577843886301</v>
      </c>
    </row>
    <row r="55" spans="1:21" x14ac:dyDescent="0.2">
      <c r="A55" s="21">
        <v>41</v>
      </c>
      <c r="B55" s="17">
        <f>Absterbeordnung!C49</f>
        <v>98405.189521401655</v>
      </c>
      <c r="C55" s="18">
        <f t="shared" si="16"/>
        <v>0.44401021096591808</v>
      </c>
      <c r="D55" s="17">
        <f t="shared" si="17"/>
        <v>43692.908959538698</v>
      </c>
      <c r="E55" s="17">
        <f>SUM(D55:$D$136)</f>
        <v>1229452.8646372482</v>
      </c>
      <c r="F55" s="19">
        <f t="shared" si="18"/>
        <v>28.138498761338333</v>
      </c>
      <c r="G55" s="5"/>
      <c r="H55" s="17">
        <f>Absterbeordnung!C49</f>
        <v>98405.189521401655</v>
      </c>
      <c r="I55" s="18">
        <f t="shared" si="19"/>
        <v>0.44401021096591808</v>
      </c>
      <c r="J55" s="17">
        <f t="shared" si="20"/>
        <v>43692.908959538698</v>
      </c>
      <c r="K55" s="17">
        <f>SUM($J55:J$136)</f>
        <v>1229452.8646372482</v>
      </c>
      <c r="L55" s="19">
        <f t="shared" si="21"/>
        <v>28.138498761338333</v>
      </c>
      <c r="N55" s="6">
        <v>41</v>
      </c>
      <c r="O55" s="6">
        <f t="shared" si="12"/>
        <v>60</v>
      </c>
      <c r="P55" s="20">
        <f t="shared" si="13"/>
        <v>98405.189521401655</v>
      </c>
      <c r="Q55" s="20">
        <f t="shared" si="14"/>
        <v>98405.189521401655</v>
      </c>
      <c r="R55" s="5">
        <f t="shared" si="15"/>
        <v>99249.190754402822</v>
      </c>
      <c r="S55" s="5">
        <f t="shared" si="22"/>
        <v>4336485855.9400129</v>
      </c>
      <c r="T55" s="20">
        <f>SUM(S55:$S$127)</f>
        <v>119598974191.03395</v>
      </c>
      <c r="U55" s="6">
        <f t="shared" si="23"/>
        <v>27.579698900022972</v>
      </c>
    </row>
    <row r="56" spans="1:21" x14ac:dyDescent="0.2">
      <c r="A56" s="21">
        <v>42</v>
      </c>
      <c r="B56" s="17">
        <f>Absterbeordnung!C50</f>
        <v>98300.651310139307</v>
      </c>
      <c r="C56" s="18">
        <f t="shared" si="16"/>
        <v>0.4353041283979589</v>
      </c>
      <c r="D56" s="17">
        <f t="shared" si="17"/>
        <v>42790.679339511866</v>
      </c>
      <c r="E56" s="17">
        <f>SUM(D56:$D$136)</f>
        <v>1185759.9556777095</v>
      </c>
      <c r="F56" s="19">
        <f t="shared" si="18"/>
        <v>27.710706489831487</v>
      </c>
      <c r="G56" s="5"/>
      <c r="H56" s="17">
        <f>Absterbeordnung!C50</f>
        <v>98300.651310139307</v>
      </c>
      <c r="I56" s="18">
        <f t="shared" si="19"/>
        <v>0.4353041283979589</v>
      </c>
      <c r="J56" s="17">
        <f t="shared" si="20"/>
        <v>42790.679339511866</v>
      </c>
      <c r="K56" s="17">
        <f>SUM($J56:J$136)</f>
        <v>1185759.9556777095</v>
      </c>
      <c r="L56" s="19">
        <f t="shared" si="21"/>
        <v>27.710706489831487</v>
      </c>
      <c r="N56" s="6">
        <v>42</v>
      </c>
      <c r="O56" s="6">
        <f t="shared" si="12"/>
        <v>61</v>
      </c>
      <c r="P56" s="20">
        <f t="shared" si="13"/>
        <v>98300.651310139307</v>
      </c>
      <c r="Q56" s="20">
        <f t="shared" si="14"/>
        <v>98300.651310139307</v>
      </c>
      <c r="R56" s="5">
        <f t="shared" si="15"/>
        <v>99223.141327162841</v>
      </c>
      <c r="S56" s="5">
        <f t="shared" si="22"/>
        <v>4245825623.5896931</v>
      </c>
      <c r="T56" s="20">
        <f>SUM(S56:$S$127)</f>
        <v>115262488335.09392</v>
      </c>
      <c r="U56" s="6">
        <f t="shared" si="23"/>
        <v>27.147249687952005</v>
      </c>
    </row>
    <row r="57" spans="1:21" x14ac:dyDescent="0.2">
      <c r="A57" s="21">
        <v>43</v>
      </c>
      <c r="B57" s="17">
        <f>Absterbeordnung!C51</f>
        <v>98187.066683496523</v>
      </c>
      <c r="C57" s="18">
        <f t="shared" si="16"/>
        <v>0.4267687533313323</v>
      </c>
      <c r="D57" s="17">
        <f t="shared" si="17"/>
        <v>41903.172041776204</v>
      </c>
      <c r="E57" s="17">
        <f>SUM(D57:$D$136)</f>
        <v>1142969.2763381978</v>
      </c>
      <c r="F57" s="19">
        <f t="shared" si="18"/>
        <v>27.276438051007016</v>
      </c>
      <c r="G57" s="5"/>
      <c r="H57" s="17">
        <f>Absterbeordnung!C51</f>
        <v>98187.066683496523</v>
      </c>
      <c r="I57" s="18">
        <f t="shared" si="19"/>
        <v>0.4267687533313323</v>
      </c>
      <c r="J57" s="17">
        <f t="shared" si="20"/>
        <v>41903.172041776204</v>
      </c>
      <c r="K57" s="17">
        <f>SUM($J57:J$136)</f>
        <v>1142969.2763381978</v>
      </c>
      <c r="L57" s="19">
        <f t="shared" si="21"/>
        <v>27.276438051007016</v>
      </c>
      <c r="N57" s="6">
        <v>43</v>
      </c>
      <c r="O57" s="6">
        <f t="shared" si="12"/>
        <v>62</v>
      </c>
      <c r="P57" s="20">
        <f t="shared" si="13"/>
        <v>98187.066683496523</v>
      </c>
      <c r="Q57" s="20">
        <f t="shared" si="14"/>
        <v>98187.066683496523</v>
      </c>
      <c r="R57" s="5">
        <f t="shared" si="15"/>
        <v>99195.996819856853</v>
      </c>
      <c r="S57" s="5">
        <f t="shared" si="22"/>
        <v>4156626920.5979471</v>
      </c>
      <c r="T57" s="20">
        <f>SUM(S57:$S$127)</f>
        <v>111016662711.50423</v>
      </c>
      <c r="U57" s="6">
        <f t="shared" si="23"/>
        <v>26.708353872551555</v>
      </c>
    </row>
    <row r="58" spans="1:21" x14ac:dyDescent="0.2">
      <c r="A58" s="21">
        <v>44</v>
      </c>
      <c r="B58" s="17">
        <f>Absterbeordnung!C52</f>
        <v>98055.093813000683</v>
      </c>
      <c r="C58" s="18">
        <f t="shared" si="16"/>
        <v>0.41840073856012966</v>
      </c>
      <c r="D58" s="17">
        <f t="shared" si="17"/>
        <v>41026.323670942285</v>
      </c>
      <c r="E58" s="17">
        <f>SUM(D58:$D$136)</f>
        <v>1101066.1042964216</v>
      </c>
      <c r="F58" s="19">
        <f t="shared" si="18"/>
        <v>26.83803972122108</v>
      </c>
      <c r="G58" s="5"/>
      <c r="H58" s="17">
        <f>Absterbeordnung!C52</f>
        <v>98055.093813000683</v>
      </c>
      <c r="I58" s="18">
        <f t="shared" si="19"/>
        <v>0.41840073856012966</v>
      </c>
      <c r="J58" s="17">
        <f t="shared" si="20"/>
        <v>41026.323670942285</v>
      </c>
      <c r="K58" s="17">
        <f>SUM($J58:J$136)</f>
        <v>1101066.1042964216</v>
      </c>
      <c r="L58" s="19">
        <f t="shared" si="21"/>
        <v>26.83803972122108</v>
      </c>
      <c r="N58" s="6">
        <v>44</v>
      </c>
      <c r="O58" s="6">
        <f t="shared" si="12"/>
        <v>63</v>
      </c>
      <c r="P58" s="20">
        <f t="shared" si="13"/>
        <v>98055.093813000683</v>
      </c>
      <c r="Q58" s="20">
        <f t="shared" si="14"/>
        <v>98055.093813000683</v>
      </c>
      <c r="R58" s="5">
        <f t="shared" si="15"/>
        <v>99169.925345187701</v>
      </c>
      <c r="S58" s="5">
        <f t="shared" si="22"/>
        <v>4068577455.6348534</v>
      </c>
      <c r="T58" s="20">
        <f>SUM(S58:$S$127)</f>
        <v>106860035790.9063</v>
      </c>
      <c r="U58" s="6">
        <f t="shared" si="23"/>
        <v>26.264717080145168</v>
      </c>
    </row>
    <row r="59" spans="1:21" x14ac:dyDescent="0.2">
      <c r="A59" s="21">
        <v>45</v>
      </c>
      <c r="B59" s="17">
        <f>Absterbeordnung!C53</f>
        <v>97911.258946004644</v>
      </c>
      <c r="C59" s="18">
        <f t="shared" si="16"/>
        <v>0.41019680250993107</v>
      </c>
      <c r="D59" s="17">
        <f t="shared" si="17"/>
        <v>40162.885349372991</v>
      </c>
      <c r="E59" s="17">
        <f>SUM(D59:$D$136)</f>
        <v>1060039.7806254793</v>
      </c>
      <c r="F59" s="19">
        <f t="shared" si="18"/>
        <v>26.39351658637813</v>
      </c>
      <c r="G59" s="5"/>
      <c r="H59" s="17">
        <f>Absterbeordnung!C53</f>
        <v>97911.258946004644</v>
      </c>
      <c r="I59" s="18">
        <f t="shared" si="19"/>
        <v>0.41019680250993107</v>
      </c>
      <c r="J59" s="17">
        <f t="shared" si="20"/>
        <v>40162.885349372991</v>
      </c>
      <c r="K59" s="17">
        <f>SUM($J59:J$136)</f>
        <v>1060039.7806254793</v>
      </c>
      <c r="L59" s="19">
        <f t="shared" si="21"/>
        <v>26.39351658637813</v>
      </c>
      <c r="N59" s="6">
        <v>45</v>
      </c>
      <c r="O59" s="6">
        <f t="shared" si="12"/>
        <v>64</v>
      </c>
      <c r="P59" s="20">
        <f t="shared" si="13"/>
        <v>97911.258946004644</v>
      </c>
      <c r="Q59" s="20">
        <f t="shared" si="14"/>
        <v>97911.258946004644</v>
      </c>
      <c r="R59" s="5">
        <f t="shared" si="15"/>
        <v>99143.470564747331</v>
      </c>
      <c r="S59" s="5">
        <f t="shared" si="22"/>
        <v>3981887841.4308825</v>
      </c>
      <c r="T59" s="20">
        <f>SUM(S59:$S$127)</f>
        <v>102791458335.27144</v>
      </c>
      <c r="U59" s="6">
        <f t="shared" si="23"/>
        <v>25.814754816984891</v>
      </c>
    </row>
    <row r="60" spans="1:21" x14ac:dyDescent="0.2">
      <c r="A60" s="21">
        <v>46</v>
      </c>
      <c r="B60" s="17">
        <f>Absterbeordnung!C54</f>
        <v>97751.218681988685</v>
      </c>
      <c r="C60" s="18">
        <f t="shared" si="16"/>
        <v>0.40215372795091275</v>
      </c>
      <c r="D60" s="17">
        <f t="shared" si="17"/>
        <v>39311.017004706657</v>
      </c>
      <c r="E60" s="17">
        <f>SUM(D60:$D$136)</f>
        <v>1019876.8952761061</v>
      </c>
      <c r="F60" s="19">
        <f t="shared" si="18"/>
        <v>25.943793190443216</v>
      </c>
      <c r="G60" s="5"/>
      <c r="H60" s="17">
        <f>Absterbeordnung!C54</f>
        <v>97751.218681988685</v>
      </c>
      <c r="I60" s="18">
        <f t="shared" si="19"/>
        <v>0.40215372795091275</v>
      </c>
      <c r="J60" s="17">
        <f t="shared" si="20"/>
        <v>39311.017004706657</v>
      </c>
      <c r="K60" s="17">
        <f>SUM($J60:J$136)</f>
        <v>1019876.8952761061</v>
      </c>
      <c r="L60" s="19">
        <f t="shared" si="21"/>
        <v>25.943793190443216</v>
      </c>
      <c r="N60" s="6">
        <v>46</v>
      </c>
      <c r="O60" s="6">
        <f t="shared" si="12"/>
        <v>65</v>
      </c>
      <c r="P60" s="20">
        <f t="shared" si="13"/>
        <v>97751.218681988685</v>
      </c>
      <c r="Q60" s="20">
        <f t="shared" si="14"/>
        <v>97751.218681988685</v>
      </c>
      <c r="R60" s="5">
        <f t="shared" si="15"/>
        <v>99116.413841606933</v>
      </c>
      <c r="S60" s="5">
        <f t="shared" si="22"/>
        <v>3896367029.9729524</v>
      </c>
      <c r="T60" s="20">
        <f>SUM(S60:$S$127)</f>
        <v>98809570493.840561</v>
      </c>
      <c r="U60" s="6">
        <f t="shared" si="23"/>
        <v>25.359410377344886</v>
      </c>
    </row>
    <row r="61" spans="1:21" x14ac:dyDescent="0.2">
      <c r="A61" s="21">
        <v>47</v>
      </c>
      <c r="B61" s="17">
        <f>Absterbeordnung!C55</f>
        <v>97574.095784272096</v>
      </c>
      <c r="C61" s="18">
        <f t="shared" si="16"/>
        <v>0.39426836073618909</v>
      </c>
      <c r="D61" s="17">
        <f t="shared" si="17"/>
        <v>38470.378795180855</v>
      </c>
      <c r="E61" s="17">
        <f>SUM(D61:$D$136)</f>
        <v>980565.87827139942</v>
      </c>
      <c r="F61" s="19">
        <f t="shared" si="18"/>
        <v>25.488854255686036</v>
      </c>
      <c r="G61" s="5"/>
      <c r="H61" s="17">
        <f>Absterbeordnung!C55</f>
        <v>97574.095784272096</v>
      </c>
      <c r="I61" s="18">
        <f t="shared" si="19"/>
        <v>0.39426836073618909</v>
      </c>
      <c r="J61" s="17">
        <f t="shared" si="20"/>
        <v>38470.378795180855</v>
      </c>
      <c r="K61" s="17">
        <f>SUM($J61:J$136)</f>
        <v>980565.87827139942</v>
      </c>
      <c r="L61" s="19">
        <f t="shared" si="21"/>
        <v>25.488854255686036</v>
      </c>
      <c r="N61" s="6">
        <v>47</v>
      </c>
      <c r="O61" s="6">
        <f t="shared" si="12"/>
        <v>66</v>
      </c>
      <c r="P61" s="20">
        <f t="shared" si="13"/>
        <v>97574.095784272096</v>
      </c>
      <c r="Q61" s="20">
        <f t="shared" si="14"/>
        <v>97574.095784272096</v>
      </c>
      <c r="R61" s="5">
        <f t="shared" si="15"/>
        <v>99086.23965768081</v>
      </c>
      <c r="S61" s="5">
        <f t="shared" si="22"/>
        <v>3811885173.0210528</v>
      </c>
      <c r="T61" s="20">
        <f>SUM(S61:$S$127)</f>
        <v>94913203463.867599</v>
      </c>
      <c r="U61" s="6">
        <f t="shared" si="23"/>
        <v>24.899281892231176</v>
      </c>
    </row>
    <row r="62" spans="1:21" x14ac:dyDescent="0.2">
      <c r="A62" s="21">
        <v>48</v>
      </c>
      <c r="B62" s="17">
        <f>Absterbeordnung!C56</f>
        <v>97382.716279438479</v>
      </c>
      <c r="C62" s="18">
        <f t="shared" si="16"/>
        <v>0.38653760856489122</v>
      </c>
      <c r="D62" s="17">
        <f t="shared" si="17"/>
        <v>37642.08226620745</v>
      </c>
      <c r="E62" s="17">
        <f>SUM(D62:$D$136)</f>
        <v>942095.4994762186</v>
      </c>
      <c r="F62" s="19">
        <f t="shared" si="18"/>
        <v>25.027720114250137</v>
      </c>
      <c r="G62" s="5"/>
      <c r="H62" s="17">
        <f>Absterbeordnung!C56</f>
        <v>97382.716279438479</v>
      </c>
      <c r="I62" s="18">
        <f t="shared" si="19"/>
        <v>0.38653760856489122</v>
      </c>
      <c r="J62" s="17">
        <f t="shared" si="20"/>
        <v>37642.08226620745</v>
      </c>
      <c r="K62" s="17">
        <f>SUM($J62:J$136)</f>
        <v>942095.4994762186</v>
      </c>
      <c r="L62" s="19">
        <f t="shared" si="21"/>
        <v>25.027720114250137</v>
      </c>
      <c r="N62" s="6">
        <v>48</v>
      </c>
      <c r="O62" s="6">
        <f t="shared" si="12"/>
        <v>67</v>
      </c>
      <c r="P62" s="20">
        <f t="shared" si="13"/>
        <v>97382.716279438479</v>
      </c>
      <c r="Q62" s="20">
        <f t="shared" si="14"/>
        <v>97382.716279438479</v>
      </c>
      <c r="R62" s="5">
        <f t="shared" si="15"/>
        <v>99055.817338044508</v>
      </c>
      <c r="S62" s="5">
        <f t="shared" si="22"/>
        <v>3728667225.1850896</v>
      </c>
      <c r="T62" s="20">
        <f>SUM(S62:$S$127)</f>
        <v>91101318290.846542</v>
      </c>
      <c r="U62" s="6">
        <f t="shared" si="23"/>
        <v>24.432676017722205</v>
      </c>
    </row>
    <row r="63" spans="1:21" x14ac:dyDescent="0.2">
      <c r="A63" s="21">
        <v>49</v>
      </c>
      <c r="B63" s="17">
        <f>Absterbeordnung!C57</f>
        <v>97172.524506652189</v>
      </c>
      <c r="C63" s="18">
        <f t="shared" si="16"/>
        <v>0.37895843976950117</v>
      </c>
      <c r="D63" s="17">
        <f t="shared" si="17"/>
        <v>36824.348275504526</v>
      </c>
      <c r="E63" s="17">
        <f>SUM(D63:$D$136)</f>
        <v>904453.41721001116</v>
      </c>
      <c r="F63" s="19">
        <f t="shared" si="18"/>
        <v>24.561287831715724</v>
      </c>
      <c r="G63" s="5"/>
      <c r="H63" s="17">
        <f>Absterbeordnung!C57</f>
        <v>97172.524506652189</v>
      </c>
      <c r="I63" s="18">
        <f t="shared" si="19"/>
        <v>0.37895843976950117</v>
      </c>
      <c r="J63" s="17">
        <f t="shared" si="20"/>
        <v>36824.348275504526</v>
      </c>
      <c r="K63" s="17">
        <f>SUM($J63:J$136)</f>
        <v>904453.41721001116</v>
      </c>
      <c r="L63" s="19">
        <f t="shared" si="21"/>
        <v>24.561287831715724</v>
      </c>
      <c r="N63" s="6">
        <v>49</v>
      </c>
      <c r="O63" s="6">
        <f t="shared" si="12"/>
        <v>68</v>
      </c>
      <c r="P63" s="20">
        <f t="shared" si="13"/>
        <v>97172.524506652189</v>
      </c>
      <c r="Q63" s="20">
        <f t="shared" si="14"/>
        <v>97172.524506652189</v>
      </c>
      <c r="R63" s="5">
        <f t="shared" si="15"/>
        <v>99025.867478647298</v>
      </c>
      <c r="S63" s="5">
        <f t="shared" si="22"/>
        <v>3646563032.3176661</v>
      </c>
      <c r="T63" s="20">
        <f>SUM(S63:$S$127)</f>
        <v>87372651065.661453</v>
      </c>
      <c r="U63" s="6">
        <f t="shared" si="23"/>
        <v>23.960274453319826</v>
      </c>
    </row>
    <row r="64" spans="1:21" x14ac:dyDescent="0.2">
      <c r="A64" s="21">
        <v>50</v>
      </c>
      <c r="B64" s="17">
        <f>Absterbeordnung!C58</f>
        <v>96937.665849658588</v>
      </c>
      <c r="C64" s="18">
        <f t="shared" si="16"/>
        <v>0.37152788212696192</v>
      </c>
      <c r="D64" s="17">
        <f t="shared" si="17"/>
        <v>36015.045691454776</v>
      </c>
      <c r="E64" s="17">
        <f>SUM(D64:$D$136)</f>
        <v>867629.06893450662</v>
      </c>
      <c r="F64" s="19">
        <f t="shared" si="18"/>
        <v>24.090739086313789</v>
      </c>
      <c r="G64" s="5"/>
      <c r="H64" s="17">
        <f>Absterbeordnung!C58</f>
        <v>96937.665849658588</v>
      </c>
      <c r="I64" s="18">
        <f t="shared" si="19"/>
        <v>0.37152788212696192</v>
      </c>
      <c r="J64" s="17">
        <f t="shared" si="20"/>
        <v>36015.045691454776</v>
      </c>
      <c r="K64" s="17">
        <f>SUM($J64:J$136)</f>
        <v>867629.06893450662</v>
      </c>
      <c r="L64" s="19">
        <f t="shared" si="21"/>
        <v>24.090739086313789</v>
      </c>
      <c r="N64" s="6">
        <v>50</v>
      </c>
      <c r="O64" s="6">
        <f t="shared" si="12"/>
        <v>69</v>
      </c>
      <c r="P64" s="20">
        <f t="shared" si="13"/>
        <v>96937.665849658588</v>
      </c>
      <c r="Q64" s="20">
        <f t="shared" si="14"/>
        <v>96937.665849658588</v>
      </c>
      <c r="R64" s="5">
        <f t="shared" si="15"/>
        <v>98992.881053786186</v>
      </c>
      <c r="S64" s="5">
        <f t="shared" si="22"/>
        <v>3565233134.2808576</v>
      </c>
      <c r="T64" s="20">
        <f>SUM(S64:$S$127)</f>
        <v>83726088033.343796</v>
      </c>
      <c r="U64" s="6">
        <f t="shared" si="23"/>
        <v>23.484042944706943</v>
      </c>
    </row>
    <row r="65" spans="1:21" x14ac:dyDescent="0.2">
      <c r="A65" s="21">
        <v>51</v>
      </c>
      <c r="B65" s="17">
        <f>Absterbeordnung!C59</f>
        <v>96688.086965024035</v>
      </c>
      <c r="C65" s="18">
        <f t="shared" si="16"/>
        <v>0.36424302169309997</v>
      </c>
      <c r="D65" s="17">
        <f t="shared" si="17"/>
        <v>35217.960957865587</v>
      </c>
      <c r="E65" s="17">
        <f>SUM(D65:$D$136)</f>
        <v>831614.02324305195</v>
      </c>
      <c r="F65" s="19">
        <f t="shared" si="18"/>
        <v>23.613349570067005</v>
      </c>
      <c r="G65" s="5"/>
      <c r="H65" s="17">
        <f>Absterbeordnung!C59</f>
        <v>96688.086965024035</v>
      </c>
      <c r="I65" s="18">
        <f t="shared" si="19"/>
        <v>0.36424302169309997</v>
      </c>
      <c r="J65" s="17">
        <f t="shared" si="20"/>
        <v>35217.960957865587</v>
      </c>
      <c r="K65" s="17">
        <f>SUM($J65:J$136)</f>
        <v>831614.02324305195</v>
      </c>
      <c r="L65" s="19">
        <f t="shared" si="21"/>
        <v>23.613349570067005</v>
      </c>
      <c r="N65" s="6">
        <v>51</v>
      </c>
      <c r="O65" s="6">
        <f t="shared" si="12"/>
        <v>70</v>
      </c>
      <c r="P65" s="20">
        <f t="shared" si="13"/>
        <v>96688.086965024035</v>
      </c>
      <c r="Q65" s="20">
        <f t="shared" si="14"/>
        <v>96688.086965024035</v>
      </c>
      <c r="R65" s="5">
        <f t="shared" si="15"/>
        <v>98957.374560181663</v>
      </c>
      <c r="S65" s="5">
        <f t="shared" si="22"/>
        <v>3485076953.7533588</v>
      </c>
      <c r="T65" s="20">
        <f>SUM(S65:$S$127)</f>
        <v>80160854899.062943</v>
      </c>
      <c r="U65" s="6">
        <f t="shared" si="23"/>
        <v>23.001172129852481</v>
      </c>
    </row>
    <row r="66" spans="1:21" x14ac:dyDescent="0.2">
      <c r="A66" s="21">
        <v>52</v>
      </c>
      <c r="B66" s="17">
        <f>Absterbeordnung!C60</f>
        <v>96417.462376336742</v>
      </c>
      <c r="C66" s="18">
        <f t="shared" si="16"/>
        <v>0.35710100165990188</v>
      </c>
      <c r="D66" s="17">
        <f t="shared" si="17"/>
        <v>34430.772392095758</v>
      </c>
      <c r="E66" s="17">
        <f>SUM(D66:$D$136)</f>
        <v>796396.06228518637</v>
      </c>
      <c r="F66" s="19">
        <f t="shared" si="18"/>
        <v>23.130357147259765</v>
      </c>
      <c r="G66" s="5"/>
      <c r="H66" s="17">
        <f>Absterbeordnung!C60</f>
        <v>96417.462376336742</v>
      </c>
      <c r="I66" s="18">
        <f t="shared" si="19"/>
        <v>0.35710100165990188</v>
      </c>
      <c r="J66" s="17">
        <f t="shared" si="20"/>
        <v>34430.772392095758</v>
      </c>
      <c r="K66" s="17">
        <f>SUM($J66:J$136)</f>
        <v>796396.06228518637</v>
      </c>
      <c r="L66" s="19">
        <f t="shared" si="21"/>
        <v>23.130357147259765</v>
      </c>
      <c r="N66" s="6">
        <v>52</v>
      </c>
      <c r="O66" s="6">
        <f t="shared" si="12"/>
        <v>71</v>
      </c>
      <c r="P66" s="20">
        <f t="shared" si="13"/>
        <v>96417.462376336742</v>
      </c>
      <c r="Q66" s="20">
        <f t="shared" si="14"/>
        <v>96417.462376336742</v>
      </c>
      <c r="R66" s="5">
        <f t="shared" si="15"/>
        <v>98922.037503593572</v>
      </c>
      <c r="S66" s="5">
        <f t="shared" si="22"/>
        <v>3405962157.8485904</v>
      </c>
      <c r="T66" s="20">
        <f>SUM(S66:$S$127)</f>
        <v>76675777945.309586</v>
      </c>
      <c r="U66" s="6">
        <f t="shared" si="23"/>
        <v>22.512222506236711</v>
      </c>
    </row>
    <row r="67" spans="1:21" x14ac:dyDescent="0.2">
      <c r="A67" s="21">
        <v>53</v>
      </c>
      <c r="B67" s="17">
        <f>Absterbeordnung!C61</f>
        <v>96119.118915165483</v>
      </c>
      <c r="C67" s="18">
        <f t="shared" si="16"/>
        <v>0.35009902123519798</v>
      </c>
      <c r="D67" s="17">
        <f t="shared" si="17"/>
        <v>33651.20945418904</v>
      </c>
      <c r="E67" s="17">
        <f>SUM(D67:$D$136)</f>
        <v>761965.28989309049</v>
      </c>
      <c r="F67" s="19">
        <f t="shared" si="18"/>
        <v>22.643028356243462</v>
      </c>
      <c r="G67" s="5"/>
      <c r="H67" s="17">
        <f>Absterbeordnung!C61</f>
        <v>96119.118915165483</v>
      </c>
      <c r="I67" s="18">
        <f t="shared" si="19"/>
        <v>0.35009902123519798</v>
      </c>
      <c r="J67" s="17">
        <f t="shared" si="20"/>
        <v>33651.20945418904</v>
      </c>
      <c r="K67" s="17">
        <f>SUM($J67:J$136)</f>
        <v>761965.28989309049</v>
      </c>
      <c r="L67" s="19">
        <f t="shared" si="21"/>
        <v>22.643028356243462</v>
      </c>
      <c r="N67" s="6">
        <v>53</v>
      </c>
      <c r="O67" s="6">
        <f t="shared" si="12"/>
        <v>72</v>
      </c>
      <c r="P67" s="20">
        <f t="shared" si="13"/>
        <v>96119.118915165483</v>
      </c>
      <c r="Q67" s="20">
        <f t="shared" si="14"/>
        <v>96119.118915165483</v>
      </c>
      <c r="R67" s="5">
        <f t="shared" si="15"/>
        <v>98882.2715417812</v>
      </c>
      <c r="S67" s="5">
        <f t="shared" si="22"/>
        <v>3327508030.9584756</v>
      </c>
      <c r="T67" s="20">
        <f>SUM(S67:$S$127)</f>
        <v>73269815787.460983</v>
      </c>
      <c r="U67" s="6">
        <f t="shared" si="23"/>
        <v>22.019425680050396</v>
      </c>
    </row>
    <row r="68" spans="1:21" x14ac:dyDescent="0.2">
      <c r="A68" s="21">
        <v>54</v>
      </c>
      <c r="B68" s="17">
        <f>Absterbeordnung!C62</f>
        <v>95805.185444652408</v>
      </c>
      <c r="C68" s="18">
        <f t="shared" si="16"/>
        <v>0.34323433454431168</v>
      </c>
      <c r="D68" s="17">
        <f t="shared" si="17"/>
        <v>32883.629071989642</v>
      </c>
      <c r="E68" s="17">
        <f>SUM(D68:$D$136)</f>
        <v>728314.08043890144</v>
      </c>
      <c r="F68" s="19">
        <f t="shared" si="18"/>
        <v>22.148226974719197</v>
      </c>
      <c r="G68" s="5"/>
      <c r="H68" s="17">
        <f>Absterbeordnung!C62</f>
        <v>95805.185444652408</v>
      </c>
      <c r="I68" s="18">
        <f t="shared" si="19"/>
        <v>0.34323433454431168</v>
      </c>
      <c r="J68" s="17">
        <f t="shared" si="20"/>
        <v>32883.629071989642</v>
      </c>
      <c r="K68" s="17">
        <f>SUM($J68:J$136)</f>
        <v>728314.08043890144</v>
      </c>
      <c r="L68" s="19">
        <f t="shared" si="21"/>
        <v>22.148226974719197</v>
      </c>
      <c r="N68" s="6">
        <v>54</v>
      </c>
      <c r="O68" s="6">
        <f t="shared" si="12"/>
        <v>73</v>
      </c>
      <c r="P68" s="20">
        <f t="shared" si="13"/>
        <v>95805.185444652408</v>
      </c>
      <c r="Q68" s="20">
        <f t="shared" si="14"/>
        <v>95805.185444652408</v>
      </c>
      <c r="R68" s="5">
        <f t="shared" si="15"/>
        <v>98834.458880152655</v>
      </c>
      <c r="S68" s="5">
        <f t="shared" si="22"/>
        <v>3250035685.3457527</v>
      </c>
      <c r="T68" s="20">
        <f>SUM(S68:$S$127)</f>
        <v>69942307756.502502</v>
      </c>
      <c r="U68" s="6">
        <f t="shared" si="23"/>
        <v>21.520473781832258</v>
      </c>
    </row>
    <row r="69" spans="1:21" x14ac:dyDescent="0.2">
      <c r="A69" s="21">
        <v>55</v>
      </c>
      <c r="B69" s="17">
        <f>Absterbeordnung!C63</f>
        <v>95458.036203988275</v>
      </c>
      <c r="C69" s="18">
        <f t="shared" si="16"/>
        <v>0.33650424955324687</v>
      </c>
      <c r="D69" s="17">
        <f t="shared" si="17"/>
        <v>32122.034836649746</v>
      </c>
      <c r="E69" s="17">
        <f>SUM(D69:$D$136)</f>
        <v>695430.45136691188</v>
      </c>
      <c r="F69" s="19">
        <f t="shared" si="18"/>
        <v>21.649638788557009</v>
      </c>
      <c r="G69" s="5"/>
      <c r="H69" s="17">
        <f>Absterbeordnung!C63</f>
        <v>95458.036203988275</v>
      </c>
      <c r="I69" s="18">
        <f t="shared" si="19"/>
        <v>0.33650424955324687</v>
      </c>
      <c r="J69" s="17">
        <f t="shared" si="20"/>
        <v>32122.034836649746</v>
      </c>
      <c r="K69" s="17">
        <f>SUM($J69:J$136)</f>
        <v>695430.45136691188</v>
      </c>
      <c r="L69" s="19">
        <f t="shared" si="21"/>
        <v>21.649638788557009</v>
      </c>
      <c r="N69" s="6">
        <v>55</v>
      </c>
      <c r="O69" s="6">
        <f t="shared" si="12"/>
        <v>74</v>
      </c>
      <c r="P69" s="20">
        <f t="shared" si="13"/>
        <v>95458.036203988275</v>
      </c>
      <c r="Q69" s="20">
        <f t="shared" si="14"/>
        <v>95458.036203988275</v>
      </c>
      <c r="R69" s="5">
        <f t="shared" si="15"/>
        <v>98780.037694625644</v>
      </c>
      <c r="S69" s="5">
        <f t="shared" si="22"/>
        <v>3173015811.9923401</v>
      </c>
      <c r="T69" s="20">
        <f>SUM(S69:$S$127)</f>
        <v>66692272071.156746</v>
      </c>
      <c r="U69" s="6">
        <f t="shared" si="23"/>
        <v>21.01857539413918</v>
      </c>
    </row>
    <row r="70" spans="1:21" x14ac:dyDescent="0.2">
      <c r="A70" s="21">
        <v>56</v>
      </c>
      <c r="B70" s="17">
        <f>Absterbeordnung!C64</f>
        <v>95097.77432061483</v>
      </c>
      <c r="C70" s="18">
        <f t="shared" si="16"/>
        <v>0.3299061270129871</v>
      </c>
      <c r="D70" s="17">
        <f t="shared" si="17"/>
        <v>31373.338413669138</v>
      </c>
      <c r="E70" s="17">
        <f>SUM(D70:$D$136)</f>
        <v>663308.41653026198</v>
      </c>
      <c r="F70" s="19">
        <f t="shared" si="18"/>
        <v>21.142423792594009</v>
      </c>
      <c r="G70" s="5"/>
      <c r="H70" s="17">
        <f>Absterbeordnung!C64</f>
        <v>95097.77432061483</v>
      </c>
      <c r="I70" s="18">
        <f t="shared" si="19"/>
        <v>0.3299061270129871</v>
      </c>
      <c r="J70" s="17">
        <f t="shared" si="20"/>
        <v>31373.338413669138</v>
      </c>
      <c r="K70" s="17">
        <f>SUM($J70:J$136)</f>
        <v>663308.41653026198</v>
      </c>
      <c r="L70" s="19">
        <f t="shared" si="21"/>
        <v>21.142423792594009</v>
      </c>
      <c r="N70" s="6">
        <v>56</v>
      </c>
      <c r="O70" s="6">
        <f t="shared" si="12"/>
        <v>75</v>
      </c>
      <c r="P70" s="20">
        <f t="shared" si="13"/>
        <v>95097.77432061483</v>
      </c>
      <c r="Q70" s="20">
        <f t="shared" si="14"/>
        <v>95097.77432061483</v>
      </c>
      <c r="R70" s="5">
        <f t="shared" si="15"/>
        <v>98719.249443063265</v>
      </c>
      <c r="S70" s="5">
        <f t="shared" si="22"/>
        <v>3097152420.7206426</v>
      </c>
      <c r="T70" s="20">
        <f>SUM(S70:$S$127)</f>
        <v>63519256259.164406</v>
      </c>
      <c r="U70" s="6">
        <f t="shared" si="23"/>
        <v>20.50892162562177</v>
      </c>
    </row>
    <row r="71" spans="1:21" x14ac:dyDescent="0.2">
      <c r="A71" s="21">
        <v>57</v>
      </c>
      <c r="B71" s="17">
        <f>Absterbeordnung!C65</f>
        <v>94708.735550829384</v>
      </c>
      <c r="C71" s="18">
        <f t="shared" si="16"/>
        <v>0.32343737942449713</v>
      </c>
      <c r="D71" s="17">
        <f t="shared" si="17"/>
        <v>30632.345235167963</v>
      </c>
      <c r="E71" s="17">
        <f>SUM(D71:$D$136)</f>
        <v>631935.07811659283</v>
      </c>
      <c r="F71" s="19">
        <f t="shared" si="18"/>
        <v>20.629666885285999</v>
      </c>
      <c r="G71" s="5"/>
      <c r="H71" s="17">
        <f>Absterbeordnung!C65</f>
        <v>94708.735550829384</v>
      </c>
      <c r="I71" s="18">
        <f t="shared" si="19"/>
        <v>0.32343737942449713</v>
      </c>
      <c r="J71" s="17">
        <f t="shared" si="20"/>
        <v>30632.345235167963</v>
      </c>
      <c r="K71" s="17">
        <f>SUM($J71:J$136)</f>
        <v>631935.07811659283</v>
      </c>
      <c r="L71" s="19">
        <f t="shared" si="21"/>
        <v>20.629666885285999</v>
      </c>
      <c r="N71" s="6">
        <v>57</v>
      </c>
      <c r="O71" s="6">
        <f t="shared" si="12"/>
        <v>76</v>
      </c>
      <c r="P71" s="20">
        <f t="shared" si="13"/>
        <v>94708.735550829384</v>
      </c>
      <c r="Q71" s="20">
        <f t="shared" si="14"/>
        <v>94708.735550829384</v>
      </c>
      <c r="R71" s="5">
        <f t="shared" si="15"/>
        <v>98654.168319177421</v>
      </c>
      <c r="S71" s="5">
        <f t="shared" si="22"/>
        <v>3022008542.8414125</v>
      </c>
      <c r="T71" s="20">
        <f>SUM(S71:$S$127)</f>
        <v>60422103838.443771</v>
      </c>
      <c r="U71" s="6">
        <f t="shared" si="23"/>
        <v>19.994021519751399</v>
      </c>
    </row>
    <row r="72" spans="1:21" x14ac:dyDescent="0.2">
      <c r="A72" s="21">
        <v>58</v>
      </c>
      <c r="B72" s="17">
        <f>Absterbeordnung!C66</f>
        <v>94284.922149166538</v>
      </c>
      <c r="C72" s="18">
        <f t="shared" si="16"/>
        <v>0.31709547002401678</v>
      </c>
      <c r="D72" s="17">
        <f t="shared" si="17"/>
        <v>29897.321705067792</v>
      </c>
      <c r="E72" s="17">
        <f>SUM(D72:$D$136)</f>
        <v>601302.73288142495</v>
      </c>
      <c r="F72" s="19">
        <f t="shared" si="18"/>
        <v>20.112260851094906</v>
      </c>
      <c r="G72" s="5"/>
      <c r="H72" s="17">
        <f>Absterbeordnung!C66</f>
        <v>94284.922149166538</v>
      </c>
      <c r="I72" s="18">
        <f t="shared" si="19"/>
        <v>0.31709547002401678</v>
      </c>
      <c r="J72" s="17">
        <f t="shared" si="20"/>
        <v>29897.321705067792</v>
      </c>
      <c r="K72" s="17">
        <f>SUM($J72:J$136)</f>
        <v>601302.73288142495</v>
      </c>
      <c r="L72" s="19">
        <f t="shared" si="21"/>
        <v>20.112260851094906</v>
      </c>
      <c r="N72" s="6">
        <v>58</v>
      </c>
      <c r="O72" s="6">
        <f t="shared" si="12"/>
        <v>77</v>
      </c>
      <c r="P72" s="20">
        <f t="shared" si="13"/>
        <v>94284.922149166538</v>
      </c>
      <c r="Q72" s="20">
        <f t="shared" si="14"/>
        <v>94284.922149166538</v>
      </c>
      <c r="R72" s="5">
        <f t="shared" si="15"/>
        <v>98580.670489386655</v>
      </c>
      <c r="S72" s="5">
        <f t="shared" si="22"/>
        <v>2947298019.5224757</v>
      </c>
      <c r="T72" s="20">
        <f>SUM(S72:$S$127)</f>
        <v>57400095295.602364</v>
      </c>
      <c r="U72" s="6">
        <f t="shared" si="23"/>
        <v>19.475497528716961</v>
      </c>
    </row>
    <row r="73" spans="1:21" x14ac:dyDescent="0.2">
      <c r="A73" s="21">
        <v>59</v>
      </c>
      <c r="B73" s="17">
        <f>Absterbeordnung!C67</f>
        <v>93827.944868804479</v>
      </c>
      <c r="C73" s="18">
        <f t="shared" si="16"/>
        <v>0.3108779117882518</v>
      </c>
      <c r="D73" s="17">
        <f t="shared" si="17"/>
        <v>29169.035568197152</v>
      </c>
      <c r="E73" s="17">
        <f>SUM(D73:$D$136)</f>
        <v>571405.41117635707</v>
      </c>
      <c r="F73" s="19">
        <f t="shared" si="18"/>
        <v>19.589451623808824</v>
      </c>
      <c r="G73" s="5"/>
      <c r="H73" s="17">
        <f>Absterbeordnung!C67</f>
        <v>93827.944868804479</v>
      </c>
      <c r="I73" s="18">
        <f t="shared" si="19"/>
        <v>0.3108779117882518</v>
      </c>
      <c r="J73" s="17">
        <f t="shared" si="20"/>
        <v>29169.035568197152</v>
      </c>
      <c r="K73" s="17">
        <f>SUM($J73:J$136)</f>
        <v>571405.41117635707</v>
      </c>
      <c r="L73" s="19">
        <f t="shared" si="21"/>
        <v>19.589451623808824</v>
      </c>
      <c r="N73" s="6">
        <v>59</v>
      </c>
      <c r="O73" s="6">
        <f t="shared" si="12"/>
        <v>78</v>
      </c>
      <c r="P73" s="20">
        <f t="shared" si="13"/>
        <v>93827.944868804479</v>
      </c>
      <c r="Q73" s="20">
        <f t="shared" si="14"/>
        <v>93827.944868804479</v>
      </c>
      <c r="R73" s="5">
        <f t="shared" si="15"/>
        <v>98496.794592844322</v>
      </c>
      <c r="S73" s="5">
        <f t="shared" si="22"/>
        <v>2873056504.8320847</v>
      </c>
      <c r="T73" s="20">
        <f>SUM(S73:$S$127)</f>
        <v>54452797276.07988</v>
      </c>
      <c r="U73" s="6">
        <f t="shared" si="23"/>
        <v>18.952915539425621</v>
      </c>
    </row>
    <row r="74" spans="1:21" x14ac:dyDescent="0.2">
      <c r="A74" s="21">
        <v>60</v>
      </c>
      <c r="B74" s="17">
        <f>Absterbeordnung!C68</f>
        <v>93356.066896960663</v>
      </c>
      <c r="C74" s="18">
        <f t="shared" si="16"/>
        <v>0.30478226645907031</v>
      </c>
      <c r="D74" s="17">
        <f t="shared" si="17"/>
        <v>28453.273656560257</v>
      </c>
      <c r="E74" s="17">
        <f>SUM(D74:$D$136)</f>
        <v>542236.37560816004</v>
      </c>
      <c r="F74" s="19">
        <f t="shared" si="18"/>
        <v>19.057082223758133</v>
      </c>
      <c r="G74" s="5"/>
      <c r="H74" s="17">
        <f>Absterbeordnung!C68</f>
        <v>93356.066896960663</v>
      </c>
      <c r="I74" s="18">
        <f t="shared" si="19"/>
        <v>0.30478226645907031</v>
      </c>
      <c r="J74" s="17">
        <f t="shared" si="20"/>
        <v>28453.273656560257</v>
      </c>
      <c r="K74" s="17">
        <f>SUM($J74:J$136)</f>
        <v>542236.37560816004</v>
      </c>
      <c r="L74" s="19">
        <f t="shared" si="21"/>
        <v>19.057082223758133</v>
      </c>
      <c r="N74" s="6">
        <v>60</v>
      </c>
      <c r="O74" s="6">
        <f t="shared" si="12"/>
        <v>79</v>
      </c>
      <c r="P74" s="20">
        <f t="shared" si="13"/>
        <v>93356.066896960663</v>
      </c>
      <c r="Q74" s="20">
        <f t="shared" si="14"/>
        <v>93356.066896960663</v>
      </c>
      <c r="R74" s="5">
        <f t="shared" si="15"/>
        <v>98405.189521401655</v>
      </c>
      <c r="S74" s="5">
        <f t="shared" si="22"/>
        <v>2799949786.6781173</v>
      </c>
      <c r="T74" s="20">
        <f>SUM(S74:$S$127)</f>
        <v>51579740771.247787</v>
      </c>
      <c r="U74" s="6">
        <f t="shared" si="23"/>
        <v>18.421666351539255</v>
      </c>
    </row>
    <row r="75" spans="1:21" x14ac:dyDescent="0.2">
      <c r="A75" s="21">
        <v>61</v>
      </c>
      <c r="B75" s="17">
        <f>Absterbeordnung!C69</f>
        <v>92854.606183057826</v>
      </c>
      <c r="C75" s="18">
        <f t="shared" si="16"/>
        <v>0.29880614358732388</v>
      </c>
      <c r="D75" s="17">
        <f t="shared" si="17"/>
        <v>27745.526787879189</v>
      </c>
      <c r="E75" s="17">
        <f>SUM(D75:$D$136)</f>
        <v>513783.10195159994</v>
      </c>
      <c r="F75" s="19">
        <f t="shared" si="18"/>
        <v>18.5176913698409</v>
      </c>
      <c r="G75" s="5"/>
      <c r="H75" s="17">
        <f>Absterbeordnung!C69</f>
        <v>92854.606183057826</v>
      </c>
      <c r="I75" s="18">
        <f t="shared" si="19"/>
        <v>0.29880614358732388</v>
      </c>
      <c r="J75" s="17">
        <f t="shared" si="20"/>
        <v>27745.526787879189</v>
      </c>
      <c r="K75" s="17">
        <f>SUM($J75:J$136)</f>
        <v>513783.10195159994</v>
      </c>
      <c r="L75" s="19">
        <f t="shared" si="21"/>
        <v>18.5176913698409</v>
      </c>
      <c r="N75" s="6">
        <v>61</v>
      </c>
      <c r="O75" s="6">
        <f t="shared" si="12"/>
        <v>80</v>
      </c>
      <c r="P75" s="20">
        <f t="shared" si="13"/>
        <v>92854.606183057826</v>
      </c>
      <c r="Q75" s="20">
        <f t="shared" si="14"/>
        <v>92854.606183057826</v>
      </c>
      <c r="R75" s="5">
        <f t="shared" si="15"/>
        <v>98300.651310139307</v>
      </c>
      <c r="S75" s="5">
        <f t="shared" si="22"/>
        <v>2727403354.1914415</v>
      </c>
      <c r="T75" s="20">
        <f>SUM(S75:$S$127)</f>
        <v>48779790984.569672</v>
      </c>
      <c r="U75" s="6">
        <f t="shared" si="23"/>
        <v>17.885066728251051</v>
      </c>
    </row>
    <row r="76" spans="1:21" x14ac:dyDescent="0.2">
      <c r="A76" s="21">
        <v>62</v>
      </c>
      <c r="B76" s="17">
        <f>Absterbeordnung!C70</f>
        <v>92310.95197990282</v>
      </c>
      <c r="C76" s="18">
        <f t="shared" si="16"/>
        <v>0.29294719959541554</v>
      </c>
      <c r="D76" s="17">
        <f t="shared" si="17"/>
        <v>27042.234874499412</v>
      </c>
      <c r="E76" s="17">
        <f>SUM(D76:$D$136)</f>
        <v>486037.57516372076</v>
      </c>
      <c r="F76" s="19">
        <f t="shared" si="18"/>
        <v>17.97327689147652</v>
      </c>
      <c r="G76" s="5"/>
      <c r="H76" s="17">
        <f>Absterbeordnung!C70</f>
        <v>92310.95197990282</v>
      </c>
      <c r="I76" s="18">
        <f t="shared" si="19"/>
        <v>0.29294719959541554</v>
      </c>
      <c r="J76" s="17">
        <f t="shared" si="20"/>
        <v>27042.234874499412</v>
      </c>
      <c r="K76" s="17">
        <f>SUM($J76:J$136)</f>
        <v>486037.57516372076</v>
      </c>
      <c r="L76" s="19">
        <f t="shared" si="21"/>
        <v>17.97327689147652</v>
      </c>
      <c r="N76" s="6">
        <v>62</v>
      </c>
      <c r="O76" s="6">
        <f t="shared" si="12"/>
        <v>81</v>
      </c>
      <c r="P76" s="20">
        <f t="shared" si="13"/>
        <v>92310.95197990282</v>
      </c>
      <c r="Q76" s="20">
        <f t="shared" si="14"/>
        <v>92310.95197990282</v>
      </c>
      <c r="R76" s="5">
        <f t="shared" si="15"/>
        <v>98187.066683496523</v>
      </c>
      <c r="S76" s="5">
        <f t="shared" si="22"/>
        <v>2655197718.8932486</v>
      </c>
      <c r="T76" s="20">
        <f>SUM(S76:$S$127)</f>
        <v>46052387630.378227</v>
      </c>
      <c r="U76" s="6">
        <f t="shared" si="23"/>
        <v>17.344240431772437</v>
      </c>
    </row>
    <row r="77" spans="1:21" x14ac:dyDescent="0.2">
      <c r="A77" s="21">
        <v>63</v>
      </c>
      <c r="B77" s="17">
        <f>Absterbeordnung!C71</f>
        <v>91724.084388910545</v>
      </c>
      <c r="C77" s="18">
        <f t="shared" si="16"/>
        <v>0.28720313685825061</v>
      </c>
      <c r="D77" s="17">
        <f t="shared" si="17"/>
        <v>26343.444761946004</v>
      </c>
      <c r="E77" s="17">
        <f>SUM(D77:$D$136)</f>
        <v>458995.34028922138</v>
      </c>
      <c r="F77" s="19">
        <f t="shared" si="18"/>
        <v>17.423512545035706</v>
      </c>
      <c r="G77" s="5"/>
      <c r="H77" s="17">
        <f>Absterbeordnung!C71</f>
        <v>91724.084388910545</v>
      </c>
      <c r="I77" s="18">
        <f t="shared" si="19"/>
        <v>0.28720313685825061</v>
      </c>
      <c r="J77" s="17">
        <f t="shared" si="20"/>
        <v>26343.444761946004</v>
      </c>
      <c r="K77" s="17">
        <f>SUM($J77:J$136)</f>
        <v>458995.34028922138</v>
      </c>
      <c r="L77" s="19">
        <f t="shared" si="21"/>
        <v>17.423512545035706</v>
      </c>
      <c r="N77" s="6">
        <v>63</v>
      </c>
      <c r="O77" s="6">
        <f t="shared" si="12"/>
        <v>82</v>
      </c>
      <c r="P77" s="20">
        <f t="shared" si="13"/>
        <v>91724.084388910545</v>
      </c>
      <c r="Q77" s="20">
        <f t="shared" si="14"/>
        <v>91724.084388910545</v>
      </c>
      <c r="R77" s="5">
        <f t="shared" si="15"/>
        <v>98055.093813000683</v>
      </c>
      <c r="S77" s="5">
        <f t="shared" si="22"/>
        <v>2583108947.4902172</v>
      </c>
      <c r="T77" s="20">
        <f>SUM(S77:$S$127)</f>
        <v>43397189911.48497</v>
      </c>
      <c r="U77" s="6">
        <f t="shared" si="23"/>
        <v>16.800371487873267</v>
      </c>
    </row>
    <row r="78" spans="1:21" x14ac:dyDescent="0.2">
      <c r="A78" s="21">
        <v>64</v>
      </c>
      <c r="B78" s="17">
        <f>Absterbeordnung!C72</f>
        <v>91081.502144304177</v>
      </c>
      <c r="C78" s="18">
        <f t="shared" si="16"/>
        <v>0.28157170280220639</v>
      </c>
      <c r="D78" s="17">
        <f t="shared" si="17"/>
        <v>25645.973652554541</v>
      </c>
      <c r="E78" s="17">
        <f>SUM(D78:$D$136)</f>
        <v>432651.89552727528</v>
      </c>
      <c r="F78" s="19">
        <f t="shared" si="18"/>
        <v>16.870168447832736</v>
      </c>
      <c r="G78" s="5"/>
      <c r="H78" s="17">
        <f>Absterbeordnung!C72</f>
        <v>91081.502144304177</v>
      </c>
      <c r="I78" s="18">
        <f t="shared" si="19"/>
        <v>0.28157170280220639</v>
      </c>
      <c r="J78" s="17">
        <f t="shared" si="20"/>
        <v>25645.973652554541</v>
      </c>
      <c r="K78" s="17">
        <f>SUM($J78:J$136)</f>
        <v>432651.89552727528</v>
      </c>
      <c r="L78" s="19">
        <f t="shared" si="21"/>
        <v>16.870168447832736</v>
      </c>
      <c r="N78" s="6">
        <v>64</v>
      </c>
      <c r="O78" s="6">
        <f t="shared" ref="O78:O109" si="24">N78+$B$3</f>
        <v>83</v>
      </c>
      <c r="P78" s="20">
        <f t="shared" ref="P78:P109" si="25">B78</f>
        <v>91081.502144304177</v>
      </c>
      <c r="Q78" s="20">
        <f t="shared" ref="Q78:Q109" si="26">B78</f>
        <v>91081.502144304177</v>
      </c>
      <c r="R78" s="5">
        <f t="shared" ref="R78:R109" si="27">LOOKUP(N78,$O$14:$O$136,$Q$14:$Q$136)</f>
        <v>97911.258946004644</v>
      </c>
      <c r="S78" s="5">
        <f t="shared" si="22"/>
        <v>2511029567.2176805</v>
      </c>
      <c r="T78" s="20">
        <f>SUM(S78:$S$127)</f>
        <v>40814080963.994751</v>
      </c>
      <c r="U78" s="6">
        <f t="shared" si="23"/>
        <v>16.2539228915645</v>
      </c>
    </row>
    <row r="79" spans="1:21" x14ac:dyDescent="0.2">
      <c r="A79" s="21">
        <v>65</v>
      </c>
      <c r="B79" s="17">
        <f>Absterbeordnung!C73</f>
        <v>90394.765840212131</v>
      </c>
      <c r="C79" s="18">
        <f t="shared" ref="C79:C110" si="28">1/(((1+($B$5/100))^A79))</f>
        <v>0.27605068902177099</v>
      </c>
      <c r="D79" s="17">
        <f t="shared" ref="D79:D110" si="29">B79*C79</f>
        <v>24953.537394152205</v>
      </c>
      <c r="E79" s="17">
        <f>SUM(D79:$D$136)</f>
        <v>407005.92187472084</v>
      </c>
      <c r="F79" s="19">
        <f t="shared" ref="F79:F110" si="30">E79/D79</f>
        <v>16.310550101409735</v>
      </c>
      <c r="G79" s="5"/>
      <c r="H79" s="17">
        <f>Absterbeordnung!C73</f>
        <v>90394.765840212131</v>
      </c>
      <c r="I79" s="18">
        <f t="shared" ref="I79:I110" si="31">1/(((1+($B$5/100))^A79))</f>
        <v>0.27605068902177099</v>
      </c>
      <c r="J79" s="17">
        <f t="shared" ref="J79:J110" si="32">H79*I79</f>
        <v>24953.537394152205</v>
      </c>
      <c r="K79" s="17">
        <f>SUM($J79:J$136)</f>
        <v>407005.92187472084</v>
      </c>
      <c r="L79" s="19">
        <f t="shared" ref="L79:L110" si="33">K79/J79</f>
        <v>16.310550101409735</v>
      </c>
      <c r="N79" s="6">
        <v>65</v>
      </c>
      <c r="O79" s="6">
        <f t="shared" si="24"/>
        <v>84</v>
      </c>
      <c r="P79" s="20">
        <f t="shared" si="25"/>
        <v>90394.765840212131</v>
      </c>
      <c r="Q79" s="20">
        <f t="shared" si="26"/>
        <v>90394.765840212131</v>
      </c>
      <c r="R79" s="5">
        <f t="shared" si="27"/>
        <v>97751.218681988685</v>
      </c>
      <c r="S79" s="5">
        <f t="shared" ref="S79:S110" si="34">P79*R79*I79</f>
        <v>2439238690.7049546</v>
      </c>
      <c r="T79" s="20">
        <f>SUM(S79:$S$136)</f>
        <v>38303051396.777077</v>
      </c>
      <c r="U79" s="6">
        <f t="shared" ref="U79:U110" si="35">T79/S79</f>
        <v>15.702871368323231</v>
      </c>
    </row>
    <row r="80" spans="1:21" x14ac:dyDescent="0.2">
      <c r="A80" s="21">
        <v>66</v>
      </c>
      <c r="B80" s="17">
        <f>Absterbeordnung!C74</f>
        <v>89629.475641468656</v>
      </c>
      <c r="C80" s="18">
        <f t="shared" si="28"/>
        <v>0.27063793041350098</v>
      </c>
      <c r="D80" s="17">
        <f t="shared" si="29"/>
        <v>24257.135791654375</v>
      </c>
      <c r="E80" s="17">
        <f>SUM(D80:$D$136)</f>
        <v>382052.3844805687</v>
      </c>
      <c r="F80" s="19">
        <f t="shared" si="30"/>
        <v>15.750102887745435</v>
      </c>
      <c r="G80" s="5"/>
      <c r="H80" s="17">
        <f>Absterbeordnung!C74</f>
        <v>89629.475641468656</v>
      </c>
      <c r="I80" s="18">
        <f t="shared" si="31"/>
        <v>0.27063793041350098</v>
      </c>
      <c r="J80" s="17">
        <f t="shared" si="32"/>
        <v>24257.135791654375</v>
      </c>
      <c r="K80" s="17">
        <f>SUM($J80:J$136)</f>
        <v>382052.3844805687</v>
      </c>
      <c r="L80" s="19">
        <f t="shared" si="33"/>
        <v>15.750102887745435</v>
      </c>
      <c r="N80" s="6">
        <v>66</v>
      </c>
      <c r="O80" s="6">
        <f t="shared" si="24"/>
        <v>85</v>
      </c>
      <c r="P80" s="20">
        <f t="shared" si="25"/>
        <v>89629.475641468656</v>
      </c>
      <c r="Q80" s="20">
        <f t="shared" si="26"/>
        <v>89629.475641468656</v>
      </c>
      <c r="R80" s="5">
        <f t="shared" si="27"/>
        <v>97574.095784272096</v>
      </c>
      <c r="S80" s="5">
        <f t="shared" si="34"/>
        <v>2366868091.1869788</v>
      </c>
      <c r="T80" s="20">
        <f>SUM(S80:$S$136)</f>
        <v>35863812706.072128</v>
      </c>
      <c r="U80" s="6">
        <f t="shared" si="35"/>
        <v>15.152434070834303</v>
      </c>
    </row>
    <row r="81" spans="1:21" x14ac:dyDescent="0.2">
      <c r="A81" s="21">
        <v>67</v>
      </c>
      <c r="B81" s="17">
        <f>Absterbeordnung!C75</f>
        <v>88776.81445460784</v>
      </c>
      <c r="C81" s="18">
        <f t="shared" si="28"/>
        <v>0.26533130432696173</v>
      </c>
      <c r="D81" s="17">
        <f t="shared" si="29"/>
        <v>23555.267973233767</v>
      </c>
      <c r="E81" s="17">
        <f>SUM(D81:$D$136)</f>
        <v>357795.24868891423</v>
      </c>
      <c r="F81" s="19">
        <f t="shared" si="30"/>
        <v>15.189606380003097</v>
      </c>
      <c r="G81" s="5"/>
      <c r="H81" s="17">
        <f>Absterbeordnung!C75</f>
        <v>88776.81445460784</v>
      </c>
      <c r="I81" s="18">
        <f t="shared" si="31"/>
        <v>0.26533130432696173</v>
      </c>
      <c r="J81" s="17">
        <f t="shared" si="32"/>
        <v>23555.267973233767</v>
      </c>
      <c r="K81" s="17">
        <f>SUM($J81:J$136)</f>
        <v>357795.24868891423</v>
      </c>
      <c r="L81" s="19">
        <f t="shared" si="33"/>
        <v>15.189606380003097</v>
      </c>
      <c r="N81" s="6">
        <v>67</v>
      </c>
      <c r="O81" s="6">
        <f t="shared" si="24"/>
        <v>86</v>
      </c>
      <c r="P81" s="20">
        <f t="shared" si="25"/>
        <v>88776.81445460784</v>
      </c>
      <c r="Q81" s="20">
        <f t="shared" si="26"/>
        <v>88776.81445460784</v>
      </c>
      <c r="R81" s="5">
        <f t="shared" si="27"/>
        <v>97382.716279438479</v>
      </c>
      <c r="S81" s="5">
        <f t="shared" si="34"/>
        <v>2293875977.9235678</v>
      </c>
      <c r="T81" s="20">
        <f>SUM(S81:$S$136)</f>
        <v>33496944614.885136</v>
      </c>
      <c r="U81" s="6">
        <f t="shared" si="35"/>
        <v>14.602770567049923</v>
      </c>
    </row>
    <row r="82" spans="1:21" x14ac:dyDescent="0.2">
      <c r="A82" s="21">
        <v>68</v>
      </c>
      <c r="B82" s="17">
        <f>Absterbeordnung!C76</f>
        <v>87841.940511705994</v>
      </c>
      <c r="C82" s="18">
        <f t="shared" si="28"/>
        <v>0.26012872973231543</v>
      </c>
      <c r="D82" s="17">
        <f t="shared" si="29"/>
        <v>22850.212402531699</v>
      </c>
      <c r="E82" s="17">
        <f>SUM(D82:$D$136)</f>
        <v>334239.9807156804</v>
      </c>
      <c r="F82" s="19">
        <f t="shared" si="30"/>
        <v>14.627434302477125</v>
      </c>
      <c r="G82" s="5"/>
      <c r="H82" s="17">
        <f>Absterbeordnung!C76</f>
        <v>87841.940511705994</v>
      </c>
      <c r="I82" s="18">
        <f t="shared" si="31"/>
        <v>0.26012872973231543</v>
      </c>
      <c r="J82" s="17">
        <f t="shared" si="32"/>
        <v>22850.212402531699</v>
      </c>
      <c r="K82" s="17">
        <f>SUM($J82:J$136)</f>
        <v>334239.9807156804</v>
      </c>
      <c r="L82" s="19">
        <f t="shared" si="33"/>
        <v>14.627434302477125</v>
      </c>
      <c r="N82" s="6">
        <v>68</v>
      </c>
      <c r="O82" s="6">
        <f t="shared" si="24"/>
        <v>87</v>
      </c>
      <c r="P82" s="20">
        <f t="shared" si="25"/>
        <v>87841.940511705994</v>
      </c>
      <c r="Q82" s="20">
        <f t="shared" si="26"/>
        <v>87841.940511705994</v>
      </c>
      <c r="R82" s="5">
        <f t="shared" si="27"/>
        <v>97172.524506652189</v>
      </c>
      <c r="S82" s="5">
        <f t="shared" si="34"/>
        <v>2220412824.6672192</v>
      </c>
      <c r="T82" s="20">
        <f>SUM(S82:$S$136)</f>
        <v>31203068636.961567</v>
      </c>
      <c r="U82" s="6">
        <f t="shared" si="35"/>
        <v>14.052823101324897</v>
      </c>
    </row>
    <row r="83" spans="1:21" x14ac:dyDescent="0.2">
      <c r="A83" s="21">
        <v>69</v>
      </c>
      <c r="B83" s="17">
        <f>Absterbeordnung!C77</f>
        <v>86800.970506603946</v>
      </c>
      <c r="C83" s="18">
        <f t="shared" si="28"/>
        <v>0.25502816640423082</v>
      </c>
      <c r="D83" s="17">
        <f t="shared" si="29"/>
        <v>22136.692350406924</v>
      </c>
      <c r="E83" s="17">
        <f>SUM(D83:$D$136)</f>
        <v>311389.76831314876</v>
      </c>
      <c r="F83" s="19">
        <f t="shared" si="30"/>
        <v>14.066680034401106</v>
      </c>
      <c r="G83" s="5"/>
      <c r="H83" s="17">
        <f>Absterbeordnung!C77</f>
        <v>86800.970506603946</v>
      </c>
      <c r="I83" s="18">
        <f t="shared" si="31"/>
        <v>0.25502816640423082</v>
      </c>
      <c r="J83" s="17">
        <f t="shared" si="32"/>
        <v>22136.692350406924</v>
      </c>
      <c r="K83" s="17">
        <f>SUM($J83:J$136)</f>
        <v>311389.76831314876</v>
      </c>
      <c r="L83" s="19">
        <f t="shared" si="33"/>
        <v>14.066680034401106</v>
      </c>
      <c r="N83" s="6">
        <v>69</v>
      </c>
      <c r="O83" s="6">
        <f t="shared" si="24"/>
        <v>88</v>
      </c>
      <c r="P83" s="20">
        <f t="shared" si="25"/>
        <v>86800.970506603946</v>
      </c>
      <c r="Q83" s="20">
        <f t="shared" si="26"/>
        <v>86800.970506603946</v>
      </c>
      <c r="R83" s="5">
        <f t="shared" si="27"/>
        <v>96937.665849658588</v>
      </c>
      <c r="S83" s="5">
        <f t="shared" si="34"/>
        <v>2145879286.0804396</v>
      </c>
      <c r="T83" s="20">
        <f>SUM(S83:$S$136)</f>
        <v>28982655812.294346</v>
      </c>
      <c r="U83" s="6">
        <f t="shared" si="35"/>
        <v>13.506191145184442</v>
      </c>
    </row>
    <row r="84" spans="1:21" x14ac:dyDescent="0.2">
      <c r="A84" s="21">
        <v>70</v>
      </c>
      <c r="B84" s="17">
        <f>Absterbeordnung!C78</f>
        <v>85662.460810146062</v>
      </c>
      <c r="C84" s="18">
        <f t="shared" si="28"/>
        <v>0.25002761412179492</v>
      </c>
      <c r="D84" s="17">
        <f t="shared" si="29"/>
        <v>21417.98069616258</v>
      </c>
      <c r="E84" s="17">
        <f>SUM(D84:$D$136)</f>
        <v>289253.07596274186</v>
      </c>
      <c r="F84" s="19">
        <f t="shared" si="30"/>
        <v>13.505151585768624</v>
      </c>
      <c r="G84" s="5"/>
      <c r="H84" s="17">
        <f>Absterbeordnung!C78</f>
        <v>85662.460810146062</v>
      </c>
      <c r="I84" s="18">
        <f t="shared" si="31"/>
        <v>0.25002761412179492</v>
      </c>
      <c r="J84" s="17">
        <f t="shared" si="32"/>
        <v>21417.98069616258</v>
      </c>
      <c r="K84" s="17">
        <f>SUM($J84:J$136)</f>
        <v>289253.07596274186</v>
      </c>
      <c r="L84" s="19">
        <f t="shared" si="33"/>
        <v>13.505151585768624</v>
      </c>
      <c r="N84" s="6">
        <v>70</v>
      </c>
      <c r="O84" s="6">
        <f t="shared" si="24"/>
        <v>89</v>
      </c>
      <c r="P84" s="20">
        <f t="shared" si="25"/>
        <v>85662.460810146062</v>
      </c>
      <c r="Q84" s="20">
        <f t="shared" si="26"/>
        <v>85662.460810146062</v>
      </c>
      <c r="R84" s="5">
        <f t="shared" si="27"/>
        <v>96688.086965024035</v>
      </c>
      <c r="S84" s="5">
        <f t="shared" si="34"/>
        <v>2070863580.1657734</v>
      </c>
      <c r="T84" s="20">
        <f>SUM(S84:$S$136)</f>
        <v>26836776526.213909</v>
      </c>
      <c r="U84" s="6">
        <f t="shared" si="35"/>
        <v>12.959219903836262</v>
      </c>
    </row>
    <row r="85" spans="1:21" x14ac:dyDescent="0.2">
      <c r="A85" s="21">
        <v>71</v>
      </c>
      <c r="B85" s="17">
        <f>Absterbeordnung!C79</f>
        <v>84394.907117427167</v>
      </c>
      <c r="C85" s="18">
        <f t="shared" si="28"/>
        <v>0.24512511188411268</v>
      </c>
      <c r="D85" s="17">
        <f t="shared" si="29"/>
        <v>20687.31104960863</v>
      </c>
      <c r="E85" s="17">
        <f>SUM(D85:$D$136)</f>
        <v>267835.0952665793</v>
      </c>
      <c r="F85" s="19">
        <f t="shared" si="30"/>
        <v>12.946829804236268</v>
      </c>
      <c r="G85" s="5"/>
      <c r="H85" s="17">
        <f>Absterbeordnung!C79</f>
        <v>84394.907117427167</v>
      </c>
      <c r="I85" s="18">
        <f t="shared" si="31"/>
        <v>0.24512511188411268</v>
      </c>
      <c r="J85" s="17">
        <f t="shared" si="32"/>
        <v>20687.31104960863</v>
      </c>
      <c r="K85" s="17">
        <f>SUM($J85:J$136)</f>
        <v>267835.0952665793</v>
      </c>
      <c r="L85" s="19">
        <f t="shared" si="33"/>
        <v>12.946829804236268</v>
      </c>
      <c r="N85" s="6">
        <v>71</v>
      </c>
      <c r="O85" s="6">
        <f t="shared" si="24"/>
        <v>90</v>
      </c>
      <c r="P85" s="20">
        <f t="shared" si="25"/>
        <v>84394.907117427167</v>
      </c>
      <c r="Q85" s="20">
        <f t="shared" si="26"/>
        <v>84394.907117427167</v>
      </c>
      <c r="R85" s="5">
        <f t="shared" si="27"/>
        <v>96417.462376336742</v>
      </c>
      <c r="S85" s="5">
        <f t="shared" si="34"/>
        <v>1994618034.7932158</v>
      </c>
      <c r="T85" s="20">
        <f>SUM(S85:$S$136)</f>
        <v>24765912946.048134</v>
      </c>
      <c r="U85" s="6">
        <f t="shared" si="35"/>
        <v>12.416368705207082</v>
      </c>
    </row>
    <row r="86" spans="1:21" x14ac:dyDescent="0.2">
      <c r="A86" s="21">
        <v>72</v>
      </c>
      <c r="B86" s="17">
        <f>Absterbeordnung!C80</f>
        <v>82991.590561361954</v>
      </c>
      <c r="C86" s="18">
        <f t="shared" si="28"/>
        <v>0.24031873714128693</v>
      </c>
      <c r="D86" s="17">
        <f t="shared" si="29"/>
        <v>19944.434237053254</v>
      </c>
      <c r="E86" s="17">
        <f>SUM(D86:$D$136)</f>
        <v>247147.78421697061</v>
      </c>
      <c r="F86" s="19">
        <f t="shared" si="30"/>
        <v>12.391817249837725</v>
      </c>
      <c r="G86" s="5"/>
      <c r="H86" s="17">
        <f>Absterbeordnung!C80</f>
        <v>82991.590561361954</v>
      </c>
      <c r="I86" s="18">
        <f t="shared" si="31"/>
        <v>0.24031873714128693</v>
      </c>
      <c r="J86" s="17">
        <f t="shared" si="32"/>
        <v>19944.434237053254</v>
      </c>
      <c r="K86" s="17">
        <f>SUM($J86:J$136)</f>
        <v>247147.78421697061</v>
      </c>
      <c r="L86" s="19">
        <f t="shared" si="33"/>
        <v>12.391817249837725</v>
      </c>
      <c r="N86" s="6">
        <v>72</v>
      </c>
      <c r="O86" s="6">
        <f t="shared" si="24"/>
        <v>91</v>
      </c>
      <c r="P86" s="20">
        <f t="shared" si="25"/>
        <v>82991.590561361954</v>
      </c>
      <c r="Q86" s="20">
        <f t="shared" si="26"/>
        <v>82991.590561361954</v>
      </c>
      <c r="R86" s="5">
        <f t="shared" si="27"/>
        <v>96119.118915165483</v>
      </c>
      <c r="S86" s="5">
        <f t="shared" si="34"/>
        <v>1917041446.1270194</v>
      </c>
      <c r="T86" s="20">
        <f>SUM(S86:$S$136)</f>
        <v>22771294911.254917</v>
      </c>
      <c r="U86" s="6">
        <f t="shared" si="35"/>
        <v>11.878352947068279</v>
      </c>
    </row>
    <row r="87" spans="1:21" x14ac:dyDescent="0.2">
      <c r="A87" s="21">
        <v>73</v>
      </c>
      <c r="B87" s="17">
        <f>Absterbeordnung!C81</f>
        <v>81451.537445602982</v>
      </c>
      <c r="C87" s="18">
        <f t="shared" si="28"/>
        <v>0.2356066050404774</v>
      </c>
      <c r="D87" s="17">
        <f t="shared" si="29"/>
        <v>19190.520212885836</v>
      </c>
      <c r="E87" s="17">
        <f>SUM(D87:$D$136)</f>
        <v>227203.34997991734</v>
      </c>
      <c r="F87" s="19">
        <f t="shared" si="30"/>
        <v>11.839353360903544</v>
      </c>
      <c r="G87" s="5"/>
      <c r="H87" s="17">
        <f>Absterbeordnung!C81</f>
        <v>81451.537445602982</v>
      </c>
      <c r="I87" s="18">
        <f t="shared" si="31"/>
        <v>0.2356066050404774</v>
      </c>
      <c r="J87" s="17">
        <f t="shared" si="32"/>
        <v>19190.520212885836</v>
      </c>
      <c r="K87" s="17">
        <f>SUM($J87:J$136)</f>
        <v>227203.34997991734</v>
      </c>
      <c r="L87" s="19">
        <f t="shared" si="33"/>
        <v>11.839353360903544</v>
      </c>
      <c r="N87" s="6">
        <v>73</v>
      </c>
      <c r="O87" s="6">
        <f t="shared" si="24"/>
        <v>92</v>
      </c>
      <c r="P87" s="20">
        <f t="shared" si="25"/>
        <v>81451.537445602982</v>
      </c>
      <c r="Q87" s="20">
        <f t="shared" si="26"/>
        <v>81451.537445602982</v>
      </c>
      <c r="R87" s="5">
        <f t="shared" si="27"/>
        <v>95805.185444652408</v>
      </c>
      <c r="S87" s="5">
        <f t="shared" si="34"/>
        <v>1838551347.774878</v>
      </c>
      <c r="T87" s="20">
        <f>SUM(S87:$S$136)</f>
        <v>20854253465.127895</v>
      </c>
      <c r="U87" s="6">
        <f t="shared" si="35"/>
        <v>11.342763687490658</v>
      </c>
    </row>
    <row r="88" spans="1:21" x14ac:dyDescent="0.2">
      <c r="A88" s="21">
        <v>74</v>
      </c>
      <c r="B88" s="17">
        <f>Absterbeordnung!C82</f>
        <v>79754.916262538318</v>
      </c>
      <c r="C88" s="18">
        <f t="shared" si="28"/>
        <v>0.23098686768674251</v>
      </c>
      <c r="D88" s="17">
        <f t="shared" si="29"/>
        <v>18422.338290102165</v>
      </c>
      <c r="E88" s="17">
        <f>SUM(D88:$D$136)</f>
        <v>208012.82976703151</v>
      </c>
      <c r="F88" s="19">
        <f t="shared" si="30"/>
        <v>11.291336989441307</v>
      </c>
      <c r="G88" s="5"/>
      <c r="H88" s="17">
        <f>Absterbeordnung!C82</f>
        <v>79754.916262538318</v>
      </c>
      <c r="I88" s="18">
        <f t="shared" si="31"/>
        <v>0.23098686768674251</v>
      </c>
      <c r="J88" s="17">
        <f t="shared" si="32"/>
        <v>18422.338290102165</v>
      </c>
      <c r="K88" s="17">
        <f>SUM($J88:J$136)</f>
        <v>208012.82976703151</v>
      </c>
      <c r="L88" s="19">
        <f t="shared" si="33"/>
        <v>11.291336989441307</v>
      </c>
      <c r="N88" s="6">
        <v>74</v>
      </c>
      <c r="O88" s="6">
        <f t="shared" si="24"/>
        <v>93</v>
      </c>
      <c r="P88" s="20">
        <f t="shared" si="25"/>
        <v>79754.916262538318</v>
      </c>
      <c r="Q88" s="20">
        <f t="shared" si="26"/>
        <v>79754.916262538318</v>
      </c>
      <c r="R88" s="5">
        <f t="shared" si="27"/>
        <v>95458.036203988275</v>
      </c>
      <c r="S88" s="5">
        <f t="shared" si="34"/>
        <v>1758560235.4586921</v>
      </c>
      <c r="T88" s="20">
        <f>SUM(S88:$S$136)</f>
        <v>19015702117.35302</v>
      </c>
      <c r="U88" s="6">
        <f t="shared" si="35"/>
        <v>10.813221937998092</v>
      </c>
    </row>
    <row r="89" spans="1:21" x14ac:dyDescent="0.2">
      <c r="A89" s="21">
        <v>75</v>
      </c>
      <c r="B89" s="17">
        <f>Absterbeordnung!C83</f>
        <v>77893.524422865361</v>
      </c>
      <c r="C89" s="18">
        <f t="shared" si="28"/>
        <v>0.22645771341837509</v>
      </c>
      <c r="D89" s="17">
        <f t="shared" si="29"/>
        <v>17639.589430900443</v>
      </c>
      <c r="E89" s="17">
        <f>SUM(D89:$D$136)</f>
        <v>189590.49147692931</v>
      </c>
      <c r="F89" s="19">
        <f t="shared" si="30"/>
        <v>10.748010446592993</v>
      </c>
      <c r="G89" s="5"/>
      <c r="H89" s="17">
        <f>Absterbeordnung!C83</f>
        <v>77893.524422865361</v>
      </c>
      <c r="I89" s="18">
        <f t="shared" si="31"/>
        <v>0.22645771341837509</v>
      </c>
      <c r="J89" s="17">
        <f t="shared" si="32"/>
        <v>17639.589430900443</v>
      </c>
      <c r="K89" s="17">
        <f>SUM($J89:J$136)</f>
        <v>189590.49147692931</v>
      </c>
      <c r="L89" s="19">
        <f t="shared" si="33"/>
        <v>10.748010446592993</v>
      </c>
      <c r="N89" s="6">
        <v>75</v>
      </c>
      <c r="O89" s="6">
        <f t="shared" si="24"/>
        <v>94</v>
      </c>
      <c r="P89" s="20">
        <f t="shared" si="25"/>
        <v>77893.524422865361</v>
      </c>
      <c r="Q89" s="20">
        <f t="shared" si="26"/>
        <v>77893.524422865361</v>
      </c>
      <c r="R89" s="5">
        <f t="shared" si="27"/>
        <v>95097.77432061483</v>
      </c>
      <c r="S89" s="5">
        <f t="shared" si="34"/>
        <v>1677485694.808073</v>
      </c>
      <c r="T89" s="20">
        <f>SUM(S89:$S$136)</f>
        <v>17257141881.894333</v>
      </c>
      <c r="U89" s="6">
        <f t="shared" si="35"/>
        <v>10.2875046477632</v>
      </c>
    </row>
    <row r="90" spans="1:21" x14ac:dyDescent="0.2">
      <c r="A90" s="21">
        <v>76</v>
      </c>
      <c r="B90" s="17">
        <f>Absterbeordnung!C84</f>
        <v>75833.474309628466</v>
      </c>
      <c r="C90" s="18">
        <f t="shared" si="28"/>
        <v>0.22201736609644609</v>
      </c>
      <c r="D90" s="17">
        <f t="shared" si="29"/>
        <v>16836.348228166222</v>
      </c>
      <c r="E90" s="17">
        <f>SUM(D90:$D$136)</f>
        <v>171950.90204602887</v>
      </c>
      <c r="F90" s="19">
        <f t="shared" si="30"/>
        <v>10.21307588294979</v>
      </c>
      <c r="G90" s="5"/>
      <c r="H90" s="17">
        <f>Absterbeordnung!C84</f>
        <v>75833.474309628466</v>
      </c>
      <c r="I90" s="18">
        <f t="shared" si="31"/>
        <v>0.22201736609644609</v>
      </c>
      <c r="J90" s="17">
        <f t="shared" si="32"/>
        <v>16836.348228166222</v>
      </c>
      <c r="K90" s="17">
        <f>SUM($J90:J$136)</f>
        <v>171950.90204602887</v>
      </c>
      <c r="L90" s="19">
        <f t="shared" si="33"/>
        <v>10.21307588294979</v>
      </c>
      <c r="N90" s="6">
        <v>76</v>
      </c>
      <c r="O90" s="6">
        <f t="shared" si="24"/>
        <v>95</v>
      </c>
      <c r="P90" s="20">
        <f t="shared" si="25"/>
        <v>75833.474309628466</v>
      </c>
      <c r="Q90" s="20">
        <f t="shared" si="26"/>
        <v>75833.474309628466</v>
      </c>
      <c r="R90" s="5">
        <f t="shared" si="27"/>
        <v>94708.735550829384</v>
      </c>
      <c r="S90" s="5">
        <f t="shared" si="34"/>
        <v>1594549251.9830697</v>
      </c>
      <c r="T90" s="20">
        <f>SUM(S90:$S$136)</f>
        <v>15579656187.086262</v>
      </c>
      <c r="U90" s="6">
        <f t="shared" si="35"/>
        <v>9.7705706911909687</v>
      </c>
    </row>
    <row r="91" spans="1:21" x14ac:dyDescent="0.2">
      <c r="A91" s="21">
        <v>77</v>
      </c>
      <c r="B91" s="17">
        <f>Absterbeordnung!C85</f>
        <v>73585.135015466483</v>
      </c>
      <c r="C91" s="18">
        <f t="shared" si="28"/>
        <v>0.2176640844082805</v>
      </c>
      <c r="D91" s="17">
        <f t="shared" si="29"/>
        <v>16016.841039201214</v>
      </c>
      <c r="E91" s="17">
        <f>SUM(D91:$D$136)</f>
        <v>155114.55381786264</v>
      </c>
      <c r="F91" s="19">
        <f t="shared" si="30"/>
        <v>9.6844660840561385</v>
      </c>
      <c r="G91" s="5"/>
      <c r="H91" s="17">
        <f>Absterbeordnung!C85</f>
        <v>73585.135015466483</v>
      </c>
      <c r="I91" s="18">
        <f t="shared" si="31"/>
        <v>0.2176640844082805</v>
      </c>
      <c r="J91" s="17">
        <f t="shared" si="32"/>
        <v>16016.841039201214</v>
      </c>
      <c r="K91" s="17">
        <f>SUM($J91:J$136)</f>
        <v>155114.55381786264</v>
      </c>
      <c r="L91" s="19">
        <f t="shared" si="33"/>
        <v>9.6844660840561385</v>
      </c>
      <c r="N91" s="6">
        <v>77</v>
      </c>
      <c r="O91" s="6">
        <f t="shared" si="24"/>
        <v>96</v>
      </c>
      <c r="P91" s="20">
        <f t="shared" si="25"/>
        <v>73585.135015466483</v>
      </c>
      <c r="Q91" s="20">
        <f t="shared" si="26"/>
        <v>73585.135015466483</v>
      </c>
      <c r="R91" s="5">
        <f t="shared" si="27"/>
        <v>94284.922149166538</v>
      </c>
      <c r="S91" s="5">
        <f t="shared" si="34"/>
        <v>1510146610.4566622</v>
      </c>
      <c r="T91" s="20">
        <f>SUM(S91:$S$136)</f>
        <v>13985106935.103195</v>
      </c>
      <c r="U91" s="6">
        <f t="shared" si="35"/>
        <v>9.2607610666848803</v>
      </c>
    </row>
    <row r="92" spans="1:21" x14ac:dyDescent="0.2">
      <c r="A92" s="21">
        <v>78</v>
      </c>
      <c r="B92" s="17">
        <f>Absterbeordnung!C86</f>
        <v>71128.83779123456</v>
      </c>
      <c r="C92" s="18">
        <f t="shared" si="28"/>
        <v>0.21339616118458871</v>
      </c>
      <c r="D92" s="17">
        <f t="shared" si="29"/>
        <v>15178.620934170754</v>
      </c>
      <c r="E92" s="17">
        <f>SUM(D92:$D$136)</f>
        <v>139097.71277866143</v>
      </c>
      <c r="F92" s="19">
        <f t="shared" si="30"/>
        <v>9.1640547176139542</v>
      </c>
      <c r="G92" s="5"/>
      <c r="H92" s="17">
        <f>Absterbeordnung!C86</f>
        <v>71128.83779123456</v>
      </c>
      <c r="I92" s="18">
        <f t="shared" si="31"/>
        <v>0.21339616118458871</v>
      </c>
      <c r="J92" s="17">
        <f t="shared" si="32"/>
        <v>15178.620934170754</v>
      </c>
      <c r="K92" s="17">
        <f>SUM($J92:J$136)</f>
        <v>139097.71277866143</v>
      </c>
      <c r="L92" s="19">
        <f t="shared" si="33"/>
        <v>9.1640547176139542</v>
      </c>
      <c r="N92" s="6">
        <v>78</v>
      </c>
      <c r="O92" s="6">
        <f t="shared" si="24"/>
        <v>97</v>
      </c>
      <c r="P92" s="20">
        <f t="shared" si="25"/>
        <v>71128.83779123456</v>
      </c>
      <c r="Q92" s="20">
        <f t="shared" si="26"/>
        <v>71128.83779123456</v>
      </c>
      <c r="R92" s="5">
        <f t="shared" si="27"/>
        <v>93827.944868804479</v>
      </c>
      <c r="S92" s="5">
        <f t="shared" si="34"/>
        <v>1424178808.1958551</v>
      </c>
      <c r="T92" s="20">
        <f>SUM(S92:$S$136)</f>
        <v>12474960324.646534</v>
      </c>
      <c r="U92" s="6">
        <f t="shared" si="35"/>
        <v>8.759405948786565</v>
      </c>
    </row>
    <row r="93" spans="1:21" x14ac:dyDescent="0.2">
      <c r="A93" s="21">
        <v>79</v>
      </c>
      <c r="B93" s="17">
        <f>Absterbeordnung!C87</f>
        <v>68424.495914564905</v>
      </c>
      <c r="C93" s="18">
        <f t="shared" si="28"/>
        <v>0.20921192272998898</v>
      </c>
      <c r="D93" s="17">
        <f t="shared" si="29"/>
        <v>14315.220352116399</v>
      </c>
      <c r="E93" s="17">
        <f>SUM(D93:$D$136)</f>
        <v>123919.09184449073</v>
      </c>
      <c r="F93" s="19">
        <f t="shared" si="30"/>
        <v>8.656457169111631</v>
      </c>
      <c r="G93" s="5"/>
      <c r="H93" s="17">
        <f>Absterbeordnung!C87</f>
        <v>68424.495914564905</v>
      </c>
      <c r="I93" s="18">
        <f t="shared" si="31"/>
        <v>0.20921192272998898</v>
      </c>
      <c r="J93" s="17">
        <f t="shared" si="32"/>
        <v>14315.220352116399</v>
      </c>
      <c r="K93" s="17">
        <f>SUM($J93:J$136)</f>
        <v>123919.09184449073</v>
      </c>
      <c r="L93" s="19">
        <f t="shared" si="33"/>
        <v>8.656457169111631</v>
      </c>
      <c r="N93" s="6">
        <v>79</v>
      </c>
      <c r="O93" s="6">
        <f t="shared" si="24"/>
        <v>98</v>
      </c>
      <c r="P93" s="20">
        <f t="shared" si="25"/>
        <v>68424.495914564905</v>
      </c>
      <c r="Q93" s="20">
        <f t="shared" si="26"/>
        <v>68424.495914564905</v>
      </c>
      <c r="R93" s="5">
        <f t="shared" si="27"/>
        <v>93356.066896960663</v>
      </c>
      <c r="S93" s="5">
        <f t="shared" si="34"/>
        <v>1336412668.8369112</v>
      </c>
      <c r="T93" s="20">
        <f>SUM(S93:$S$136)</f>
        <v>11050781516.450676</v>
      </c>
      <c r="U93" s="6">
        <f t="shared" si="35"/>
        <v>8.2689888940279541</v>
      </c>
    </row>
    <row r="94" spans="1:21" x14ac:dyDescent="0.2">
      <c r="A94" s="21">
        <v>80</v>
      </c>
      <c r="B94" s="17">
        <f>Absterbeordnung!C88</f>
        <v>65452.169935462218</v>
      </c>
      <c r="C94" s="18">
        <f t="shared" si="28"/>
        <v>0.20510972816665585</v>
      </c>
      <c r="D94" s="17">
        <f t="shared" si="29"/>
        <v>13424.87678338042</v>
      </c>
      <c r="E94" s="17">
        <f>SUM(D94:$D$136)</f>
        <v>109603.87149237434</v>
      </c>
      <c r="F94" s="19">
        <f t="shared" si="30"/>
        <v>8.1642366824595758</v>
      </c>
      <c r="G94" s="5"/>
      <c r="H94" s="17">
        <f>Absterbeordnung!C88</f>
        <v>65452.169935462218</v>
      </c>
      <c r="I94" s="18">
        <f t="shared" si="31"/>
        <v>0.20510972816665585</v>
      </c>
      <c r="J94" s="17">
        <f t="shared" si="32"/>
        <v>13424.87678338042</v>
      </c>
      <c r="K94" s="17">
        <f>SUM($J94:J$136)</f>
        <v>109603.87149237434</v>
      </c>
      <c r="L94" s="19">
        <f t="shared" si="33"/>
        <v>8.1642366824595758</v>
      </c>
      <c r="N94" s="6">
        <v>80</v>
      </c>
      <c r="O94" s="6">
        <f t="shared" si="24"/>
        <v>99</v>
      </c>
      <c r="P94" s="20">
        <f t="shared" si="25"/>
        <v>65452.169935462218</v>
      </c>
      <c r="Q94" s="20">
        <f t="shared" si="26"/>
        <v>65452.169935462218</v>
      </c>
      <c r="R94" s="5">
        <f t="shared" si="27"/>
        <v>92854.606183057826</v>
      </c>
      <c r="S94" s="5">
        <f t="shared" si="34"/>
        <v>1246561646.776865</v>
      </c>
      <c r="T94" s="20">
        <f>SUM(S94:$S$136)</f>
        <v>9714368847.6137676</v>
      </c>
      <c r="U94" s="6">
        <f t="shared" si="35"/>
        <v>7.7929309575113566</v>
      </c>
    </row>
    <row r="95" spans="1:21" x14ac:dyDescent="0.2">
      <c r="A95" s="21">
        <v>81</v>
      </c>
      <c r="B95" s="17">
        <f>Absterbeordnung!C89</f>
        <v>62176.768393567923</v>
      </c>
      <c r="C95" s="18">
        <f t="shared" si="28"/>
        <v>0.20108796879083907</v>
      </c>
      <c r="D95" s="17">
        <f t="shared" si="29"/>
        <v>12503.000062241015</v>
      </c>
      <c r="E95" s="17">
        <f>SUM(D95:$D$136)</f>
        <v>96178.994708993909</v>
      </c>
      <c r="F95" s="19">
        <f t="shared" si="30"/>
        <v>7.6924733448137692</v>
      </c>
      <c r="G95" s="5"/>
      <c r="H95" s="17">
        <f>Absterbeordnung!C89</f>
        <v>62176.768393567923</v>
      </c>
      <c r="I95" s="18">
        <f t="shared" si="31"/>
        <v>0.20108796879083907</v>
      </c>
      <c r="J95" s="17">
        <f t="shared" si="32"/>
        <v>12503.000062241015</v>
      </c>
      <c r="K95" s="17">
        <f>SUM($J95:J$136)</f>
        <v>96178.994708993909</v>
      </c>
      <c r="L95" s="19">
        <f t="shared" si="33"/>
        <v>7.6924733448137692</v>
      </c>
      <c r="N95" s="6">
        <v>81</v>
      </c>
      <c r="O95" s="6">
        <f t="shared" si="24"/>
        <v>100</v>
      </c>
      <c r="P95" s="20">
        <f t="shared" si="25"/>
        <v>62176.768393567923</v>
      </c>
      <c r="Q95" s="20">
        <f t="shared" si="26"/>
        <v>62176.768393567923</v>
      </c>
      <c r="R95" s="5">
        <f t="shared" si="27"/>
        <v>92310.95197990282</v>
      </c>
      <c r="S95" s="5">
        <f t="shared" si="34"/>
        <v>1154163838.3502524</v>
      </c>
      <c r="T95" s="20">
        <f>SUM(S95:$S$136)</f>
        <v>8467807200.8369036</v>
      </c>
      <c r="U95" s="6">
        <f t="shared" si="35"/>
        <v>7.336746239546617</v>
      </c>
    </row>
    <row r="96" spans="1:21" x14ac:dyDescent="0.2">
      <c r="A96" s="21">
        <v>82</v>
      </c>
      <c r="B96" s="17">
        <f>Absterbeordnung!C90</f>
        <v>58522.628515383854</v>
      </c>
      <c r="C96" s="18">
        <f t="shared" si="28"/>
        <v>0.19714506744199911</v>
      </c>
      <c r="D96" s="17">
        <f t="shared" si="29"/>
        <v>11537.44754554841</v>
      </c>
      <c r="E96" s="17">
        <f>SUM(D96:$D$136)</f>
        <v>83675.994646752893</v>
      </c>
      <c r="F96" s="19">
        <f t="shared" si="30"/>
        <v>7.2525568862965972</v>
      </c>
      <c r="G96" s="5"/>
      <c r="H96" s="17">
        <f>Absterbeordnung!C90</f>
        <v>58522.628515383854</v>
      </c>
      <c r="I96" s="18">
        <f t="shared" si="31"/>
        <v>0.19714506744199911</v>
      </c>
      <c r="J96" s="17">
        <f t="shared" si="32"/>
        <v>11537.44754554841</v>
      </c>
      <c r="K96" s="17">
        <f>SUM($J96:J$136)</f>
        <v>83675.994646752893</v>
      </c>
      <c r="L96" s="19">
        <f t="shared" si="33"/>
        <v>7.2525568862965972</v>
      </c>
      <c r="N96" s="6">
        <v>82</v>
      </c>
      <c r="O96" s="6">
        <f t="shared" si="24"/>
        <v>101</v>
      </c>
      <c r="P96" s="20">
        <f t="shared" si="25"/>
        <v>58522.628515383854</v>
      </c>
      <c r="Q96" s="20">
        <f t="shared" si="26"/>
        <v>58522.628515383854</v>
      </c>
      <c r="R96" s="5">
        <f t="shared" si="27"/>
        <v>91724.084388910545</v>
      </c>
      <c r="S96" s="5">
        <f t="shared" si="34"/>
        <v>1058261812.3005112</v>
      </c>
      <c r="T96" s="20">
        <f>SUM(S96:$S$136)</f>
        <v>7313643362.4866514</v>
      </c>
      <c r="U96" s="6">
        <f t="shared" si="35"/>
        <v>6.9109961991237565</v>
      </c>
    </row>
    <row r="97" spans="1:21" x14ac:dyDescent="0.2">
      <c r="A97" s="21">
        <v>83</v>
      </c>
      <c r="B97" s="17">
        <f>Absterbeordnung!C91</f>
        <v>54749.900799102303</v>
      </c>
      <c r="C97" s="18">
        <f t="shared" si="28"/>
        <v>0.19327947788431285</v>
      </c>
      <c r="D97" s="17">
        <f t="shared" si="29"/>
        <v>10582.032240668415</v>
      </c>
      <c r="E97" s="17">
        <f>SUM(D97:$D$136)</f>
        <v>72138.547101204502</v>
      </c>
      <c r="F97" s="19">
        <f t="shared" si="30"/>
        <v>6.8170787482544908</v>
      </c>
      <c r="G97" s="5"/>
      <c r="H97" s="17">
        <f>Absterbeordnung!C91</f>
        <v>54749.900799102303</v>
      </c>
      <c r="I97" s="18">
        <f t="shared" si="31"/>
        <v>0.19327947788431285</v>
      </c>
      <c r="J97" s="17">
        <f t="shared" si="32"/>
        <v>10582.032240668415</v>
      </c>
      <c r="K97" s="17">
        <f>SUM($J97:J$136)</f>
        <v>72138.547101204502</v>
      </c>
      <c r="L97" s="19">
        <f t="shared" si="33"/>
        <v>6.8170787482544908</v>
      </c>
      <c r="N97" s="6">
        <v>83</v>
      </c>
      <c r="O97" s="6">
        <f t="shared" si="24"/>
        <v>102</v>
      </c>
      <c r="P97" s="20">
        <f t="shared" si="25"/>
        <v>54749.900799102303</v>
      </c>
      <c r="Q97" s="20">
        <f t="shared" si="26"/>
        <v>54749.900799102303</v>
      </c>
      <c r="R97" s="5">
        <f t="shared" si="27"/>
        <v>91081.502144304177</v>
      </c>
      <c r="S97" s="5">
        <f t="shared" si="34"/>
        <v>963827392.2195363</v>
      </c>
      <c r="T97" s="20">
        <f>SUM(S97:$S$136)</f>
        <v>6255381550.1861391</v>
      </c>
      <c r="U97" s="6">
        <f t="shared" si="35"/>
        <v>6.4901470955095206</v>
      </c>
    </row>
    <row r="98" spans="1:21" x14ac:dyDescent="0.2">
      <c r="A98" s="21">
        <v>84</v>
      </c>
      <c r="B98" s="17">
        <f>Absterbeordnung!C92</f>
        <v>50754.349935906313</v>
      </c>
      <c r="C98" s="18">
        <f t="shared" si="28"/>
        <v>0.18948968420030671</v>
      </c>
      <c r="D98" s="17">
        <f t="shared" si="29"/>
        <v>9617.4257411467443</v>
      </c>
      <c r="E98" s="17">
        <f>SUM(D98:$D$136)</f>
        <v>61556.514860536059</v>
      </c>
      <c r="F98" s="19">
        <f t="shared" si="30"/>
        <v>6.4005188620459572</v>
      </c>
      <c r="G98" s="5"/>
      <c r="H98" s="17">
        <f>Absterbeordnung!C92</f>
        <v>50754.349935906313</v>
      </c>
      <c r="I98" s="18">
        <f t="shared" si="31"/>
        <v>0.18948968420030671</v>
      </c>
      <c r="J98" s="17">
        <f t="shared" si="32"/>
        <v>9617.4257411467443</v>
      </c>
      <c r="K98" s="17">
        <f>SUM($J98:J$136)</f>
        <v>61556.514860536059</v>
      </c>
      <c r="L98" s="19">
        <f t="shared" si="33"/>
        <v>6.4005188620459572</v>
      </c>
      <c r="N98" s="6">
        <v>84</v>
      </c>
      <c r="O98" s="6">
        <f t="shared" si="24"/>
        <v>103</v>
      </c>
      <c r="P98" s="20">
        <f t="shared" si="25"/>
        <v>50754.349935906313</v>
      </c>
      <c r="Q98" s="20">
        <f t="shared" si="26"/>
        <v>50754.349935906313</v>
      </c>
      <c r="R98" s="5">
        <f t="shared" si="27"/>
        <v>90394.765840212131</v>
      </c>
      <c r="S98" s="5">
        <f t="shared" si="34"/>
        <v>869364947.8565886</v>
      </c>
      <c r="T98" s="20">
        <f>SUM(S98:$S$136)</f>
        <v>5291554157.9666033</v>
      </c>
      <c r="U98" s="6">
        <f t="shared" si="35"/>
        <v>6.0866891068162827</v>
      </c>
    </row>
    <row r="99" spans="1:21" x14ac:dyDescent="0.2">
      <c r="A99" s="21">
        <v>85</v>
      </c>
      <c r="B99" s="17">
        <f>Absterbeordnung!C93</f>
        <v>46777.199441562152</v>
      </c>
      <c r="C99" s="18">
        <f t="shared" si="28"/>
        <v>0.18577420019637911</v>
      </c>
      <c r="D99" s="17">
        <f t="shared" si="29"/>
        <v>8689.996813682721</v>
      </c>
      <c r="E99" s="17">
        <f>SUM(D99:$D$136)</f>
        <v>51939.089119389319</v>
      </c>
      <c r="F99" s="19">
        <f t="shared" si="30"/>
        <v>5.9768824123858488</v>
      </c>
      <c r="G99" s="5"/>
      <c r="H99" s="17">
        <f>Absterbeordnung!C93</f>
        <v>46777.199441562152</v>
      </c>
      <c r="I99" s="18">
        <f t="shared" si="31"/>
        <v>0.18577420019637911</v>
      </c>
      <c r="J99" s="17">
        <f t="shared" si="32"/>
        <v>8689.996813682721</v>
      </c>
      <c r="K99" s="17">
        <f>SUM($J99:J$136)</f>
        <v>51939.089119389319</v>
      </c>
      <c r="L99" s="19">
        <f t="shared" si="33"/>
        <v>5.9768824123858488</v>
      </c>
      <c r="N99" s="6">
        <v>85</v>
      </c>
      <c r="O99" s="6">
        <f t="shared" si="24"/>
        <v>104</v>
      </c>
      <c r="P99" s="20">
        <f t="shared" si="25"/>
        <v>46777.199441562152</v>
      </c>
      <c r="Q99" s="20">
        <f t="shared" si="26"/>
        <v>46777.199441562152</v>
      </c>
      <c r="R99" s="5">
        <f t="shared" si="27"/>
        <v>89629.475641468656</v>
      </c>
      <c r="S99" s="5">
        <f t="shared" si="34"/>
        <v>778879857.73641562</v>
      </c>
      <c r="T99" s="20">
        <f>SUM(S99:$S$136)</f>
        <v>4422189210.1100149</v>
      </c>
      <c r="U99" s="6">
        <f t="shared" si="35"/>
        <v>5.6776268716998315</v>
      </c>
    </row>
    <row r="100" spans="1:21" x14ac:dyDescent="0.2">
      <c r="A100" s="13">
        <v>86</v>
      </c>
      <c r="B100" s="17">
        <f>Absterbeordnung!C94</f>
        <v>42552.344497904174</v>
      </c>
      <c r="C100" s="18">
        <f t="shared" si="28"/>
        <v>0.18213156881997952</v>
      </c>
      <c r="D100" s="17">
        <f t="shared" si="29"/>
        <v>7750.1252603715111</v>
      </c>
      <c r="E100" s="17">
        <f>SUM(D100:$D$136)</f>
        <v>43249.092305706596</v>
      </c>
      <c r="F100" s="19">
        <f t="shared" si="30"/>
        <v>5.5804378449017999</v>
      </c>
      <c r="G100" s="5"/>
      <c r="H100" s="17">
        <f>Absterbeordnung!C94</f>
        <v>42552.344497904174</v>
      </c>
      <c r="I100" s="18">
        <f t="shared" si="31"/>
        <v>0.18213156881997952</v>
      </c>
      <c r="J100" s="17">
        <f t="shared" si="32"/>
        <v>7750.1252603715111</v>
      </c>
      <c r="K100" s="17">
        <f>SUM($J100:J$136)</f>
        <v>43249.092305706596</v>
      </c>
      <c r="L100" s="19">
        <f t="shared" si="33"/>
        <v>5.5804378449017999</v>
      </c>
      <c r="N100" s="20">
        <v>86</v>
      </c>
      <c r="O100" s="6">
        <f t="shared" si="24"/>
        <v>105</v>
      </c>
      <c r="P100" s="20">
        <f t="shared" si="25"/>
        <v>42552.344497904174</v>
      </c>
      <c r="Q100" s="20">
        <f t="shared" si="26"/>
        <v>42552.344497904174</v>
      </c>
      <c r="R100" s="5">
        <f t="shared" si="27"/>
        <v>88776.81445460784</v>
      </c>
      <c r="S100" s="5">
        <f t="shared" si="34"/>
        <v>688031432.23997092</v>
      </c>
      <c r="T100" s="20">
        <f>SUM(S100:$S$136)</f>
        <v>3643309352.3735981</v>
      </c>
      <c r="U100" s="6">
        <f t="shared" si="35"/>
        <v>5.2952658580035461</v>
      </c>
    </row>
    <row r="101" spans="1:21" x14ac:dyDescent="0.2">
      <c r="A101" s="13">
        <v>87</v>
      </c>
      <c r="B101" s="17">
        <f>Absterbeordnung!C95</f>
        <v>38065.25593453888</v>
      </c>
      <c r="C101" s="18">
        <f t="shared" si="28"/>
        <v>0.17856036158821526</v>
      </c>
      <c r="D101" s="17">
        <f t="shared" si="29"/>
        <v>6796.9458636192194</v>
      </c>
      <c r="E101" s="17">
        <f>SUM(D101:$D$136)</f>
        <v>35498.967045335085</v>
      </c>
      <c r="F101" s="19">
        <f t="shared" si="30"/>
        <v>5.2227820785426546</v>
      </c>
      <c r="G101" s="5"/>
      <c r="H101" s="17">
        <f>Absterbeordnung!C95</f>
        <v>38065.25593453888</v>
      </c>
      <c r="I101" s="18">
        <f t="shared" si="31"/>
        <v>0.17856036158821526</v>
      </c>
      <c r="J101" s="17">
        <f t="shared" si="32"/>
        <v>6796.9458636192194</v>
      </c>
      <c r="K101" s="17">
        <f>SUM($J101:J$136)</f>
        <v>35498.967045335085</v>
      </c>
      <c r="L101" s="19">
        <f t="shared" si="33"/>
        <v>5.2227820785426546</v>
      </c>
      <c r="N101" s="20">
        <v>87</v>
      </c>
      <c r="O101" s="6">
        <f t="shared" si="24"/>
        <v>106</v>
      </c>
      <c r="P101" s="20">
        <f t="shared" si="25"/>
        <v>38065.25593453888</v>
      </c>
      <c r="Q101" s="20">
        <f t="shared" si="26"/>
        <v>38065.25593453888</v>
      </c>
      <c r="R101" s="5">
        <f t="shared" si="27"/>
        <v>87841.940511705994</v>
      </c>
      <c r="S101" s="5">
        <f t="shared" si="34"/>
        <v>597056914.2133255</v>
      </c>
      <c r="T101" s="20">
        <f>SUM(S101:$S$136)</f>
        <v>2955277920.1336269</v>
      </c>
      <c r="U101" s="6">
        <f t="shared" si="35"/>
        <v>4.9497423943703307</v>
      </c>
    </row>
    <row r="102" spans="1:21" x14ac:dyDescent="0.2">
      <c r="A102" s="13">
        <v>88</v>
      </c>
      <c r="B102" s="17">
        <f>Absterbeordnung!C96</f>
        <v>33570.18042110993</v>
      </c>
      <c r="C102" s="18">
        <f t="shared" si="28"/>
        <v>0.17505917802766199</v>
      </c>
      <c r="D102" s="17">
        <f t="shared" si="29"/>
        <v>5876.7681907598162</v>
      </c>
      <c r="E102" s="17">
        <f>SUM(D102:$D$136)</f>
        <v>28702.021181715867</v>
      </c>
      <c r="F102" s="19">
        <f t="shared" si="30"/>
        <v>4.8839804889436929</v>
      </c>
      <c r="G102" s="5"/>
      <c r="H102" s="17">
        <f>Absterbeordnung!C96</f>
        <v>33570.18042110993</v>
      </c>
      <c r="I102" s="18">
        <f t="shared" si="31"/>
        <v>0.17505917802766199</v>
      </c>
      <c r="J102" s="17">
        <f t="shared" si="32"/>
        <v>5876.7681907598162</v>
      </c>
      <c r="K102" s="17">
        <f>SUM($J102:J$136)</f>
        <v>28702.021181715867</v>
      </c>
      <c r="L102" s="19">
        <f t="shared" si="33"/>
        <v>4.8839804889436929</v>
      </c>
      <c r="N102" s="20">
        <v>88</v>
      </c>
      <c r="O102" s="6">
        <f t="shared" si="24"/>
        <v>107</v>
      </c>
      <c r="P102" s="20">
        <f t="shared" si="25"/>
        <v>33570.18042110993</v>
      </c>
      <c r="Q102" s="20">
        <f t="shared" si="26"/>
        <v>33570.18042110993</v>
      </c>
      <c r="R102" s="5">
        <f t="shared" si="27"/>
        <v>86800.970506603946</v>
      </c>
      <c r="S102" s="5">
        <f t="shared" si="34"/>
        <v>510109182.40029103</v>
      </c>
      <c r="T102" s="20">
        <f>SUM(S102:$S$136)</f>
        <v>2358221005.9203019</v>
      </c>
      <c r="U102" s="6">
        <f t="shared" si="35"/>
        <v>4.6229730561285356</v>
      </c>
    </row>
    <row r="103" spans="1:21" x14ac:dyDescent="0.2">
      <c r="A103" s="13">
        <v>89</v>
      </c>
      <c r="B103" s="17">
        <f>Absterbeordnung!C97</f>
        <v>29085.579936157344</v>
      </c>
      <c r="C103" s="18">
        <f t="shared" si="28"/>
        <v>0.17162664512515882</v>
      </c>
      <c r="D103" s="17">
        <f t="shared" si="29"/>
        <v>4991.860505962316</v>
      </c>
      <c r="E103" s="17">
        <f>SUM(D103:$D$136)</f>
        <v>22825.252990956051</v>
      </c>
      <c r="F103" s="19">
        <f t="shared" si="30"/>
        <v>4.5724941559751908</v>
      </c>
      <c r="G103" s="5"/>
      <c r="H103" s="17">
        <f>Absterbeordnung!C97</f>
        <v>29085.579936157344</v>
      </c>
      <c r="I103" s="18">
        <f t="shared" si="31"/>
        <v>0.17162664512515882</v>
      </c>
      <c r="J103" s="17">
        <f t="shared" si="32"/>
        <v>4991.860505962316</v>
      </c>
      <c r="K103" s="17">
        <f>SUM($J103:J$136)</f>
        <v>22825.252990956051</v>
      </c>
      <c r="L103" s="19">
        <f t="shared" si="33"/>
        <v>4.5724941559751908</v>
      </c>
      <c r="N103" s="20">
        <v>89</v>
      </c>
      <c r="O103" s="6">
        <f t="shared" si="24"/>
        <v>108</v>
      </c>
      <c r="P103" s="20">
        <f t="shared" si="25"/>
        <v>29085.579936157344</v>
      </c>
      <c r="Q103" s="20">
        <f t="shared" si="26"/>
        <v>29085.579936157344</v>
      </c>
      <c r="R103" s="5">
        <f t="shared" si="27"/>
        <v>85662.460810146062</v>
      </c>
      <c r="S103" s="5">
        <f t="shared" si="34"/>
        <v>427615054.96171284</v>
      </c>
      <c r="T103" s="20">
        <f>SUM(S103:$S$136)</f>
        <v>1848111823.5200102</v>
      </c>
      <c r="U103" s="6">
        <f t="shared" si="35"/>
        <v>4.3219054195495614</v>
      </c>
    </row>
    <row r="104" spans="1:21" x14ac:dyDescent="0.2">
      <c r="A104" s="13">
        <v>90</v>
      </c>
      <c r="B104" s="17">
        <f>Absterbeordnung!C98</f>
        <v>24798.003738449665</v>
      </c>
      <c r="C104" s="18">
        <f t="shared" si="28"/>
        <v>0.16826141678937137</v>
      </c>
      <c r="D104" s="17">
        <f t="shared" si="29"/>
        <v>4172.5472425796688</v>
      </c>
      <c r="E104" s="17">
        <f>SUM(D104:$D$136)</f>
        <v>17833.392484993739</v>
      </c>
      <c r="F104" s="19">
        <f t="shared" si="30"/>
        <v>4.2739821620253915</v>
      </c>
      <c r="G104" s="5"/>
      <c r="H104" s="17">
        <f>Absterbeordnung!C98</f>
        <v>24798.003738449665</v>
      </c>
      <c r="I104" s="18">
        <f t="shared" si="31"/>
        <v>0.16826141678937137</v>
      </c>
      <c r="J104" s="17">
        <f t="shared" si="32"/>
        <v>4172.5472425796688</v>
      </c>
      <c r="K104" s="17">
        <f>SUM($J104:J$136)</f>
        <v>17833.392484993739</v>
      </c>
      <c r="L104" s="19">
        <f t="shared" si="33"/>
        <v>4.2739821620253915</v>
      </c>
      <c r="N104" s="20">
        <v>90</v>
      </c>
      <c r="O104" s="6">
        <f t="shared" si="24"/>
        <v>109</v>
      </c>
      <c r="P104" s="20">
        <f t="shared" si="25"/>
        <v>24798.003738449665</v>
      </c>
      <c r="Q104" s="20">
        <f t="shared" si="26"/>
        <v>24798.003738449665</v>
      </c>
      <c r="R104" s="5">
        <f t="shared" si="27"/>
        <v>84394.907117427167</v>
      </c>
      <c r="S104" s="5">
        <f t="shared" si="34"/>
        <v>352141736.98058796</v>
      </c>
      <c r="T104" s="20">
        <f>SUM(S104:$S$136)</f>
        <v>1420496768.5582974</v>
      </c>
      <c r="U104" s="6">
        <f t="shared" si="35"/>
        <v>4.0338778945609715</v>
      </c>
    </row>
    <row r="105" spans="1:21" x14ac:dyDescent="0.2">
      <c r="A105" s="13">
        <v>91</v>
      </c>
      <c r="B105" s="17">
        <f>Absterbeordnung!C99</f>
        <v>20713.103714342156</v>
      </c>
      <c r="C105" s="18">
        <f t="shared" si="28"/>
        <v>0.16496217332291313</v>
      </c>
      <c r="D105" s="17">
        <f t="shared" si="29"/>
        <v>3416.8786049807863</v>
      </c>
      <c r="E105" s="17">
        <f>SUM(D105:$D$136)</f>
        <v>13660.845242414074</v>
      </c>
      <c r="F105" s="19">
        <f t="shared" si="30"/>
        <v>3.9980481666807393</v>
      </c>
      <c r="G105" s="5"/>
      <c r="H105" s="17">
        <f>Absterbeordnung!C99</f>
        <v>20713.103714342156</v>
      </c>
      <c r="I105" s="18">
        <f t="shared" si="31"/>
        <v>0.16496217332291313</v>
      </c>
      <c r="J105" s="17">
        <f t="shared" si="32"/>
        <v>3416.8786049807863</v>
      </c>
      <c r="K105" s="17">
        <f>SUM($J105:J$136)</f>
        <v>13660.845242414074</v>
      </c>
      <c r="L105" s="19">
        <f t="shared" si="33"/>
        <v>3.9980481666807393</v>
      </c>
      <c r="N105" s="20">
        <v>91</v>
      </c>
      <c r="O105" s="6">
        <f t="shared" si="24"/>
        <v>110</v>
      </c>
      <c r="P105" s="20">
        <f t="shared" si="25"/>
        <v>20713.103714342156</v>
      </c>
      <c r="Q105" s="20">
        <f t="shared" si="26"/>
        <v>20713.103714342156</v>
      </c>
      <c r="R105" s="5">
        <f t="shared" si="27"/>
        <v>82991.590561361954</v>
      </c>
      <c r="S105" s="5">
        <f t="shared" si="34"/>
        <v>283572190.18244302</v>
      </c>
      <c r="T105" s="20">
        <f>SUM(S105:$S$136)</f>
        <v>1068355031.5777096</v>
      </c>
      <c r="U105" s="6">
        <f t="shared" si="35"/>
        <v>3.7674887332582139</v>
      </c>
    </row>
    <row r="106" spans="1:21" x14ac:dyDescent="0.2">
      <c r="A106" s="13">
        <v>92</v>
      </c>
      <c r="B106" s="17">
        <f>Absterbeordnung!C100</f>
        <v>16817.972518741313</v>
      </c>
      <c r="C106" s="18">
        <f t="shared" si="28"/>
        <v>0.16172762090481677</v>
      </c>
      <c r="D106" s="17">
        <f t="shared" si="29"/>
        <v>2719.9306838986213</v>
      </c>
      <c r="E106" s="17">
        <f>SUM(D106:$D$136)</f>
        <v>10243.966637433288</v>
      </c>
      <c r="F106" s="19">
        <f t="shared" si="30"/>
        <v>3.7662601837889729</v>
      </c>
      <c r="G106" s="5"/>
      <c r="H106" s="17">
        <f>Absterbeordnung!C100</f>
        <v>16817.972518741313</v>
      </c>
      <c r="I106" s="18">
        <f t="shared" si="31"/>
        <v>0.16172762090481677</v>
      </c>
      <c r="J106" s="17">
        <f t="shared" si="32"/>
        <v>2719.9306838986213</v>
      </c>
      <c r="K106" s="17">
        <f>SUM($J106:J$136)</f>
        <v>10243.966637433288</v>
      </c>
      <c r="L106" s="19">
        <f t="shared" si="33"/>
        <v>3.7662601837889729</v>
      </c>
      <c r="N106" s="20">
        <v>92</v>
      </c>
      <c r="O106" s="6">
        <f t="shared" si="24"/>
        <v>111</v>
      </c>
      <c r="P106" s="20">
        <f t="shared" si="25"/>
        <v>16817.972518741313</v>
      </c>
      <c r="Q106" s="20">
        <f t="shared" si="26"/>
        <v>16817.972518741313</v>
      </c>
      <c r="R106" s="5">
        <f t="shared" si="27"/>
        <v>81451.537445602982</v>
      </c>
      <c r="S106" s="5">
        <f t="shared" si="34"/>
        <v>221542535.94901311</v>
      </c>
      <c r="T106" s="20">
        <f>SUM(S106:$S$136)</f>
        <v>784782841.39526653</v>
      </c>
      <c r="U106" s="6">
        <f t="shared" si="35"/>
        <v>3.54235739892352</v>
      </c>
    </row>
    <row r="107" spans="1:21" x14ac:dyDescent="0.2">
      <c r="A107" s="13">
        <v>93</v>
      </c>
      <c r="B107" s="17">
        <f>Absterbeordnung!C101</f>
        <v>13355.896500610132</v>
      </c>
      <c r="C107" s="18">
        <f t="shared" si="28"/>
        <v>0.15855649108315373</v>
      </c>
      <c r="D107" s="17">
        <f t="shared" si="29"/>
        <v>2117.6640844065146</v>
      </c>
      <c r="E107" s="17">
        <f>SUM(D107:$D$136)</f>
        <v>7524.0359535346633</v>
      </c>
      <c r="F107" s="19">
        <f t="shared" si="30"/>
        <v>3.5529884125334781</v>
      </c>
      <c r="G107" s="5"/>
      <c r="H107" s="17">
        <f>Absterbeordnung!C101</f>
        <v>13355.896500610132</v>
      </c>
      <c r="I107" s="18">
        <f t="shared" si="31"/>
        <v>0.15855649108315373</v>
      </c>
      <c r="J107" s="17">
        <f t="shared" si="32"/>
        <v>2117.6640844065146</v>
      </c>
      <c r="K107" s="17">
        <f>SUM($J107:J$136)</f>
        <v>7524.0359535346633</v>
      </c>
      <c r="L107" s="19">
        <f t="shared" si="33"/>
        <v>3.5529884125334781</v>
      </c>
      <c r="N107" s="20">
        <v>93</v>
      </c>
      <c r="O107" s="6">
        <f t="shared" si="24"/>
        <v>112</v>
      </c>
      <c r="P107" s="20">
        <f t="shared" si="25"/>
        <v>13355.896500610132</v>
      </c>
      <c r="Q107" s="20">
        <f t="shared" si="26"/>
        <v>13355.896500610132</v>
      </c>
      <c r="R107" s="5">
        <f t="shared" si="27"/>
        <v>79754.916262538318</v>
      </c>
      <c r="S107" s="5">
        <f t="shared" si="34"/>
        <v>168894121.72402644</v>
      </c>
      <c r="T107" s="20">
        <f>SUM(S107:$S$136)</f>
        <v>563240305.44625342</v>
      </c>
      <c r="U107" s="6">
        <f t="shared" si="35"/>
        <v>3.3348721654539877</v>
      </c>
    </row>
    <row r="108" spans="1:21" x14ac:dyDescent="0.2">
      <c r="A108" s="13">
        <v>94</v>
      </c>
      <c r="B108" s="17">
        <f>Absterbeordnung!C102</f>
        <v>10360.716325933545</v>
      </c>
      <c r="C108" s="18">
        <f t="shared" si="28"/>
        <v>0.15544754027760166</v>
      </c>
      <c r="D108" s="17">
        <f t="shared" si="29"/>
        <v>1610.5478683803599</v>
      </c>
      <c r="E108" s="17">
        <f>SUM(D108:$D$136)</f>
        <v>5406.3718691281483</v>
      </c>
      <c r="F108" s="19">
        <f t="shared" si="30"/>
        <v>3.356852643296496</v>
      </c>
      <c r="G108" s="5"/>
      <c r="H108" s="17">
        <f>Absterbeordnung!C102</f>
        <v>10360.716325933545</v>
      </c>
      <c r="I108" s="18">
        <f t="shared" si="31"/>
        <v>0.15544754027760166</v>
      </c>
      <c r="J108" s="17">
        <f t="shared" si="32"/>
        <v>1610.5478683803599</v>
      </c>
      <c r="K108" s="17">
        <f>SUM($J108:J$136)</f>
        <v>5406.3718691281483</v>
      </c>
      <c r="L108" s="19">
        <f t="shared" si="33"/>
        <v>3.356852643296496</v>
      </c>
      <c r="N108" s="20">
        <v>94</v>
      </c>
      <c r="O108" s="6">
        <f t="shared" si="24"/>
        <v>113</v>
      </c>
      <c r="P108" s="20">
        <f t="shared" si="25"/>
        <v>10360.716325933545</v>
      </c>
      <c r="Q108" s="20">
        <f t="shared" si="26"/>
        <v>10360.716325933545</v>
      </c>
      <c r="R108" s="5">
        <f t="shared" si="27"/>
        <v>77893.524422865361</v>
      </c>
      <c r="S108" s="5">
        <f t="shared" si="34"/>
        <v>125451249.7198793</v>
      </c>
      <c r="T108" s="20">
        <f>SUM(S108:$S$136)</f>
        <v>394346183.72222698</v>
      </c>
      <c r="U108" s="6">
        <f t="shared" si="35"/>
        <v>3.1434217243970424</v>
      </c>
    </row>
    <row r="109" spans="1:21" x14ac:dyDescent="0.2">
      <c r="A109" s="13">
        <v>95</v>
      </c>
      <c r="B109" s="17">
        <f>Absterbeordnung!C103</f>
        <v>7840.97802501775</v>
      </c>
      <c r="C109" s="18">
        <f t="shared" si="28"/>
        <v>0.15239954929176638</v>
      </c>
      <c r="D109" s="17">
        <f t="shared" si="29"/>
        <v>1194.9615170193497</v>
      </c>
      <c r="E109" s="17">
        <f>SUM(D109:$D$136)</f>
        <v>3795.8240007477898</v>
      </c>
      <c r="F109" s="19">
        <f t="shared" si="30"/>
        <v>3.1765240526037166</v>
      </c>
      <c r="G109" s="5"/>
      <c r="H109" s="17">
        <f>Absterbeordnung!C103</f>
        <v>7840.97802501775</v>
      </c>
      <c r="I109" s="18">
        <f t="shared" si="31"/>
        <v>0.15239954929176638</v>
      </c>
      <c r="J109" s="17">
        <f t="shared" si="32"/>
        <v>1194.9615170193497</v>
      </c>
      <c r="K109" s="17">
        <f>SUM($J109:J$136)</f>
        <v>3795.8240007477898</v>
      </c>
      <c r="L109" s="19">
        <f t="shared" si="33"/>
        <v>3.1765240526037166</v>
      </c>
      <c r="N109" s="20">
        <v>95</v>
      </c>
      <c r="O109" s="6">
        <f t="shared" si="24"/>
        <v>114</v>
      </c>
      <c r="P109" s="20">
        <f t="shared" si="25"/>
        <v>7840.97802501775</v>
      </c>
      <c r="Q109" s="20">
        <f t="shared" si="26"/>
        <v>7840.97802501775</v>
      </c>
      <c r="R109" s="5">
        <f t="shared" si="27"/>
        <v>75833.474309628466</v>
      </c>
      <c r="S109" s="5">
        <f t="shared" si="34"/>
        <v>90618083.50188151</v>
      </c>
      <c r="T109" s="20">
        <f>SUM(S109:$S$136)</f>
        <v>268894934.00234759</v>
      </c>
      <c r="U109" s="6">
        <f t="shared" si="35"/>
        <v>2.9673429806840321</v>
      </c>
    </row>
    <row r="110" spans="1:21" x14ac:dyDescent="0.2">
      <c r="A110" s="13">
        <v>96</v>
      </c>
      <c r="B110" s="17">
        <f>Absterbeordnung!C104</f>
        <v>5781.7697166427934</v>
      </c>
      <c r="C110" s="18">
        <f t="shared" si="28"/>
        <v>0.14941132283506506</v>
      </c>
      <c r="D110" s="17">
        <f t="shared" si="29"/>
        <v>863.86186169131906</v>
      </c>
      <c r="E110" s="17">
        <f>SUM(D110:$D$136)</f>
        <v>2600.8624837284406</v>
      </c>
      <c r="F110" s="19">
        <f t="shared" si="30"/>
        <v>3.0107388681754284</v>
      </c>
      <c r="G110" s="5"/>
      <c r="H110" s="17">
        <f>Absterbeordnung!C104</f>
        <v>5781.7697166427934</v>
      </c>
      <c r="I110" s="18">
        <f t="shared" si="31"/>
        <v>0.14941132283506506</v>
      </c>
      <c r="J110" s="17">
        <f t="shared" si="32"/>
        <v>863.86186169131906</v>
      </c>
      <c r="K110" s="17">
        <f>SUM($J110:J$136)</f>
        <v>2600.8624837284406</v>
      </c>
      <c r="L110" s="19">
        <f t="shared" si="33"/>
        <v>3.0107388681754284</v>
      </c>
      <c r="N110" s="20">
        <v>96</v>
      </c>
      <c r="O110" s="6">
        <f t="shared" ref="O110:O136" si="36">N110+$B$3</f>
        <v>115</v>
      </c>
      <c r="P110" s="20">
        <f t="shared" ref="P110:P136" si="37">B110</f>
        <v>5781.7697166427934</v>
      </c>
      <c r="Q110" s="20">
        <f t="shared" ref="Q110:Q136" si="38">B110</f>
        <v>5781.7697166427934</v>
      </c>
      <c r="R110" s="5">
        <f t="shared" ref="R110:R136" si="39">LOOKUP(N110,$O$14:$O$136,$Q$14:$Q$136)</f>
        <v>73585.135015466483</v>
      </c>
      <c r="S110" s="5">
        <f t="shared" si="34"/>
        <v>63567391.727267936</v>
      </c>
      <c r="T110" s="20">
        <f>SUM(S110:$S$136)</f>
        <v>178276850.50046611</v>
      </c>
      <c r="U110" s="6">
        <f t="shared" si="35"/>
        <v>2.8045330421193335</v>
      </c>
    </row>
    <row r="111" spans="1:21" x14ac:dyDescent="0.2">
      <c r="A111" s="13">
        <v>97</v>
      </c>
      <c r="B111" s="17">
        <f>Absterbeordnung!C105</f>
        <v>4148.6598375189069</v>
      </c>
      <c r="C111" s="18">
        <f t="shared" ref="C111:C136" si="40">1/(((1+($B$5/100))^A111))</f>
        <v>0.14648168905398534</v>
      </c>
      <c r="D111" s="17">
        <f t="shared" ref="D111:D136" si="41">B111*C111</f>
        <v>607.70270031020186</v>
      </c>
      <c r="E111" s="17">
        <f>SUM(D111:$D$136)</f>
        <v>1737.0006220371206</v>
      </c>
      <c r="F111" s="19">
        <f t="shared" ref="F111:F136" si="42">E111/D111</f>
        <v>2.8583065718655991</v>
      </c>
      <c r="G111" s="5"/>
      <c r="H111" s="17">
        <f>Absterbeordnung!C105</f>
        <v>4148.6598375189069</v>
      </c>
      <c r="I111" s="18">
        <f t="shared" ref="I111:I136" si="43">1/(((1+($B$5/100))^A111))</f>
        <v>0.14648168905398534</v>
      </c>
      <c r="J111" s="17">
        <f t="shared" ref="J111:J136" si="44">H111*I111</f>
        <v>607.70270031020186</v>
      </c>
      <c r="K111" s="17">
        <f>SUM($J111:J$136)</f>
        <v>1737.0006220371206</v>
      </c>
      <c r="L111" s="19">
        <f t="shared" ref="L111:L136" si="45">K111/J111</f>
        <v>2.8583065718655991</v>
      </c>
      <c r="N111" s="20">
        <v>97</v>
      </c>
      <c r="O111" s="6">
        <f t="shared" si="36"/>
        <v>116</v>
      </c>
      <c r="P111" s="20">
        <f t="shared" si="37"/>
        <v>4148.6598375189069</v>
      </c>
      <c r="Q111" s="20">
        <f t="shared" si="38"/>
        <v>4148.6598375189069</v>
      </c>
      <c r="R111" s="5">
        <f t="shared" si="39"/>
        <v>71128.83779123456</v>
      </c>
      <c r="S111" s="5">
        <f t="shared" ref="S111:S136" si="46">P111*R111*I111</f>
        <v>43225186.795659579</v>
      </c>
      <c r="T111" s="20">
        <f>SUM(S111:$S$136)</f>
        <v>114709458.77319816</v>
      </c>
      <c r="U111" s="6">
        <f t="shared" ref="U111:U136" si="47">T111/S111</f>
        <v>2.6537643276238336</v>
      </c>
    </row>
    <row r="112" spans="1:21" x14ac:dyDescent="0.2">
      <c r="A112" s="13">
        <v>98</v>
      </c>
      <c r="B112" s="17">
        <f>Absterbeordnung!C106</f>
        <v>2893.0619377011481</v>
      </c>
      <c r="C112" s="18">
        <f t="shared" si="40"/>
        <v>0.14360949907253467</v>
      </c>
      <c r="D112" s="17">
        <f t="shared" si="41"/>
        <v>415.47117565907837</v>
      </c>
      <c r="E112" s="17">
        <f>SUM(D112:$D$136)</f>
        <v>1129.2979217269185</v>
      </c>
      <c r="F112" s="19">
        <f t="shared" si="42"/>
        <v>2.7181137654988183</v>
      </c>
      <c r="G112" s="5"/>
      <c r="H112" s="17">
        <f>Absterbeordnung!C106</f>
        <v>2893.0619377011481</v>
      </c>
      <c r="I112" s="18">
        <f t="shared" si="43"/>
        <v>0.14360949907253467</v>
      </c>
      <c r="J112" s="17">
        <f t="shared" si="44"/>
        <v>415.47117565907837</v>
      </c>
      <c r="K112" s="17">
        <f>SUM($J112:J$136)</f>
        <v>1129.2979217269185</v>
      </c>
      <c r="L112" s="19">
        <f t="shared" si="45"/>
        <v>2.7181137654988183</v>
      </c>
      <c r="N112" s="20">
        <v>98</v>
      </c>
      <c r="O112" s="6">
        <f t="shared" si="36"/>
        <v>117</v>
      </c>
      <c r="P112" s="20">
        <f t="shared" si="37"/>
        <v>2893.0619377011481</v>
      </c>
      <c r="Q112" s="20">
        <f t="shared" si="38"/>
        <v>2893.0619377011481</v>
      </c>
      <c r="R112" s="5">
        <f t="shared" si="39"/>
        <v>68424.495914564905</v>
      </c>
      <c r="S112" s="5">
        <f t="shared" si="46"/>
        <v>28428405.761504088</v>
      </c>
      <c r="T112" s="20">
        <f>SUM(S112:$S$136)</f>
        <v>71484271.977538586</v>
      </c>
      <c r="U112" s="6">
        <f t="shared" si="47"/>
        <v>2.5145367832880017</v>
      </c>
    </row>
    <row r="113" spans="1:21" x14ac:dyDescent="0.2">
      <c r="A113" s="13">
        <v>99</v>
      </c>
      <c r="B113" s="17">
        <f>Absterbeordnung!C107</f>
        <v>1958.1992851260941</v>
      </c>
      <c r="C113" s="18">
        <f t="shared" si="40"/>
        <v>0.14079362654170063</v>
      </c>
      <c r="D113" s="17">
        <f t="shared" si="41"/>
        <v>275.70197884426847</v>
      </c>
      <c r="E113" s="17">
        <f>SUM(D113:$D$136)</f>
        <v>713.8267460678403</v>
      </c>
      <c r="F113" s="19">
        <f t="shared" si="42"/>
        <v>2.5891244925414503</v>
      </c>
      <c r="G113" s="5"/>
      <c r="H113" s="17">
        <f>Absterbeordnung!C107</f>
        <v>1958.1992851260941</v>
      </c>
      <c r="I113" s="18">
        <f t="shared" si="43"/>
        <v>0.14079362654170063</v>
      </c>
      <c r="J113" s="17">
        <f t="shared" si="44"/>
        <v>275.70197884426847</v>
      </c>
      <c r="K113" s="17">
        <f>SUM($J113:J$136)</f>
        <v>713.8267460678403</v>
      </c>
      <c r="L113" s="19">
        <f t="shared" si="45"/>
        <v>2.5891244925414503</v>
      </c>
      <c r="N113" s="20">
        <v>99</v>
      </c>
      <c r="O113" s="6">
        <f t="shared" si="36"/>
        <v>118</v>
      </c>
      <c r="P113" s="20">
        <f t="shared" si="37"/>
        <v>1958.1992851260941</v>
      </c>
      <c r="Q113" s="20">
        <f t="shared" si="38"/>
        <v>1958.1992851260941</v>
      </c>
      <c r="R113" s="5">
        <f t="shared" si="39"/>
        <v>65452.169935462218</v>
      </c>
      <c r="S113" s="5">
        <f t="shared" si="46"/>
        <v>18045292.770858269</v>
      </c>
      <c r="T113" s="20">
        <f>SUM(S113:$S$136)</f>
        <v>43055866.216034502</v>
      </c>
      <c r="U113" s="6">
        <f t="shared" si="47"/>
        <v>2.3859887873676588</v>
      </c>
    </row>
    <row r="114" spans="1:21" x14ac:dyDescent="0.2">
      <c r="A114" s="13">
        <v>100</v>
      </c>
      <c r="B114" s="17">
        <f>Absterbeordnung!C108</f>
        <v>1284.8477825498326</v>
      </c>
      <c r="C114" s="18">
        <f t="shared" si="40"/>
        <v>0.13803296719774574</v>
      </c>
      <c r="D114" s="17">
        <f t="shared" si="41"/>
        <v>177.3513518227974</v>
      </c>
      <c r="E114" s="17">
        <f>SUM(D114:$D$136)</f>
        <v>438.12476722357172</v>
      </c>
      <c r="F114" s="19">
        <f t="shared" si="42"/>
        <v>2.4703773764370798</v>
      </c>
      <c r="G114" s="5"/>
      <c r="H114" s="17">
        <f>Absterbeordnung!C108</f>
        <v>1284.8477825498326</v>
      </c>
      <c r="I114" s="18">
        <f t="shared" si="43"/>
        <v>0.13803296719774574</v>
      </c>
      <c r="J114" s="17">
        <f t="shared" si="44"/>
        <v>177.3513518227974</v>
      </c>
      <c r="K114" s="17">
        <f>SUM($J114:J$136)</f>
        <v>438.12476722357172</v>
      </c>
      <c r="L114" s="19">
        <f t="shared" si="45"/>
        <v>2.4703773764370798</v>
      </c>
      <c r="N114" s="20">
        <v>100</v>
      </c>
      <c r="O114" s="6">
        <f t="shared" si="36"/>
        <v>119</v>
      </c>
      <c r="P114" s="20">
        <f t="shared" si="37"/>
        <v>1284.8477825498326</v>
      </c>
      <c r="Q114" s="20">
        <f t="shared" si="38"/>
        <v>1284.8477825498326</v>
      </c>
      <c r="R114" s="5">
        <f t="shared" si="39"/>
        <v>62176.768393567923</v>
      </c>
      <c r="S114" s="5">
        <f t="shared" si="46"/>
        <v>11027133.926572254</v>
      </c>
      <c r="T114" s="20">
        <f>SUM(S114:$S$136)</f>
        <v>25010573.445176229</v>
      </c>
      <c r="U114" s="6">
        <f t="shared" si="47"/>
        <v>2.2680937414669344</v>
      </c>
    </row>
    <row r="115" spans="1:21" x14ac:dyDescent="0.2">
      <c r="A115" s="13">
        <v>101</v>
      </c>
      <c r="B115" s="17">
        <f>Absterbeordnung!C109</f>
        <v>816.18477734377359</v>
      </c>
      <c r="C115" s="18">
        <f t="shared" si="40"/>
        <v>0.13532643842916248</v>
      </c>
      <c r="D115" s="17">
        <f t="shared" si="41"/>
        <v>110.45137901803186</v>
      </c>
      <c r="E115" s="17">
        <f>SUM(D115:$D$136)</f>
        <v>260.77341540077441</v>
      </c>
      <c r="F115" s="19">
        <f t="shared" si="42"/>
        <v>2.3609792627233888</v>
      </c>
      <c r="G115" s="5"/>
      <c r="H115" s="17">
        <f>Absterbeordnung!C109</f>
        <v>816.18477734377359</v>
      </c>
      <c r="I115" s="18">
        <f t="shared" si="43"/>
        <v>0.13532643842916248</v>
      </c>
      <c r="J115" s="17">
        <f t="shared" si="44"/>
        <v>110.45137901803186</v>
      </c>
      <c r="K115" s="17">
        <f>SUM($J115:J$136)</f>
        <v>260.77341540077441</v>
      </c>
      <c r="L115" s="19">
        <f t="shared" si="45"/>
        <v>2.3609792627233888</v>
      </c>
      <c r="N115" s="20">
        <v>101</v>
      </c>
      <c r="O115" s="6">
        <f t="shared" si="36"/>
        <v>120</v>
      </c>
      <c r="P115" s="20">
        <f t="shared" si="37"/>
        <v>816.18477734377359</v>
      </c>
      <c r="Q115" s="20">
        <f t="shared" si="38"/>
        <v>816.18477734377359</v>
      </c>
      <c r="R115" s="5">
        <f t="shared" si="39"/>
        <v>58522.628515383854</v>
      </c>
      <c r="S115" s="5">
        <f t="shared" si="46"/>
        <v>6463905.0232841419</v>
      </c>
      <c r="T115" s="20">
        <f>SUM(S115:$S$136)</f>
        <v>13983439.518603975</v>
      </c>
      <c r="U115" s="6">
        <f t="shared" si="47"/>
        <v>2.1633114144210235</v>
      </c>
    </row>
    <row r="116" spans="1:21" x14ac:dyDescent="0.2">
      <c r="A116" s="21">
        <v>102</v>
      </c>
      <c r="B116" s="17">
        <f>Absterbeordnung!C110</f>
        <v>501.31846952738613</v>
      </c>
      <c r="C116" s="18">
        <f t="shared" si="40"/>
        <v>0.13267297885212007</v>
      </c>
      <c r="D116" s="17">
        <f t="shared" si="41"/>
        <v>66.511414705784091</v>
      </c>
      <c r="E116" s="17">
        <f>SUM(D116:$D$136)</f>
        <v>150.32203638274254</v>
      </c>
      <c r="F116" s="19">
        <f t="shared" si="42"/>
        <v>2.2600938056677653</v>
      </c>
      <c r="G116" s="5"/>
      <c r="H116" s="17">
        <f>Absterbeordnung!C110</f>
        <v>501.31846952738613</v>
      </c>
      <c r="I116" s="18">
        <f t="shared" si="43"/>
        <v>0.13267297885212007</v>
      </c>
      <c r="J116" s="17">
        <f t="shared" si="44"/>
        <v>66.511414705784091</v>
      </c>
      <c r="K116" s="17">
        <f>SUM($J116:J$136)</f>
        <v>150.32203638274254</v>
      </c>
      <c r="L116" s="19">
        <f t="shared" si="45"/>
        <v>2.2600938056677653</v>
      </c>
      <c r="N116" s="6">
        <v>102</v>
      </c>
      <c r="O116" s="6">
        <f t="shared" si="36"/>
        <v>121</v>
      </c>
      <c r="P116" s="20">
        <f t="shared" si="37"/>
        <v>501.31846952738613</v>
      </c>
      <c r="Q116" s="20">
        <f t="shared" si="38"/>
        <v>501.31846952738613</v>
      </c>
      <c r="R116" s="5">
        <f t="shared" si="39"/>
        <v>54749.900799102303</v>
      </c>
      <c r="S116" s="5">
        <f t="shared" si="46"/>
        <v>3641493.3571496336</v>
      </c>
      <c r="T116" s="20">
        <f>SUM(S116:$S$136)</f>
        <v>7519534.495319834</v>
      </c>
      <c r="U116" s="6">
        <f t="shared" si="47"/>
        <v>2.0649590038537715</v>
      </c>
    </row>
    <row r="117" spans="1:21" x14ac:dyDescent="0.2">
      <c r="A117" s="21">
        <v>103</v>
      </c>
      <c r="B117" s="17">
        <f>Absterbeordnung!C111</f>
        <v>297.35394678261162</v>
      </c>
      <c r="C117" s="18">
        <f t="shared" si="40"/>
        <v>0.13007154789423539</v>
      </c>
      <c r="D117" s="17">
        <f t="shared" si="41"/>
        <v>38.677288130474388</v>
      </c>
      <c r="E117" s="17">
        <f>SUM(D117:$D$136)</f>
        <v>83.810621676958462</v>
      </c>
      <c r="F117" s="19">
        <f t="shared" si="42"/>
        <v>2.1669208398021804</v>
      </c>
      <c r="G117" s="5"/>
      <c r="H117" s="17">
        <f>Absterbeordnung!C111</f>
        <v>297.35394678261162</v>
      </c>
      <c r="I117" s="18">
        <f t="shared" si="43"/>
        <v>0.13007154789423539</v>
      </c>
      <c r="J117" s="17">
        <f t="shared" si="44"/>
        <v>38.677288130474388</v>
      </c>
      <c r="K117" s="17">
        <f>SUM($J117:J$136)</f>
        <v>83.810621676958462</v>
      </c>
      <c r="L117" s="19">
        <f t="shared" si="45"/>
        <v>2.1669208398021804</v>
      </c>
      <c r="N117" s="6">
        <v>103</v>
      </c>
      <c r="O117" s="6">
        <f t="shared" si="36"/>
        <v>122</v>
      </c>
      <c r="P117" s="20">
        <f t="shared" si="37"/>
        <v>297.35394678261162</v>
      </c>
      <c r="Q117" s="20">
        <f t="shared" si="38"/>
        <v>297.35394678261162</v>
      </c>
      <c r="R117" s="5">
        <f t="shared" si="39"/>
        <v>50754.349935906313</v>
      </c>
      <c r="S117" s="5">
        <f t="shared" si="46"/>
        <v>1963040.6163459728</v>
      </c>
      <c r="T117" s="20">
        <f>SUM(S117:$S$136)</f>
        <v>3878041.1381701995</v>
      </c>
      <c r="U117" s="6">
        <f t="shared" si="47"/>
        <v>1.9755277124060895</v>
      </c>
    </row>
    <row r="118" spans="1:21" x14ac:dyDescent="0.2">
      <c r="A118" s="21">
        <v>104</v>
      </c>
      <c r="B118" s="17">
        <f>Absterbeordnung!C112</f>
        <v>170.104138915259</v>
      </c>
      <c r="C118" s="18">
        <f t="shared" si="40"/>
        <v>0.12752112538650526</v>
      </c>
      <c r="D118" s="17">
        <f t="shared" si="41"/>
        <v>21.69187122737625</v>
      </c>
      <c r="E118" s="17">
        <f>SUM(D118:$D$136)</f>
        <v>45.133333546484067</v>
      </c>
      <c r="F118" s="19">
        <f t="shared" si="42"/>
        <v>2.0806565313518686</v>
      </c>
      <c r="G118" s="5"/>
      <c r="H118" s="17">
        <f>Absterbeordnung!C112</f>
        <v>170.104138915259</v>
      </c>
      <c r="I118" s="18">
        <f t="shared" si="43"/>
        <v>0.12752112538650526</v>
      </c>
      <c r="J118" s="17">
        <f t="shared" si="44"/>
        <v>21.69187122737625</v>
      </c>
      <c r="K118" s="17">
        <f>SUM($J118:J$136)</f>
        <v>45.133333546484067</v>
      </c>
      <c r="L118" s="19">
        <f t="shared" si="45"/>
        <v>2.0806565313518686</v>
      </c>
      <c r="N118" s="6">
        <v>104</v>
      </c>
      <c r="O118" s="6">
        <f t="shared" si="36"/>
        <v>123</v>
      </c>
      <c r="P118" s="20">
        <f t="shared" si="37"/>
        <v>170.104138915259</v>
      </c>
      <c r="Q118" s="20">
        <f t="shared" si="38"/>
        <v>170.104138915259</v>
      </c>
      <c r="R118" s="5">
        <f t="shared" si="39"/>
        <v>46777.199441562152</v>
      </c>
      <c r="S118" s="5">
        <f t="shared" si="46"/>
        <v>1014684.9866636625</v>
      </c>
      <c r="T118" s="20">
        <f>SUM(S118:$S$136)</f>
        <v>1915000.5218242269</v>
      </c>
      <c r="U118" s="6">
        <f t="shared" si="47"/>
        <v>1.8872857556716682</v>
      </c>
    </row>
    <row r="119" spans="1:21" x14ac:dyDescent="0.2">
      <c r="A119" s="21">
        <v>105</v>
      </c>
      <c r="B119" s="17">
        <f>Absterbeordnung!C113</f>
        <v>93.731077563265259</v>
      </c>
      <c r="C119" s="18">
        <f t="shared" si="40"/>
        <v>0.12502071116324046</v>
      </c>
      <c r="D119" s="17">
        <f t="shared" si="41"/>
        <v>11.718325975056274</v>
      </c>
      <c r="E119" s="17">
        <f>SUM(D119:$D$136)</f>
        <v>23.441462319107828</v>
      </c>
      <c r="F119" s="19">
        <f t="shared" si="42"/>
        <v>2.00041049967423</v>
      </c>
      <c r="G119" s="5"/>
      <c r="H119" s="17">
        <f>Absterbeordnung!C113</f>
        <v>93.731077563265259</v>
      </c>
      <c r="I119" s="18">
        <f t="shared" si="43"/>
        <v>0.12502071116324046</v>
      </c>
      <c r="J119" s="17">
        <f t="shared" si="44"/>
        <v>11.718325975056274</v>
      </c>
      <c r="K119" s="17">
        <f>SUM($J119:J$136)</f>
        <v>23.441462319107828</v>
      </c>
      <c r="L119" s="19">
        <f t="shared" si="45"/>
        <v>2.00041049967423</v>
      </c>
      <c r="N119" s="6">
        <v>105</v>
      </c>
      <c r="O119" s="6">
        <f t="shared" si="36"/>
        <v>124</v>
      </c>
      <c r="P119" s="20">
        <f t="shared" si="37"/>
        <v>93.731077563265259</v>
      </c>
      <c r="Q119" s="20">
        <f t="shared" si="38"/>
        <v>93.731077563265259</v>
      </c>
      <c r="R119" s="5">
        <f t="shared" si="39"/>
        <v>42552.344497904174</v>
      </c>
      <c r="S119" s="5">
        <f t="shared" si="46"/>
        <v>498642.2438293334</v>
      </c>
      <c r="T119" s="20">
        <f>SUM(S119:$S$136)</f>
        <v>900315.5351605647</v>
      </c>
      <c r="U119" s="6">
        <f t="shared" si="47"/>
        <v>1.8055340202357766</v>
      </c>
    </row>
    <row r="120" spans="1:21" x14ac:dyDescent="0.2">
      <c r="A120" s="21">
        <v>106</v>
      </c>
      <c r="B120" s="17">
        <f>Absterbeordnung!C114</f>
        <v>49.68511258483332</v>
      </c>
      <c r="C120" s="18">
        <f t="shared" si="40"/>
        <v>0.12256932466984359</v>
      </c>
      <c r="D120" s="17">
        <f t="shared" si="41"/>
        <v>6.089870695668167</v>
      </c>
      <c r="E120" s="17">
        <f>SUM(D120:$D$136)</f>
        <v>11.723136344051545</v>
      </c>
      <c r="F120" s="19">
        <f t="shared" si="42"/>
        <v>1.9250222098131606</v>
      </c>
      <c r="G120" s="5"/>
      <c r="H120" s="17">
        <f>Absterbeordnung!C114</f>
        <v>49.68511258483332</v>
      </c>
      <c r="I120" s="18">
        <f t="shared" si="43"/>
        <v>0.12256932466984359</v>
      </c>
      <c r="J120" s="17">
        <f t="shared" si="44"/>
        <v>6.089870695668167</v>
      </c>
      <c r="K120" s="17">
        <f>SUM($J120:J$136)</f>
        <v>11.723136344051545</v>
      </c>
      <c r="L120" s="19">
        <f t="shared" si="45"/>
        <v>1.9250222098131606</v>
      </c>
      <c r="N120" s="6">
        <v>106</v>
      </c>
      <c r="O120" s="6">
        <f t="shared" si="36"/>
        <v>125</v>
      </c>
      <c r="P120" s="20">
        <f t="shared" si="37"/>
        <v>49.68511258483332</v>
      </c>
      <c r="Q120" s="20">
        <f t="shared" si="38"/>
        <v>49.68511258483332</v>
      </c>
      <c r="R120" s="5">
        <f t="shared" si="39"/>
        <v>38065.25593453888</v>
      </c>
      <c r="S120" s="5">
        <f t="shared" si="46"/>
        <v>231812.48663885711</v>
      </c>
      <c r="T120" s="20">
        <f>SUM(S120:$S$136)</f>
        <v>401673.29133123148</v>
      </c>
      <c r="U120" s="6">
        <f t="shared" si="47"/>
        <v>1.7327508848002746</v>
      </c>
    </row>
    <row r="121" spans="1:21" x14ac:dyDescent="0.2">
      <c r="A121" s="21">
        <v>107</v>
      </c>
      <c r="B121" s="17">
        <f>Absterbeordnung!C115</f>
        <v>25.304005310037443</v>
      </c>
      <c r="C121" s="18">
        <f t="shared" si="40"/>
        <v>0.12016600457827803</v>
      </c>
      <c r="D121" s="17">
        <f t="shared" si="41"/>
        <v>3.0406812179347309</v>
      </c>
      <c r="E121" s="17">
        <f>SUM(D121:$D$136)</f>
        <v>5.6332656483833796</v>
      </c>
      <c r="F121" s="19">
        <f t="shared" si="42"/>
        <v>1.8526327637231124</v>
      </c>
      <c r="G121" s="5"/>
      <c r="H121" s="17">
        <f>Absterbeordnung!C115</f>
        <v>25.304005310037443</v>
      </c>
      <c r="I121" s="18">
        <f t="shared" si="43"/>
        <v>0.12016600457827803</v>
      </c>
      <c r="J121" s="17">
        <f t="shared" si="44"/>
        <v>3.0406812179347309</v>
      </c>
      <c r="K121" s="17">
        <f>SUM($J121:J$136)</f>
        <v>5.6332656483833796</v>
      </c>
      <c r="L121" s="19">
        <f t="shared" si="45"/>
        <v>1.8526327637231124</v>
      </c>
      <c r="N121" s="6">
        <v>107</v>
      </c>
      <c r="O121" s="6">
        <f t="shared" si="36"/>
        <v>126</v>
      </c>
      <c r="P121" s="20">
        <f t="shared" si="37"/>
        <v>25.304005310037443</v>
      </c>
      <c r="Q121" s="20">
        <f t="shared" si="38"/>
        <v>25.304005310037443</v>
      </c>
      <c r="R121" s="5">
        <f t="shared" si="39"/>
        <v>33570.18042110993</v>
      </c>
      <c r="S121" s="5">
        <f t="shared" si="46"/>
        <v>102076.2170891492</v>
      </c>
      <c r="T121" s="20">
        <f>SUM(S121:$S$136)</f>
        <v>169860.80469237428</v>
      </c>
      <c r="U121" s="6">
        <f t="shared" si="47"/>
        <v>1.6640585783466564</v>
      </c>
    </row>
    <row r="122" spans="1:21" x14ac:dyDescent="0.2">
      <c r="A122" s="21">
        <v>108</v>
      </c>
      <c r="B122" s="17">
        <f>Absterbeordnung!C116</f>
        <v>12.365707493355325</v>
      </c>
      <c r="C122" s="18">
        <f t="shared" si="40"/>
        <v>0.11780980841007649</v>
      </c>
      <c r="D122" s="17">
        <f t="shared" si="41"/>
        <v>1.456801630647238</v>
      </c>
      <c r="E122" s="17">
        <f>SUM(D122:$D$136)</f>
        <v>2.5925844304486492</v>
      </c>
      <c r="F122" s="19">
        <f t="shared" si="42"/>
        <v>1.7796413567280245</v>
      </c>
      <c r="G122" s="5"/>
      <c r="H122" s="17">
        <f>Absterbeordnung!C116</f>
        <v>12.365707493355325</v>
      </c>
      <c r="I122" s="18">
        <f t="shared" si="43"/>
        <v>0.11780980841007649</v>
      </c>
      <c r="J122" s="17">
        <f t="shared" si="44"/>
        <v>1.456801630647238</v>
      </c>
      <c r="K122" s="17">
        <f>SUM($J122:J$136)</f>
        <v>2.5925844304486492</v>
      </c>
      <c r="L122" s="19">
        <f t="shared" si="45"/>
        <v>1.7796413567280245</v>
      </c>
      <c r="N122" s="6">
        <v>108</v>
      </c>
      <c r="O122" s="6">
        <f t="shared" si="36"/>
        <v>127</v>
      </c>
      <c r="P122" s="20">
        <f t="shared" si="37"/>
        <v>12.365707493355325</v>
      </c>
      <c r="Q122" s="20">
        <f t="shared" si="38"/>
        <v>12.365707493355325</v>
      </c>
      <c r="R122" s="5">
        <f t="shared" si="39"/>
        <v>29085.579936157344</v>
      </c>
      <c r="S122" s="5">
        <f t="shared" si="46"/>
        <v>42371.920279314611</v>
      </c>
      <c r="T122" s="20">
        <f>SUM(S122:$S$136)</f>
        <v>67784.587603225053</v>
      </c>
      <c r="U122" s="6">
        <f t="shared" si="47"/>
        <v>1.5997525520767242</v>
      </c>
    </row>
    <row r="123" spans="1:21" x14ac:dyDescent="0.2">
      <c r="A123" s="21">
        <v>109</v>
      </c>
      <c r="B123" s="17">
        <f>Absterbeordnung!C117</f>
        <v>5.7911092720434443</v>
      </c>
      <c r="C123" s="18">
        <f t="shared" si="40"/>
        <v>0.11549981216674166</v>
      </c>
      <c r="D123" s="17">
        <f t="shared" si="41"/>
        <v>0.66887203315809385</v>
      </c>
      <c r="E123" s="17">
        <f>SUM(D123:$D$136)</f>
        <v>1.1357827998014107</v>
      </c>
      <c r="F123" s="19">
        <f t="shared" si="42"/>
        <v>1.6980569428785766</v>
      </c>
      <c r="G123" s="5"/>
      <c r="H123" s="17">
        <f>Absterbeordnung!C117</f>
        <v>5.7911092720434443</v>
      </c>
      <c r="I123" s="18">
        <f t="shared" si="43"/>
        <v>0.11549981216674166</v>
      </c>
      <c r="J123" s="17">
        <f t="shared" si="44"/>
        <v>0.66887203315809385</v>
      </c>
      <c r="K123" s="17">
        <f>SUM($J123:J$136)</f>
        <v>1.1357827998014107</v>
      </c>
      <c r="L123" s="19">
        <f t="shared" si="45"/>
        <v>1.6980569428785766</v>
      </c>
      <c r="N123" s="6">
        <v>109</v>
      </c>
      <c r="O123" s="6">
        <f t="shared" si="36"/>
        <v>128</v>
      </c>
      <c r="P123" s="20">
        <f t="shared" si="37"/>
        <v>5.7911092720434443</v>
      </c>
      <c r="Q123" s="20">
        <f t="shared" si="38"/>
        <v>5.7911092720434443</v>
      </c>
      <c r="R123" s="5">
        <f t="shared" si="39"/>
        <v>24798.003738449665</v>
      </c>
      <c r="S123" s="5">
        <f t="shared" si="46"/>
        <v>16586.691178798839</v>
      </c>
      <c r="T123" s="20">
        <f>SUM(S123:$S$136)</f>
        <v>25412.667323910449</v>
      </c>
      <c r="U123" s="6">
        <f t="shared" si="47"/>
        <v>1.5321119233468941</v>
      </c>
    </row>
    <row r="124" spans="1:21" x14ac:dyDescent="0.2">
      <c r="A124" s="21">
        <v>110</v>
      </c>
      <c r="B124" s="17">
        <f>Absterbeordnung!C118</f>
        <v>2.5957569500043527</v>
      </c>
      <c r="C124" s="18">
        <f t="shared" si="40"/>
        <v>0.11323510996739378</v>
      </c>
      <c r="D124" s="17">
        <f t="shared" si="41"/>
        <v>0.29393082368236956</v>
      </c>
      <c r="E124" s="17">
        <f>SUM(D124:$D$136)</f>
        <v>0.46691076664331693</v>
      </c>
      <c r="F124" s="19">
        <f t="shared" si="42"/>
        <v>1.5885056245338689</v>
      </c>
      <c r="G124" s="5"/>
      <c r="H124" s="17">
        <f>Absterbeordnung!C118</f>
        <v>2.5957569500043527</v>
      </c>
      <c r="I124" s="18">
        <f t="shared" si="43"/>
        <v>0.11323510996739378</v>
      </c>
      <c r="J124" s="17">
        <f t="shared" si="44"/>
        <v>0.29393082368236956</v>
      </c>
      <c r="K124" s="17">
        <f>SUM($J124:J$136)</f>
        <v>0.46691076664331693</v>
      </c>
      <c r="L124" s="19">
        <f t="shared" si="45"/>
        <v>1.5885056245338689</v>
      </c>
      <c r="N124" s="6">
        <v>110</v>
      </c>
      <c r="O124" s="6">
        <f t="shared" si="36"/>
        <v>129</v>
      </c>
      <c r="P124" s="20">
        <f t="shared" si="37"/>
        <v>2.5957569500043527</v>
      </c>
      <c r="Q124" s="20">
        <f t="shared" si="38"/>
        <v>2.5957569500043527</v>
      </c>
      <c r="R124" s="5">
        <f t="shared" si="39"/>
        <v>20713.103714342156</v>
      </c>
      <c r="S124" s="5">
        <f t="shared" si="46"/>
        <v>6088.2196357749381</v>
      </c>
      <c r="T124" s="20">
        <f>SUM(S124:$S$136)</f>
        <v>8825.9761451116137</v>
      </c>
      <c r="U124" s="6">
        <f t="shared" si="47"/>
        <v>1.449680969663014</v>
      </c>
    </row>
    <row r="125" spans="1:21" x14ac:dyDescent="0.2">
      <c r="A125" s="21">
        <v>111</v>
      </c>
      <c r="B125" s="17">
        <f>Absterbeordnung!C119</f>
        <v>1.112172495502546</v>
      </c>
      <c r="C125" s="18">
        <f t="shared" si="40"/>
        <v>0.11101481369352335</v>
      </c>
      <c r="D125" s="17">
        <f t="shared" si="41"/>
        <v>0.12346762238327609</v>
      </c>
      <c r="E125" s="17">
        <f>SUM(D125:$D$136)</f>
        <v>0.1729799429609474</v>
      </c>
      <c r="F125" s="19">
        <f t="shared" si="42"/>
        <v>1.4010146111340187</v>
      </c>
      <c r="G125" s="25"/>
      <c r="H125" s="17">
        <f>Absterbeordnung!C119</f>
        <v>1.112172495502546</v>
      </c>
      <c r="I125" s="18">
        <f t="shared" si="43"/>
        <v>0.11101481369352335</v>
      </c>
      <c r="J125" s="17">
        <f t="shared" si="44"/>
        <v>0.12346762238327609</v>
      </c>
      <c r="K125" s="17">
        <f>SUM($J125:J$136)</f>
        <v>0.1729799429609474</v>
      </c>
      <c r="L125" s="19">
        <f t="shared" si="45"/>
        <v>1.4010146111340187</v>
      </c>
      <c r="N125" s="6">
        <v>111</v>
      </c>
      <c r="O125" s="6">
        <f t="shared" si="36"/>
        <v>130</v>
      </c>
      <c r="P125" s="20">
        <f t="shared" si="37"/>
        <v>1.112172495502546</v>
      </c>
      <c r="Q125" s="20">
        <f t="shared" si="38"/>
        <v>1.112172495502546</v>
      </c>
      <c r="R125" s="5">
        <f t="shared" si="39"/>
        <v>16817.972518741313</v>
      </c>
      <c r="S125" s="5">
        <f t="shared" si="46"/>
        <v>2076.4750801962673</v>
      </c>
      <c r="T125" s="20">
        <f>SUM(S125:$S$136)</f>
        <v>2737.7565093366748</v>
      </c>
      <c r="U125" s="6">
        <f t="shared" si="47"/>
        <v>1.3184634554236516</v>
      </c>
    </row>
    <row r="126" spans="1:21" x14ac:dyDescent="0.2">
      <c r="A126" s="21">
        <v>112</v>
      </c>
      <c r="B126" s="17">
        <f>Absterbeordnung!C120</f>
        <v>0.45491736921386283</v>
      </c>
      <c r="C126" s="18">
        <f t="shared" si="40"/>
        <v>0.10883805264070914</v>
      </c>
      <c r="D126" s="17">
        <f t="shared" si="41"/>
        <v>4.9512320577671319E-2</v>
      </c>
      <c r="E126" s="17">
        <f>SUM(D126:$D$136)</f>
        <v>4.9512320577671319E-2</v>
      </c>
      <c r="F126" s="19">
        <f t="shared" si="42"/>
        <v>1</v>
      </c>
      <c r="G126" s="5"/>
      <c r="H126" s="17">
        <f>Absterbeordnung!C120</f>
        <v>0.45491736921386283</v>
      </c>
      <c r="I126" s="18">
        <f t="shared" si="43"/>
        <v>0.10883805264070914</v>
      </c>
      <c r="J126" s="17">
        <f t="shared" si="44"/>
        <v>4.9512320577671319E-2</v>
      </c>
      <c r="K126" s="17">
        <f>SUM($J126:J$136)</f>
        <v>4.9512320577671319E-2</v>
      </c>
      <c r="L126" s="19">
        <f t="shared" si="45"/>
        <v>1</v>
      </c>
      <c r="N126" s="6">
        <v>112</v>
      </c>
      <c r="O126" s="6">
        <f t="shared" si="36"/>
        <v>131</v>
      </c>
      <c r="P126" s="20">
        <f t="shared" si="37"/>
        <v>0.45491736921386283</v>
      </c>
      <c r="Q126" s="20">
        <f t="shared" si="38"/>
        <v>0.45491736921386283</v>
      </c>
      <c r="R126" s="5">
        <f t="shared" si="39"/>
        <v>13355.896500610132</v>
      </c>
      <c r="S126" s="5">
        <f t="shared" si="46"/>
        <v>661.28142914040745</v>
      </c>
      <c r="T126" s="20">
        <f>SUM(S126:$S$136)</f>
        <v>661.28142914040745</v>
      </c>
      <c r="U126" s="6">
        <f t="shared" si="47"/>
        <v>1</v>
      </c>
    </row>
    <row r="127" spans="1:21" x14ac:dyDescent="0.2">
      <c r="A127" s="21">
        <v>113</v>
      </c>
      <c r="B127" s="17">
        <f>Absterbeordnung!C121</f>
        <v>0</v>
      </c>
      <c r="C127" s="18">
        <f t="shared" si="40"/>
        <v>0.10670397317716583</v>
      </c>
      <c r="D127" s="17">
        <f t="shared" si="41"/>
        <v>0</v>
      </c>
      <c r="E127" s="17">
        <f>SUM(D127:$D$136)</f>
        <v>0</v>
      </c>
      <c r="F127" s="19" t="e">
        <f t="shared" si="42"/>
        <v>#DIV/0!</v>
      </c>
      <c r="G127" s="27"/>
      <c r="H127" s="17">
        <f>Absterbeordnung!C121</f>
        <v>0</v>
      </c>
      <c r="I127" s="18">
        <f t="shared" si="43"/>
        <v>0.10670397317716583</v>
      </c>
      <c r="J127" s="17">
        <f t="shared" si="44"/>
        <v>0</v>
      </c>
      <c r="K127" s="17">
        <f>SUM($J127:J$136)</f>
        <v>0</v>
      </c>
      <c r="L127" s="19" t="e">
        <f t="shared" si="45"/>
        <v>#DIV/0!</v>
      </c>
      <c r="N127" s="6">
        <v>113</v>
      </c>
      <c r="O127" s="6">
        <f t="shared" si="36"/>
        <v>132</v>
      </c>
      <c r="P127" s="20">
        <f t="shared" si="37"/>
        <v>0</v>
      </c>
      <c r="Q127" s="20">
        <f t="shared" si="38"/>
        <v>0</v>
      </c>
      <c r="R127" s="5">
        <f t="shared" si="39"/>
        <v>10360.716325933545</v>
      </c>
      <c r="S127" s="5">
        <f t="shared" si="46"/>
        <v>0</v>
      </c>
      <c r="T127" s="20">
        <f>SUM(S127:$S$136)</f>
        <v>0</v>
      </c>
      <c r="U127" s="6" t="e">
        <f t="shared" si="47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7840.97802501775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5781.7697166427934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4148.6598375189069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2893.0619377011481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1958.1992851260941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1284.8477825498326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816.18477734377359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501.31846952738613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297.35394678261162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4" workbookViewId="0">
      <selection activeCell="D5" sqref="D5"/>
    </sheetView>
  </sheetViews>
  <sheetFormatPr baseColWidth="10" defaultRowHeight="12.75" x14ac:dyDescent="0.2"/>
  <cols>
    <col min="1" max="1" width="50.42578125" style="188" customWidth="1"/>
    <col min="2" max="2" width="15" style="188" customWidth="1"/>
    <col min="3" max="3" width="16.5703125" style="188" customWidth="1"/>
    <col min="4" max="4" width="18.42578125" style="192" customWidth="1"/>
    <col min="5" max="5" width="23" style="192" customWidth="1"/>
    <col min="6" max="6" width="15.5703125" style="192" customWidth="1"/>
    <col min="7" max="16384" width="11.42578125" style="188"/>
  </cols>
  <sheetData>
    <row r="1" spans="1:7" s="166" customFormat="1" ht="18.75" thickBot="1" x14ac:dyDescent="0.3">
      <c r="A1" s="220" t="s">
        <v>55</v>
      </c>
      <c r="B1" s="221"/>
      <c r="C1" s="221"/>
      <c r="D1" s="221"/>
      <c r="E1" s="221"/>
      <c r="F1" s="222"/>
    </row>
    <row r="2" spans="1:7" s="166" customFormat="1" ht="17.25" customHeight="1" thickBot="1" x14ac:dyDescent="0.3">
      <c r="A2" s="223" t="s">
        <v>56</v>
      </c>
      <c r="B2" s="221"/>
      <c r="C2" s="221"/>
      <c r="D2" s="221"/>
      <c r="E2" s="221"/>
      <c r="F2" s="222"/>
    </row>
    <row r="3" spans="1:7" s="167" customFormat="1" ht="57" customHeight="1" thickBot="1" x14ac:dyDescent="0.25">
      <c r="A3" s="217" t="str">
        <f>"Leibrentenbarwertfaktor "&amp;Absterbeordnung!B6&amp; " - Eine Person - weiblich"</f>
        <v>Leibrentenbarwertfaktor 2001-2003 - Eine Person - weiblich</v>
      </c>
      <c r="B3" s="218"/>
      <c r="C3" s="218"/>
      <c r="D3" s="218"/>
      <c r="E3" s="218"/>
      <c r="F3" s="219"/>
    </row>
    <row r="4" spans="1:7" s="167" customFormat="1" ht="18.75" thickBot="1" x14ac:dyDescent="0.3">
      <c r="A4" s="168"/>
      <c r="B4" s="169"/>
      <c r="C4" s="169"/>
      <c r="D4" s="170"/>
      <c r="E4" s="171" t="s">
        <v>33</v>
      </c>
      <c r="F4" s="172">
        <f>Absterbeordnung!E1</f>
        <v>41976</v>
      </c>
    </row>
    <row r="5" spans="1:7" s="167" customFormat="1" ht="18.75" thickBot="1" x14ac:dyDescent="0.3">
      <c r="A5" s="168" t="s">
        <v>5</v>
      </c>
      <c r="B5" s="173"/>
      <c r="C5" s="169"/>
      <c r="D5" s="202">
        <v>69</v>
      </c>
      <c r="E5" s="170"/>
      <c r="F5" s="174"/>
    </row>
    <row r="6" spans="1:7" s="167" customFormat="1" ht="17.25" customHeight="1" x14ac:dyDescent="0.25">
      <c r="A6" s="168"/>
      <c r="B6" s="173"/>
      <c r="C6" s="169"/>
      <c r="D6" s="170"/>
      <c r="E6" s="170"/>
      <c r="F6" s="174"/>
    </row>
    <row r="7" spans="1:7" s="167" customFormat="1" ht="18.75" thickBot="1" x14ac:dyDescent="0.3">
      <c r="A7" s="168"/>
      <c r="B7" s="173"/>
      <c r="C7" s="169"/>
      <c r="D7" s="170"/>
      <c r="E7" s="170"/>
      <c r="F7" s="174"/>
    </row>
    <row r="8" spans="1:7" s="167" customFormat="1" ht="18.75" thickBot="1" x14ac:dyDescent="0.3">
      <c r="A8" s="168" t="s">
        <v>3</v>
      </c>
      <c r="B8" s="173"/>
      <c r="C8" s="169"/>
      <c r="D8" s="207">
        <v>2</v>
      </c>
      <c r="E8" s="170"/>
      <c r="F8" s="174"/>
    </row>
    <row r="9" spans="1:7" s="167" customFormat="1" ht="18.75" thickBot="1" x14ac:dyDescent="0.3">
      <c r="A9" s="168" t="s">
        <v>54</v>
      </c>
      <c r="B9" s="173"/>
      <c r="C9" s="169"/>
      <c r="D9" s="202" t="s">
        <v>17</v>
      </c>
      <c r="E9" s="170"/>
      <c r="F9" s="174"/>
    </row>
    <row r="10" spans="1:7" s="167" customFormat="1" ht="18.75" thickBot="1" x14ac:dyDescent="0.3">
      <c r="A10" s="168" t="s">
        <v>52</v>
      </c>
      <c r="B10" s="173"/>
      <c r="C10" s="169"/>
      <c r="D10" s="203">
        <v>1</v>
      </c>
      <c r="E10" s="170"/>
      <c r="F10" s="174"/>
    </row>
    <row r="11" spans="1:7" s="167" customFormat="1" ht="18" x14ac:dyDescent="0.25">
      <c r="A11" s="168"/>
      <c r="B11" s="173"/>
      <c r="C11" s="169"/>
      <c r="D11" s="175"/>
      <c r="E11" s="176" t="s">
        <v>40</v>
      </c>
      <c r="F11" s="177" t="s">
        <v>35</v>
      </c>
    </row>
    <row r="12" spans="1:7" s="167" customFormat="1" ht="27" thickBot="1" x14ac:dyDescent="0.3">
      <c r="A12" s="168"/>
      <c r="B12" s="173"/>
      <c r="C12" s="169"/>
      <c r="D12" s="178" t="s">
        <v>34</v>
      </c>
      <c r="E12" s="179" t="s">
        <v>36</v>
      </c>
      <c r="F12" s="180" t="s">
        <v>30</v>
      </c>
    </row>
    <row r="13" spans="1:7" s="167" customFormat="1" ht="18.75" thickBot="1" x14ac:dyDescent="0.3">
      <c r="A13" s="168" t="s">
        <v>42</v>
      </c>
      <c r="B13" s="181"/>
      <c r="C13" s="169"/>
      <c r="D13" s="204">
        <f>LOOKUP(D5,Daten1F!A15:A136,Daten1F!F15:F136)</f>
        <v>14.066680034401106</v>
      </c>
      <c r="E13" s="196">
        <f>IF(D9="vorschüssig",B39,IF(D9="nachschüssig",B40))</f>
        <v>-1</v>
      </c>
      <c r="F13" s="205">
        <f>D13+E13</f>
        <v>13.066680034401106</v>
      </c>
    </row>
    <row r="14" spans="1:7" s="167" customFormat="1" ht="18.75" thickBot="1" x14ac:dyDescent="0.3">
      <c r="A14" s="182"/>
      <c r="B14" s="183"/>
      <c r="C14" s="184"/>
      <c r="D14" s="185"/>
      <c r="E14" s="186"/>
      <c r="F14" s="187"/>
      <c r="G14" s="188"/>
    </row>
    <row r="15" spans="1:7" ht="18.75" thickBot="1" x14ac:dyDescent="0.3">
      <c r="A15" s="197" t="s">
        <v>49</v>
      </c>
      <c r="B15" s="198"/>
      <c r="C15" s="198"/>
      <c r="D15" s="199">
        <f>1-((D13-1)*(D8/100))</f>
        <v>0.73866639931197786</v>
      </c>
      <c r="E15" s="200" t="s">
        <v>51</v>
      </c>
      <c r="F15" s="201"/>
    </row>
    <row r="16" spans="1:7" ht="18" x14ac:dyDescent="0.25">
      <c r="A16" s="189"/>
      <c r="B16" s="189"/>
      <c r="C16" s="189"/>
      <c r="D16" s="190"/>
      <c r="E16" s="191"/>
    </row>
    <row r="17" spans="1:5" ht="18" x14ac:dyDescent="0.25">
      <c r="A17" s="189"/>
      <c r="B17" s="189"/>
      <c r="C17" s="189"/>
      <c r="D17" s="190"/>
      <c r="E17" s="191"/>
    </row>
    <row r="18" spans="1:5" ht="18" x14ac:dyDescent="0.25">
      <c r="A18" s="189"/>
      <c r="B18" s="189"/>
      <c r="C18" s="189"/>
      <c r="D18" s="190"/>
      <c r="E18" s="191"/>
    </row>
    <row r="19" spans="1:5" ht="18" x14ac:dyDescent="0.25">
      <c r="A19" s="189"/>
      <c r="B19" s="189"/>
      <c r="C19" s="189"/>
      <c r="D19" s="190"/>
      <c r="E19" s="191"/>
    </row>
    <row r="20" spans="1:5" ht="18" x14ac:dyDescent="0.25">
      <c r="A20" s="189"/>
      <c r="B20" s="189"/>
      <c r="C20" s="189"/>
      <c r="D20" s="190"/>
      <c r="E20" s="191"/>
    </row>
    <row r="21" spans="1:5" ht="18" x14ac:dyDescent="0.25">
      <c r="A21" s="189"/>
      <c r="B21" s="189"/>
      <c r="C21" s="189"/>
      <c r="D21" s="190"/>
      <c r="E21" s="191"/>
    </row>
    <row r="22" spans="1:5" ht="18" x14ac:dyDescent="0.25">
      <c r="A22" s="189"/>
      <c r="B22" s="189"/>
      <c r="C22" s="189"/>
      <c r="D22" s="190"/>
      <c r="E22" s="191"/>
    </row>
    <row r="23" spans="1:5" ht="18" x14ac:dyDescent="0.25">
      <c r="A23" s="189"/>
      <c r="B23" s="189"/>
      <c r="C23" s="189"/>
      <c r="D23" s="190"/>
      <c r="E23" s="191"/>
    </row>
    <row r="24" spans="1:5" ht="18" x14ac:dyDescent="0.25">
      <c r="A24" s="189"/>
      <c r="B24" s="189"/>
      <c r="C24" s="189"/>
      <c r="D24" s="190"/>
      <c r="E24" s="191"/>
    </row>
    <row r="25" spans="1:5" ht="18" x14ac:dyDescent="0.25">
      <c r="A25" s="189"/>
      <c r="B25" s="189"/>
      <c r="C25" s="189"/>
      <c r="D25" s="190"/>
      <c r="E25" s="191"/>
    </row>
    <row r="26" spans="1:5" ht="18" x14ac:dyDescent="0.25">
      <c r="A26" s="189"/>
      <c r="B26" s="189"/>
      <c r="C26" s="189"/>
      <c r="D26" s="190"/>
      <c r="E26" s="191"/>
    </row>
    <row r="27" spans="1:5" ht="18" x14ac:dyDescent="0.25">
      <c r="A27" s="189"/>
      <c r="B27" s="189"/>
      <c r="C27" s="189"/>
      <c r="D27" s="190"/>
      <c r="E27" s="191"/>
    </row>
    <row r="28" spans="1:5" ht="18" x14ac:dyDescent="0.25">
      <c r="A28" s="189"/>
      <c r="B28" s="189"/>
      <c r="C28" s="189"/>
      <c r="D28" s="190"/>
      <c r="E28" s="191"/>
    </row>
    <row r="29" spans="1:5" ht="18" x14ac:dyDescent="0.25">
      <c r="A29" s="189"/>
      <c r="B29" s="189"/>
      <c r="C29" s="189"/>
      <c r="D29" s="190"/>
      <c r="E29" s="191"/>
    </row>
    <row r="30" spans="1:5" ht="18" x14ac:dyDescent="0.25">
      <c r="A30" s="192"/>
      <c r="B30" s="192"/>
      <c r="C30" s="189"/>
      <c r="D30" s="190"/>
      <c r="E30" s="191"/>
    </row>
    <row r="31" spans="1:5" ht="18" x14ac:dyDescent="0.25">
      <c r="A31" s="192"/>
      <c r="B31" s="192"/>
      <c r="C31" s="189"/>
      <c r="D31" s="190"/>
      <c r="E31" s="191"/>
    </row>
    <row r="32" spans="1:5" ht="18" x14ac:dyDescent="0.25">
      <c r="A32" s="192"/>
      <c r="B32" s="192"/>
      <c r="C32" s="189"/>
      <c r="D32" s="190"/>
      <c r="E32" s="191"/>
    </row>
    <row r="33" spans="1:6" ht="18" x14ac:dyDescent="0.25">
      <c r="A33" s="192"/>
      <c r="B33" s="192"/>
      <c r="C33" s="189"/>
      <c r="D33" s="190"/>
      <c r="E33" s="191"/>
    </row>
    <row r="34" spans="1:6" ht="18" x14ac:dyDescent="0.25">
      <c r="A34" s="192"/>
      <c r="B34" s="192"/>
      <c r="C34" s="189"/>
      <c r="D34" s="190"/>
      <c r="E34" s="191"/>
    </row>
    <row r="35" spans="1:6" ht="18" x14ac:dyDescent="0.25">
      <c r="A35" s="192" t="s">
        <v>25</v>
      </c>
      <c r="B35" s="192">
        <f>LOOKUP(D5,'Daten (F)'!N15:N127,'Daten (F)'!U15:U127)</f>
        <v>10.980264725891182</v>
      </c>
      <c r="C35" s="189"/>
      <c r="D35" s="193"/>
      <c r="E35" s="191"/>
      <c r="F35" s="193"/>
    </row>
    <row r="36" spans="1:6" ht="18" x14ac:dyDescent="0.25">
      <c r="A36" s="192"/>
      <c r="B36" s="192"/>
      <c r="C36" s="189"/>
      <c r="D36" s="193"/>
      <c r="E36" s="191"/>
      <c r="F36" s="193"/>
    </row>
    <row r="37" spans="1:6" ht="18" x14ac:dyDescent="0.25">
      <c r="A37" s="192" t="s">
        <v>52</v>
      </c>
      <c r="B37" s="192">
        <f>D10</f>
        <v>1</v>
      </c>
      <c r="C37" s="189"/>
      <c r="D37" s="193"/>
      <c r="E37" s="191"/>
      <c r="F37" s="193"/>
    </row>
    <row r="38" spans="1:6" ht="18" x14ac:dyDescent="0.25">
      <c r="A38" s="192" t="s">
        <v>53</v>
      </c>
      <c r="B38" s="192">
        <f>D8</f>
        <v>2</v>
      </c>
      <c r="C38" s="189"/>
      <c r="D38" s="194">
        <f>D13+D14-B35</f>
        <v>3.086415308509924</v>
      </c>
      <c r="E38" s="191"/>
      <c r="F38" s="194">
        <f>D38+E13</f>
        <v>2.086415308509924</v>
      </c>
    </row>
    <row r="39" spans="1:6" ht="18" x14ac:dyDescent="0.25">
      <c r="A39" s="192" t="s">
        <v>18</v>
      </c>
      <c r="B39" s="192">
        <f>(-1*((B37-1)/(2*B37)))-(((B37*B37-1)/(6*B37^2))*(B38/100))+(((B37^2-1)/(12*B37^2))*((B38/100)^2))</f>
        <v>0</v>
      </c>
      <c r="C39" s="189"/>
      <c r="D39" s="195"/>
      <c r="E39" s="195"/>
    </row>
    <row r="40" spans="1:6" ht="22.5" customHeight="1" x14ac:dyDescent="0.25">
      <c r="A40" s="192" t="s">
        <v>17</v>
      </c>
      <c r="B40" s="192">
        <f>(-1+((B37-1)/(2*B37)))-(((B37*B37-1)/(6*B37^2))*(B38/100))+(((B37^2-1)/(12*B37^2))*((B38/100)^2))</f>
        <v>-1</v>
      </c>
      <c r="C40" s="189"/>
      <c r="D40" s="195"/>
      <c r="E40" s="195"/>
    </row>
    <row r="41" spans="1:6" ht="18" x14ac:dyDescent="0.25">
      <c r="A41" s="192"/>
      <c r="B41" s="192"/>
      <c r="C41" s="189"/>
      <c r="D41" s="188"/>
      <c r="E41" s="188"/>
    </row>
    <row r="42" spans="1:6" x14ac:dyDescent="0.2">
      <c r="A42" s="192"/>
      <c r="B42" s="192"/>
    </row>
    <row r="43" spans="1:6" x14ac:dyDescent="0.2">
      <c r="A43" s="192"/>
      <c r="B43" s="192"/>
    </row>
    <row r="44" spans="1:6" x14ac:dyDescent="0.2">
      <c r="A44" s="192"/>
      <c r="B44" s="192"/>
    </row>
    <row r="47" spans="1:6" x14ac:dyDescent="0.2">
      <c r="B47" s="188" t="s">
        <v>15</v>
      </c>
      <c r="C47" s="188">
        <v>1</v>
      </c>
    </row>
    <row r="48" spans="1:6" x14ac:dyDescent="0.2">
      <c r="B48" s="188" t="s">
        <v>19</v>
      </c>
      <c r="C48" s="188">
        <v>2</v>
      </c>
    </row>
    <row r="49" spans="2:14" x14ac:dyDescent="0.2">
      <c r="C49" s="188">
        <v>4</v>
      </c>
    </row>
    <row r="50" spans="2:14" x14ac:dyDescent="0.2">
      <c r="C50" s="188">
        <v>12</v>
      </c>
    </row>
    <row r="53" spans="2:14" x14ac:dyDescent="0.2">
      <c r="B53" s="192">
        <v>2</v>
      </c>
      <c r="C53" s="192">
        <v>2.5</v>
      </c>
      <c r="D53" s="192">
        <v>3</v>
      </c>
      <c r="E53" s="192">
        <v>3.5</v>
      </c>
      <c r="F53" s="192">
        <v>4</v>
      </c>
      <c r="G53" s="192">
        <v>4.5</v>
      </c>
      <c r="H53" s="192">
        <v>5</v>
      </c>
      <c r="I53" s="192">
        <v>5.5</v>
      </c>
      <c r="J53" s="192">
        <v>6</v>
      </c>
      <c r="K53" s="192">
        <v>7</v>
      </c>
      <c r="L53" s="192">
        <v>8</v>
      </c>
      <c r="M53" s="192">
        <v>9</v>
      </c>
      <c r="N53" s="192">
        <v>10</v>
      </c>
    </row>
  </sheetData>
  <sheetProtection password="F002" sheet="1"/>
  <dataConsolidate/>
  <customSheetViews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1" workbookViewId="0">
      <selection activeCell="D5" sqref="D5"/>
    </sheetView>
  </sheetViews>
  <sheetFormatPr baseColWidth="10" defaultRowHeight="12.75" x14ac:dyDescent="0.2"/>
  <cols>
    <col min="1" max="1" width="51.85546875" style="72" customWidth="1"/>
    <col min="2" max="2" width="15" style="72" customWidth="1"/>
    <col min="3" max="3" width="16.5703125" style="72" customWidth="1"/>
    <col min="4" max="4" width="18.42578125" style="122" customWidth="1"/>
    <col min="5" max="5" width="23" style="122" customWidth="1"/>
    <col min="6" max="6" width="15" style="122" customWidth="1"/>
    <col min="7" max="16384" width="11.42578125" style="72"/>
  </cols>
  <sheetData>
    <row r="1" spans="1:6" ht="18.75" thickBot="1" x14ac:dyDescent="0.3">
      <c r="A1" s="216" t="s">
        <v>55</v>
      </c>
      <c r="B1" s="211"/>
      <c r="C1" s="211"/>
      <c r="D1" s="211"/>
      <c r="E1" s="211"/>
      <c r="F1" s="212"/>
    </row>
    <row r="2" spans="1:6" s="121" customFormat="1" ht="18.75" customHeight="1" thickBot="1" x14ac:dyDescent="0.3">
      <c r="A2" s="210" t="s">
        <v>56</v>
      </c>
      <c r="B2" s="211"/>
      <c r="C2" s="211"/>
      <c r="D2" s="211"/>
      <c r="E2" s="211"/>
      <c r="F2" s="212"/>
    </row>
    <row r="3" spans="1:6" s="121" customFormat="1" ht="57" customHeight="1" thickBot="1" x14ac:dyDescent="0.25">
      <c r="A3" s="224" t="str">
        <f>"Leibrentenbarwertfaktor "&amp;Absterbeordnung!B6&amp; " -   Mann - Frau "</f>
        <v xml:space="preserve">Leibrentenbarwertfaktor 2001-2003 -   Mann - Frau </v>
      </c>
      <c r="B3" s="225"/>
      <c r="C3" s="225"/>
      <c r="D3" s="226" t="s">
        <v>39</v>
      </c>
      <c r="E3" s="226"/>
      <c r="F3" s="227"/>
    </row>
    <row r="4" spans="1:6" s="121" customFormat="1" ht="18.75" thickBot="1" x14ac:dyDescent="0.3">
      <c r="A4" s="40"/>
      <c r="B4" s="41"/>
      <c r="C4" s="41"/>
      <c r="D4" s="42"/>
      <c r="E4" s="82" t="s">
        <v>33</v>
      </c>
      <c r="F4" s="85">
        <f>Absterbeordnung!E1</f>
        <v>41976</v>
      </c>
    </row>
    <row r="5" spans="1:6" s="121" customFormat="1" ht="18.75" thickBot="1" x14ac:dyDescent="0.3">
      <c r="A5" s="40" t="s">
        <v>4</v>
      </c>
      <c r="B5" s="97"/>
      <c r="C5" s="41"/>
      <c r="D5" s="44">
        <v>50</v>
      </c>
      <c r="E5" s="42"/>
      <c r="F5" s="98"/>
    </row>
    <row r="6" spans="1:6" s="121" customFormat="1" ht="18.75" thickBot="1" x14ac:dyDescent="0.3">
      <c r="A6" s="40" t="s">
        <v>5</v>
      </c>
      <c r="B6" s="97"/>
      <c r="C6" s="41"/>
      <c r="D6" s="44">
        <v>50</v>
      </c>
      <c r="E6" s="42"/>
      <c r="F6" s="98"/>
    </row>
    <row r="7" spans="1:6" s="121" customFormat="1" ht="18.75" thickBot="1" x14ac:dyDescent="0.3">
      <c r="A7" s="40"/>
      <c r="B7" s="97"/>
      <c r="C7" s="41"/>
      <c r="D7" s="42"/>
      <c r="E7" s="42"/>
      <c r="F7" s="98"/>
    </row>
    <row r="8" spans="1:6" s="121" customFormat="1" ht="18.75" thickBot="1" x14ac:dyDescent="0.3">
      <c r="A8" s="40" t="s">
        <v>3</v>
      </c>
      <c r="B8" s="97"/>
      <c r="C8" s="41"/>
      <c r="D8" s="206">
        <v>2</v>
      </c>
      <c r="E8" s="42"/>
      <c r="F8" s="98"/>
    </row>
    <row r="9" spans="1:6" s="121" customFormat="1" ht="18.75" thickBot="1" x14ac:dyDescent="0.3">
      <c r="A9" s="40" t="s">
        <v>54</v>
      </c>
      <c r="B9" s="97"/>
      <c r="C9" s="41"/>
      <c r="D9" s="44" t="s">
        <v>18</v>
      </c>
      <c r="E9" s="42"/>
      <c r="F9" s="98"/>
    </row>
    <row r="10" spans="1:6" s="121" customFormat="1" ht="18.75" thickBot="1" x14ac:dyDescent="0.3">
      <c r="A10" s="40" t="s">
        <v>52</v>
      </c>
      <c r="B10" s="97"/>
      <c r="C10" s="41"/>
      <c r="D10" s="99">
        <v>2</v>
      </c>
      <c r="E10" s="42"/>
      <c r="F10" s="98"/>
    </row>
    <row r="11" spans="1:6" s="121" customFormat="1" ht="18" x14ac:dyDescent="0.25">
      <c r="A11" s="40"/>
      <c r="B11" s="97"/>
      <c r="C11" s="41"/>
      <c r="D11" s="231" t="s">
        <v>34</v>
      </c>
      <c r="E11" s="150" t="s">
        <v>40</v>
      </c>
      <c r="F11" s="90" t="s">
        <v>35</v>
      </c>
    </row>
    <row r="12" spans="1:6" s="121" customFormat="1" ht="18.75" thickBot="1" x14ac:dyDescent="0.3">
      <c r="A12" s="40"/>
      <c r="B12" s="97"/>
      <c r="C12" s="41"/>
      <c r="D12" s="232"/>
      <c r="E12" s="151" t="s">
        <v>36</v>
      </c>
      <c r="F12" s="91" t="s">
        <v>30</v>
      </c>
    </row>
    <row r="13" spans="1:6" s="121" customFormat="1" ht="18.75" thickBot="1" x14ac:dyDescent="0.3">
      <c r="A13" s="40" t="s">
        <v>41</v>
      </c>
      <c r="B13" s="112"/>
      <c r="C13" s="93"/>
      <c r="D13" s="115">
        <f>LOOKUP(D5,Daten!A15:A136,Daten!F15:F136)</f>
        <v>21.35946958181373</v>
      </c>
      <c r="E13" s="228">
        <f>IF(D9="vorschüssig",B48,IF(D9="nachschüssig",B49))</f>
        <v>-0.252475</v>
      </c>
      <c r="F13" s="116">
        <f>D13+E13</f>
        <v>21.10699458181373</v>
      </c>
    </row>
    <row r="14" spans="1:6" s="121" customFormat="1" ht="18.75" thickBot="1" x14ac:dyDescent="0.3">
      <c r="A14" s="40"/>
      <c r="B14" s="112"/>
      <c r="C14" s="93"/>
      <c r="D14" s="47"/>
      <c r="E14" s="229"/>
      <c r="F14" s="113"/>
    </row>
    <row r="15" spans="1:6" s="121" customFormat="1" ht="18.75" thickBot="1" x14ac:dyDescent="0.3">
      <c r="A15" s="40" t="s">
        <v>43</v>
      </c>
      <c r="B15" s="112"/>
      <c r="C15" s="93"/>
      <c r="D15" s="115">
        <f>LOOKUP(D6,Daten!A15:A136,Daten!L15:L136)</f>
        <v>24.090739086313789</v>
      </c>
      <c r="E15" s="229"/>
      <c r="F15" s="116">
        <f>D15+E13</f>
        <v>23.838264086313789</v>
      </c>
    </row>
    <row r="16" spans="1:6" s="121" customFormat="1" ht="18" x14ac:dyDescent="0.25">
      <c r="A16" s="40"/>
      <c r="B16" s="93"/>
      <c r="C16" s="93"/>
      <c r="D16" s="94"/>
      <c r="E16" s="229"/>
      <c r="F16" s="114"/>
    </row>
    <row r="17" spans="1:7" s="121" customFormat="1" ht="18" x14ac:dyDescent="0.25">
      <c r="A17" s="40"/>
      <c r="B17" s="93"/>
      <c r="C17" s="93"/>
      <c r="D17" s="94"/>
      <c r="E17" s="229"/>
      <c r="F17" s="114"/>
    </row>
    <row r="18" spans="1:7" s="121" customFormat="1" ht="18" x14ac:dyDescent="0.2">
      <c r="A18" s="160"/>
      <c r="B18" s="161"/>
      <c r="C18" s="93"/>
      <c r="D18" s="94"/>
      <c r="E18" s="229"/>
      <c r="F18" s="114"/>
    </row>
    <row r="19" spans="1:7" s="121" customFormat="1" ht="18.75" thickBot="1" x14ac:dyDescent="0.3">
      <c r="A19" s="40" t="s">
        <v>29</v>
      </c>
      <c r="B19" s="47"/>
      <c r="C19" s="93"/>
      <c r="D19" s="94"/>
      <c r="E19" s="229"/>
      <c r="F19" s="114"/>
    </row>
    <row r="20" spans="1:7" s="121" customFormat="1" ht="18.75" thickBot="1" x14ac:dyDescent="0.3">
      <c r="A20" s="40" t="s">
        <v>28</v>
      </c>
      <c r="B20" s="112"/>
      <c r="C20" s="93"/>
      <c r="D20" s="115">
        <f>D13+D15-B1212</f>
        <v>26.307273463463481</v>
      </c>
      <c r="E20" s="229"/>
      <c r="F20" s="116">
        <f>D20+E13</f>
        <v>26.054798463463481</v>
      </c>
    </row>
    <row r="21" spans="1:7" s="121" customFormat="1" ht="18.75" thickBot="1" x14ac:dyDescent="0.3">
      <c r="A21" s="48" t="s">
        <v>38</v>
      </c>
      <c r="B21" s="100"/>
      <c r="C21" s="49"/>
      <c r="D21" s="115">
        <f>B1212</f>
        <v>19.142935204664035</v>
      </c>
      <c r="E21" s="230"/>
      <c r="F21" s="116">
        <f>D21+E13</f>
        <v>18.890460204664034</v>
      </c>
    </row>
    <row r="22" spans="1:7" s="121" customFormat="1" ht="22.5" customHeight="1" thickBot="1" x14ac:dyDescent="0.3">
      <c r="A22" s="40"/>
      <c r="B22" s="43"/>
      <c r="C22" s="41"/>
      <c r="D22" s="42"/>
      <c r="E22" s="42"/>
      <c r="F22" s="162"/>
      <c r="G22" s="72"/>
    </row>
    <row r="23" spans="1:7" ht="18.75" thickBot="1" x14ac:dyDescent="0.3">
      <c r="A23" s="157" t="s">
        <v>47</v>
      </c>
      <c r="B23" s="156"/>
      <c r="C23" s="156"/>
      <c r="D23" s="154">
        <f>1-((D20-1)*(D8/100))</f>
        <v>0.49385453073073038</v>
      </c>
      <c r="E23" s="157" t="s">
        <v>51</v>
      </c>
      <c r="F23" s="158"/>
    </row>
    <row r="24" spans="1:7" ht="18.75" thickBot="1" x14ac:dyDescent="0.3">
      <c r="A24" s="157" t="s">
        <v>48</v>
      </c>
      <c r="B24" s="156"/>
      <c r="C24" s="156"/>
      <c r="D24" s="154">
        <f>1-((D21-1)*(D8/100))</f>
        <v>0.63714129590671931</v>
      </c>
      <c r="E24" s="157" t="s">
        <v>51</v>
      </c>
      <c r="F24" s="158"/>
    </row>
    <row r="46" spans="1:3" x14ac:dyDescent="0.2">
      <c r="A46" s="72" t="s">
        <v>52</v>
      </c>
      <c r="B46" s="72">
        <f>nachschüssig</f>
        <v>2</v>
      </c>
    </row>
    <row r="47" spans="1:3" x14ac:dyDescent="0.2">
      <c r="A47" s="72" t="s">
        <v>53</v>
      </c>
      <c r="B47" s="72">
        <f>D8</f>
        <v>2</v>
      </c>
    </row>
    <row r="48" spans="1:3" x14ac:dyDescent="0.2">
      <c r="A48" s="72" t="s">
        <v>18</v>
      </c>
      <c r="B48" s="72">
        <f>(-1*((B46-1)/(2*B46)))-(((B46*B46-1)/(6*B46^2))*(B47/100))+(((B46^2-1)/(12*B46^2))*((B47/100)^2))</f>
        <v>-0.252475</v>
      </c>
      <c r="C48" s="72">
        <v>1</v>
      </c>
    </row>
    <row r="49" spans="1:14" x14ac:dyDescent="0.2">
      <c r="A49" s="72" t="s">
        <v>17</v>
      </c>
      <c r="B49" s="72">
        <f>(-1+((B46-1)/(2*B46)))-(((B46*B46-1)/(6*B46^2))*(B47/100))+(((B46^2-1)/(12*B46^2))*((B47/100)^2))</f>
        <v>-0.75247499999999989</v>
      </c>
      <c r="C49" s="72">
        <v>2</v>
      </c>
    </row>
    <row r="50" spans="1:14" x14ac:dyDescent="0.2">
      <c r="C50" s="72">
        <v>4</v>
      </c>
    </row>
    <row r="51" spans="1:14" x14ac:dyDescent="0.2">
      <c r="C51" s="72">
        <v>12</v>
      </c>
    </row>
    <row r="54" spans="1:14" x14ac:dyDescent="0.2">
      <c r="B54" s="122">
        <v>2</v>
      </c>
      <c r="C54" s="122">
        <v>2.5</v>
      </c>
      <c r="D54" s="122">
        <v>3</v>
      </c>
      <c r="E54" s="122">
        <v>3.5</v>
      </c>
      <c r="F54" s="122">
        <v>4</v>
      </c>
      <c r="G54" s="122">
        <v>4.5</v>
      </c>
      <c r="H54" s="122">
        <v>5</v>
      </c>
      <c r="I54" s="122">
        <v>5.5</v>
      </c>
      <c r="J54" s="122">
        <v>6</v>
      </c>
      <c r="K54" s="122">
        <v>7</v>
      </c>
      <c r="L54" s="122">
        <v>8</v>
      </c>
      <c r="M54" s="122">
        <v>9</v>
      </c>
      <c r="N54" s="122">
        <v>10</v>
      </c>
    </row>
    <row r="1212" spans="1:2" ht="14.25" x14ac:dyDescent="0.2">
      <c r="A1212" s="45" t="s">
        <v>16</v>
      </c>
      <c r="B1212" s="46">
        <f>LOOKUP(D5,Daten!N15:N127,Daten!U15:U127)</f>
        <v>19.142935204664035</v>
      </c>
    </row>
  </sheetData>
  <sheetProtection password="F002" sheet="1"/>
  <dataConsolidate/>
  <customSheetViews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workbookViewId="0">
      <selection activeCell="D5" sqref="D5"/>
    </sheetView>
  </sheetViews>
  <sheetFormatPr baseColWidth="10" defaultRowHeight="12.75" x14ac:dyDescent="0.2"/>
  <cols>
    <col min="1" max="1" width="50.5703125" style="127" customWidth="1"/>
    <col min="2" max="2" width="15" style="127" customWidth="1"/>
    <col min="3" max="3" width="16.5703125" style="127" customWidth="1"/>
    <col min="4" max="4" width="18.42578125" style="134" customWidth="1"/>
    <col min="5" max="5" width="23" style="134" customWidth="1"/>
    <col min="6" max="6" width="15.28515625" style="134" customWidth="1"/>
    <col min="7" max="16384" width="11.42578125" style="127"/>
  </cols>
  <sheetData>
    <row r="1" spans="1:6" ht="18.75" customHeight="1" thickBot="1" x14ac:dyDescent="0.3">
      <c r="A1" s="242" t="s">
        <v>55</v>
      </c>
      <c r="B1" s="243"/>
      <c r="C1" s="243"/>
      <c r="D1" s="243"/>
      <c r="E1" s="243"/>
      <c r="F1" s="244"/>
    </row>
    <row r="2" spans="1:6" ht="14.25" thickBot="1" x14ac:dyDescent="0.25">
      <c r="A2" s="237" t="s">
        <v>56</v>
      </c>
      <c r="B2" s="238"/>
      <c r="C2" s="238"/>
      <c r="D2" s="238"/>
      <c r="E2" s="238"/>
      <c r="F2" s="239"/>
    </row>
    <row r="3" spans="1:6" ht="57" customHeight="1" thickBot="1" x14ac:dyDescent="0.25">
      <c r="A3" s="233" t="str">
        <f>"Leibrentenbarwertfaktor "&amp;Absterbeordnung!B6&amp; " - Zwei Männer "</f>
        <v xml:space="preserve">Leibrentenbarwertfaktor 2001-2003 - Zwei Männer </v>
      </c>
      <c r="B3" s="234"/>
      <c r="C3" s="234"/>
      <c r="D3" s="235" t="s">
        <v>39</v>
      </c>
      <c r="E3" s="235"/>
      <c r="F3" s="236"/>
    </row>
    <row r="4" spans="1:6" ht="18.75" thickBot="1" x14ac:dyDescent="0.3">
      <c r="A4" s="50"/>
      <c r="B4" s="51"/>
      <c r="C4" s="51"/>
      <c r="D4" s="52"/>
      <c r="E4" s="86" t="s">
        <v>33</v>
      </c>
      <c r="F4" s="87">
        <f>Absterbeordnung!E1</f>
        <v>41976</v>
      </c>
    </row>
    <row r="5" spans="1:6" ht="18.75" thickBot="1" x14ac:dyDescent="0.3">
      <c r="A5" s="54" t="s">
        <v>23</v>
      </c>
      <c r="B5" s="55"/>
      <c r="C5" s="51"/>
      <c r="D5" s="44">
        <v>50</v>
      </c>
      <c r="E5" s="52"/>
      <c r="F5" s="53"/>
    </row>
    <row r="6" spans="1:6" ht="18.75" thickBot="1" x14ac:dyDescent="0.3">
      <c r="A6" s="54" t="s">
        <v>20</v>
      </c>
      <c r="B6" s="55"/>
      <c r="C6" s="209"/>
      <c r="D6" s="44">
        <v>50</v>
      </c>
      <c r="E6" s="52"/>
      <c r="F6" s="53"/>
    </row>
    <row r="7" spans="1:6" ht="18.75" thickBot="1" x14ac:dyDescent="0.3">
      <c r="A7" s="54"/>
      <c r="B7" s="55"/>
      <c r="C7" s="51"/>
      <c r="D7" s="52"/>
      <c r="E7" s="52"/>
      <c r="F7" s="53"/>
    </row>
    <row r="8" spans="1:6" ht="18.75" thickBot="1" x14ac:dyDescent="0.3">
      <c r="A8" s="54" t="s">
        <v>3</v>
      </c>
      <c r="B8" s="55"/>
      <c r="C8" s="51"/>
      <c r="D8" s="206">
        <v>2</v>
      </c>
      <c r="E8" s="52"/>
      <c r="F8" s="53"/>
    </row>
    <row r="9" spans="1:6" ht="18.75" thickBot="1" x14ac:dyDescent="0.3">
      <c r="A9" s="54" t="s">
        <v>54</v>
      </c>
      <c r="B9" s="55"/>
      <c r="C9" s="51"/>
      <c r="D9" s="44" t="s">
        <v>17</v>
      </c>
      <c r="E9" s="52"/>
      <c r="F9" s="53"/>
    </row>
    <row r="10" spans="1:6" ht="18.75" thickBot="1" x14ac:dyDescent="0.3">
      <c r="A10" s="54" t="s">
        <v>52</v>
      </c>
      <c r="B10" s="55"/>
      <c r="C10" s="51"/>
      <c r="D10" s="99">
        <v>5</v>
      </c>
      <c r="E10" s="52"/>
      <c r="F10" s="53"/>
    </row>
    <row r="11" spans="1:6" ht="18" x14ac:dyDescent="0.25">
      <c r="A11" s="54"/>
      <c r="B11" s="55"/>
      <c r="C11" s="51"/>
      <c r="D11" s="240" t="s">
        <v>34</v>
      </c>
      <c r="E11" s="148" t="s">
        <v>40</v>
      </c>
      <c r="F11" s="117" t="s">
        <v>35</v>
      </c>
    </row>
    <row r="12" spans="1:6" ht="18.75" thickBot="1" x14ac:dyDescent="0.3">
      <c r="A12" s="54"/>
      <c r="B12" s="55"/>
      <c r="C12" s="51"/>
      <c r="D12" s="241"/>
      <c r="E12" s="149" t="s">
        <v>36</v>
      </c>
      <c r="F12" s="118" t="s">
        <v>30</v>
      </c>
    </row>
    <row r="13" spans="1:6" ht="18.75" thickBot="1" x14ac:dyDescent="0.3">
      <c r="A13" s="54" t="s">
        <v>44</v>
      </c>
      <c r="B13" s="55"/>
      <c r="C13" s="51"/>
      <c r="D13" s="136">
        <f>LOOKUP(D5,'Daten (M)'!A15:A136,'Daten (M)'!F15:F136)</f>
        <v>21.35946958181373</v>
      </c>
      <c r="E13" s="228">
        <f>IF(D9="vorschüssig",B43,IF(D9="nachschüssig",B44))</f>
        <v>-0.60316799999999993</v>
      </c>
      <c r="F13" s="137">
        <f>D13+E13</f>
        <v>20.75630158181373</v>
      </c>
    </row>
    <row r="14" spans="1:6" ht="18.75" thickBot="1" x14ac:dyDescent="0.3">
      <c r="A14" s="54" t="s">
        <v>45</v>
      </c>
      <c r="B14" s="55"/>
      <c r="C14" s="51"/>
      <c r="D14" s="136">
        <f>LOOKUP(D6,'Daten (M)'!A15:A136,'Daten (M)'!L15:L136)</f>
        <v>21.35946958181373</v>
      </c>
      <c r="E14" s="229"/>
      <c r="F14" s="138">
        <f>D14+E13</f>
        <v>20.75630158181373</v>
      </c>
    </row>
    <row r="15" spans="1:6" ht="18" x14ac:dyDescent="0.25">
      <c r="A15" s="54"/>
      <c r="B15" s="51"/>
      <c r="C15" s="51"/>
      <c r="D15" s="95"/>
      <c r="E15" s="229"/>
      <c r="F15" s="139"/>
    </row>
    <row r="16" spans="1:6" ht="18" x14ac:dyDescent="0.25">
      <c r="A16" s="54"/>
      <c r="B16" s="51"/>
      <c r="C16" s="51"/>
      <c r="D16" s="95"/>
      <c r="E16" s="229"/>
      <c r="F16" s="139"/>
    </row>
    <row r="17" spans="1:7" ht="18" x14ac:dyDescent="0.25">
      <c r="A17" s="163"/>
      <c r="B17" s="130"/>
      <c r="C17" s="51"/>
      <c r="D17" s="95"/>
      <c r="E17" s="229"/>
      <c r="F17" s="139"/>
    </row>
    <row r="18" spans="1:7" ht="18" x14ac:dyDescent="0.25">
      <c r="A18" s="56"/>
      <c r="B18" s="57"/>
      <c r="C18" s="51"/>
      <c r="D18" s="95"/>
      <c r="E18" s="229"/>
      <c r="F18" s="139"/>
    </row>
    <row r="19" spans="1:7" ht="18.75" thickBot="1" x14ac:dyDescent="0.3">
      <c r="A19" s="54" t="s">
        <v>26</v>
      </c>
      <c r="B19" s="58"/>
      <c r="C19" s="51"/>
      <c r="D19" s="95"/>
      <c r="E19" s="229"/>
      <c r="F19" s="139"/>
    </row>
    <row r="20" spans="1:7" ht="18.75" thickBot="1" x14ac:dyDescent="0.3">
      <c r="A20" s="54" t="s">
        <v>28</v>
      </c>
      <c r="B20" s="55"/>
      <c r="C20" s="51"/>
      <c r="D20" s="136">
        <f>D13+D14-B1073</f>
        <v>25.02632995964137</v>
      </c>
      <c r="E20" s="229"/>
      <c r="F20" s="140">
        <f>D20+E13</f>
        <v>24.423161959641369</v>
      </c>
    </row>
    <row r="21" spans="1:7" ht="18.75" thickBot="1" x14ac:dyDescent="0.3">
      <c r="A21" s="59" t="s">
        <v>38</v>
      </c>
      <c r="B21" s="60"/>
      <c r="C21" s="61"/>
      <c r="D21" s="136">
        <f>B1073</f>
        <v>17.692609203986091</v>
      </c>
      <c r="E21" s="230"/>
      <c r="F21" s="140">
        <f>D21+E13</f>
        <v>17.089441203986091</v>
      </c>
    </row>
    <row r="22" spans="1:7" ht="22.5" customHeight="1" thickBot="1" x14ac:dyDescent="0.3">
      <c r="A22" s="131"/>
      <c r="B22" s="130"/>
      <c r="C22" s="132"/>
      <c r="D22" s="133"/>
      <c r="E22" s="133"/>
      <c r="F22" s="129"/>
      <c r="G22" s="130"/>
    </row>
    <row r="23" spans="1:7" s="130" customFormat="1" ht="18.75" thickBot="1" x14ac:dyDescent="0.3">
      <c r="A23" s="157" t="s">
        <v>47</v>
      </c>
      <c r="B23" s="156"/>
      <c r="C23" s="156"/>
      <c r="D23" s="154">
        <f>1-((D20-1)*(D8/100))</f>
        <v>0.51947340080717264</v>
      </c>
      <c r="E23" s="157" t="s">
        <v>51</v>
      </c>
      <c r="F23" s="158"/>
    </row>
    <row r="24" spans="1:7" s="130" customFormat="1" ht="18.75" thickBot="1" x14ac:dyDescent="0.3">
      <c r="A24" s="157" t="s">
        <v>48</v>
      </c>
      <c r="B24" s="156"/>
      <c r="C24" s="156"/>
      <c r="D24" s="154">
        <f>1-((D21-1)*(D8/100))</f>
        <v>0.66614781592027816</v>
      </c>
      <c r="E24" s="157" t="s">
        <v>51</v>
      </c>
      <c r="F24" s="158"/>
    </row>
    <row r="25" spans="1:7" s="130" customFormat="1" x14ac:dyDescent="0.2">
      <c r="D25" s="128"/>
      <c r="E25" s="128"/>
      <c r="F25" s="128"/>
    </row>
    <row r="26" spans="1:7" s="130" customFormat="1" x14ac:dyDescent="0.2">
      <c r="D26" s="128"/>
      <c r="E26" s="128"/>
      <c r="F26" s="128"/>
    </row>
    <row r="27" spans="1:7" s="130" customFormat="1" x14ac:dyDescent="0.2">
      <c r="D27" s="128"/>
      <c r="E27" s="128"/>
      <c r="F27" s="128"/>
    </row>
    <row r="28" spans="1:7" s="130" customFormat="1" x14ac:dyDescent="0.2">
      <c r="D28" s="128"/>
      <c r="E28" s="128"/>
      <c r="F28" s="128"/>
    </row>
    <row r="29" spans="1:7" s="130" customFormat="1" x14ac:dyDescent="0.2">
      <c r="D29" s="128"/>
      <c r="E29" s="128"/>
      <c r="F29" s="128"/>
    </row>
    <row r="30" spans="1:7" s="130" customFormat="1" x14ac:dyDescent="0.2">
      <c r="D30" s="128"/>
      <c r="E30" s="128"/>
      <c r="F30" s="128"/>
    </row>
    <row r="31" spans="1:7" s="130" customFormat="1" x14ac:dyDescent="0.2">
      <c r="D31" s="128"/>
      <c r="E31" s="128"/>
      <c r="F31" s="128"/>
    </row>
    <row r="32" spans="1:7" s="130" customFormat="1" x14ac:dyDescent="0.2">
      <c r="D32" s="128"/>
      <c r="E32" s="128"/>
      <c r="F32" s="128"/>
    </row>
    <row r="33" spans="1:14" s="130" customFormat="1" x14ac:dyDescent="0.2">
      <c r="D33" s="128"/>
      <c r="E33" s="128"/>
      <c r="F33" s="128"/>
    </row>
    <row r="34" spans="1:14" s="130" customFormat="1" x14ac:dyDescent="0.2">
      <c r="D34" s="128"/>
      <c r="E34" s="128"/>
      <c r="F34" s="128"/>
    </row>
    <row r="35" spans="1:14" s="130" customFormat="1" x14ac:dyDescent="0.2">
      <c r="D35" s="128"/>
      <c r="E35" s="128"/>
      <c r="F35" s="128"/>
    </row>
    <row r="36" spans="1:14" s="130" customFormat="1" x14ac:dyDescent="0.2">
      <c r="D36" s="128"/>
      <c r="E36" s="128"/>
      <c r="F36" s="128"/>
    </row>
    <row r="37" spans="1:14" s="130" customFormat="1" x14ac:dyDescent="0.2">
      <c r="D37" s="128"/>
      <c r="E37" s="128"/>
      <c r="F37" s="128"/>
    </row>
    <row r="38" spans="1:14" s="130" customFormat="1" x14ac:dyDescent="0.2">
      <c r="D38" s="128"/>
      <c r="E38" s="128"/>
      <c r="F38" s="128"/>
    </row>
    <row r="41" spans="1:14" x14ac:dyDescent="0.2">
      <c r="A41" s="127" t="s">
        <v>52</v>
      </c>
      <c r="B41" s="128">
        <f>D10</f>
        <v>5</v>
      </c>
    </row>
    <row r="42" spans="1:14" x14ac:dyDescent="0.2">
      <c r="A42" s="127" t="s">
        <v>53</v>
      </c>
      <c r="B42" s="127">
        <f>D8</f>
        <v>2</v>
      </c>
      <c r="C42" s="127">
        <v>1</v>
      </c>
    </row>
    <row r="43" spans="1:14" x14ac:dyDescent="0.2">
      <c r="A43" s="127" t="s">
        <v>18</v>
      </c>
      <c r="B43" s="127">
        <f>(-1*((B41-1)/(2*B41)))-(((B41*B41-1)/(6*B41^2))*(B42/100))+(((B41^2-1)/(12*B41^2))*((B42/100)^2))</f>
        <v>-0.40316800000000003</v>
      </c>
      <c r="C43" s="127">
        <v>2</v>
      </c>
    </row>
    <row r="44" spans="1:14" x14ac:dyDescent="0.2">
      <c r="A44" s="127" t="s">
        <v>17</v>
      </c>
      <c r="B44" s="127">
        <f>(-1+((B41-1)/(2*B41)))-(((B41*B41-1)/(6*B41^2))*(B42/100))+(((B41^2-1)/(12*B41^2))*((B42/100)^2))</f>
        <v>-0.60316799999999993</v>
      </c>
      <c r="C44" s="127">
        <v>4</v>
      </c>
    </row>
    <row r="45" spans="1:14" x14ac:dyDescent="0.2">
      <c r="C45" s="127">
        <v>12</v>
      </c>
    </row>
    <row r="47" spans="1:14" x14ac:dyDescent="0.2">
      <c r="B47" s="128"/>
    </row>
    <row r="48" spans="1:14" x14ac:dyDescent="0.2">
      <c r="B48" s="128">
        <v>2</v>
      </c>
      <c r="C48" s="128">
        <v>2.5</v>
      </c>
      <c r="D48" s="128">
        <v>3</v>
      </c>
      <c r="E48" s="128">
        <v>3.5</v>
      </c>
      <c r="F48" s="128">
        <v>4</v>
      </c>
      <c r="G48" s="128">
        <v>4.5</v>
      </c>
      <c r="H48" s="128">
        <v>5</v>
      </c>
      <c r="I48" s="128">
        <v>5.5</v>
      </c>
      <c r="J48" s="128">
        <v>6</v>
      </c>
      <c r="K48" s="128">
        <v>7</v>
      </c>
      <c r="L48" s="128">
        <v>8</v>
      </c>
      <c r="M48" s="128">
        <v>9</v>
      </c>
      <c r="N48" s="129">
        <v>10</v>
      </c>
    </row>
    <row r="1073" spans="1:2" ht="14.25" x14ac:dyDescent="0.2">
      <c r="A1073" s="56" t="s">
        <v>24</v>
      </c>
      <c r="B1073" s="57">
        <f>LOOKUP(D5,'Daten (M)'!N15:N127,'Daten (M)'!U15:U127)</f>
        <v>17.692609203986091</v>
      </c>
    </row>
  </sheetData>
  <sheetProtection password="F002" sheet="1"/>
  <dataConsolidate/>
  <customSheetViews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42578125" style="79" customWidth="1"/>
    <col min="2" max="2" width="15" style="79" customWidth="1"/>
    <col min="3" max="3" width="16.5703125" style="79" customWidth="1"/>
    <col min="4" max="4" width="18.42578125" style="89" customWidth="1"/>
    <col min="5" max="5" width="23" style="89" customWidth="1"/>
    <col min="6" max="6" width="15.5703125" style="89" customWidth="1"/>
    <col min="7" max="16384" width="11.42578125" style="79"/>
  </cols>
  <sheetData>
    <row r="1" spans="1:7" s="120" customFormat="1" ht="18.75" customHeight="1" thickBot="1" x14ac:dyDescent="0.3">
      <c r="A1" s="245" t="s">
        <v>57</v>
      </c>
      <c r="B1" s="246"/>
      <c r="C1" s="246"/>
      <c r="D1" s="246"/>
      <c r="E1" s="246"/>
      <c r="F1" s="247"/>
      <c r="G1" s="79"/>
    </row>
    <row r="2" spans="1:7" s="120" customFormat="1" ht="18" customHeight="1" thickBot="1" x14ac:dyDescent="0.25">
      <c r="A2" s="248" t="s">
        <v>56</v>
      </c>
      <c r="B2" s="249"/>
      <c r="C2" s="249"/>
      <c r="D2" s="249"/>
      <c r="E2" s="249"/>
      <c r="F2" s="250"/>
      <c r="G2" s="79"/>
    </row>
    <row r="3" spans="1:7" s="120" customFormat="1" ht="57" customHeight="1" thickBot="1" x14ac:dyDescent="0.25">
      <c r="A3" s="251" t="str">
        <f>"Leibrentenbarwertfaktor "&amp;Absterbeordnung!B6&amp; " - Zwei Frauen "</f>
        <v xml:space="preserve">Leibrentenbarwertfaktor 2001-2003 - Zwei Frauen </v>
      </c>
      <c r="B3" s="252"/>
      <c r="C3" s="252"/>
      <c r="D3" s="253" t="s">
        <v>39</v>
      </c>
      <c r="E3" s="253"/>
      <c r="F3" s="254"/>
      <c r="G3" s="79"/>
    </row>
    <row r="4" spans="1:7" s="120" customFormat="1" ht="18.75" thickBot="1" x14ac:dyDescent="0.3">
      <c r="A4" s="62"/>
      <c r="B4" s="63"/>
      <c r="C4" s="63"/>
      <c r="D4" s="64"/>
      <c r="E4" s="83" t="s">
        <v>33</v>
      </c>
      <c r="F4" s="84">
        <f>Absterbeordnung!E1</f>
        <v>41976</v>
      </c>
      <c r="G4" s="79"/>
    </row>
    <row r="5" spans="1:7" s="120" customFormat="1" ht="18.75" thickBot="1" x14ac:dyDescent="0.3">
      <c r="A5" s="62" t="s">
        <v>22</v>
      </c>
      <c r="B5" s="108"/>
      <c r="C5" s="63"/>
      <c r="D5" s="44">
        <v>50</v>
      </c>
      <c r="E5" s="64"/>
      <c r="F5" s="109"/>
      <c r="G5" s="79"/>
    </row>
    <row r="6" spans="1:7" s="120" customFormat="1" ht="18.75" thickBot="1" x14ac:dyDescent="0.3">
      <c r="A6" s="62" t="s">
        <v>21</v>
      </c>
      <c r="B6" s="108"/>
      <c r="C6" s="63"/>
      <c r="D6" s="44">
        <v>50</v>
      </c>
      <c r="E6" s="64"/>
      <c r="F6" s="109"/>
      <c r="G6" s="79"/>
    </row>
    <row r="7" spans="1:7" s="120" customFormat="1" ht="18.75" thickBot="1" x14ac:dyDescent="0.3">
      <c r="A7" s="62"/>
      <c r="B7" s="108"/>
      <c r="C7" s="63"/>
      <c r="D7" s="64"/>
      <c r="E7" s="64"/>
      <c r="F7" s="109"/>
      <c r="G7" s="79"/>
    </row>
    <row r="8" spans="1:7" s="120" customFormat="1" ht="18.75" thickBot="1" x14ac:dyDescent="0.3">
      <c r="A8" s="62" t="s">
        <v>3</v>
      </c>
      <c r="B8" s="108"/>
      <c r="C8" s="63"/>
      <c r="D8" s="206">
        <v>2</v>
      </c>
      <c r="E8" s="64"/>
      <c r="F8" s="109"/>
      <c r="G8" s="79"/>
    </row>
    <row r="9" spans="1:7" s="120" customFormat="1" ht="18.75" thickBot="1" x14ac:dyDescent="0.3">
      <c r="A9" s="62" t="s">
        <v>54</v>
      </c>
      <c r="B9" s="108"/>
      <c r="C9" s="63"/>
      <c r="D9" s="44" t="s">
        <v>18</v>
      </c>
      <c r="E9" s="64"/>
      <c r="F9" s="109"/>
      <c r="G9" s="79"/>
    </row>
    <row r="10" spans="1:7" s="120" customFormat="1" ht="18.75" thickBot="1" x14ac:dyDescent="0.3">
      <c r="A10" s="62" t="s">
        <v>52</v>
      </c>
      <c r="B10" s="108"/>
      <c r="C10" s="63"/>
      <c r="D10" s="99">
        <v>4</v>
      </c>
      <c r="E10" s="64"/>
      <c r="F10" s="109"/>
      <c r="G10" s="79"/>
    </row>
    <row r="11" spans="1:7" s="120" customFormat="1" ht="18" x14ac:dyDescent="0.25">
      <c r="A11" s="62"/>
      <c r="B11" s="108"/>
      <c r="C11" s="63"/>
      <c r="D11" s="255" t="s">
        <v>34</v>
      </c>
      <c r="E11" s="146" t="s">
        <v>40</v>
      </c>
      <c r="F11" s="111" t="s">
        <v>35</v>
      </c>
      <c r="G11" s="79"/>
    </row>
    <row r="12" spans="1:7" s="120" customFormat="1" ht="18.75" thickBot="1" x14ac:dyDescent="0.3">
      <c r="A12" s="62"/>
      <c r="B12" s="108"/>
      <c r="C12" s="63"/>
      <c r="D12" s="256"/>
      <c r="E12" s="147" t="s">
        <v>36</v>
      </c>
      <c r="F12" s="119" t="s">
        <v>30</v>
      </c>
      <c r="G12" s="79"/>
    </row>
    <row r="13" spans="1:7" s="120" customFormat="1" ht="18.75" thickBot="1" x14ac:dyDescent="0.3">
      <c r="A13" s="62" t="s">
        <v>42</v>
      </c>
      <c r="B13" s="108"/>
      <c r="C13" s="63"/>
      <c r="D13" s="141">
        <f>LOOKUP(D5,'Daten (F)'!A15:A136,'Daten (F)'!F15:F136)</f>
        <v>24.090739086313789</v>
      </c>
      <c r="E13" s="228">
        <f>IF(D9="vorschüssig",B44,IF(D9="nachschüssig",B45))</f>
        <v>-0.37809375000000001</v>
      </c>
      <c r="F13" s="143">
        <f>D13+E13</f>
        <v>23.712645336313788</v>
      </c>
      <c r="G13" s="79"/>
    </row>
    <row r="14" spans="1:7" s="120" customFormat="1" ht="18.75" thickBot="1" x14ac:dyDescent="0.3">
      <c r="A14" s="62" t="s">
        <v>46</v>
      </c>
      <c r="B14" s="108"/>
      <c r="C14" s="63"/>
      <c r="D14" s="142">
        <f>LOOKUP(D6,'Daten (F)'!A15:A136,'Daten (F)'!L15:L136)</f>
        <v>24.090739086313789</v>
      </c>
      <c r="E14" s="229"/>
      <c r="F14" s="144">
        <f>D14+E13</f>
        <v>23.712645336313788</v>
      </c>
      <c r="G14" s="79"/>
    </row>
    <row r="15" spans="1:7" s="120" customFormat="1" ht="18" x14ac:dyDescent="0.25">
      <c r="A15" s="62"/>
      <c r="B15" s="63"/>
      <c r="C15" s="63"/>
      <c r="D15" s="96"/>
      <c r="E15" s="229"/>
      <c r="F15" s="145"/>
      <c r="G15" s="79"/>
    </row>
    <row r="16" spans="1:7" s="120" customFormat="1" ht="18" x14ac:dyDescent="0.25">
      <c r="A16" s="62"/>
      <c r="B16" s="63"/>
      <c r="C16" s="63"/>
      <c r="D16" s="96"/>
      <c r="E16" s="229"/>
      <c r="F16" s="145"/>
      <c r="G16" s="79"/>
    </row>
    <row r="17" spans="1:7" s="120" customFormat="1" ht="18" x14ac:dyDescent="0.25">
      <c r="A17" s="164"/>
      <c r="B17" s="79"/>
      <c r="C17" s="63"/>
      <c r="D17" s="96"/>
      <c r="E17" s="229"/>
      <c r="F17" s="145"/>
      <c r="G17" s="79"/>
    </row>
    <row r="18" spans="1:7" s="120" customFormat="1" ht="18" x14ac:dyDescent="0.25">
      <c r="A18" s="67"/>
      <c r="B18" s="68"/>
      <c r="C18" s="63"/>
      <c r="D18" s="96"/>
      <c r="E18" s="229"/>
      <c r="F18" s="145"/>
      <c r="G18" s="79"/>
    </row>
    <row r="19" spans="1:7" s="120" customFormat="1" ht="18.75" thickBot="1" x14ac:dyDescent="0.3">
      <c r="A19" s="62" t="s">
        <v>27</v>
      </c>
      <c r="B19" s="68"/>
      <c r="C19" s="63"/>
      <c r="D19" s="96"/>
      <c r="E19" s="229"/>
      <c r="F19" s="145"/>
      <c r="G19" s="79"/>
    </row>
    <row r="20" spans="1:7" s="120" customFormat="1" ht="22.5" customHeight="1" thickBot="1" x14ac:dyDescent="0.3">
      <c r="A20" s="62" t="s">
        <v>28</v>
      </c>
      <c r="B20" s="108"/>
      <c r="C20" s="63"/>
      <c r="D20" s="142">
        <f>D13+D14-B88</f>
        <v>27.210128643753979</v>
      </c>
      <c r="E20" s="229"/>
      <c r="F20" s="116">
        <f>D20+E13</f>
        <v>26.832034893753978</v>
      </c>
      <c r="G20" s="79"/>
    </row>
    <row r="21" spans="1:7" ht="18.75" thickBot="1" x14ac:dyDescent="0.3">
      <c r="A21" s="69" t="s">
        <v>38</v>
      </c>
      <c r="B21" s="110"/>
      <c r="C21" s="70"/>
      <c r="D21" s="142">
        <f>B88</f>
        <v>20.971349528873599</v>
      </c>
      <c r="E21" s="230"/>
      <c r="F21" s="116">
        <f>D21+E13</f>
        <v>20.593255778873598</v>
      </c>
    </row>
    <row r="22" spans="1:7" ht="18.75" thickBot="1" x14ac:dyDescent="0.3">
      <c r="A22" s="78"/>
      <c r="C22" s="80"/>
      <c r="D22" s="135"/>
      <c r="E22" s="135"/>
      <c r="F22" s="165"/>
    </row>
    <row r="23" spans="1:7" ht="18.75" thickBot="1" x14ac:dyDescent="0.3">
      <c r="A23" s="157" t="s">
        <v>47</v>
      </c>
      <c r="B23" s="156"/>
      <c r="C23" s="156"/>
      <c r="D23" s="154">
        <f>1-((D20-1)*(D8/100))</f>
        <v>0.47579742712492046</v>
      </c>
      <c r="E23" s="157" t="s">
        <v>51</v>
      </c>
      <c r="F23" s="158"/>
    </row>
    <row r="24" spans="1:7" ht="18.75" thickBot="1" x14ac:dyDescent="0.3">
      <c r="A24" s="157" t="s">
        <v>48</v>
      </c>
      <c r="B24" s="156"/>
      <c r="C24" s="156"/>
      <c r="D24" s="154">
        <f>1-((D21-1)*(D8/100))</f>
        <v>0.600573009422528</v>
      </c>
      <c r="E24" s="157" t="s">
        <v>51</v>
      </c>
      <c r="F24" s="158"/>
    </row>
    <row r="39" spans="1:14" x14ac:dyDescent="0.2">
      <c r="A39" s="89"/>
      <c r="B39" s="89"/>
    </row>
    <row r="40" spans="1:14" x14ac:dyDescent="0.2">
      <c r="A40" s="89"/>
      <c r="B40" s="89"/>
    </row>
    <row r="41" spans="1:14" x14ac:dyDescent="0.2">
      <c r="A41" s="89"/>
      <c r="B41" s="89"/>
    </row>
    <row r="42" spans="1:14" x14ac:dyDescent="0.2">
      <c r="A42" s="89" t="s">
        <v>52</v>
      </c>
      <c r="B42" s="89">
        <f>D10</f>
        <v>4</v>
      </c>
    </row>
    <row r="43" spans="1:14" x14ac:dyDescent="0.2">
      <c r="A43" s="89" t="s">
        <v>53</v>
      </c>
      <c r="B43" s="89">
        <f>D8</f>
        <v>2</v>
      </c>
      <c r="C43" s="79">
        <v>1</v>
      </c>
    </row>
    <row r="44" spans="1:14" x14ac:dyDescent="0.2">
      <c r="A44" s="89" t="s">
        <v>18</v>
      </c>
      <c r="B44" s="89">
        <f>(-1*((B42-1)/(2*B42)))-(((B42*B42-1)/(6*B42^2))*(B43/100))+(((B42^2-1)/(12*B42^2))*((B43/100)^2))</f>
        <v>-0.37809375000000001</v>
      </c>
      <c r="C44" s="79">
        <v>2</v>
      </c>
    </row>
    <row r="45" spans="1:14" x14ac:dyDescent="0.2">
      <c r="A45" s="89" t="s">
        <v>17</v>
      </c>
      <c r="B45" s="89">
        <f>(-1+((B42-1)/(2*B42)))-(((B42*B42-1)/(6*B42^2))*(B43/100))+(((B42^2-1)/(12*B42^2))*((B43/100)^2))</f>
        <v>-0.62809375000000001</v>
      </c>
      <c r="C45" s="79">
        <v>4</v>
      </c>
    </row>
    <row r="46" spans="1:14" x14ac:dyDescent="0.2">
      <c r="A46" s="89"/>
      <c r="B46" s="89"/>
      <c r="C46" s="79">
        <v>12</v>
      </c>
    </row>
    <row r="47" spans="1:14" x14ac:dyDescent="0.2">
      <c r="A47" s="89"/>
      <c r="B47" s="89"/>
      <c r="G47" s="89">
        <v>4.5</v>
      </c>
      <c r="H47" s="89">
        <v>5</v>
      </c>
      <c r="I47" s="89">
        <v>5.5</v>
      </c>
      <c r="J47" s="89">
        <v>6</v>
      </c>
      <c r="K47" s="89">
        <v>7</v>
      </c>
      <c r="L47" s="89">
        <v>8</v>
      </c>
      <c r="M47" s="89">
        <v>9</v>
      </c>
      <c r="N47" s="89">
        <v>10</v>
      </c>
    </row>
    <row r="49" spans="2:6" x14ac:dyDescent="0.2">
      <c r="B49" s="89">
        <v>2</v>
      </c>
      <c r="C49" s="89">
        <v>2.5</v>
      </c>
      <c r="D49" s="89">
        <v>3</v>
      </c>
      <c r="E49" s="89">
        <v>3.5</v>
      </c>
      <c r="F49" s="89">
        <v>4</v>
      </c>
    </row>
    <row r="88" spans="1:2" ht="14.25" x14ac:dyDescent="0.2">
      <c r="A88" s="65" t="s">
        <v>25</v>
      </c>
      <c r="B88" s="66">
        <f>LOOKUP(D5,'Daten (F)'!N15:N127,'Daten (F)'!U15:U127)</f>
        <v>20.971349528873599</v>
      </c>
    </row>
  </sheetData>
  <sheetProtection password="F002" sheet="1"/>
  <dataConsolidate/>
  <customSheetViews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activeCell="F1" sqref="F1"/>
    </sheetView>
  </sheetViews>
  <sheetFormatPr baseColWidth="10" defaultRowHeight="12.75" x14ac:dyDescent="0.2"/>
  <cols>
    <col min="1" max="3" width="11.42578125" style="1"/>
  </cols>
  <sheetData>
    <row r="1" spans="1:5" x14ac:dyDescent="0.2">
      <c r="B1" s="257" t="s">
        <v>58</v>
      </c>
      <c r="C1" s="257"/>
      <c r="D1" t="s">
        <v>32</v>
      </c>
      <c r="E1" s="81">
        <v>41976</v>
      </c>
    </row>
    <row r="2" spans="1:5" ht="12.75" customHeight="1" x14ac:dyDescent="0.2">
      <c r="A2" s="34"/>
      <c r="B2" s="258" t="s">
        <v>59</v>
      </c>
      <c r="C2" s="258"/>
    </row>
    <row r="3" spans="1:5" x14ac:dyDescent="0.2">
      <c r="A3" s="34"/>
      <c r="B3" s="258"/>
      <c r="C3" s="258"/>
    </row>
    <row r="4" spans="1:5" x14ac:dyDescent="0.2">
      <c r="A4" s="34"/>
      <c r="B4" s="258"/>
      <c r="C4" s="258"/>
    </row>
    <row r="5" spans="1:5" x14ac:dyDescent="0.2">
      <c r="A5" s="34"/>
      <c r="B5" s="258"/>
      <c r="C5" s="258"/>
    </row>
    <row r="6" spans="1:5" x14ac:dyDescent="0.2">
      <c r="A6" s="34"/>
      <c r="B6" s="259" t="s">
        <v>58</v>
      </c>
      <c r="C6" s="259"/>
    </row>
    <row r="7" spans="1:5" x14ac:dyDescent="0.2">
      <c r="A7" s="8" t="s">
        <v>2</v>
      </c>
      <c r="B7" s="36" t="s">
        <v>13</v>
      </c>
      <c r="C7" s="37" t="s">
        <v>9</v>
      </c>
    </row>
    <row r="8" spans="1:5" x14ac:dyDescent="0.2">
      <c r="A8" s="13">
        <v>0</v>
      </c>
      <c r="B8" s="38">
        <v>100000</v>
      </c>
      <c r="C8" s="39">
        <v>100000</v>
      </c>
    </row>
    <row r="9" spans="1:5" x14ac:dyDescent="0.2">
      <c r="A9" s="13">
        <v>1</v>
      </c>
      <c r="B9" s="38">
        <v>99534.483181975171</v>
      </c>
      <c r="C9" s="39">
        <v>99620.629425835097</v>
      </c>
    </row>
    <row r="10" spans="1:5" x14ac:dyDescent="0.2">
      <c r="A10" s="13">
        <v>2</v>
      </c>
      <c r="B10" s="38">
        <v>99492.625642892483</v>
      </c>
      <c r="C10" s="39">
        <v>99583.109101729278</v>
      </c>
    </row>
    <row r="11" spans="1:5" x14ac:dyDescent="0.2">
      <c r="A11" s="13">
        <v>3</v>
      </c>
      <c r="B11" s="38">
        <v>99469.270988922653</v>
      </c>
      <c r="C11" s="39">
        <v>99563.133986407513</v>
      </c>
    </row>
    <row r="12" spans="1:5" x14ac:dyDescent="0.2">
      <c r="A12" s="13">
        <v>4</v>
      </c>
      <c r="B12" s="38">
        <v>99448.124857546296</v>
      </c>
      <c r="C12" s="39">
        <v>99545.754018661348</v>
      </c>
    </row>
    <row r="13" spans="1:5" x14ac:dyDescent="0.2">
      <c r="A13" s="13">
        <v>5</v>
      </c>
      <c r="B13" s="38">
        <v>99434.243513910144</v>
      </c>
      <c r="C13" s="39">
        <v>99532.12243407355</v>
      </c>
    </row>
    <row r="14" spans="1:5" x14ac:dyDescent="0.2">
      <c r="A14" s="13">
        <v>6</v>
      </c>
      <c r="B14" s="38">
        <v>99420.470995078111</v>
      </c>
      <c r="C14" s="39">
        <v>99520.139300198382</v>
      </c>
    </row>
    <row r="15" spans="1:5" x14ac:dyDescent="0.2">
      <c r="A15" s="13">
        <v>7</v>
      </c>
      <c r="B15" s="38">
        <v>99408.101043961273</v>
      </c>
      <c r="C15" s="39">
        <v>99508.972077707018</v>
      </c>
    </row>
    <row r="16" spans="1:5" x14ac:dyDescent="0.2">
      <c r="A16" s="13">
        <v>8</v>
      </c>
      <c r="B16" s="38">
        <v>99395.850177879533</v>
      </c>
      <c r="C16" s="39">
        <v>99500.607504551619</v>
      </c>
    </row>
    <row r="17" spans="1:3" x14ac:dyDescent="0.2">
      <c r="A17" s="13">
        <v>9</v>
      </c>
      <c r="B17" s="38">
        <v>99383.878573754133</v>
      </c>
      <c r="C17" s="39">
        <v>99491.196960467089</v>
      </c>
    </row>
    <row r="18" spans="1:3" x14ac:dyDescent="0.2">
      <c r="A18" s="13">
        <v>10</v>
      </c>
      <c r="B18" s="38">
        <v>99373.038200556679</v>
      </c>
      <c r="C18" s="39">
        <v>99483.306078655558</v>
      </c>
    </row>
    <row r="19" spans="1:3" x14ac:dyDescent="0.2">
      <c r="A19" s="13">
        <v>11</v>
      </c>
      <c r="B19" s="38">
        <v>99362.74621863199</v>
      </c>
      <c r="C19" s="39">
        <v>99474.66131546571</v>
      </c>
    </row>
    <row r="20" spans="1:3" x14ac:dyDescent="0.2">
      <c r="A20" s="13">
        <v>12</v>
      </c>
      <c r="B20" s="38">
        <v>99348.601625457784</v>
      </c>
      <c r="C20" s="39">
        <v>99465.443527204668</v>
      </c>
    </row>
    <row r="21" spans="1:3" x14ac:dyDescent="0.2">
      <c r="A21" s="13">
        <v>13</v>
      </c>
      <c r="B21" s="38">
        <v>99334.32020952196</v>
      </c>
      <c r="C21" s="39">
        <v>99455.998817755433</v>
      </c>
    </row>
    <row r="22" spans="1:3" x14ac:dyDescent="0.2">
      <c r="A22" s="13">
        <v>14</v>
      </c>
      <c r="B22" s="38">
        <v>99318.894813337043</v>
      </c>
      <c r="C22" s="39">
        <v>99444.875218035697</v>
      </c>
    </row>
    <row r="23" spans="1:3" x14ac:dyDescent="0.2">
      <c r="A23" s="13">
        <v>15</v>
      </c>
      <c r="B23" s="38">
        <v>99299.083932783236</v>
      </c>
      <c r="C23" s="39">
        <v>99431.029303181087</v>
      </c>
    </row>
    <row r="24" spans="1:3" x14ac:dyDescent="0.2">
      <c r="A24" s="13">
        <v>16</v>
      </c>
      <c r="B24" s="38">
        <v>99275.146905884278</v>
      </c>
      <c r="C24" s="39">
        <v>99413.843976360018</v>
      </c>
    </row>
    <row r="25" spans="1:3" x14ac:dyDescent="0.2">
      <c r="A25" s="13">
        <v>17</v>
      </c>
      <c r="B25" s="38">
        <v>99233.727398963732</v>
      </c>
      <c r="C25" s="39">
        <v>99393.331519081563</v>
      </c>
    </row>
    <row r="26" spans="1:3" x14ac:dyDescent="0.2">
      <c r="A26" s="13">
        <v>18</v>
      </c>
      <c r="B26" s="38">
        <v>99183.951669477843</v>
      </c>
      <c r="C26" s="39">
        <v>99370.217945121738</v>
      </c>
    </row>
    <row r="27" spans="1:3" x14ac:dyDescent="0.2">
      <c r="A27" s="13">
        <v>19</v>
      </c>
      <c r="B27" s="38">
        <v>99101.511011295923</v>
      </c>
      <c r="C27" s="39">
        <v>99339.290326429953</v>
      </c>
    </row>
    <row r="28" spans="1:3" x14ac:dyDescent="0.2">
      <c r="A28" s="13">
        <v>20</v>
      </c>
      <c r="B28" s="38">
        <v>99017.527086300499</v>
      </c>
      <c r="C28" s="39">
        <v>99307.806961032678</v>
      </c>
    </row>
    <row r="29" spans="1:3" x14ac:dyDescent="0.2">
      <c r="A29" s="13">
        <v>21</v>
      </c>
      <c r="B29" s="38">
        <v>98934.706050411725</v>
      </c>
      <c r="C29" s="39">
        <v>99275.634634273985</v>
      </c>
    </row>
    <row r="30" spans="1:3" x14ac:dyDescent="0.2">
      <c r="A30" s="13">
        <v>22</v>
      </c>
      <c r="B30" s="38">
        <v>98851.333571007825</v>
      </c>
      <c r="C30" s="39">
        <v>99249.190754402822</v>
      </c>
    </row>
    <row r="31" spans="1:3" x14ac:dyDescent="0.2">
      <c r="A31" s="13">
        <v>23</v>
      </c>
      <c r="B31" s="38">
        <v>98772.957270321931</v>
      </c>
      <c r="C31" s="39">
        <v>99223.141327162841</v>
      </c>
    </row>
    <row r="32" spans="1:3" x14ac:dyDescent="0.2">
      <c r="A32" s="13">
        <v>24</v>
      </c>
      <c r="B32" s="38">
        <v>98694.531019294052</v>
      </c>
      <c r="C32" s="39">
        <v>99195.996819856853</v>
      </c>
    </row>
    <row r="33" spans="1:3" x14ac:dyDescent="0.2">
      <c r="A33" s="13">
        <v>25</v>
      </c>
      <c r="B33" s="38">
        <v>98620.885407935784</v>
      </c>
      <c r="C33" s="39">
        <v>99169.925345187701</v>
      </c>
    </row>
    <row r="34" spans="1:3" x14ac:dyDescent="0.2">
      <c r="A34" s="13">
        <v>26</v>
      </c>
      <c r="B34" s="38">
        <v>98547.508777886731</v>
      </c>
      <c r="C34" s="39">
        <v>99143.470564747331</v>
      </c>
    </row>
    <row r="35" spans="1:3" x14ac:dyDescent="0.2">
      <c r="A35" s="13">
        <v>27</v>
      </c>
      <c r="B35" s="38">
        <v>98476.447850974597</v>
      </c>
      <c r="C35" s="39">
        <v>99116.413841606933</v>
      </c>
    </row>
    <row r="36" spans="1:3" x14ac:dyDescent="0.2">
      <c r="A36" s="13">
        <v>28</v>
      </c>
      <c r="B36" s="38">
        <v>98401.97182316822</v>
      </c>
      <c r="C36" s="39">
        <v>99086.23965768081</v>
      </c>
    </row>
    <row r="37" spans="1:3" x14ac:dyDescent="0.2">
      <c r="A37" s="13">
        <v>29</v>
      </c>
      <c r="B37" s="38">
        <v>98329.282288142975</v>
      </c>
      <c r="C37" s="39">
        <v>99055.817338044508</v>
      </c>
    </row>
    <row r="38" spans="1:3" x14ac:dyDescent="0.2">
      <c r="A38" s="13">
        <v>30</v>
      </c>
      <c r="B38" s="38">
        <v>98256.097032791018</v>
      </c>
      <c r="C38" s="39">
        <v>99025.867478647298</v>
      </c>
    </row>
    <row r="39" spans="1:3" x14ac:dyDescent="0.2">
      <c r="A39" s="13">
        <v>31</v>
      </c>
      <c r="B39" s="38">
        <v>98180.189262654894</v>
      </c>
      <c r="C39" s="39">
        <v>98992.881053786186</v>
      </c>
    </row>
    <row r="40" spans="1:3" x14ac:dyDescent="0.2">
      <c r="A40" s="13">
        <v>32</v>
      </c>
      <c r="B40" s="38">
        <v>98099.81801942426</v>
      </c>
      <c r="C40" s="39">
        <v>98957.374560181663</v>
      </c>
    </row>
    <row r="41" spans="1:3" x14ac:dyDescent="0.2">
      <c r="A41" s="13">
        <v>33</v>
      </c>
      <c r="B41" s="38">
        <v>98016.836078265769</v>
      </c>
      <c r="C41" s="39">
        <v>98922.037503593572</v>
      </c>
    </row>
    <row r="42" spans="1:3" x14ac:dyDescent="0.2">
      <c r="A42" s="13">
        <v>34</v>
      </c>
      <c r="B42" s="38">
        <v>97928.235479593917</v>
      </c>
      <c r="C42" s="39">
        <v>98882.2715417812</v>
      </c>
    </row>
    <row r="43" spans="1:3" x14ac:dyDescent="0.2">
      <c r="A43" s="13">
        <v>35</v>
      </c>
      <c r="B43" s="38">
        <v>97832.667802564567</v>
      </c>
      <c r="C43" s="39">
        <v>98834.458880152655</v>
      </c>
    </row>
    <row r="44" spans="1:3" x14ac:dyDescent="0.2">
      <c r="A44" s="13">
        <v>36</v>
      </c>
      <c r="B44" s="38">
        <v>97725.456861003477</v>
      </c>
      <c r="C44" s="39">
        <v>98780.037694625644</v>
      </c>
    </row>
    <row r="45" spans="1:3" x14ac:dyDescent="0.2">
      <c r="A45" s="13">
        <v>37</v>
      </c>
      <c r="B45" s="38">
        <v>97611.087203674426</v>
      </c>
      <c r="C45" s="39">
        <v>98719.249443063265</v>
      </c>
    </row>
    <row r="46" spans="1:3" x14ac:dyDescent="0.2">
      <c r="A46" s="13">
        <v>38</v>
      </c>
      <c r="B46" s="38">
        <v>97488.615425021417</v>
      </c>
      <c r="C46" s="39">
        <v>98654.168319177421</v>
      </c>
    </row>
    <row r="47" spans="1:3" x14ac:dyDescent="0.2">
      <c r="A47" s="13">
        <v>39</v>
      </c>
      <c r="B47" s="38">
        <v>97347.083454557913</v>
      </c>
      <c r="C47" s="39">
        <v>98580.670489386655</v>
      </c>
    </row>
    <row r="48" spans="1:3" x14ac:dyDescent="0.2">
      <c r="A48" s="13">
        <v>40</v>
      </c>
      <c r="B48" s="38">
        <v>97190.54341987097</v>
      </c>
      <c r="C48" s="39">
        <v>98496.794592844322</v>
      </c>
    </row>
    <row r="49" spans="1:3" x14ac:dyDescent="0.2">
      <c r="A49" s="13">
        <v>41</v>
      </c>
      <c r="B49" s="38">
        <v>97014.891971949881</v>
      </c>
      <c r="C49" s="39">
        <v>98405.189521401655</v>
      </c>
    </row>
    <row r="50" spans="1:3" x14ac:dyDescent="0.2">
      <c r="A50" s="13">
        <v>42</v>
      </c>
      <c r="B50" s="38">
        <v>96824.300110428216</v>
      </c>
      <c r="C50" s="39">
        <v>98300.651310139307</v>
      </c>
    </row>
    <row r="51" spans="1:3" x14ac:dyDescent="0.2">
      <c r="A51" s="13">
        <v>43</v>
      </c>
      <c r="B51" s="38">
        <v>96605.443363259255</v>
      </c>
      <c r="C51" s="39">
        <v>98187.066683496523</v>
      </c>
    </row>
    <row r="52" spans="1:3" x14ac:dyDescent="0.2">
      <c r="A52" s="13">
        <v>44</v>
      </c>
      <c r="B52" s="38">
        <v>96359.951945432069</v>
      </c>
      <c r="C52" s="39">
        <v>98055.093813000683</v>
      </c>
    </row>
    <row r="53" spans="1:3" x14ac:dyDescent="0.2">
      <c r="A53" s="13">
        <v>45</v>
      </c>
      <c r="B53" s="38">
        <v>96095.133366279333</v>
      </c>
      <c r="C53" s="39">
        <v>97911.258946004644</v>
      </c>
    </row>
    <row r="54" spans="1:3" x14ac:dyDescent="0.2">
      <c r="A54" s="13">
        <v>46</v>
      </c>
      <c r="B54" s="38">
        <v>95789.636808813215</v>
      </c>
      <c r="C54" s="39">
        <v>97751.218681988685</v>
      </c>
    </row>
    <row r="55" spans="1:3" x14ac:dyDescent="0.2">
      <c r="A55" s="13">
        <v>47</v>
      </c>
      <c r="B55" s="38">
        <v>95453.906244974962</v>
      </c>
      <c r="C55" s="39">
        <v>97574.095784272096</v>
      </c>
    </row>
    <row r="56" spans="1:3" x14ac:dyDescent="0.2">
      <c r="A56" s="13">
        <v>48</v>
      </c>
      <c r="B56" s="38">
        <v>95083.009165652649</v>
      </c>
      <c r="C56" s="39">
        <v>97382.716279438479</v>
      </c>
    </row>
    <row r="57" spans="1:3" x14ac:dyDescent="0.2">
      <c r="A57" s="13">
        <v>49</v>
      </c>
      <c r="B57" s="38">
        <v>94685.471459570763</v>
      </c>
      <c r="C57" s="39">
        <v>97172.524506652189</v>
      </c>
    </row>
    <row r="58" spans="1:3" x14ac:dyDescent="0.2">
      <c r="A58" s="13">
        <v>50</v>
      </c>
      <c r="B58" s="38">
        <v>94254.92319993634</v>
      </c>
      <c r="C58" s="39">
        <v>96937.665849658588</v>
      </c>
    </row>
    <row r="59" spans="1:3" x14ac:dyDescent="0.2">
      <c r="A59" s="13">
        <v>51</v>
      </c>
      <c r="B59" s="38">
        <v>93783.6785335561</v>
      </c>
      <c r="C59" s="39">
        <v>96688.086965024035</v>
      </c>
    </row>
    <row r="60" spans="1:3" x14ac:dyDescent="0.2">
      <c r="A60" s="13">
        <v>52</v>
      </c>
      <c r="B60" s="38">
        <v>93289.374203070634</v>
      </c>
      <c r="C60" s="39">
        <v>96417.462376336742</v>
      </c>
    </row>
    <row r="61" spans="1:3" x14ac:dyDescent="0.2">
      <c r="A61" s="13">
        <v>53</v>
      </c>
      <c r="B61" s="38">
        <v>92741.989873798433</v>
      </c>
      <c r="C61" s="39">
        <v>96119.118915165483</v>
      </c>
    </row>
    <row r="62" spans="1:3" x14ac:dyDescent="0.2">
      <c r="A62" s="13">
        <v>54</v>
      </c>
      <c r="B62" s="38">
        <v>92163.088350874255</v>
      </c>
      <c r="C62" s="39">
        <v>95805.185444652408</v>
      </c>
    </row>
    <row r="63" spans="1:3" x14ac:dyDescent="0.2">
      <c r="A63" s="13">
        <v>55</v>
      </c>
      <c r="B63" s="38">
        <v>91518.452172090532</v>
      </c>
      <c r="C63" s="39">
        <v>95458.036203988275</v>
      </c>
    </row>
    <row r="64" spans="1:3" x14ac:dyDescent="0.2">
      <c r="A64" s="13">
        <v>56</v>
      </c>
      <c r="B64" s="38">
        <v>90828.586888898368</v>
      </c>
      <c r="C64" s="39">
        <v>95097.77432061483</v>
      </c>
    </row>
    <row r="65" spans="1:3" x14ac:dyDescent="0.2">
      <c r="A65" s="13">
        <v>57</v>
      </c>
      <c r="B65" s="38">
        <v>90099.032474283842</v>
      </c>
      <c r="C65" s="39">
        <v>94708.735550829384</v>
      </c>
    </row>
    <row r="66" spans="1:3" x14ac:dyDescent="0.2">
      <c r="A66" s="13">
        <v>58</v>
      </c>
      <c r="B66" s="38">
        <v>89296.066364511091</v>
      </c>
      <c r="C66" s="39">
        <v>94284.922149166538</v>
      </c>
    </row>
    <row r="67" spans="1:3" x14ac:dyDescent="0.2">
      <c r="A67" s="13">
        <v>59</v>
      </c>
      <c r="B67" s="38">
        <v>88418.7636593918</v>
      </c>
      <c r="C67" s="39">
        <v>93827.944868804479</v>
      </c>
    </row>
    <row r="68" spans="1:3" x14ac:dyDescent="0.2">
      <c r="A68" s="13">
        <v>60</v>
      </c>
      <c r="B68" s="38">
        <v>87470.147259393969</v>
      </c>
      <c r="C68" s="39">
        <v>93356.066896960663</v>
      </c>
    </row>
    <row r="69" spans="1:3" x14ac:dyDescent="0.2">
      <c r="A69" s="13">
        <v>61</v>
      </c>
      <c r="B69" s="38">
        <v>86477.22546044222</v>
      </c>
      <c r="C69" s="39">
        <v>92854.606183057826</v>
      </c>
    </row>
    <row r="70" spans="1:3" x14ac:dyDescent="0.2">
      <c r="A70" s="13">
        <v>62</v>
      </c>
      <c r="B70" s="38">
        <v>85397.078974600096</v>
      </c>
      <c r="C70" s="39">
        <v>92310.95197990282</v>
      </c>
    </row>
    <row r="71" spans="1:3" x14ac:dyDescent="0.2">
      <c r="A71" s="13">
        <v>63</v>
      </c>
      <c r="B71" s="38">
        <v>84230.437321274396</v>
      </c>
      <c r="C71" s="39">
        <v>91724.084388910545</v>
      </c>
    </row>
    <row r="72" spans="1:3" x14ac:dyDescent="0.2">
      <c r="A72" s="13">
        <v>64</v>
      </c>
      <c r="B72" s="38">
        <v>82972.67391661735</v>
      </c>
      <c r="C72" s="39">
        <v>91081.502144304177</v>
      </c>
    </row>
    <row r="73" spans="1:3" x14ac:dyDescent="0.2">
      <c r="A73" s="13">
        <v>65</v>
      </c>
      <c r="B73" s="38">
        <v>81622.67659545441</v>
      </c>
      <c r="C73" s="39">
        <v>90394.765840212131</v>
      </c>
    </row>
    <row r="74" spans="1:3" x14ac:dyDescent="0.2">
      <c r="A74" s="13">
        <v>66</v>
      </c>
      <c r="B74" s="38">
        <v>80159.184842997158</v>
      </c>
      <c r="C74" s="39">
        <v>89629.475641468656</v>
      </c>
    </row>
    <row r="75" spans="1:3" x14ac:dyDescent="0.2">
      <c r="A75" s="13">
        <v>67</v>
      </c>
      <c r="B75" s="38">
        <v>78560.821323744298</v>
      </c>
      <c r="C75" s="39">
        <v>88776.81445460784</v>
      </c>
    </row>
    <row r="76" spans="1:3" x14ac:dyDescent="0.2">
      <c r="A76" s="13">
        <v>68</v>
      </c>
      <c r="B76" s="38">
        <v>76816.667108153139</v>
      </c>
      <c r="C76" s="39">
        <v>87841.940511705994</v>
      </c>
    </row>
    <row r="77" spans="1:3" x14ac:dyDescent="0.2">
      <c r="A77" s="13">
        <v>69</v>
      </c>
      <c r="B77" s="38">
        <v>74924.530725595003</v>
      </c>
      <c r="C77" s="39">
        <v>86800.970506603946</v>
      </c>
    </row>
    <row r="78" spans="1:3" x14ac:dyDescent="0.2">
      <c r="A78" s="13">
        <v>70</v>
      </c>
      <c r="B78" s="38">
        <v>72925.212904873144</v>
      </c>
      <c r="C78" s="39">
        <v>85662.460810146062</v>
      </c>
    </row>
    <row r="79" spans="1:3" x14ac:dyDescent="0.2">
      <c r="A79" s="13">
        <v>71</v>
      </c>
      <c r="B79" s="38">
        <v>70761.485821543072</v>
      </c>
      <c r="C79" s="39">
        <v>84394.907117427167</v>
      </c>
    </row>
    <row r="80" spans="1:3" x14ac:dyDescent="0.2">
      <c r="A80" s="13">
        <v>72</v>
      </c>
      <c r="B80" s="38">
        <v>68421.234223124295</v>
      </c>
      <c r="C80" s="39">
        <v>82991.590561361954</v>
      </c>
    </row>
    <row r="81" spans="1:3" x14ac:dyDescent="0.2">
      <c r="A81" s="13">
        <v>73</v>
      </c>
      <c r="B81" s="38">
        <v>65934.684799812036</v>
      </c>
      <c r="C81" s="39">
        <v>81451.537445602982</v>
      </c>
    </row>
    <row r="82" spans="1:3" x14ac:dyDescent="0.2">
      <c r="A82" s="13">
        <v>74</v>
      </c>
      <c r="B82" s="38">
        <v>63328.038308162482</v>
      </c>
      <c r="C82" s="39">
        <v>79754.916262538318</v>
      </c>
    </row>
    <row r="83" spans="1:3" x14ac:dyDescent="0.2">
      <c r="A83" s="13">
        <v>75</v>
      </c>
      <c r="B83" s="38">
        <v>60600.0567664958</v>
      </c>
      <c r="C83" s="39">
        <v>77893.524422865361</v>
      </c>
    </row>
    <row r="84" spans="1:3" x14ac:dyDescent="0.2">
      <c r="A84" s="13">
        <v>76</v>
      </c>
      <c r="B84" s="38">
        <v>57778.1000553255</v>
      </c>
      <c r="C84" s="39">
        <v>75833.474309628466</v>
      </c>
    </row>
    <row r="85" spans="1:3" x14ac:dyDescent="0.2">
      <c r="A85" s="13">
        <v>77</v>
      </c>
      <c r="B85" s="38">
        <v>54843.311746073618</v>
      </c>
      <c r="C85" s="39">
        <v>73585.135015466483</v>
      </c>
    </row>
    <row r="86" spans="1:3" x14ac:dyDescent="0.2">
      <c r="A86" s="13">
        <v>78</v>
      </c>
      <c r="B86" s="38">
        <v>51744.033034393738</v>
      </c>
      <c r="C86" s="39">
        <v>71128.83779123456</v>
      </c>
    </row>
    <row r="87" spans="1:3" x14ac:dyDescent="0.2">
      <c r="A87" s="13">
        <v>79</v>
      </c>
      <c r="B87" s="38">
        <v>48520.930231082697</v>
      </c>
      <c r="C87" s="39">
        <v>68424.495914564905</v>
      </c>
    </row>
    <row r="88" spans="1:3" x14ac:dyDescent="0.2">
      <c r="A88" s="13">
        <v>80</v>
      </c>
      <c r="B88" s="38">
        <v>45204.517751539446</v>
      </c>
      <c r="C88" s="39">
        <v>65452.169935462218</v>
      </c>
    </row>
    <row r="89" spans="1:3" x14ac:dyDescent="0.2">
      <c r="A89" s="13">
        <v>81</v>
      </c>
      <c r="B89" s="38">
        <v>41744.264156229772</v>
      </c>
      <c r="C89" s="39">
        <v>62176.768393567923</v>
      </c>
    </row>
    <row r="90" spans="1:3" x14ac:dyDescent="0.2">
      <c r="A90" s="13">
        <v>82</v>
      </c>
      <c r="B90" s="38">
        <v>38120.236777424769</v>
      </c>
      <c r="C90" s="39">
        <v>58522.628515383854</v>
      </c>
    </row>
    <row r="91" spans="1:3" x14ac:dyDescent="0.2">
      <c r="A91" s="13">
        <v>83</v>
      </c>
      <c r="B91" s="38">
        <v>34548.779742549908</v>
      </c>
      <c r="C91" s="39">
        <v>54749.900799102303</v>
      </c>
    </row>
    <row r="92" spans="1:3" x14ac:dyDescent="0.2">
      <c r="A92" s="13">
        <v>84</v>
      </c>
      <c r="B92" s="38">
        <v>30979.8918702394</v>
      </c>
      <c r="C92" s="39">
        <v>50754.349935906313</v>
      </c>
    </row>
    <row r="93" spans="1:3" x14ac:dyDescent="0.2">
      <c r="A93" s="13">
        <v>85</v>
      </c>
      <c r="B93" s="38">
        <v>27629.883370963806</v>
      </c>
      <c r="C93" s="39">
        <v>46777.199441562152</v>
      </c>
    </row>
    <row r="94" spans="1:3" x14ac:dyDescent="0.2">
      <c r="A94" s="13">
        <v>86</v>
      </c>
      <c r="B94" s="38">
        <v>24268.763347609252</v>
      </c>
      <c r="C94" s="39">
        <v>42552.344497904174</v>
      </c>
    </row>
    <row r="95" spans="1:3" x14ac:dyDescent="0.2">
      <c r="A95" s="13">
        <v>87</v>
      </c>
      <c r="B95" s="38">
        <v>20897.861304460766</v>
      </c>
      <c r="C95" s="39">
        <v>38065.25593453888</v>
      </c>
    </row>
    <row r="96" spans="1:3" x14ac:dyDescent="0.2">
      <c r="A96" s="13">
        <v>88</v>
      </c>
      <c r="B96" s="38">
        <v>17710.04094599561</v>
      </c>
      <c r="C96" s="39">
        <v>33570.18042110993</v>
      </c>
    </row>
    <row r="97" spans="1:3" x14ac:dyDescent="0.2">
      <c r="A97" s="13">
        <v>89</v>
      </c>
      <c r="B97" s="38">
        <v>14706.124329777937</v>
      </c>
      <c r="C97" s="39">
        <v>29085.579936157344</v>
      </c>
    </row>
    <row r="98" spans="1:3" x14ac:dyDescent="0.2">
      <c r="A98" s="13">
        <v>90</v>
      </c>
      <c r="B98" s="38">
        <v>12048.683980138185</v>
      </c>
      <c r="C98" s="39">
        <v>24798.003738449665</v>
      </c>
    </row>
    <row r="99" spans="1:3" x14ac:dyDescent="0.2">
      <c r="A99" s="13">
        <v>91</v>
      </c>
      <c r="B99" s="38">
        <v>9689.831769056882</v>
      </c>
      <c r="C99" s="39">
        <v>20713.103714342156</v>
      </c>
    </row>
    <row r="100" spans="1:3" x14ac:dyDescent="0.2">
      <c r="A100" s="13">
        <v>92</v>
      </c>
      <c r="B100" s="38">
        <v>7608.4696503588584</v>
      </c>
      <c r="C100" s="39">
        <v>16817.972518741313</v>
      </c>
    </row>
    <row r="101" spans="1:3" x14ac:dyDescent="0.2">
      <c r="A101" s="13">
        <v>93</v>
      </c>
      <c r="B101" s="38">
        <v>5845.0249028713224</v>
      </c>
      <c r="C101" s="39">
        <v>13355.896500610132</v>
      </c>
    </row>
    <row r="102" spans="1:3" x14ac:dyDescent="0.2">
      <c r="A102" s="13">
        <v>94</v>
      </c>
      <c r="B102" s="38">
        <v>4388.1255470594533</v>
      </c>
      <c r="C102" s="39">
        <v>10360.716325933545</v>
      </c>
    </row>
    <row r="103" spans="1:3" x14ac:dyDescent="0.2">
      <c r="A103" s="13">
        <v>95</v>
      </c>
      <c r="B103" s="38">
        <v>3215.6664638777888</v>
      </c>
      <c r="C103" s="39">
        <v>7840.97802501775</v>
      </c>
    </row>
    <row r="104" spans="1:3" x14ac:dyDescent="0.2">
      <c r="A104" s="13">
        <v>96</v>
      </c>
      <c r="B104" s="38">
        <v>2297.5124276931733</v>
      </c>
      <c r="C104" s="39">
        <v>5781.7697166427934</v>
      </c>
    </row>
    <row r="105" spans="1:3" x14ac:dyDescent="0.2">
      <c r="A105" s="13">
        <v>97</v>
      </c>
      <c r="B105" s="38">
        <v>1598.5834437815747</v>
      </c>
      <c r="C105" s="39">
        <v>4148.6598375189069</v>
      </c>
    </row>
    <row r="106" spans="1:3" x14ac:dyDescent="0.2">
      <c r="A106" s="13">
        <v>98</v>
      </c>
      <c r="B106" s="38">
        <v>1081.9295154418403</v>
      </c>
      <c r="C106" s="39">
        <v>2893.0619377011481</v>
      </c>
    </row>
    <row r="107" spans="1:3" x14ac:dyDescent="0.2">
      <c r="A107" s="13">
        <v>99</v>
      </c>
      <c r="B107" s="38">
        <v>711.45017533542136</v>
      </c>
      <c r="C107" s="39">
        <v>1958.1992851260941</v>
      </c>
    </row>
    <row r="108" spans="1:3" x14ac:dyDescent="0.2">
      <c r="A108" s="13">
        <v>100</v>
      </c>
      <c r="B108" s="38">
        <v>454.01220159479334</v>
      </c>
      <c r="C108" s="39">
        <v>1284.8477825498326</v>
      </c>
    </row>
    <row r="109" spans="1:3" x14ac:dyDescent="0.2">
      <c r="A109" s="13">
        <v>101</v>
      </c>
      <c r="B109" s="38">
        <v>280.8430741730798</v>
      </c>
      <c r="C109" s="39">
        <v>816.18477734377359</v>
      </c>
    </row>
    <row r="110" spans="1:3" x14ac:dyDescent="0.2">
      <c r="A110" s="13">
        <v>102</v>
      </c>
      <c r="B110" s="38">
        <v>168.20105645083368</v>
      </c>
      <c r="C110" s="39">
        <v>501.31846952738613</v>
      </c>
    </row>
    <row r="111" spans="1:3" x14ac:dyDescent="0.2">
      <c r="A111" s="13">
        <v>103</v>
      </c>
      <c r="B111" s="38">
        <v>97.422254428272609</v>
      </c>
      <c r="C111" s="39">
        <v>297.35394678261162</v>
      </c>
    </row>
    <row r="112" spans="1:3" x14ac:dyDescent="0.2">
      <c r="A112" s="13">
        <v>104</v>
      </c>
      <c r="B112" s="38">
        <v>54.506429513713584</v>
      </c>
      <c r="C112" s="39">
        <v>170.104138915259</v>
      </c>
    </row>
    <row r="113" spans="1:3" x14ac:dyDescent="0.2">
      <c r="A113" s="13">
        <v>105</v>
      </c>
      <c r="B113" s="38">
        <v>29.423412719818767</v>
      </c>
      <c r="C113" s="39">
        <v>93.731077563265259</v>
      </c>
    </row>
    <row r="114" spans="1:3" x14ac:dyDescent="0.2">
      <c r="A114" s="13">
        <v>106</v>
      </c>
      <c r="B114" s="38">
        <v>15.306988341122983</v>
      </c>
      <c r="C114" s="39">
        <v>49.68511258483332</v>
      </c>
    </row>
    <row r="115" spans="1:3" x14ac:dyDescent="0.2">
      <c r="A115" s="13">
        <v>107</v>
      </c>
      <c r="B115" s="38">
        <v>7.6653767525619863</v>
      </c>
      <c r="C115" s="39">
        <v>25.304005310037443</v>
      </c>
    </row>
    <row r="116" spans="1:3" x14ac:dyDescent="0.2">
      <c r="A116" s="13">
        <v>108</v>
      </c>
      <c r="B116" s="38">
        <v>3.6907952489003786</v>
      </c>
      <c r="C116" s="39">
        <v>12.365707493355325</v>
      </c>
    </row>
    <row r="117" spans="1:3" x14ac:dyDescent="0.2">
      <c r="A117" s="13">
        <v>109</v>
      </c>
      <c r="B117" s="38">
        <v>1.7066510883805865</v>
      </c>
      <c r="C117" s="39">
        <v>5.7911092720434443</v>
      </c>
    </row>
    <row r="118" spans="1:3" x14ac:dyDescent="0.2">
      <c r="A118" s="13">
        <v>110</v>
      </c>
      <c r="B118" s="38">
        <v>0.7570133187633058</v>
      </c>
      <c r="C118" s="39">
        <v>2.5957569500043527</v>
      </c>
    </row>
    <row r="119" spans="1:3" x14ac:dyDescent="0.2">
      <c r="A119" s="13">
        <v>111</v>
      </c>
      <c r="B119" s="38">
        <v>0</v>
      </c>
      <c r="C119" s="39">
        <v>1.112172495502546</v>
      </c>
    </row>
    <row r="120" spans="1:3" x14ac:dyDescent="0.2">
      <c r="A120" s="13">
        <v>112</v>
      </c>
      <c r="B120" s="38">
        <v>0</v>
      </c>
      <c r="C120" s="39">
        <v>0.45491736921386283</v>
      </c>
    </row>
    <row r="121" spans="1:3" x14ac:dyDescent="0.2">
      <c r="A121" s="13">
        <v>113</v>
      </c>
      <c r="B121" s="38">
        <v>0</v>
      </c>
      <c r="C121" s="39">
        <v>0</v>
      </c>
    </row>
    <row r="122" spans="1:3" x14ac:dyDescent="0.2">
      <c r="A122" s="13">
        <v>114</v>
      </c>
      <c r="B122" s="38">
        <v>0</v>
      </c>
      <c r="C122" s="39">
        <v>0</v>
      </c>
    </row>
    <row r="123" spans="1:3" x14ac:dyDescent="0.2">
      <c r="A123" s="13">
        <v>115</v>
      </c>
      <c r="B123" s="38">
        <v>0</v>
      </c>
      <c r="C123" s="39">
        <v>0</v>
      </c>
    </row>
    <row r="124" spans="1:3" x14ac:dyDescent="0.2">
      <c r="A124" s="13">
        <v>116</v>
      </c>
      <c r="B124" s="38">
        <v>0</v>
      </c>
      <c r="C124" s="39">
        <v>0</v>
      </c>
    </row>
    <row r="125" spans="1:3" x14ac:dyDescent="0.2">
      <c r="A125" s="13">
        <v>117</v>
      </c>
      <c r="B125" s="38">
        <v>0</v>
      </c>
      <c r="C125" s="39">
        <v>0</v>
      </c>
    </row>
    <row r="126" spans="1:3" x14ac:dyDescent="0.2">
      <c r="A126" s="13">
        <v>118</v>
      </c>
      <c r="B126" s="38">
        <v>0</v>
      </c>
      <c r="C126" s="39">
        <v>0</v>
      </c>
    </row>
    <row r="127" spans="1:3" x14ac:dyDescent="0.2">
      <c r="A127" s="13">
        <v>119</v>
      </c>
      <c r="B127" s="38">
        <v>0</v>
      </c>
      <c r="C127" s="39">
        <v>0</v>
      </c>
    </row>
    <row r="128" spans="1:3" x14ac:dyDescent="0.2">
      <c r="A128" s="13">
        <v>120</v>
      </c>
      <c r="B128" s="38">
        <v>0</v>
      </c>
      <c r="C128" s="39">
        <v>0</v>
      </c>
    </row>
  </sheetData>
  <customSheetViews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Männer'!D5</f>
        <v>50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0</v>
      </c>
    </row>
    <row r="5" spans="1:21" x14ac:dyDescent="0.2">
      <c r="A5" s="2" t="s">
        <v>3</v>
      </c>
      <c r="B5" s="2">
        <f>'2 Männer'!D8</f>
        <v>2</v>
      </c>
    </row>
    <row r="10" spans="1:21" ht="13.5" thickBot="1" x14ac:dyDescent="0.25"/>
    <row r="11" spans="1:21" ht="13.5" thickBot="1" x14ac:dyDescent="0.25">
      <c r="B11" s="260" t="s">
        <v>1</v>
      </c>
      <c r="C11" s="260"/>
      <c r="D11" s="260"/>
      <c r="E11" s="260"/>
      <c r="F11" s="260"/>
      <c r="H11" s="261" t="s">
        <v>1</v>
      </c>
      <c r="I11" s="262"/>
      <c r="J11" s="262"/>
      <c r="K11" s="262"/>
      <c r="L11" s="263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360064101661.10901</v>
      </c>
    </row>
    <row r="15" spans="1:21" x14ac:dyDescent="0.2">
      <c r="A15" s="21">
        <v>1</v>
      </c>
      <c r="B15" s="22">
        <f>Absterbeordnung!B9</f>
        <v>99534.483181975171</v>
      </c>
      <c r="C15" s="15">
        <f t="shared" ref="C15:C46" si="1">1/(((1+($B$5/100))^A15))</f>
        <v>0.98039215686274506</v>
      </c>
      <c r="D15" s="14">
        <f t="shared" ref="D15:D46" si="2">B15*C15</f>
        <v>97582.826648995266</v>
      </c>
      <c r="E15" s="14">
        <f>SUM(D15:$D$127)</f>
        <v>3808387.2577211461</v>
      </c>
      <c r="F15" s="16">
        <f t="shared" ref="F15:F46" si="3">E15/D15</f>
        <v>39.027228340288687</v>
      </c>
      <c r="G15" s="5"/>
      <c r="H15" s="14">
        <f t="shared" ref="H15:H78" si="4">B15</f>
        <v>99534.483181975171</v>
      </c>
      <c r="I15" s="15">
        <f t="shared" ref="I15:I46" si="5">1/(((1+($B$5/100))^A15))</f>
        <v>0.98039215686274506</v>
      </c>
      <c r="J15" s="14">
        <f t="shared" ref="J15:J46" si="6">H15*I15</f>
        <v>97582.826648995266</v>
      </c>
      <c r="K15" s="14">
        <f>SUM($J15:J$127)</f>
        <v>3808387.2577211461</v>
      </c>
      <c r="L15" s="16">
        <f t="shared" ref="L15:L46" si="7">K15/J15</f>
        <v>39.027228340288687</v>
      </c>
      <c r="M15" s="16"/>
      <c r="N15" s="6">
        <v>1</v>
      </c>
      <c r="O15" s="6">
        <f t="shared" si="0"/>
        <v>1</v>
      </c>
      <c r="P15" s="6">
        <f t="shared" ref="P15:P78" si="8">B15</f>
        <v>99534.483181975171</v>
      </c>
      <c r="Q15" s="6">
        <f t="shared" ref="Q15:Q78" si="9">B15</f>
        <v>99534.483181975171</v>
      </c>
      <c r="R15" s="5">
        <f t="shared" ref="R15:R78" si="10">LOOKUP(N15,$O$14:$O$136,$Q$14:$Q$136)</f>
        <v>99534.483181975171</v>
      </c>
      <c r="S15" s="5">
        <f t="shared" ref="S15:S46" si="11">P15*R15*I15</f>
        <v>9712856217.9440174</v>
      </c>
      <c r="T15" s="20">
        <f>SUM(S15:$S$136)</f>
        <v>360064101661.10901</v>
      </c>
      <c r="U15" s="6">
        <f t="shared" ref="U15:U46" si="12">T15/S15</f>
        <v>37.070877359010886</v>
      </c>
    </row>
    <row r="16" spans="1:21" x14ac:dyDescent="0.2">
      <c r="A16" s="21">
        <v>2</v>
      </c>
      <c r="B16" s="22">
        <f>Absterbeordnung!B10</f>
        <v>99492.625642892483</v>
      </c>
      <c r="C16" s="15">
        <f t="shared" si="1"/>
        <v>0.96116878123798544</v>
      </c>
      <c r="D16" s="14">
        <f t="shared" si="2"/>
        <v>95629.205731346112</v>
      </c>
      <c r="E16" s="14">
        <f>SUM(D16:$D$127)</f>
        <v>3710804.4310721499</v>
      </c>
      <c r="F16" s="16">
        <f t="shared" si="3"/>
        <v>38.804091309688587</v>
      </c>
      <c r="G16" s="5"/>
      <c r="H16" s="14">
        <f t="shared" si="4"/>
        <v>99492.625642892483</v>
      </c>
      <c r="I16" s="15">
        <f t="shared" si="5"/>
        <v>0.96116878123798544</v>
      </c>
      <c r="J16" s="14">
        <f t="shared" si="6"/>
        <v>95629.205731346112</v>
      </c>
      <c r="K16" s="14">
        <f>SUM($J16:J$127)</f>
        <v>3710804.4310721499</v>
      </c>
      <c r="L16" s="16">
        <f t="shared" si="7"/>
        <v>38.804091309688587</v>
      </c>
      <c r="M16" s="16"/>
      <c r="N16" s="6">
        <v>2</v>
      </c>
      <c r="O16" s="6">
        <f t="shared" si="0"/>
        <v>2</v>
      </c>
      <c r="P16" s="6">
        <f t="shared" si="8"/>
        <v>99492.625642892483</v>
      </c>
      <c r="Q16" s="6">
        <f t="shared" si="9"/>
        <v>99492.625642892483</v>
      </c>
      <c r="R16" s="5">
        <f t="shared" si="10"/>
        <v>99492.625642892483</v>
      </c>
      <c r="S16" s="5">
        <f t="shared" si="11"/>
        <v>9514400766.3559666</v>
      </c>
      <c r="T16" s="20">
        <f>SUM(S16:$S$136)</f>
        <v>350351245443.16498</v>
      </c>
      <c r="U16" s="6">
        <f t="shared" si="12"/>
        <v>36.823259188539538</v>
      </c>
    </row>
    <row r="17" spans="1:21" x14ac:dyDescent="0.2">
      <c r="A17" s="21">
        <v>3</v>
      </c>
      <c r="B17" s="22">
        <f>Absterbeordnung!B11</f>
        <v>99469.270988922653</v>
      </c>
      <c r="C17" s="15">
        <f t="shared" si="1"/>
        <v>0.94232233454704462</v>
      </c>
      <c r="D17" s="14">
        <f t="shared" si="2"/>
        <v>93732.115653974208</v>
      </c>
      <c r="E17" s="14">
        <f>SUM(D17:$D$127)</f>
        <v>3615175.2253408036</v>
      </c>
      <c r="F17" s="16">
        <f t="shared" si="3"/>
        <v>38.56922678121073</v>
      </c>
      <c r="G17" s="5"/>
      <c r="H17" s="14">
        <f t="shared" si="4"/>
        <v>99469.270988922653</v>
      </c>
      <c r="I17" s="15">
        <f t="shared" si="5"/>
        <v>0.94232233454704462</v>
      </c>
      <c r="J17" s="14">
        <f t="shared" si="6"/>
        <v>93732.115653974208</v>
      </c>
      <c r="K17" s="14">
        <f>SUM($J17:J$127)</f>
        <v>3615175.2253408036</v>
      </c>
      <c r="L17" s="16">
        <f t="shared" si="7"/>
        <v>38.56922678121073</v>
      </c>
      <c r="M17" s="16"/>
      <c r="N17" s="6">
        <v>3</v>
      </c>
      <c r="O17" s="6">
        <f t="shared" si="0"/>
        <v>3</v>
      </c>
      <c r="P17" s="6">
        <f t="shared" si="8"/>
        <v>99469.270988922653</v>
      </c>
      <c r="Q17" s="6">
        <f t="shared" si="9"/>
        <v>99469.270988922653</v>
      </c>
      <c r="R17" s="5">
        <f t="shared" si="10"/>
        <v>99469.270988922653</v>
      </c>
      <c r="S17" s="5">
        <f t="shared" si="11"/>
        <v>9323465212.3502007</v>
      </c>
      <c r="T17" s="20">
        <f>SUM(S17:$S$136)</f>
        <v>340836844676.80896</v>
      </c>
      <c r="U17" s="6">
        <f t="shared" si="12"/>
        <v>36.556884904265431</v>
      </c>
    </row>
    <row r="18" spans="1:21" x14ac:dyDescent="0.2">
      <c r="A18" s="21">
        <v>4</v>
      </c>
      <c r="B18" s="22">
        <f>Absterbeordnung!B12</f>
        <v>99448.124857546296</v>
      </c>
      <c r="C18" s="15">
        <f t="shared" si="1"/>
        <v>0.9238454260265142</v>
      </c>
      <c r="D18" s="14">
        <f t="shared" si="2"/>
        <v>91874.695276557832</v>
      </c>
      <c r="E18" s="14">
        <f>SUM(D18:$D$127)</f>
        <v>3521443.1096868305</v>
      </c>
      <c r="F18" s="16">
        <f t="shared" si="3"/>
        <v>38.328759612064147</v>
      </c>
      <c r="G18" s="5"/>
      <c r="H18" s="14">
        <f t="shared" si="4"/>
        <v>99448.124857546296</v>
      </c>
      <c r="I18" s="15">
        <f t="shared" si="5"/>
        <v>0.9238454260265142</v>
      </c>
      <c r="J18" s="14">
        <f t="shared" si="6"/>
        <v>91874.695276557832</v>
      </c>
      <c r="K18" s="14">
        <f>SUM($J18:J$127)</f>
        <v>3521443.1096868305</v>
      </c>
      <c r="L18" s="16">
        <f t="shared" si="7"/>
        <v>38.328759612064147</v>
      </c>
      <c r="M18" s="16"/>
      <c r="N18" s="6">
        <v>4</v>
      </c>
      <c r="O18" s="6">
        <f t="shared" si="0"/>
        <v>4</v>
      </c>
      <c r="P18" s="6">
        <f t="shared" si="8"/>
        <v>99448.124857546296</v>
      </c>
      <c r="Q18" s="6">
        <f t="shared" si="9"/>
        <v>99448.124857546296</v>
      </c>
      <c r="R18" s="5">
        <f t="shared" si="10"/>
        <v>99448.124857546296</v>
      </c>
      <c r="S18" s="5">
        <f t="shared" si="11"/>
        <v>9136766167.1121426</v>
      </c>
      <c r="T18" s="20">
        <f>SUM(S18:$S$136)</f>
        <v>331513379464.4588</v>
      </c>
      <c r="U18" s="6">
        <f t="shared" si="12"/>
        <v>36.283447929065282</v>
      </c>
    </row>
    <row r="19" spans="1:21" x14ac:dyDescent="0.2">
      <c r="A19" s="21">
        <v>5</v>
      </c>
      <c r="B19" s="22">
        <f>Absterbeordnung!B13</f>
        <v>99434.243513910144</v>
      </c>
      <c r="C19" s="15">
        <f t="shared" si="1"/>
        <v>0.90573080982991594</v>
      </c>
      <c r="D19" s="14">
        <f t="shared" si="2"/>
        <v>90060.657902678897</v>
      </c>
      <c r="E19" s="14">
        <f>SUM(D19:$D$127)</f>
        <v>3429568.4144102721</v>
      </c>
      <c r="F19" s="16">
        <f t="shared" si="3"/>
        <v>38.080650244819701</v>
      </c>
      <c r="G19" s="5"/>
      <c r="H19" s="14">
        <f t="shared" si="4"/>
        <v>99434.243513910144</v>
      </c>
      <c r="I19" s="15">
        <f t="shared" si="5"/>
        <v>0.90573080982991594</v>
      </c>
      <c r="J19" s="14">
        <f t="shared" si="6"/>
        <v>90060.657902678897</v>
      </c>
      <c r="K19" s="14">
        <f>SUM($J19:J$127)</f>
        <v>3429568.4144102721</v>
      </c>
      <c r="L19" s="16">
        <f t="shared" si="7"/>
        <v>38.080650244819701</v>
      </c>
      <c r="M19" s="16"/>
      <c r="N19" s="6">
        <v>5</v>
      </c>
      <c r="O19" s="6">
        <f t="shared" si="0"/>
        <v>5</v>
      </c>
      <c r="P19" s="6">
        <f t="shared" si="8"/>
        <v>99434.243513910144</v>
      </c>
      <c r="Q19" s="6">
        <f t="shared" si="9"/>
        <v>99434.243513910144</v>
      </c>
      <c r="R19" s="5">
        <f t="shared" si="10"/>
        <v>99434.243513910144</v>
      </c>
      <c r="S19" s="5">
        <f t="shared" si="11"/>
        <v>8955113388.9179306</v>
      </c>
      <c r="T19" s="20">
        <f>SUM(S19:$S$136)</f>
        <v>322376613297.34668</v>
      </c>
      <c r="U19" s="6">
        <f t="shared" si="12"/>
        <v>35.999165984463353</v>
      </c>
    </row>
    <row r="20" spans="1:21" x14ac:dyDescent="0.2">
      <c r="A20" s="21">
        <v>6</v>
      </c>
      <c r="B20" s="22">
        <f>Absterbeordnung!B14</f>
        <v>99420.470995078111</v>
      </c>
      <c r="C20" s="15">
        <f t="shared" si="1"/>
        <v>0.88797138218619198</v>
      </c>
      <c r="D20" s="14">
        <f t="shared" si="2"/>
        <v>88282.533047101722</v>
      </c>
      <c r="E20" s="14">
        <f>SUM(D20:$D$127)</f>
        <v>3339507.7565075927</v>
      </c>
      <c r="F20" s="16">
        <f t="shared" si="3"/>
        <v>37.827502692133358</v>
      </c>
      <c r="G20" s="5"/>
      <c r="H20" s="14">
        <f t="shared" si="4"/>
        <v>99420.470995078111</v>
      </c>
      <c r="I20" s="15">
        <f t="shared" si="5"/>
        <v>0.88797138218619198</v>
      </c>
      <c r="J20" s="14">
        <f t="shared" si="6"/>
        <v>88282.533047101722</v>
      </c>
      <c r="K20" s="14">
        <f>SUM($J20:J$127)</f>
        <v>3339507.7565075927</v>
      </c>
      <c r="L20" s="16">
        <f t="shared" si="7"/>
        <v>37.827502692133358</v>
      </c>
      <c r="M20" s="16"/>
      <c r="N20" s="6">
        <v>6</v>
      </c>
      <c r="O20" s="6">
        <f t="shared" si="0"/>
        <v>6</v>
      </c>
      <c r="P20" s="6">
        <f t="shared" si="8"/>
        <v>99420.470995078111</v>
      </c>
      <c r="Q20" s="6">
        <f t="shared" si="9"/>
        <v>99420.470995078111</v>
      </c>
      <c r="R20" s="5">
        <f t="shared" si="10"/>
        <v>99420.470995078111</v>
      </c>
      <c r="S20" s="5">
        <f t="shared" si="11"/>
        <v>8777091016.1814003</v>
      </c>
      <c r="T20" s="20">
        <f>SUM(S20:$S$136)</f>
        <v>313421499908.42865</v>
      </c>
      <c r="U20" s="6">
        <f t="shared" si="12"/>
        <v>35.709040652604187</v>
      </c>
    </row>
    <row r="21" spans="1:21" x14ac:dyDescent="0.2">
      <c r="A21" s="21">
        <v>7</v>
      </c>
      <c r="B21" s="22">
        <f>Absterbeordnung!B15</f>
        <v>99408.101043961273</v>
      </c>
      <c r="C21" s="15">
        <f t="shared" si="1"/>
        <v>0.87056017861391388</v>
      </c>
      <c r="D21" s="14">
        <f t="shared" si="2"/>
        <v>86540.734200500927</v>
      </c>
      <c r="E21" s="14">
        <f>SUM(D21:$D$127)</f>
        <v>3251225.2234604913</v>
      </c>
      <c r="F21" s="16">
        <f t="shared" si="3"/>
        <v>37.568727068202662</v>
      </c>
      <c r="G21" s="5"/>
      <c r="H21" s="14">
        <f t="shared" si="4"/>
        <v>99408.101043961273</v>
      </c>
      <c r="I21" s="15">
        <f t="shared" si="5"/>
        <v>0.87056017861391388</v>
      </c>
      <c r="J21" s="14">
        <f t="shared" si="6"/>
        <v>86540.734200500927</v>
      </c>
      <c r="K21" s="14">
        <f>SUM($J21:J$127)</f>
        <v>3251225.2234604913</v>
      </c>
      <c r="L21" s="16">
        <f t="shared" si="7"/>
        <v>37.568727068202662</v>
      </c>
      <c r="M21" s="16"/>
      <c r="N21" s="6">
        <v>7</v>
      </c>
      <c r="O21" s="6">
        <f t="shared" si="0"/>
        <v>7</v>
      </c>
      <c r="P21" s="6">
        <f t="shared" si="8"/>
        <v>99408.101043961273</v>
      </c>
      <c r="Q21" s="6">
        <f t="shared" si="9"/>
        <v>99408.101043961273</v>
      </c>
      <c r="R21" s="5">
        <f t="shared" si="10"/>
        <v>99408.101043961273</v>
      </c>
      <c r="S21" s="5">
        <f t="shared" si="11"/>
        <v>8602850049.821991</v>
      </c>
      <c r="T21" s="20">
        <f>SUM(S21:$S$136)</f>
        <v>304644408892.24731</v>
      </c>
      <c r="U21" s="6">
        <f t="shared" si="12"/>
        <v>35.41203288769993</v>
      </c>
    </row>
    <row r="22" spans="1:21" x14ac:dyDescent="0.2">
      <c r="A22" s="21">
        <v>8</v>
      </c>
      <c r="B22" s="22">
        <f>Absterbeordnung!B16</f>
        <v>99395.850177879533</v>
      </c>
      <c r="C22" s="15">
        <f t="shared" si="1"/>
        <v>0.85349037119011162</v>
      </c>
      <c r="D22" s="14">
        <f t="shared" si="2"/>
        <v>84833.401063075129</v>
      </c>
      <c r="E22" s="14">
        <f>SUM(D22:$D$127)</f>
        <v>3164684.4892599895</v>
      </c>
      <c r="F22" s="16">
        <f t="shared" si="3"/>
        <v>37.304698970008175</v>
      </c>
      <c r="G22" s="5"/>
      <c r="H22" s="14">
        <f t="shared" si="4"/>
        <v>99395.850177879533</v>
      </c>
      <c r="I22" s="15">
        <f t="shared" si="5"/>
        <v>0.85349037119011162</v>
      </c>
      <c r="J22" s="14">
        <f t="shared" si="6"/>
        <v>84833.401063075129</v>
      </c>
      <c r="K22" s="14">
        <f>SUM($J22:J$127)</f>
        <v>3164684.4892599895</v>
      </c>
      <c r="L22" s="16">
        <f t="shared" si="7"/>
        <v>37.304698970008175</v>
      </c>
      <c r="M22" s="16"/>
      <c r="N22" s="6">
        <v>8</v>
      </c>
      <c r="O22" s="6">
        <f t="shared" si="0"/>
        <v>8</v>
      </c>
      <c r="P22" s="6">
        <f t="shared" si="8"/>
        <v>99395.850177879533</v>
      </c>
      <c r="Q22" s="6">
        <f t="shared" si="9"/>
        <v>99395.850177879533</v>
      </c>
      <c r="R22" s="5">
        <f t="shared" si="10"/>
        <v>99395.850177879533</v>
      </c>
      <c r="S22" s="5">
        <f t="shared" si="11"/>
        <v>8432088022.1453819</v>
      </c>
      <c r="T22" s="20">
        <f>SUM(S22:$S$136)</f>
        <v>296041558842.42535</v>
      </c>
      <c r="U22" s="6">
        <f t="shared" si="12"/>
        <v>35.10892652744193</v>
      </c>
    </row>
    <row r="23" spans="1:21" x14ac:dyDescent="0.2">
      <c r="A23" s="21">
        <v>9</v>
      </c>
      <c r="B23" s="22">
        <f>Absterbeordnung!B17</f>
        <v>99383.878573754133</v>
      </c>
      <c r="C23" s="15">
        <f t="shared" si="1"/>
        <v>0.83675526587265847</v>
      </c>
      <c r="D23" s="14">
        <f t="shared" si="2"/>
        <v>83159.983739437652</v>
      </c>
      <c r="E23" s="14">
        <f>SUM(D23:$D$127)</f>
        <v>3079851.0881969151</v>
      </c>
      <c r="F23" s="16">
        <f t="shared" si="3"/>
        <v>37.035253612445473</v>
      </c>
      <c r="G23" s="5"/>
      <c r="H23" s="14">
        <f t="shared" si="4"/>
        <v>99383.878573754133</v>
      </c>
      <c r="I23" s="15">
        <f t="shared" si="5"/>
        <v>0.83675526587265847</v>
      </c>
      <c r="J23" s="14">
        <f t="shared" si="6"/>
        <v>83159.983739437652</v>
      </c>
      <c r="K23" s="14">
        <f>SUM($J23:J$127)</f>
        <v>3079851.0881969151</v>
      </c>
      <c r="L23" s="16">
        <f t="shared" si="7"/>
        <v>37.035253612445473</v>
      </c>
      <c r="M23" s="16"/>
      <c r="N23" s="6">
        <v>9</v>
      </c>
      <c r="O23" s="6">
        <f t="shared" si="0"/>
        <v>9</v>
      </c>
      <c r="P23" s="6">
        <f t="shared" si="8"/>
        <v>99383.878573754133</v>
      </c>
      <c r="Q23" s="6">
        <f t="shared" si="9"/>
        <v>99383.878573754133</v>
      </c>
      <c r="R23" s="5">
        <f t="shared" si="10"/>
        <v>99383.878573754133</v>
      </c>
      <c r="S23" s="5">
        <f t="shared" si="11"/>
        <v>8264761726.1556387</v>
      </c>
      <c r="T23" s="20">
        <f>SUM(S23:$S$136)</f>
        <v>287609470820.28003</v>
      </c>
      <c r="U23" s="6">
        <f t="shared" si="12"/>
        <v>34.799487311301085</v>
      </c>
    </row>
    <row r="24" spans="1:21" x14ac:dyDescent="0.2">
      <c r="A24" s="21">
        <v>10</v>
      </c>
      <c r="B24" s="22">
        <f>Absterbeordnung!B18</f>
        <v>99373.038200556679</v>
      </c>
      <c r="C24" s="15">
        <f t="shared" si="1"/>
        <v>0.82034829987515534</v>
      </c>
      <c r="D24" s="14">
        <f t="shared" si="2"/>
        <v>81520.50294125553</v>
      </c>
      <c r="E24" s="14">
        <f>SUM(D24:$D$127)</f>
        <v>2996691.1044574776</v>
      </c>
      <c r="F24" s="16">
        <f t="shared" si="3"/>
        <v>36.759968306585677</v>
      </c>
      <c r="G24" s="5"/>
      <c r="H24" s="14">
        <f t="shared" si="4"/>
        <v>99373.038200556679</v>
      </c>
      <c r="I24" s="15">
        <f t="shared" si="5"/>
        <v>0.82034829987515534</v>
      </c>
      <c r="J24" s="14">
        <f t="shared" si="6"/>
        <v>81520.50294125553</v>
      </c>
      <c r="K24" s="14">
        <f>SUM($J24:J$127)</f>
        <v>2996691.1044574776</v>
      </c>
      <c r="L24" s="16">
        <f t="shared" si="7"/>
        <v>36.759968306585677</v>
      </c>
      <c r="M24" s="16"/>
      <c r="N24" s="6">
        <v>10</v>
      </c>
      <c r="O24" s="6">
        <f t="shared" si="0"/>
        <v>10</v>
      </c>
      <c r="P24" s="6">
        <f t="shared" si="8"/>
        <v>99373.038200556679</v>
      </c>
      <c r="Q24" s="6">
        <f t="shared" si="9"/>
        <v>99373.038200556679</v>
      </c>
      <c r="R24" s="5">
        <f t="shared" si="10"/>
        <v>99373.038200556679</v>
      </c>
      <c r="S24" s="5">
        <f t="shared" si="11"/>
        <v>8100940052.9099798</v>
      </c>
      <c r="T24" s="20">
        <f>SUM(S24:$S$136)</f>
        <v>279344709094.12427</v>
      </c>
      <c r="U24" s="6">
        <f t="shared" si="12"/>
        <v>34.482999166717626</v>
      </c>
    </row>
    <row r="25" spans="1:21" x14ac:dyDescent="0.2">
      <c r="A25" s="21">
        <v>11</v>
      </c>
      <c r="B25" s="22">
        <f>Absterbeordnung!B19</f>
        <v>99362.74621863199</v>
      </c>
      <c r="C25" s="15">
        <f t="shared" si="1"/>
        <v>0.80426303909328967</v>
      </c>
      <c r="D25" s="14">
        <f t="shared" si="2"/>
        <v>79913.78424645224</v>
      </c>
      <c r="E25" s="14">
        <f>SUM(D25:$D$127)</f>
        <v>2915170.6015162216</v>
      </c>
      <c r="F25" s="16">
        <f t="shared" si="3"/>
        <v>36.478945766426271</v>
      </c>
      <c r="G25" s="5"/>
      <c r="H25" s="14">
        <f t="shared" si="4"/>
        <v>99362.74621863199</v>
      </c>
      <c r="I25" s="15">
        <f t="shared" si="5"/>
        <v>0.80426303909328967</v>
      </c>
      <c r="J25" s="14">
        <f t="shared" si="6"/>
        <v>79913.78424645224</v>
      </c>
      <c r="K25" s="14">
        <f>SUM($J25:J$127)</f>
        <v>2915170.6015162216</v>
      </c>
      <c r="L25" s="16">
        <f t="shared" si="7"/>
        <v>36.478945766426271</v>
      </c>
      <c r="M25" s="16"/>
      <c r="N25" s="6">
        <v>11</v>
      </c>
      <c r="O25" s="6">
        <f t="shared" si="0"/>
        <v>11</v>
      </c>
      <c r="P25" s="6">
        <f t="shared" si="8"/>
        <v>99362.74621863199</v>
      </c>
      <c r="Q25" s="6">
        <f t="shared" si="9"/>
        <v>99362.74621863199</v>
      </c>
      <c r="R25" s="5">
        <f t="shared" si="10"/>
        <v>99362.74621863199</v>
      </c>
      <c r="S25" s="5">
        <f t="shared" si="11"/>
        <v>7940453063.4507446</v>
      </c>
      <c r="T25" s="20">
        <f>SUM(S25:$S$136)</f>
        <v>271243769041.21417</v>
      </c>
      <c r="U25" s="6">
        <f t="shared" si="12"/>
        <v>34.159734573550601</v>
      </c>
    </row>
    <row r="26" spans="1:21" x14ac:dyDescent="0.2">
      <c r="A26" s="21">
        <v>12</v>
      </c>
      <c r="B26" s="22">
        <f>Absterbeordnung!B20</f>
        <v>99348.601625457784</v>
      </c>
      <c r="C26" s="15">
        <f t="shared" si="1"/>
        <v>0.78849317558165644</v>
      </c>
      <c r="D26" s="14">
        <f t="shared" si="2"/>
        <v>78335.69438525413</v>
      </c>
      <c r="E26" s="14">
        <f>SUM(D26:$D$127)</f>
        <v>2835256.81726977</v>
      </c>
      <c r="F26" s="16">
        <f t="shared" si="3"/>
        <v>36.193676963224533</v>
      </c>
      <c r="G26" s="5"/>
      <c r="H26" s="14">
        <f t="shared" si="4"/>
        <v>99348.601625457784</v>
      </c>
      <c r="I26" s="15">
        <f t="shared" si="5"/>
        <v>0.78849317558165644</v>
      </c>
      <c r="J26" s="14">
        <f t="shared" si="6"/>
        <v>78335.69438525413</v>
      </c>
      <c r="K26" s="14">
        <f>SUM($J26:J$127)</f>
        <v>2835256.81726977</v>
      </c>
      <c r="L26" s="16">
        <f t="shared" si="7"/>
        <v>36.193676963224533</v>
      </c>
      <c r="M26" s="16"/>
      <c r="N26" s="6">
        <v>12</v>
      </c>
      <c r="O26" s="6">
        <f t="shared" si="0"/>
        <v>12</v>
      </c>
      <c r="P26" s="6">
        <f t="shared" si="8"/>
        <v>99348.601625457784</v>
      </c>
      <c r="Q26" s="6">
        <f t="shared" si="9"/>
        <v>99348.601625457784</v>
      </c>
      <c r="R26" s="5">
        <f t="shared" si="10"/>
        <v>99348.601625457784</v>
      </c>
      <c r="S26" s="5">
        <f t="shared" si="11"/>
        <v>7782541694.5342216</v>
      </c>
      <c r="T26" s="20">
        <f>SUM(S26:$S$136)</f>
        <v>263303315977.76343</v>
      </c>
      <c r="U26" s="6">
        <f t="shared" si="12"/>
        <v>33.832560918071884</v>
      </c>
    </row>
    <row r="27" spans="1:21" x14ac:dyDescent="0.2">
      <c r="A27" s="21">
        <v>13</v>
      </c>
      <c r="B27" s="22">
        <f>Absterbeordnung!B21</f>
        <v>99334.32020952196</v>
      </c>
      <c r="C27" s="15">
        <f t="shared" si="1"/>
        <v>0.77303252508005538</v>
      </c>
      <c r="D27" s="14">
        <f t="shared" si="2"/>
        <v>76788.660378677538</v>
      </c>
      <c r="E27" s="14">
        <f>SUM(D27:$D$127)</f>
        <v>2756921.1228845157</v>
      </c>
      <c r="F27" s="16">
        <f t="shared" si="3"/>
        <v>35.902711536950449</v>
      </c>
      <c r="G27" s="5"/>
      <c r="H27" s="14">
        <f t="shared" si="4"/>
        <v>99334.32020952196</v>
      </c>
      <c r="I27" s="15">
        <f t="shared" si="5"/>
        <v>0.77303252508005538</v>
      </c>
      <c r="J27" s="14">
        <f t="shared" si="6"/>
        <v>76788.660378677538</v>
      </c>
      <c r="K27" s="14">
        <f>SUM($J27:J$127)</f>
        <v>2756921.1228845157</v>
      </c>
      <c r="L27" s="16">
        <f t="shared" si="7"/>
        <v>35.902711536950449</v>
      </c>
      <c r="M27" s="16"/>
      <c r="N27" s="6">
        <v>13</v>
      </c>
      <c r="O27" s="6">
        <f t="shared" si="0"/>
        <v>13</v>
      </c>
      <c r="P27" s="6">
        <f t="shared" si="8"/>
        <v>99334.32020952196</v>
      </c>
      <c r="Q27" s="6">
        <f t="shared" si="9"/>
        <v>99334.32020952196</v>
      </c>
      <c r="R27" s="5">
        <f t="shared" si="10"/>
        <v>99334.32020952196</v>
      </c>
      <c r="S27" s="5">
        <f t="shared" si="11"/>
        <v>7627749378.5157862</v>
      </c>
      <c r="T27" s="20">
        <f>SUM(S27:$S$136)</f>
        <v>255520774283.22925</v>
      </c>
      <c r="U27" s="6">
        <f t="shared" si="12"/>
        <v>33.498842398116217</v>
      </c>
    </row>
    <row r="28" spans="1:21" x14ac:dyDescent="0.2">
      <c r="A28" s="21">
        <v>14</v>
      </c>
      <c r="B28" s="22">
        <f>Absterbeordnung!B22</f>
        <v>99318.894813337043</v>
      </c>
      <c r="C28" s="15">
        <f t="shared" si="1"/>
        <v>0.75787502458828948</v>
      </c>
      <c r="D28" s="14">
        <f t="shared" si="2"/>
        <v>75271.309848739547</v>
      </c>
      <c r="E28" s="14">
        <f>SUM(D28:$D$127)</f>
        <v>2680132.4625058384</v>
      </c>
      <c r="F28" s="16">
        <f t="shared" si="3"/>
        <v>35.606294986651122</v>
      </c>
      <c r="G28" s="5"/>
      <c r="H28" s="14">
        <f t="shared" si="4"/>
        <v>99318.894813337043</v>
      </c>
      <c r="I28" s="15">
        <f t="shared" si="5"/>
        <v>0.75787502458828948</v>
      </c>
      <c r="J28" s="14">
        <f t="shared" si="6"/>
        <v>75271.309848739547</v>
      </c>
      <c r="K28" s="14">
        <f>SUM($J28:J$127)</f>
        <v>2680132.4625058384</v>
      </c>
      <c r="L28" s="16">
        <f t="shared" si="7"/>
        <v>35.606294986651122</v>
      </c>
      <c r="M28" s="16"/>
      <c r="N28" s="6">
        <v>14</v>
      </c>
      <c r="O28" s="6">
        <f t="shared" si="0"/>
        <v>14</v>
      </c>
      <c r="P28" s="6">
        <f t="shared" si="8"/>
        <v>99318.894813337043</v>
      </c>
      <c r="Q28" s="6">
        <f t="shared" si="9"/>
        <v>99318.894813337043</v>
      </c>
      <c r="R28" s="5">
        <f t="shared" si="10"/>
        <v>99318.894813337043</v>
      </c>
      <c r="S28" s="5">
        <f t="shared" si="11"/>
        <v>7475863305.3290634</v>
      </c>
      <c r="T28" s="20">
        <f>SUM(S28:$S$136)</f>
        <v>247893024904.71344</v>
      </c>
      <c r="U28" s="6">
        <f t="shared" si="12"/>
        <v>33.159116851161045</v>
      </c>
    </row>
    <row r="29" spans="1:21" x14ac:dyDescent="0.2">
      <c r="A29" s="21">
        <v>15</v>
      </c>
      <c r="B29" s="22">
        <f>Absterbeordnung!B23</f>
        <v>99299.083932783236</v>
      </c>
      <c r="C29" s="15">
        <f t="shared" si="1"/>
        <v>0.74301472998851925</v>
      </c>
      <c r="D29" s="14">
        <f t="shared" si="2"/>
        <v>73780.682036424245</v>
      </c>
      <c r="E29" s="14">
        <f>SUM(D29:$D$127)</f>
        <v>2604861.1526570991</v>
      </c>
      <c r="F29" s="16">
        <f t="shared" si="3"/>
        <v>35.30546317491514</v>
      </c>
      <c r="G29" s="5"/>
      <c r="H29" s="14">
        <f t="shared" si="4"/>
        <v>99299.083932783236</v>
      </c>
      <c r="I29" s="15">
        <f t="shared" si="5"/>
        <v>0.74301472998851925</v>
      </c>
      <c r="J29" s="14">
        <f t="shared" si="6"/>
        <v>73780.682036424245</v>
      </c>
      <c r="K29" s="14">
        <f>SUM($J29:J$127)</f>
        <v>2604861.1526570991</v>
      </c>
      <c r="L29" s="16">
        <f t="shared" si="7"/>
        <v>35.30546317491514</v>
      </c>
      <c r="M29" s="16"/>
      <c r="N29" s="6">
        <v>15</v>
      </c>
      <c r="O29" s="6">
        <f t="shared" si="0"/>
        <v>15</v>
      </c>
      <c r="P29" s="6">
        <f t="shared" si="8"/>
        <v>99299.083932783236</v>
      </c>
      <c r="Q29" s="6">
        <f t="shared" si="9"/>
        <v>99299.083932783236</v>
      </c>
      <c r="R29" s="5">
        <f t="shared" si="10"/>
        <v>99299.083932783236</v>
      </c>
      <c r="S29" s="5">
        <f t="shared" si="11"/>
        <v>7326354138.1528845</v>
      </c>
      <c r="T29" s="20">
        <f>SUM(S29:$S$136)</f>
        <v>240417161599.38443</v>
      </c>
      <c r="U29" s="6">
        <f t="shared" si="12"/>
        <v>32.815389082460904</v>
      </c>
    </row>
    <row r="30" spans="1:21" x14ac:dyDescent="0.2">
      <c r="A30" s="21">
        <v>16</v>
      </c>
      <c r="B30" s="22">
        <f>Absterbeordnung!B24</f>
        <v>99275.146905884278</v>
      </c>
      <c r="C30" s="15">
        <f t="shared" si="1"/>
        <v>0.72844581371423445</v>
      </c>
      <c r="D30" s="14">
        <f t="shared" si="2"/>
        <v>72316.565169457041</v>
      </c>
      <c r="E30" s="14">
        <f>SUM(D30:$D$127)</f>
        <v>2531080.4706206745</v>
      </c>
      <c r="F30" s="16">
        <f t="shared" si="3"/>
        <v>35.000009537091209</v>
      </c>
      <c r="G30" s="5"/>
      <c r="H30" s="14">
        <f t="shared" si="4"/>
        <v>99275.146905884278</v>
      </c>
      <c r="I30" s="15">
        <f t="shared" si="5"/>
        <v>0.72844581371423445</v>
      </c>
      <c r="J30" s="14">
        <f t="shared" si="6"/>
        <v>72316.565169457041</v>
      </c>
      <c r="K30" s="14">
        <f>SUM($J30:J$127)</f>
        <v>2531080.4706206745</v>
      </c>
      <c r="L30" s="16">
        <f t="shared" si="7"/>
        <v>35.000009537091209</v>
      </c>
      <c r="M30" s="16"/>
      <c r="N30" s="6">
        <v>16</v>
      </c>
      <c r="O30" s="6">
        <f t="shared" si="0"/>
        <v>16</v>
      </c>
      <c r="P30" s="6">
        <f t="shared" si="8"/>
        <v>99275.146905884278</v>
      </c>
      <c r="Q30" s="6">
        <f t="shared" si="9"/>
        <v>99275.146905884278</v>
      </c>
      <c r="R30" s="5">
        <f t="shared" si="10"/>
        <v>99275.146905884278</v>
      </c>
      <c r="S30" s="5">
        <f t="shared" si="11"/>
        <v>7179237630.9268007</v>
      </c>
      <c r="T30" s="20">
        <f>SUM(S30:$S$136)</f>
        <v>233090807461.23151</v>
      </c>
      <c r="U30" s="6">
        <f t="shared" si="12"/>
        <v>32.467348128597983</v>
      </c>
    </row>
    <row r="31" spans="1:21" x14ac:dyDescent="0.2">
      <c r="A31" s="21">
        <v>17</v>
      </c>
      <c r="B31" s="22">
        <f>Absterbeordnung!B25</f>
        <v>99233.727398963732</v>
      </c>
      <c r="C31" s="15">
        <f t="shared" si="1"/>
        <v>0.7141625624649357</v>
      </c>
      <c r="D31" s="14">
        <f t="shared" si="2"/>
        <v>70869.01304219084</v>
      </c>
      <c r="E31" s="14">
        <f>SUM(D31:$D$127)</f>
        <v>2458763.9054512172</v>
      </c>
      <c r="F31" s="16">
        <f t="shared" si="3"/>
        <v>34.694484936419641</v>
      </c>
      <c r="G31" s="5"/>
      <c r="H31" s="14">
        <f t="shared" si="4"/>
        <v>99233.727398963732</v>
      </c>
      <c r="I31" s="15">
        <f t="shared" si="5"/>
        <v>0.7141625624649357</v>
      </c>
      <c r="J31" s="14">
        <f t="shared" si="6"/>
        <v>70869.01304219084</v>
      </c>
      <c r="K31" s="14">
        <f>SUM($J31:J$127)</f>
        <v>2458763.9054512172</v>
      </c>
      <c r="L31" s="16">
        <f t="shared" si="7"/>
        <v>34.694484936419641</v>
      </c>
      <c r="M31" s="16"/>
      <c r="N31" s="6">
        <v>17</v>
      </c>
      <c r="O31" s="6">
        <f t="shared" si="0"/>
        <v>17</v>
      </c>
      <c r="P31" s="6">
        <f t="shared" si="8"/>
        <v>99233.727398963732</v>
      </c>
      <c r="Q31" s="6">
        <f t="shared" si="9"/>
        <v>99233.727398963732</v>
      </c>
      <c r="R31" s="5">
        <f t="shared" si="10"/>
        <v>99233.727398963732</v>
      </c>
      <c r="S31" s="5">
        <f t="shared" si="11"/>
        <v>7032596321.262372</v>
      </c>
      <c r="T31" s="20">
        <f>SUM(S31:$S$136)</f>
        <v>225911569830.30475</v>
      </c>
      <c r="U31" s="6">
        <f t="shared" si="12"/>
        <v>32.12349458297259</v>
      </c>
    </row>
    <row r="32" spans="1:21" x14ac:dyDescent="0.2">
      <c r="A32" s="21">
        <v>18</v>
      </c>
      <c r="B32" s="22">
        <f>Absterbeordnung!B26</f>
        <v>99183.951669477843</v>
      </c>
      <c r="C32" s="15">
        <f t="shared" si="1"/>
        <v>0.7001593749656233</v>
      </c>
      <c r="D32" s="14">
        <f t="shared" si="2"/>
        <v>69444.573607522194</v>
      </c>
      <c r="E32" s="14">
        <f>SUM(D32:$D$127)</f>
        <v>2387894.8924090262</v>
      </c>
      <c r="F32" s="16">
        <f t="shared" si="3"/>
        <v>34.385622495209198</v>
      </c>
      <c r="G32" s="5"/>
      <c r="H32" s="14">
        <f t="shared" si="4"/>
        <v>99183.951669477843</v>
      </c>
      <c r="I32" s="15">
        <f t="shared" si="5"/>
        <v>0.7001593749656233</v>
      </c>
      <c r="J32" s="14">
        <f t="shared" si="6"/>
        <v>69444.573607522194</v>
      </c>
      <c r="K32" s="14">
        <f>SUM($J32:J$127)</f>
        <v>2387894.8924090262</v>
      </c>
      <c r="L32" s="16">
        <f t="shared" si="7"/>
        <v>34.385622495209198</v>
      </c>
      <c r="M32" s="16"/>
      <c r="N32" s="6">
        <v>18</v>
      </c>
      <c r="O32" s="6">
        <f t="shared" si="0"/>
        <v>18</v>
      </c>
      <c r="P32" s="6">
        <f t="shared" si="8"/>
        <v>99183.951669477843</v>
      </c>
      <c r="Q32" s="6">
        <f t="shared" si="9"/>
        <v>99183.951669477843</v>
      </c>
      <c r="R32" s="5">
        <f t="shared" si="10"/>
        <v>99183.951669477843</v>
      </c>
      <c r="S32" s="5">
        <f t="shared" si="11"/>
        <v>6887787232.3959789</v>
      </c>
      <c r="T32" s="20">
        <f>SUM(S32:$S$136)</f>
        <v>218878973509.04236</v>
      </c>
      <c r="U32" s="6">
        <f t="shared" si="12"/>
        <v>31.777836063165285</v>
      </c>
    </row>
    <row r="33" spans="1:21" x14ac:dyDescent="0.2">
      <c r="A33" s="21">
        <v>19</v>
      </c>
      <c r="B33" s="22">
        <f>Absterbeordnung!B27</f>
        <v>99101.511011295923</v>
      </c>
      <c r="C33" s="15">
        <f t="shared" si="1"/>
        <v>0.68643075977021895</v>
      </c>
      <c r="D33" s="14">
        <f t="shared" si="2"/>
        <v>68026.325497860584</v>
      </c>
      <c r="E33" s="14">
        <f>SUM(D33:$D$127)</f>
        <v>2318450.3188015036</v>
      </c>
      <c r="F33" s="16">
        <f t="shared" si="3"/>
        <v>34.081663265413603</v>
      </c>
      <c r="G33" s="5"/>
      <c r="H33" s="14">
        <f t="shared" si="4"/>
        <v>99101.511011295923</v>
      </c>
      <c r="I33" s="15">
        <f t="shared" si="5"/>
        <v>0.68643075977021895</v>
      </c>
      <c r="J33" s="14">
        <f t="shared" si="6"/>
        <v>68026.325497860584</v>
      </c>
      <c r="K33" s="14">
        <f>SUM($J33:J$127)</f>
        <v>2318450.3188015036</v>
      </c>
      <c r="L33" s="16">
        <f t="shared" si="7"/>
        <v>34.081663265413603</v>
      </c>
      <c r="M33" s="16"/>
      <c r="N33" s="6">
        <v>19</v>
      </c>
      <c r="O33" s="6">
        <f t="shared" si="0"/>
        <v>19</v>
      </c>
      <c r="P33" s="6">
        <f t="shared" si="8"/>
        <v>99101.511011295923</v>
      </c>
      <c r="Q33" s="6">
        <f t="shared" si="9"/>
        <v>99101.511011295923</v>
      </c>
      <c r="R33" s="5">
        <f t="shared" si="10"/>
        <v>99101.511011295923</v>
      </c>
      <c r="S33" s="5">
        <f t="shared" si="11"/>
        <v>6741511645.3842316</v>
      </c>
      <c r="T33" s="20">
        <f>SUM(S33:$S$136)</f>
        <v>211991186276.64639</v>
      </c>
      <c r="U33" s="6">
        <f t="shared" si="12"/>
        <v>31.445645639697471</v>
      </c>
    </row>
    <row r="34" spans="1:21" x14ac:dyDescent="0.2">
      <c r="A34" s="21">
        <v>20</v>
      </c>
      <c r="B34" s="22">
        <f>Absterbeordnung!B28</f>
        <v>99017.527086300499</v>
      </c>
      <c r="C34" s="15">
        <f t="shared" si="1"/>
        <v>0.67297133310805779</v>
      </c>
      <c r="D34" s="14">
        <f t="shared" si="2"/>
        <v>66635.957204330873</v>
      </c>
      <c r="E34" s="14">
        <f>SUM(D34:$D$127)</f>
        <v>2250423.9933036431</v>
      </c>
      <c r="F34" s="16">
        <f t="shared" si="3"/>
        <v>33.771916660595089</v>
      </c>
      <c r="G34" s="5"/>
      <c r="H34" s="14">
        <f t="shared" si="4"/>
        <v>99017.527086300499</v>
      </c>
      <c r="I34" s="15">
        <f t="shared" si="5"/>
        <v>0.67297133310805779</v>
      </c>
      <c r="J34" s="14">
        <f t="shared" si="6"/>
        <v>66635.957204330873</v>
      </c>
      <c r="K34" s="14">
        <f>SUM($J34:J$127)</f>
        <v>2250423.9933036431</v>
      </c>
      <c r="L34" s="16">
        <f t="shared" si="7"/>
        <v>33.771916660595089</v>
      </c>
      <c r="M34" s="16"/>
      <c r="N34" s="6">
        <v>20</v>
      </c>
      <c r="O34" s="6">
        <f t="shared" si="0"/>
        <v>20</v>
      </c>
      <c r="P34" s="6">
        <f t="shared" si="8"/>
        <v>99017.527086300499</v>
      </c>
      <c r="Q34" s="6">
        <f t="shared" si="9"/>
        <v>99017.527086300499</v>
      </c>
      <c r="R34" s="5">
        <f t="shared" si="10"/>
        <v>99017.527086300499</v>
      </c>
      <c r="S34" s="5">
        <f t="shared" si="11"/>
        <v>6598127697.4013929</v>
      </c>
      <c r="T34" s="20">
        <f>SUM(S34:$S$136)</f>
        <v>205249674631.26218</v>
      </c>
      <c r="U34" s="6">
        <f t="shared" si="12"/>
        <v>31.107260126550404</v>
      </c>
    </row>
    <row r="35" spans="1:21" x14ac:dyDescent="0.2">
      <c r="A35" s="21">
        <v>21</v>
      </c>
      <c r="B35" s="22">
        <f>Absterbeordnung!B29</f>
        <v>98934.706050411725</v>
      </c>
      <c r="C35" s="15">
        <f t="shared" si="1"/>
        <v>0.65977581677260566</v>
      </c>
      <c r="D35" s="14">
        <f t="shared" si="2"/>
        <v>65274.72649156805</v>
      </c>
      <c r="E35" s="14">
        <f>SUM(D35:$D$127)</f>
        <v>2183788.0360993119</v>
      </c>
      <c r="F35" s="16">
        <f t="shared" si="3"/>
        <v>33.455337976504666</v>
      </c>
      <c r="G35" s="5"/>
      <c r="H35" s="14">
        <f t="shared" si="4"/>
        <v>98934.706050411725</v>
      </c>
      <c r="I35" s="15">
        <f t="shared" si="5"/>
        <v>0.65977581677260566</v>
      </c>
      <c r="J35" s="14">
        <f t="shared" si="6"/>
        <v>65274.72649156805</v>
      </c>
      <c r="K35" s="14">
        <f>SUM($J35:J$127)</f>
        <v>2183788.0360993119</v>
      </c>
      <c r="L35" s="16">
        <f t="shared" si="7"/>
        <v>33.455337976504666</v>
      </c>
      <c r="M35" s="16"/>
      <c r="N35" s="6">
        <v>21</v>
      </c>
      <c r="O35" s="6">
        <f t="shared" si="0"/>
        <v>21</v>
      </c>
      <c r="P35" s="6">
        <f t="shared" si="8"/>
        <v>98934.706050411725</v>
      </c>
      <c r="Q35" s="6">
        <f t="shared" si="9"/>
        <v>98934.706050411725</v>
      </c>
      <c r="R35" s="5">
        <f t="shared" si="10"/>
        <v>98934.706050411725</v>
      </c>
      <c r="S35" s="5">
        <f t="shared" si="11"/>
        <v>6457935877.9643078</v>
      </c>
      <c r="T35" s="20">
        <f>SUM(S35:$S$136)</f>
        <v>198651546933.86081</v>
      </c>
      <c r="U35" s="6">
        <f t="shared" si="12"/>
        <v>30.760842270313841</v>
      </c>
    </row>
    <row r="36" spans="1:21" x14ac:dyDescent="0.2">
      <c r="A36" s="21">
        <v>22</v>
      </c>
      <c r="B36" s="22">
        <f>Absterbeordnung!B30</f>
        <v>98851.333571007825</v>
      </c>
      <c r="C36" s="15">
        <f t="shared" si="1"/>
        <v>0.64683903605157411</v>
      </c>
      <c r="D36" s="14">
        <f t="shared" si="2"/>
        <v>63940.90131948331</v>
      </c>
      <c r="E36" s="14">
        <f>SUM(D36:$D$127)</f>
        <v>2118513.3096077433</v>
      </c>
      <c r="F36" s="16">
        <f t="shared" si="3"/>
        <v>33.13236544825206</v>
      </c>
      <c r="G36" s="5"/>
      <c r="H36" s="14">
        <f t="shared" si="4"/>
        <v>98851.333571007825</v>
      </c>
      <c r="I36" s="15">
        <f t="shared" si="5"/>
        <v>0.64683903605157411</v>
      </c>
      <c r="J36" s="14">
        <f t="shared" si="6"/>
        <v>63940.90131948331</v>
      </c>
      <c r="K36" s="14">
        <f>SUM($J36:J$127)</f>
        <v>2118513.3096077433</v>
      </c>
      <c r="L36" s="16">
        <f t="shared" si="7"/>
        <v>33.13236544825206</v>
      </c>
      <c r="M36" s="16"/>
      <c r="N36" s="6">
        <v>22</v>
      </c>
      <c r="O36" s="6">
        <f t="shared" si="0"/>
        <v>22</v>
      </c>
      <c r="P36" s="6">
        <f t="shared" si="8"/>
        <v>98851.333571007825</v>
      </c>
      <c r="Q36" s="6">
        <f t="shared" si="9"/>
        <v>98851.333571007825</v>
      </c>
      <c r="R36" s="5">
        <f t="shared" si="10"/>
        <v>98851.333571007825</v>
      </c>
      <c r="S36" s="5">
        <f t="shared" si="11"/>
        <v>6320643365.1631393</v>
      </c>
      <c r="T36" s="20">
        <f>SUM(S36:$S$136)</f>
        <v>192193611055.89651</v>
      </c>
      <c r="U36" s="6">
        <f t="shared" si="12"/>
        <v>30.407286086601705</v>
      </c>
    </row>
    <row r="37" spans="1:21" x14ac:dyDescent="0.2">
      <c r="A37" s="21">
        <v>23</v>
      </c>
      <c r="B37" s="22">
        <f>Absterbeordnung!B31</f>
        <v>98772.957270321931</v>
      </c>
      <c r="C37" s="15">
        <f t="shared" si="1"/>
        <v>0.63415591769762181</v>
      </c>
      <c r="D37" s="14">
        <f t="shared" si="2"/>
        <v>62637.455361468987</v>
      </c>
      <c r="E37" s="14">
        <f>SUM(D37:$D$127)</f>
        <v>2054572.40828826</v>
      </c>
      <c r="F37" s="16">
        <f t="shared" si="3"/>
        <v>32.801019716265749</v>
      </c>
      <c r="G37" s="5"/>
      <c r="H37" s="14">
        <f t="shared" si="4"/>
        <v>98772.957270321931</v>
      </c>
      <c r="I37" s="15">
        <f t="shared" si="5"/>
        <v>0.63415591769762181</v>
      </c>
      <c r="J37" s="14">
        <f t="shared" si="6"/>
        <v>62637.455361468987</v>
      </c>
      <c r="K37" s="14">
        <f>SUM($J37:J$127)</f>
        <v>2054572.40828826</v>
      </c>
      <c r="L37" s="16">
        <f t="shared" si="7"/>
        <v>32.801019716265749</v>
      </c>
      <c r="M37" s="16"/>
      <c r="N37" s="6">
        <v>23</v>
      </c>
      <c r="O37" s="6">
        <f t="shared" si="0"/>
        <v>23</v>
      </c>
      <c r="P37" s="6">
        <f t="shared" si="8"/>
        <v>98772.957270321931</v>
      </c>
      <c r="Q37" s="6">
        <f t="shared" si="9"/>
        <v>98772.957270321931</v>
      </c>
      <c r="R37" s="5">
        <f t="shared" si="10"/>
        <v>98772.957270321931</v>
      </c>
      <c r="S37" s="5">
        <f t="shared" si="11"/>
        <v>6186886701.940074</v>
      </c>
      <c r="T37" s="20">
        <f>SUM(S37:$S$136)</f>
        <v>185872967690.7334</v>
      </c>
      <c r="U37" s="6">
        <f t="shared" si="12"/>
        <v>30.043053420139024</v>
      </c>
    </row>
    <row r="38" spans="1:21" x14ac:dyDescent="0.2">
      <c r="A38" s="21">
        <v>24</v>
      </c>
      <c r="B38" s="22">
        <f>Absterbeordnung!B32</f>
        <v>98694.531019294052</v>
      </c>
      <c r="C38" s="15">
        <f t="shared" si="1"/>
        <v>0.62172148793884485</v>
      </c>
      <c r="D38" s="14">
        <f t="shared" si="2"/>
        <v>61360.510676741978</v>
      </c>
      <c r="E38" s="14">
        <f>SUM(D38:$D$127)</f>
        <v>1991934.952926791</v>
      </c>
      <c r="F38" s="16">
        <f t="shared" si="3"/>
        <v>32.462815758178031</v>
      </c>
      <c r="G38" s="5"/>
      <c r="H38" s="14">
        <f t="shared" si="4"/>
        <v>98694.531019294052</v>
      </c>
      <c r="I38" s="15">
        <f t="shared" si="5"/>
        <v>0.62172148793884485</v>
      </c>
      <c r="J38" s="14">
        <f t="shared" si="6"/>
        <v>61360.510676741978</v>
      </c>
      <c r="K38" s="14">
        <f>SUM($J38:J$127)</f>
        <v>1991934.952926791</v>
      </c>
      <c r="L38" s="16">
        <f t="shared" si="7"/>
        <v>32.462815758178031</v>
      </c>
      <c r="M38" s="16"/>
      <c r="N38" s="6">
        <v>24</v>
      </c>
      <c r="O38" s="6">
        <f t="shared" si="0"/>
        <v>24</v>
      </c>
      <c r="P38" s="6">
        <f t="shared" si="8"/>
        <v>98694.531019294052</v>
      </c>
      <c r="Q38" s="6">
        <f t="shared" si="9"/>
        <v>98694.531019294052</v>
      </c>
      <c r="R38" s="5">
        <f t="shared" si="10"/>
        <v>98694.531019294052</v>
      </c>
      <c r="S38" s="5">
        <f t="shared" si="11"/>
        <v>6055946824.3454351</v>
      </c>
      <c r="T38" s="20">
        <f>SUM(S38:$S$136)</f>
        <v>179686080988.79333</v>
      </c>
      <c r="U38" s="6">
        <f t="shared" si="12"/>
        <v>29.671013666507044</v>
      </c>
    </row>
    <row r="39" spans="1:21" x14ac:dyDescent="0.2">
      <c r="A39" s="21">
        <v>25</v>
      </c>
      <c r="B39" s="22">
        <f>Absterbeordnung!B33</f>
        <v>98620.885407935784</v>
      </c>
      <c r="C39" s="15">
        <f t="shared" si="1"/>
        <v>0.60953087052827937</v>
      </c>
      <c r="D39" s="14">
        <f t="shared" si="2"/>
        <v>60112.474134968783</v>
      </c>
      <c r="E39" s="14">
        <f>SUM(D39:$D$127)</f>
        <v>1930574.442250049</v>
      </c>
      <c r="F39" s="16">
        <f t="shared" si="3"/>
        <v>32.116036979535835</v>
      </c>
      <c r="G39" s="5"/>
      <c r="H39" s="14">
        <f t="shared" si="4"/>
        <v>98620.885407935784</v>
      </c>
      <c r="I39" s="15">
        <f t="shared" si="5"/>
        <v>0.60953087052827937</v>
      </c>
      <c r="J39" s="14">
        <f t="shared" si="6"/>
        <v>60112.474134968783</v>
      </c>
      <c r="K39" s="14">
        <f>SUM($J39:J$127)</f>
        <v>1930574.442250049</v>
      </c>
      <c r="L39" s="16">
        <f t="shared" si="7"/>
        <v>32.116036979535835</v>
      </c>
      <c r="M39" s="16"/>
      <c r="N39" s="6">
        <v>25</v>
      </c>
      <c r="O39" s="6">
        <f t="shared" si="0"/>
        <v>25</v>
      </c>
      <c r="P39" s="6">
        <f t="shared" si="8"/>
        <v>98620.885407935784</v>
      </c>
      <c r="Q39" s="6">
        <f t="shared" si="9"/>
        <v>98620.885407935784</v>
      </c>
      <c r="R39" s="5">
        <f t="shared" si="10"/>
        <v>98620.885407935784</v>
      </c>
      <c r="S39" s="5">
        <f t="shared" si="11"/>
        <v>5928345423.2522593</v>
      </c>
      <c r="T39" s="20">
        <f>SUM(S39:$S$136)</f>
        <v>173630134164.44788</v>
      </c>
      <c r="U39" s="6">
        <f t="shared" si="12"/>
        <v>29.288127085751913</v>
      </c>
    </row>
    <row r="40" spans="1:21" x14ac:dyDescent="0.2">
      <c r="A40" s="21">
        <v>26</v>
      </c>
      <c r="B40" s="22">
        <f>Absterbeordnung!B34</f>
        <v>98547.508777886731</v>
      </c>
      <c r="C40" s="15">
        <f t="shared" si="1"/>
        <v>0.59757928483164635</v>
      </c>
      <c r="D40" s="14">
        <f t="shared" si="2"/>
        <v>58889.949817429944</v>
      </c>
      <c r="E40" s="14">
        <f>SUM(D40:$D$127)</f>
        <v>1870461.9681150804</v>
      </c>
      <c r="F40" s="16">
        <f t="shared" si="3"/>
        <v>31.761989506084969</v>
      </c>
      <c r="G40" s="5"/>
      <c r="H40" s="14">
        <f t="shared" si="4"/>
        <v>98547.508777886731</v>
      </c>
      <c r="I40" s="15">
        <f t="shared" si="5"/>
        <v>0.59757928483164635</v>
      </c>
      <c r="J40" s="14">
        <f t="shared" si="6"/>
        <v>58889.949817429944</v>
      </c>
      <c r="K40" s="14">
        <f>SUM($J40:J$127)</f>
        <v>1870461.9681150804</v>
      </c>
      <c r="L40" s="16">
        <f t="shared" si="7"/>
        <v>31.761989506084969</v>
      </c>
      <c r="M40" s="16"/>
      <c r="N40" s="6">
        <v>26</v>
      </c>
      <c r="O40" s="6">
        <f t="shared" si="0"/>
        <v>26</v>
      </c>
      <c r="P40" s="6">
        <f t="shared" si="8"/>
        <v>98547.508777886731</v>
      </c>
      <c r="Q40" s="6">
        <f t="shared" si="9"/>
        <v>98547.508777886731</v>
      </c>
      <c r="R40" s="5">
        <f t="shared" si="10"/>
        <v>98547.508777886731</v>
      </c>
      <c r="S40" s="5">
        <f t="shared" si="11"/>
        <v>5803457846.5624857</v>
      </c>
      <c r="T40" s="20">
        <f>SUM(S40:$S$136)</f>
        <v>167701788741.19562</v>
      </c>
      <c r="U40" s="6">
        <f t="shared" si="12"/>
        <v>28.89687375613989</v>
      </c>
    </row>
    <row r="41" spans="1:21" x14ac:dyDescent="0.2">
      <c r="A41" s="21">
        <v>27</v>
      </c>
      <c r="B41" s="22">
        <f>Absterbeordnung!B35</f>
        <v>98476.447850974597</v>
      </c>
      <c r="C41" s="15">
        <f t="shared" si="1"/>
        <v>0.58586204395259456</v>
      </c>
      <c r="D41" s="14">
        <f t="shared" si="2"/>
        <v>57693.613019163065</v>
      </c>
      <c r="E41" s="14">
        <f>SUM(D41:$D$127)</f>
        <v>1811572.0182976502</v>
      </c>
      <c r="F41" s="16">
        <f t="shared" si="3"/>
        <v>31.399871207510134</v>
      </c>
      <c r="G41" s="5"/>
      <c r="H41" s="14">
        <f t="shared" si="4"/>
        <v>98476.447850974597</v>
      </c>
      <c r="I41" s="15">
        <f t="shared" si="5"/>
        <v>0.58586204395259456</v>
      </c>
      <c r="J41" s="14">
        <f t="shared" si="6"/>
        <v>57693.613019163065</v>
      </c>
      <c r="K41" s="14">
        <f>SUM($J41:J$127)</f>
        <v>1811572.0182976502</v>
      </c>
      <c r="L41" s="16">
        <f t="shared" si="7"/>
        <v>31.399871207510134</v>
      </c>
      <c r="M41" s="16"/>
      <c r="N41" s="6">
        <v>27</v>
      </c>
      <c r="O41" s="6">
        <f t="shared" si="0"/>
        <v>27</v>
      </c>
      <c r="P41" s="6">
        <f t="shared" si="8"/>
        <v>98476.447850974597</v>
      </c>
      <c r="Q41" s="6">
        <f t="shared" si="9"/>
        <v>98476.447850974597</v>
      </c>
      <c r="R41" s="5">
        <f t="shared" si="10"/>
        <v>98476.447850974597</v>
      </c>
      <c r="S41" s="5">
        <f t="shared" si="11"/>
        <v>5681462073.8159199</v>
      </c>
      <c r="T41" s="20">
        <f>SUM(S41:$S$136)</f>
        <v>161898330894.63315</v>
      </c>
      <c r="U41" s="6">
        <f t="shared" si="12"/>
        <v>28.495892217739492</v>
      </c>
    </row>
    <row r="42" spans="1:21" x14ac:dyDescent="0.2">
      <c r="A42" s="21">
        <v>28</v>
      </c>
      <c r="B42" s="22">
        <f>Absterbeordnung!B36</f>
        <v>98401.97182316822</v>
      </c>
      <c r="C42" s="15">
        <f t="shared" si="1"/>
        <v>0.57437455289470041</v>
      </c>
      <c r="D42" s="14">
        <f t="shared" si="2"/>
        <v>56519.588569889151</v>
      </c>
      <c r="E42" s="14">
        <f>SUM(D42:$D$127)</f>
        <v>1753878.4052784871</v>
      </c>
      <c r="F42" s="16">
        <f t="shared" si="3"/>
        <v>31.031337093151933</v>
      </c>
      <c r="G42" s="5"/>
      <c r="H42" s="14">
        <f t="shared" si="4"/>
        <v>98401.97182316822</v>
      </c>
      <c r="I42" s="15">
        <f t="shared" si="5"/>
        <v>0.57437455289470041</v>
      </c>
      <c r="J42" s="14">
        <f t="shared" si="6"/>
        <v>56519.588569889151</v>
      </c>
      <c r="K42" s="14">
        <f>SUM($J42:J$127)</f>
        <v>1753878.4052784871</v>
      </c>
      <c r="L42" s="16">
        <f t="shared" si="7"/>
        <v>31.031337093151933</v>
      </c>
      <c r="M42" s="16"/>
      <c r="N42" s="6">
        <v>28</v>
      </c>
      <c r="O42" s="6">
        <f t="shared" si="0"/>
        <v>28</v>
      </c>
      <c r="P42" s="6">
        <f t="shared" si="8"/>
        <v>98401.97182316822</v>
      </c>
      <c r="Q42" s="6">
        <f t="shared" si="9"/>
        <v>98401.97182316822</v>
      </c>
      <c r="R42" s="5">
        <f t="shared" si="10"/>
        <v>98401.97182316822</v>
      </c>
      <c r="S42" s="5">
        <f t="shared" si="11"/>
        <v>5561638961.911293</v>
      </c>
      <c r="T42" s="20">
        <f>SUM(S42:$S$136)</f>
        <v>156216868820.81726</v>
      </c>
      <c r="U42" s="6">
        <f t="shared" si="12"/>
        <v>28.088279352662678</v>
      </c>
    </row>
    <row r="43" spans="1:21" x14ac:dyDescent="0.2">
      <c r="A43" s="21">
        <v>29</v>
      </c>
      <c r="B43" s="22">
        <f>Absterbeordnung!B37</f>
        <v>98329.282288142975</v>
      </c>
      <c r="C43" s="15">
        <f t="shared" si="1"/>
        <v>0.56311230675951029</v>
      </c>
      <c r="D43" s="14">
        <f t="shared" si="2"/>
        <v>55370.428971283247</v>
      </c>
      <c r="E43" s="14">
        <f>SUM(D43:$D$127)</f>
        <v>1697358.8167085981</v>
      </c>
      <c r="F43" s="16">
        <f t="shared" si="3"/>
        <v>30.654608393749285</v>
      </c>
      <c r="G43" s="5"/>
      <c r="H43" s="14">
        <f t="shared" si="4"/>
        <v>98329.282288142975</v>
      </c>
      <c r="I43" s="15">
        <f t="shared" si="5"/>
        <v>0.56311230675951029</v>
      </c>
      <c r="J43" s="14">
        <f t="shared" si="6"/>
        <v>55370.428971283247</v>
      </c>
      <c r="K43" s="14">
        <f>SUM($J43:J$127)</f>
        <v>1697358.8167085981</v>
      </c>
      <c r="L43" s="16">
        <f t="shared" si="7"/>
        <v>30.654608393749285</v>
      </c>
      <c r="M43" s="16"/>
      <c r="N43" s="6">
        <v>29</v>
      </c>
      <c r="O43" s="6">
        <f t="shared" si="0"/>
        <v>29</v>
      </c>
      <c r="P43" s="6">
        <f t="shared" si="8"/>
        <v>98329.282288142975</v>
      </c>
      <c r="Q43" s="6">
        <f t="shared" si="9"/>
        <v>98329.282288142975</v>
      </c>
      <c r="R43" s="5">
        <f t="shared" si="10"/>
        <v>98329.282288142975</v>
      </c>
      <c r="S43" s="5">
        <f t="shared" si="11"/>
        <v>5444534540.7328806</v>
      </c>
      <c r="T43" s="20">
        <f>SUM(S43:$S$136)</f>
        <v>150655229858.90594</v>
      </c>
      <c r="U43" s="6">
        <f t="shared" si="12"/>
        <v>27.670910843119838</v>
      </c>
    </row>
    <row r="44" spans="1:21" x14ac:dyDescent="0.2">
      <c r="A44" s="21">
        <v>30</v>
      </c>
      <c r="B44" s="22">
        <f>Absterbeordnung!B38</f>
        <v>98256.097032791018</v>
      </c>
      <c r="C44" s="15">
        <f t="shared" si="1"/>
        <v>0.55207088897991197</v>
      </c>
      <c r="D44" s="14">
        <f t="shared" si="2"/>
        <v>54244.330836589426</v>
      </c>
      <c r="E44" s="14">
        <f>SUM(D44:$D$127)</f>
        <v>1641988.3877373147</v>
      </c>
      <c r="F44" s="16">
        <f t="shared" si="3"/>
        <v>30.270230315565886</v>
      </c>
      <c r="G44" s="5"/>
      <c r="H44" s="14">
        <f t="shared" si="4"/>
        <v>98256.097032791018</v>
      </c>
      <c r="I44" s="15">
        <f t="shared" si="5"/>
        <v>0.55207088897991197</v>
      </c>
      <c r="J44" s="14">
        <f t="shared" si="6"/>
        <v>54244.330836589426</v>
      </c>
      <c r="K44" s="14">
        <f>SUM($J44:J$127)</f>
        <v>1641988.3877373147</v>
      </c>
      <c r="L44" s="16">
        <f t="shared" si="7"/>
        <v>30.270230315565886</v>
      </c>
      <c r="M44" s="16"/>
      <c r="N44" s="6">
        <v>30</v>
      </c>
      <c r="O44" s="6">
        <f t="shared" si="0"/>
        <v>30</v>
      </c>
      <c r="P44" s="6">
        <f t="shared" si="8"/>
        <v>98256.097032791018</v>
      </c>
      <c r="Q44" s="6">
        <f t="shared" si="9"/>
        <v>98256.097032791018</v>
      </c>
      <c r="R44" s="5">
        <f t="shared" si="10"/>
        <v>98256.097032791018</v>
      </c>
      <c r="S44" s="5">
        <f t="shared" si="11"/>
        <v>5329836234.1587496</v>
      </c>
      <c r="T44" s="20">
        <f>SUM(S44:$S$136)</f>
        <v>145210695318.17303</v>
      </c>
      <c r="U44" s="6">
        <f t="shared" si="12"/>
        <v>27.244869999479974</v>
      </c>
    </row>
    <row r="45" spans="1:21" x14ac:dyDescent="0.2">
      <c r="A45" s="21">
        <v>31</v>
      </c>
      <c r="B45" s="22">
        <f>Absterbeordnung!B39</f>
        <v>98180.189262654894</v>
      </c>
      <c r="C45" s="15">
        <f t="shared" si="1"/>
        <v>0.54124596958814919</v>
      </c>
      <c r="D45" s="14">
        <f t="shared" si="2"/>
        <v>53139.631731813643</v>
      </c>
      <c r="E45" s="14">
        <f>SUM(D45:$D$127)</f>
        <v>1587744.0569007252</v>
      </c>
      <c r="F45" s="16">
        <f t="shared" si="3"/>
        <v>29.878717732064644</v>
      </c>
      <c r="G45" s="5"/>
      <c r="H45" s="14">
        <f t="shared" si="4"/>
        <v>98180.189262654894</v>
      </c>
      <c r="I45" s="15">
        <f t="shared" si="5"/>
        <v>0.54124596958814919</v>
      </c>
      <c r="J45" s="14">
        <f t="shared" si="6"/>
        <v>53139.631731813643</v>
      </c>
      <c r="K45" s="14">
        <f>SUM($J45:J$127)</f>
        <v>1587744.0569007252</v>
      </c>
      <c r="L45" s="16">
        <f t="shared" si="7"/>
        <v>29.878717732064644</v>
      </c>
      <c r="M45" s="16"/>
      <c r="N45" s="6">
        <v>31</v>
      </c>
      <c r="O45" s="6">
        <f t="shared" si="0"/>
        <v>31</v>
      </c>
      <c r="P45" s="6">
        <f t="shared" si="8"/>
        <v>98180.189262654894</v>
      </c>
      <c r="Q45" s="6">
        <f t="shared" si="9"/>
        <v>98180.189262654894</v>
      </c>
      <c r="R45" s="5">
        <f t="shared" si="10"/>
        <v>98180.189262654894</v>
      </c>
      <c r="S45" s="5">
        <f t="shared" si="11"/>
        <v>5217259100.7772455</v>
      </c>
      <c r="T45" s="20">
        <f>SUM(S45:$S$136)</f>
        <v>139880859084.01428</v>
      </c>
      <c r="U45" s="6">
        <f t="shared" si="12"/>
        <v>26.811177360000276</v>
      </c>
    </row>
    <row r="46" spans="1:21" x14ac:dyDescent="0.2">
      <c r="A46" s="21">
        <v>32</v>
      </c>
      <c r="B46" s="22">
        <f>Absterbeordnung!B40</f>
        <v>98099.81801942426</v>
      </c>
      <c r="C46" s="15">
        <f t="shared" si="1"/>
        <v>0.53063330351779314</v>
      </c>
      <c r="D46" s="14">
        <f t="shared" si="2"/>
        <v>52055.030510141427</v>
      </c>
      <c r="E46" s="14">
        <f>SUM(D46:$D$127)</f>
        <v>1534604.4251689117</v>
      </c>
      <c r="F46" s="16">
        <f t="shared" si="3"/>
        <v>29.48042504499038</v>
      </c>
      <c r="G46" s="5"/>
      <c r="H46" s="14">
        <f t="shared" si="4"/>
        <v>98099.81801942426</v>
      </c>
      <c r="I46" s="15">
        <f t="shared" si="5"/>
        <v>0.53063330351779314</v>
      </c>
      <c r="J46" s="14">
        <f t="shared" si="6"/>
        <v>52055.030510141427</v>
      </c>
      <c r="K46" s="14">
        <f>SUM($J46:J$127)</f>
        <v>1534604.4251689117</v>
      </c>
      <c r="L46" s="16">
        <f t="shared" si="7"/>
        <v>29.48042504499038</v>
      </c>
      <c r="M46" s="16"/>
      <c r="N46" s="6">
        <v>32</v>
      </c>
      <c r="O46" s="6">
        <f t="shared" ref="O46:O77" si="13">N46+$B$3</f>
        <v>32</v>
      </c>
      <c r="P46" s="6">
        <f t="shared" si="8"/>
        <v>98099.81801942426</v>
      </c>
      <c r="Q46" s="6">
        <f t="shared" si="9"/>
        <v>98099.81801942426</v>
      </c>
      <c r="R46" s="5">
        <f t="shared" si="10"/>
        <v>98099.81801942426</v>
      </c>
      <c r="S46" s="5">
        <f t="shared" si="11"/>
        <v>5106589020.040451</v>
      </c>
      <c r="T46" s="20">
        <f>SUM(S46:$S$136)</f>
        <v>134663599983.23705</v>
      </c>
      <c r="U46" s="6">
        <f t="shared" si="12"/>
        <v>26.370557617767783</v>
      </c>
    </row>
    <row r="47" spans="1:21" x14ac:dyDescent="0.2">
      <c r="A47" s="21">
        <v>33</v>
      </c>
      <c r="B47" s="22">
        <f>Absterbeordnung!B41</f>
        <v>98016.836078265769</v>
      </c>
      <c r="C47" s="15">
        <f t="shared" ref="C47:C78" si="14">1/(((1+($B$5/100))^A47))</f>
        <v>0.52022872893901284</v>
      </c>
      <c r="D47" s="14">
        <f t="shared" ref="D47:D78" si="15">B47*C47</f>
        <v>50991.174047619774</v>
      </c>
      <c r="E47" s="14">
        <f>SUM(D47:$D$127)</f>
        <v>1482549.3946587702</v>
      </c>
      <c r="F47" s="16">
        <f t="shared" ref="F47:F78" si="16">E47/D47</f>
        <v>29.074627567395154</v>
      </c>
      <c r="G47" s="5"/>
      <c r="H47" s="14">
        <f t="shared" si="4"/>
        <v>98016.836078265769</v>
      </c>
      <c r="I47" s="15">
        <f t="shared" ref="I47:I78" si="17">1/(((1+($B$5/100))^A47))</f>
        <v>0.52022872893901284</v>
      </c>
      <c r="J47" s="14">
        <f t="shared" ref="J47:J78" si="18">H47*I47</f>
        <v>50991.174047619774</v>
      </c>
      <c r="K47" s="14">
        <f>SUM($J47:J$127)</f>
        <v>1482549.3946587702</v>
      </c>
      <c r="L47" s="16">
        <f t="shared" ref="L47:L78" si="19">K47/J47</f>
        <v>29.074627567395154</v>
      </c>
      <c r="M47" s="16"/>
      <c r="N47" s="6">
        <v>33</v>
      </c>
      <c r="O47" s="6">
        <f t="shared" si="13"/>
        <v>33</v>
      </c>
      <c r="P47" s="6">
        <f t="shared" si="8"/>
        <v>98016.836078265769</v>
      </c>
      <c r="Q47" s="6">
        <f t="shared" si="9"/>
        <v>98016.836078265769</v>
      </c>
      <c r="R47" s="5">
        <f t="shared" si="10"/>
        <v>98016.836078265769</v>
      </c>
      <c r="S47" s="5">
        <f t="shared" ref="S47:S78" si="20">P47*R47*I47</f>
        <v>4997993548.0638676</v>
      </c>
      <c r="T47" s="20">
        <f>SUM(S47:$S$136)</f>
        <v>129557010963.19658</v>
      </c>
      <c r="U47" s="6">
        <f t="shared" ref="U47:U78" si="21">T47/S47</f>
        <v>25.921804363549974</v>
      </c>
    </row>
    <row r="48" spans="1:21" x14ac:dyDescent="0.2">
      <c r="A48" s="21">
        <v>34</v>
      </c>
      <c r="B48" s="22">
        <f>Absterbeordnung!B42</f>
        <v>97928.235479593917</v>
      </c>
      <c r="C48" s="15">
        <f t="shared" si="14"/>
        <v>0.51002816562648323</v>
      </c>
      <c r="D48" s="14">
        <f t="shared" si="15"/>
        <v>49946.158304695578</v>
      </c>
      <c r="E48" s="14">
        <f>SUM(D48:$D$127)</f>
        <v>1431558.2206111506</v>
      </c>
      <c r="F48" s="16">
        <f t="shared" si="16"/>
        <v>28.662028656497608</v>
      </c>
      <c r="G48" s="5"/>
      <c r="H48" s="14">
        <f t="shared" si="4"/>
        <v>97928.235479593917</v>
      </c>
      <c r="I48" s="15">
        <f t="shared" si="17"/>
        <v>0.51002816562648323</v>
      </c>
      <c r="J48" s="14">
        <f t="shared" si="18"/>
        <v>49946.158304695578</v>
      </c>
      <c r="K48" s="14">
        <f>SUM($J48:J$127)</f>
        <v>1431558.2206111506</v>
      </c>
      <c r="L48" s="16">
        <f t="shared" si="19"/>
        <v>28.662028656497608</v>
      </c>
      <c r="M48" s="16"/>
      <c r="N48" s="6">
        <v>34</v>
      </c>
      <c r="O48" s="6">
        <f t="shared" si="13"/>
        <v>34</v>
      </c>
      <c r="P48" s="6">
        <f t="shared" si="8"/>
        <v>97928.235479593917</v>
      </c>
      <c r="Q48" s="6">
        <f t="shared" si="9"/>
        <v>97928.235479593917</v>
      </c>
      <c r="R48" s="5">
        <f t="shared" si="10"/>
        <v>97928.235479593917</v>
      </c>
      <c r="S48" s="5">
        <f t="shared" si="20"/>
        <v>4891139151.7633038</v>
      </c>
      <c r="T48" s="20">
        <f>SUM(S48:$S$136)</f>
        <v>124559017415.13271</v>
      </c>
      <c r="U48" s="6">
        <f t="shared" si="21"/>
        <v>25.466259198581163</v>
      </c>
    </row>
    <row r="49" spans="1:21" x14ac:dyDescent="0.2">
      <c r="A49" s="21">
        <v>35</v>
      </c>
      <c r="B49" s="22">
        <f>Absterbeordnung!B43</f>
        <v>97832.667802564567</v>
      </c>
      <c r="C49" s="15">
        <f t="shared" si="14"/>
        <v>0.50002761335929735</v>
      </c>
      <c r="D49" s="14">
        <f t="shared" si="15"/>
        <v>48919.035389889337</v>
      </c>
      <c r="E49" s="14">
        <f>SUM(D49:$D$127)</f>
        <v>1381612.0623064551</v>
      </c>
      <c r="F49" s="16">
        <f t="shared" si="16"/>
        <v>28.242831267928249</v>
      </c>
      <c r="G49" s="5"/>
      <c r="H49" s="14">
        <f t="shared" si="4"/>
        <v>97832.667802564567</v>
      </c>
      <c r="I49" s="15">
        <f t="shared" si="17"/>
        <v>0.50002761335929735</v>
      </c>
      <c r="J49" s="14">
        <f t="shared" si="18"/>
        <v>48919.035389889337</v>
      </c>
      <c r="K49" s="14">
        <f>SUM($J49:J$127)</f>
        <v>1381612.0623064551</v>
      </c>
      <c r="L49" s="16">
        <f t="shared" si="19"/>
        <v>28.242831267928249</v>
      </c>
      <c r="M49" s="16"/>
      <c r="N49" s="6">
        <v>35</v>
      </c>
      <c r="O49" s="6">
        <f t="shared" si="13"/>
        <v>35</v>
      </c>
      <c r="P49" s="6">
        <f t="shared" si="8"/>
        <v>97832.667802564567</v>
      </c>
      <c r="Q49" s="6">
        <f t="shared" si="9"/>
        <v>97832.667802564567</v>
      </c>
      <c r="R49" s="5">
        <f t="shared" si="10"/>
        <v>97832.667802564567</v>
      </c>
      <c r="S49" s="5">
        <f t="shared" si="20"/>
        <v>4785879738.5209427</v>
      </c>
      <c r="T49" s="20">
        <f>SUM(S49:$S$136)</f>
        <v>119667878263.3694</v>
      </c>
      <c r="U49" s="6">
        <f t="shared" si="21"/>
        <v>25.004363837264385</v>
      </c>
    </row>
    <row r="50" spans="1:21" x14ac:dyDescent="0.2">
      <c r="A50" s="21">
        <v>36</v>
      </c>
      <c r="B50" s="22">
        <f>Absterbeordnung!B44</f>
        <v>97725.456861003477</v>
      </c>
      <c r="C50" s="15">
        <f t="shared" si="14"/>
        <v>0.49022315035225233</v>
      </c>
      <c r="D50" s="14">
        <f t="shared" si="15"/>
        <v>47907.28133201426</v>
      </c>
      <c r="E50" s="14">
        <f>SUM(D50:$D$127)</f>
        <v>1332693.0269165656</v>
      </c>
      <c r="F50" s="16">
        <f t="shared" si="16"/>
        <v>27.818172725781192</v>
      </c>
      <c r="G50" s="5"/>
      <c r="H50" s="14">
        <f t="shared" si="4"/>
        <v>97725.456861003477</v>
      </c>
      <c r="I50" s="15">
        <f t="shared" si="17"/>
        <v>0.49022315035225233</v>
      </c>
      <c r="J50" s="14">
        <f t="shared" si="18"/>
        <v>47907.28133201426</v>
      </c>
      <c r="K50" s="14">
        <f>SUM($J50:J$127)</f>
        <v>1332693.0269165656</v>
      </c>
      <c r="L50" s="16">
        <f t="shared" si="19"/>
        <v>27.818172725781192</v>
      </c>
      <c r="M50" s="16"/>
      <c r="N50" s="6">
        <v>36</v>
      </c>
      <c r="O50" s="6">
        <f t="shared" si="13"/>
        <v>36</v>
      </c>
      <c r="P50" s="6">
        <f t="shared" si="8"/>
        <v>97725.456861003477</v>
      </c>
      <c r="Q50" s="6">
        <f t="shared" si="9"/>
        <v>97725.456861003477</v>
      </c>
      <c r="R50" s="5">
        <f t="shared" si="10"/>
        <v>97725.456861003477</v>
      </c>
      <c r="S50" s="5">
        <f t="shared" si="20"/>
        <v>4681760955.1397161</v>
      </c>
      <c r="T50" s="20">
        <f>SUM(S50:$S$136)</f>
        <v>114881998524.84843</v>
      </c>
      <c r="U50" s="6">
        <f t="shared" si="21"/>
        <v>24.538202532260652</v>
      </c>
    </row>
    <row r="51" spans="1:21" x14ac:dyDescent="0.2">
      <c r="A51" s="21">
        <v>37</v>
      </c>
      <c r="B51" s="22">
        <f>Absterbeordnung!B45</f>
        <v>97611.087203674426</v>
      </c>
      <c r="C51" s="15">
        <f t="shared" si="14"/>
        <v>0.48061093171789437</v>
      </c>
      <c r="D51" s="14">
        <f t="shared" si="15"/>
        <v>46912.955566954603</v>
      </c>
      <c r="E51" s="14">
        <f>SUM(D51:$D$127)</f>
        <v>1284785.7455845515</v>
      </c>
      <c r="F51" s="16">
        <f t="shared" si="16"/>
        <v>27.386587139045066</v>
      </c>
      <c r="G51" s="5"/>
      <c r="H51" s="14">
        <f t="shared" si="4"/>
        <v>97611.087203674426</v>
      </c>
      <c r="I51" s="15">
        <f t="shared" si="17"/>
        <v>0.48061093171789437</v>
      </c>
      <c r="J51" s="14">
        <f t="shared" si="18"/>
        <v>46912.955566954603</v>
      </c>
      <c r="K51" s="14">
        <f>SUM($J51:J$127)</f>
        <v>1284785.7455845515</v>
      </c>
      <c r="L51" s="16">
        <f t="shared" si="19"/>
        <v>27.386587139045066</v>
      </c>
      <c r="M51" s="16"/>
      <c r="N51" s="6">
        <v>37</v>
      </c>
      <c r="O51" s="6">
        <f t="shared" si="13"/>
        <v>37</v>
      </c>
      <c r="P51" s="6">
        <f t="shared" si="8"/>
        <v>97611.087203674426</v>
      </c>
      <c r="Q51" s="6">
        <f t="shared" si="9"/>
        <v>97611.087203674426</v>
      </c>
      <c r="R51" s="5">
        <f t="shared" si="10"/>
        <v>97611.087203674426</v>
      </c>
      <c r="S51" s="5">
        <f t="shared" si="20"/>
        <v>4579224596.8281097</v>
      </c>
      <c r="T51" s="20">
        <f>SUM(S51:$S$136)</f>
        <v>110200237569.70872</v>
      </c>
      <c r="U51" s="6">
        <f t="shared" si="21"/>
        <v>24.065261539266078</v>
      </c>
    </row>
    <row r="52" spans="1:21" x14ac:dyDescent="0.2">
      <c r="A52" s="21">
        <v>38</v>
      </c>
      <c r="B52" s="22">
        <f>Absterbeordnung!B46</f>
        <v>97488.615425021417</v>
      </c>
      <c r="C52" s="15">
        <f t="shared" si="14"/>
        <v>0.47118718795871989</v>
      </c>
      <c r="D52" s="14">
        <f t="shared" si="15"/>
        <v>45935.386560104926</v>
      </c>
      <c r="E52" s="14">
        <f>SUM(D52:$D$127)</f>
        <v>1237872.7900175969</v>
      </c>
      <c r="F52" s="16">
        <f t="shared" si="16"/>
        <v>26.948130465776782</v>
      </c>
      <c r="G52" s="5"/>
      <c r="H52" s="14">
        <f t="shared" si="4"/>
        <v>97488.615425021417</v>
      </c>
      <c r="I52" s="15">
        <f t="shared" si="17"/>
        <v>0.47118718795871989</v>
      </c>
      <c r="J52" s="14">
        <f t="shared" si="18"/>
        <v>45935.386560104926</v>
      </c>
      <c r="K52" s="14">
        <f>SUM($J52:J$127)</f>
        <v>1237872.7900175969</v>
      </c>
      <c r="L52" s="16">
        <f t="shared" si="19"/>
        <v>26.948130465776782</v>
      </c>
      <c r="M52" s="16"/>
      <c r="N52" s="6">
        <v>38</v>
      </c>
      <c r="O52" s="6">
        <f t="shared" si="13"/>
        <v>38</v>
      </c>
      <c r="P52" s="6">
        <f t="shared" si="8"/>
        <v>97488.615425021417</v>
      </c>
      <c r="Q52" s="6">
        <f t="shared" si="9"/>
        <v>97488.615425021417</v>
      </c>
      <c r="R52" s="5">
        <f t="shared" si="10"/>
        <v>97488.615425021417</v>
      </c>
      <c r="S52" s="5">
        <f t="shared" si="20"/>
        <v>4478177234.7577667</v>
      </c>
      <c r="T52" s="20">
        <f>SUM(S52:$S$136)</f>
        <v>105621012972.88062</v>
      </c>
      <c r="U52" s="6">
        <f t="shared" si="21"/>
        <v>23.585715222053704</v>
      </c>
    </row>
    <row r="53" spans="1:21" x14ac:dyDescent="0.2">
      <c r="A53" s="21">
        <v>39</v>
      </c>
      <c r="B53" s="22">
        <f>Absterbeordnung!B47</f>
        <v>97347.083454557913</v>
      </c>
      <c r="C53" s="15">
        <f t="shared" si="14"/>
        <v>0.46194822348894127</v>
      </c>
      <c r="D53" s="14">
        <f t="shared" si="15"/>
        <v>44969.312263662738</v>
      </c>
      <c r="E53" s="14">
        <f>SUM(D53:$D$127)</f>
        <v>1191937.4034574917</v>
      </c>
      <c r="F53" s="16">
        <f t="shared" si="16"/>
        <v>26.505573322290534</v>
      </c>
      <c r="G53" s="5"/>
      <c r="H53" s="14">
        <f t="shared" si="4"/>
        <v>97347.083454557913</v>
      </c>
      <c r="I53" s="15">
        <f t="shared" si="17"/>
        <v>0.46194822348894127</v>
      </c>
      <c r="J53" s="14">
        <f t="shared" si="18"/>
        <v>44969.312263662738</v>
      </c>
      <c r="K53" s="14">
        <f>SUM($J53:J$127)</f>
        <v>1191937.4034574917</v>
      </c>
      <c r="L53" s="16">
        <f t="shared" si="19"/>
        <v>26.505573322290534</v>
      </c>
      <c r="M53" s="16"/>
      <c r="N53" s="6">
        <v>39</v>
      </c>
      <c r="O53" s="6">
        <f t="shared" si="13"/>
        <v>39</v>
      </c>
      <c r="P53" s="6">
        <f t="shared" si="8"/>
        <v>97347.083454557913</v>
      </c>
      <c r="Q53" s="6">
        <f t="shared" si="9"/>
        <v>97347.083454557913</v>
      </c>
      <c r="R53" s="5">
        <f t="shared" si="10"/>
        <v>97347.083454557913</v>
      </c>
      <c r="S53" s="5">
        <f t="shared" si="20"/>
        <v>4377631393.824851</v>
      </c>
      <c r="T53" s="20">
        <f>SUM(S53:$S$136)</f>
        <v>101142835738.12285</v>
      </c>
      <c r="U53" s="6">
        <f t="shared" si="21"/>
        <v>23.104466008900697</v>
      </c>
    </row>
    <row r="54" spans="1:21" x14ac:dyDescent="0.2">
      <c r="A54" s="21">
        <v>40</v>
      </c>
      <c r="B54" s="22">
        <f>Absterbeordnung!B48</f>
        <v>97190.54341987097</v>
      </c>
      <c r="C54" s="15">
        <f t="shared" si="14"/>
        <v>0.45289041518523643</v>
      </c>
      <c r="D54" s="14">
        <f t="shared" si="15"/>
        <v>44016.665561504109</v>
      </c>
      <c r="E54" s="14">
        <f>SUM(D54:$D$127)</f>
        <v>1146968.091193829</v>
      </c>
      <c r="F54" s="16">
        <f t="shared" si="16"/>
        <v>26.05758697444222</v>
      </c>
      <c r="G54" s="5"/>
      <c r="H54" s="14">
        <f t="shared" si="4"/>
        <v>97190.54341987097</v>
      </c>
      <c r="I54" s="15">
        <f t="shared" si="17"/>
        <v>0.45289041518523643</v>
      </c>
      <c r="J54" s="14">
        <f t="shared" si="18"/>
        <v>44016.665561504109</v>
      </c>
      <c r="K54" s="14">
        <f>SUM($J54:J$127)</f>
        <v>1146968.091193829</v>
      </c>
      <c r="L54" s="16">
        <f t="shared" si="19"/>
        <v>26.05758697444222</v>
      </c>
      <c r="M54" s="16"/>
      <c r="N54" s="6">
        <v>40</v>
      </c>
      <c r="O54" s="6">
        <f t="shared" si="13"/>
        <v>40</v>
      </c>
      <c r="P54" s="6">
        <f t="shared" si="8"/>
        <v>97190.54341987097</v>
      </c>
      <c r="Q54" s="6">
        <f t="shared" si="9"/>
        <v>97190.54341987097</v>
      </c>
      <c r="R54" s="5">
        <f t="shared" si="10"/>
        <v>97190.54341987097</v>
      </c>
      <c r="S54" s="5">
        <f t="shared" si="20"/>
        <v>4278003645.4533048</v>
      </c>
      <c r="T54" s="20">
        <f>SUM(S54:$S$136)</f>
        <v>96765204344.298004</v>
      </c>
      <c r="U54" s="6">
        <f t="shared" si="21"/>
        <v>22.619243077817572</v>
      </c>
    </row>
    <row r="55" spans="1:21" x14ac:dyDescent="0.2">
      <c r="A55" s="21">
        <v>41</v>
      </c>
      <c r="B55" s="22">
        <f>Absterbeordnung!B49</f>
        <v>97014.891971949881</v>
      </c>
      <c r="C55" s="15">
        <f t="shared" si="14"/>
        <v>0.44401021096591808</v>
      </c>
      <c r="D55" s="14">
        <f t="shared" si="15"/>
        <v>43075.602651301218</v>
      </c>
      <c r="E55" s="14">
        <f>SUM(D55:$D$127)</f>
        <v>1102951.425632325</v>
      </c>
      <c r="F55" s="16">
        <f t="shared" si="16"/>
        <v>25.605014387396093</v>
      </c>
      <c r="G55" s="5"/>
      <c r="H55" s="14">
        <f t="shared" si="4"/>
        <v>97014.891971949881</v>
      </c>
      <c r="I55" s="15">
        <f t="shared" si="17"/>
        <v>0.44401021096591808</v>
      </c>
      <c r="J55" s="14">
        <f t="shared" si="18"/>
        <v>43075.602651301218</v>
      </c>
      <c r="K55" s="14">
        <f>SUM($J55:J$127)</f>
        <v>1102951.425632325</v>
      </c>
      <c r="L55" s="16">
        <f t="shared" si="19"/>
        <v>25.605014387396093</v>
      </c>
      <c r="M55" s="16"/>
      <c r="N55" s="6">
        <v>41</v>
      </c>
      <c r="O55" s="6">
        <f t="shared" si="13"/>
        <v>41</v>
      </c>
      <c r="P55" s="6">
        <f t="shared" si="8"/>
        <v>97014.891971949881</v>
      </c>
      <c r="Q55" s="6">
        <f t="shared" si="9"/>
        <v>97014.891971949881</v>
      </c>
      <c r="R55" s="5">
        <f t="shared" si="10"/>
        <v>97014.891971949881</v>
      </c>
      <c r="S55" s="5">
        <f t="shared" si="20"/>
        <v>4178974937.8426256</v>
      </c>
      <c r="T55" s="20">
        <f>SUM(S55:$S$136)</f>
        <v>92487200698.844681</v>
      </c>
      <c r="U55" s="6">
        <f t="shared" si="21"/>
        <v>22.131551893582479</v>
      </c>
    </row>
    <row r="56" spans="1:21" x14ac:dyDescent="0.2">
      <c r="A56" s="21">
        <v>42</v>
      </c>
      <c r="B56" s="22">
        <f>Absterbeordnung!B50</f>
        <v>96824.300110428216</v>
      </c>
      <c r="C56" s="15">
        <f t="shared" si="14"/>
        <v>0.4353041283979589</v>
      </c>
      <c r="D56" s="14">
        <f t="shared" si="15"/>
        <v>42148.017567312352</v>
      </c>
      <c r="E56" s="14">
        <f>SUM(D56:$D$127)</f>
        <v>1059875.8229810237</v>
      </c>
      <c r="F56" s="16">
        <f t="shared" si="16"/>
        <v>25.14651658973883</v>
      </c>
      <c r="G56" s="5"/>
      <c r="H56" s="14">
        <f t="shared" si="4"/>
        <v>96824.300110428216</v>
      </c>
      <c r="I56" s="15">
        <f t="shared" si="17"/>
        <v>0.4353041283979589</v>
      </c>
      <c r="J56" s="14">
        <f t="shared" si="18"/>
        <v>42148.017567312352</v>
      </c>
      <c r="K56" s="14">
        <f>SUM($J56:J$127)</f>
        <v>1059875.8229810237</v>
      </c>
      <c r="L56" s="16">
        <f t="shared" si="19"/>
        <v>25.14651658973883</v>
      </c>
      <c r="M56" s="16"/>
      <c r="N56" s="6">
        <v>42</v>
      </c>
      <c r="O56" s="6">
        <f t="shared" si="13"/>
        <v>42</v>
      </c>
      <c r="P56" s="6">
        <f t="shared" si="8"/>
        <v>96824.300110428216</v>
      </c>
      <c r="Q56" s="6">
        <f t="shared" si="9"/>
        <v>96824.300110428216</v>
      </c>
      <c r="R56" s="5">
        <f t="shared" si="10"/>
        <v>96824.300110428216</v>
      </c>
      <c r="S56" s="5">
        <f t="shared" si="20"/>
        <v>4080952301.9970517</v>
      </c>
      <c r="T56" s="20">
        <f>SUM(S56:$S$136)</f>
        <v>88308225761.00206</v>
      </c>
      <c r="U56" s="6">
        <f t="shared" si="21"/>
        <v>21.63912225040896</v>
      </c>
    </row>
    <row r="57" spans="1:21" x14ac:dyDescent="0.2">
      <c r="A57" s="21">
        <v>43</v>
      </c>
      <c r="B57" s="22">
        <f>Absterbeordnung!B51</f>
        <v>96605.443363259255</v>
      </c>
      <c r="C57" s="15">
        <f t="shared" si="14"/>
        <v>0.4267687533313323</v>
      </c>
      <c r="D57" s="14">
        <f t="shared" si="15"/>
        <v>41228.184629158779</v>
      </c>
      <c r="E57" s="14">
        <f>SUM(D57:$D$127)</f>
        <v>1017727.8054137116</v>
      </c>
      <c r="F57" s="16">
        <f t="shared" si="16"/>
        <v>24.685244198065419</v>
      </c>
      <c r="G57" s="5"/>
      <c r="H57" s="14">
        <f t="shared" si="4"/>
        <v>96605.443363259255</v>
      </c>
      <c r="I57" s="15">
        <f t="shared" si="17"/>
        <v>0.4267687533313323</v>
      </c>
      <c r="J57" s="14">
        <f t="shared" si="18"/>
        <v>41228.184629158779</v>
      </c>
      <c r="K57" s="14">
        <f>SUM($J57:J$127)</f>
        <v>1017727.8054137116</v>
      </c>
      <c r="L57" s="16">
        <f t="shared" si="19"/>
        <v>24.685244198065419</v>
      </c>
      <c r="M57" s="16"/>
      <c r="N57" s="6">
        <v>43</v>
      </c>
      <c r="O57" s="6">
        <f t="shared" si="13"/>
        <v>43</v>
      </c>
      <c r="P57" s="6">
        <f t="shared" si="8"/>
        <v>96605.443363259255</v>
      </c>
      <c r="Q57" s="6">
        <f t="shared" si="9"/>
        <v>96605.443363259255</v>
      </c>
      <c r="R57" s="5">
        <f t="shared" si="10"/>
        <v>96605.443363259255</v>
      </c>
      <c r="S57" s="5">
        <f t="shared" si="20"/>
        <v>3982867055.1621947</v>
      </c>
      <c r="T57" s="20">
        <f>SUM(S57:$S$136)</f>
        <v>84227273459.005005</v>
      </c>
      <c r="U57" s="6">
        <f t="shared" si="21"/>
        <v>21.147397664162057</v>
      </c>
    </row>
    <row r="58" spans="1:21" x14ac:dyDescent="0.2">
      <c r="A58" s="21">
        <v>44</v>
      </c>
      <c r="B58" s="22">
        <f>Absterbeordnung!B52</f>
        <v>96359.951945432069</v>
      </c>
      <c r="C58" s="15">
        <f t="shared" si="14"/>
        <v>0.41840073856012966</v>
      </c>
      <c r="D58" s="14">
        <f t="shared" si="15"/>
        <v>40317.075061587384</v>
      </c>
      <c r="E58" s="14">
        <f>SUM(D58:$D$127)</f>
        <v>976499.62078455288</v>
      </c>
      <c r="F58" s="16">
        <f t="shared" si="16"/>
        <v>24.220497625209067</v>
      </c>
      <c r="G58" s="5"/>
      <c r="H58" s="14">
        <f t="shared" si="4"/>
        <v>96359.951945432069</v>
      </c>
      <c r="I58" s="15">
        <f t="shared" si="17"/>
        <v>0.41840073856012966</v>
      </c>
      <c r="J58" s="14">
        <f t="shared" si="18"/>
        <v>40317.075061587384</v>
      </c>
      <c r="K58" s="14">
        <f>SUM($J58:J$127)</f>
        <v>976499.62078455288</v>
      </c>
      <c r="L58" s="16">
        <f t="shared" si="19"/>
        <v>24.220497625209067</v>
      </c>
      <c r="M58" s="16"/>
      <c r="N58" s="6">
        <v>44</v>
      </c>
      <c r="O58" s="6">
        <f t="shared" si="13"/>
        <v>44</v>
      </c>
      <c r="P58" s="6">
        <f t="shared" si="8"/>
        <v>96359.951945432069</v>
      </c>
      <c r="Q58" s="6">
        <f t="shared" si="9"/>
        <v>96359.951945432069</v>
      </c>
      <c r="R58" s="5">
        <f t="shared" si="10"/>
        <v>96359.951945432069</v>
      </c>
      <c r="S58" s="5">
        <f t="shared" si="20"/>
        <v>3884951415.5149379</v>
      </c>
      <c r="T58" s="20">
        <f>SUM(S58:$S$136)</f>
        <v>80244406403.842819</v>
      </c>
      <c r="U58" s="6">
        <f t="shared" si="21"/>
        <v>20.655189170031534</v>
      </c>
    </row>
    <row r="59" spans="1:21" x14ac:dyDescent="0.2">
      <c r="A59" s="21">
        <v>45</v>
      </c>
      <c r="B59" s="22">
        <f>Absterbeordnung!B53</f>
        <v>96095.133366279333</v>
      </c>
      <c r="C59" s="15">
        <f t="shared" si="14"/>
        <v>0.41019680250993107</v>
      </c>
      <c r="D59" s="14">
        <f t="shared" si="15"/>
        <v>39417.916443613169</v>
      </c>
      <c r="E59" s="14">
        <f>SUM(D59:$D$127)</f>
        <v>936182.5457229655</v>
      </c>
      <c r="F59" s="16">
        <f t="shared" si="16"/>
        <v>23.750178350044525</v>
      </c>
      <c r="G59" s="5"/>
      <c r="H59" s="14">
        <f t="shared" si="4"/>
        <v>96095.133366279333</v>
      </c>
      <c r="I59" s="15">
        <f t="shared" si="17"/>
        <v>0.41019680250993107</v>
      </c>
      <c r="J59" s="14">
        <f t="shared" si="18"/>
        <v>39417.916443613169</v>
      </c>
      <c r="K59" s="14">
        <f>SUM($J59:J$127)</f>
        <v>936182.5457229655</v>
      </c>
      <c r="L59" s="16">
        <f t="shared" si="19"/>
        <v>23.750178350044525</v>
      </c>
      <c r="M59" s="16"/>
      <c r="N59" s="6">
        <v>45</v>
      </c>
      <c r="O59" s="6">
        <f t="shared" si="13"/>
        <v>45</v>
      </c>
      <c r="P59" s="6">
        <f t="shared" si="8"/>
        <v>96095.133366279333</v>
      </c>
      <c r="Q59" s="6">
        <f t="shared" si="9"/>
        <v>96095.133366279333</v>
      </c>
      <c r="R59" s="5">
        <f t="shared" si="10"/>
        <v>96095.133366279333</v>
      </c>
      <c r="S59" s="5">
        <f t="shared" si="20"/>
        <v>3787869937.6698632</v>
      </c>
      <c r="T59" s="20">
        <f>SUM(S59:$S$136)</f>
        <v>76359454988.327881</v>
      </c>
      <c r="U59" s="6">
        <f t="shared" si="21"/>
        <v>20.158943217385382</v>
      </c>
    </row>
    <row r="60" spans="1:21" x14ac:dyDescent="0.2">
      <c r="A60" s="21">
        <v>46</v>
      </c>
      <c r="B60" s="22">
        <f>Absterbeordnung!B54</f>
        <v>95789.636808813215</v>
      </c>
      <c r="C60" s="15">
        <f t="shared" si="14"/>
        <v>0.40215372795091275</v>
      </c>
      <c r="D60" s="14">
        <f t="shared" si="15"/>
        <v>38522.159541728208</v>
      </c>
      <c r="E60" s="14">
        <f>SUM(D60:$D$127)</f>
        <v>896764.62927935238</v>
      </c>
      <c r="F60" s="16">
        <f t="shared" si="16"/>
        <v>23.279188912240333</v>
      </c>
      <c r="G60" s="5"/>
      <c r="H60" s="14">
        <f t="shared" si="4"/>
        <v>95789.636808813215</v>
      </c>
      <c r="I60" s="15">
        <f t="shared" si="17"/>
        <v>0.40215372795091275</v>
      </c>
      <c r="J60" s="14">
        <f t="shared" si="18"/>
        <v>38522.159541728208</v>
      </c>
      <c r="K60" s="14">
        <f>SUM($J60:J$127)</f>
        <v>896764.62927935238</v>
      </c>
      <c r="L60" s="16">
        <f t="shared" si="19"/>
        <v>23.279188912240333</v>
      </c>
      <c r="M60" s="16"/>
      <c r="N60" s="6">
        <v>46</v>
      </c>
      <c r="O60" s="6">
        <f t="shared" si="13"/>
        <v>46</v>
      </c>
      <c r="P60" s="6">
        <f t="shared" si="8"/>
        <v>95789.636808813215</v>
      </c>
      <c r="Q60" s="6">
        <f t="shared" si="9"/>
        <v>95789.636808813215</v>
      </c>
      <c r="R60" s="5">
        <f t="shared" si="10"/>
        <v>95789.636808813215</v>
      </c>
      <c r="S60" s="5">
        <f t="shared" si="20"/>
        <v>3690023671.5933037</v>
      </c>
      <c r="T60" s="20">
        <f>SUM(S60:$S$136)</f>
        <v>72571585050.65802</v>
      </c>
      <c r="U60" s="6">
        <f t="shared" si="21"/>
        <v>19.666970054780858</v>
      </c>
    </row>
    <row r="61" spans="1:21" x14ac:dyDescent="0.2">
      <c r="A61" s="21">
        <v>47</v>
      </c>
      <c r="B61" s="22">
        <f>Absterbeordnung!B55</f>
        <v>95453.906244974962</v>
      </c>
      <c r="C61" s="15">
        <f t="shared" si="14"/>
        <v>0.39426836073618909</v>
      </c>
      <c r="D61" s="14">
        <f t="shared" si="15"/>
        <v>37634.455141072161</v>
      </c>
      <c r="E61" s="14">
        <f>SUM(D61:$D$127)</f>
        <v>858242.46973762417</v>
      </c>
      <c r="F61" s="16">
        <f t="shared" si="16"/>
        <v>22.804700281178931</v>
      </c>
      <c r="G61" s="5"/>
      <c r="H61" s="14">
        <f t="shared" si="4"/>
        <v>95453.906244974962</v>
      </c>
      <c r="I61" s="15">
        <f t="shared" si="17"/>
        <v>0.39426836073618909</v>
      </c>
      <c r="J61" s="14">
        <f t="shared" si="18"/>
        <v>37634.455141072161</v>
      </c>
      <c r="K61" s="14">
        <f>SUM($J61:J$127)</f>
        <v>858242.46973762417</v>
      </c>
      <c r="L61" s="16">
        <f t="shared" si="19"/>
        <v>22.804700281178931</v>
      </c>
      <c r="M61" s="16"/>
      <c r="N61" s="6">
        <v>47</v>
      </c>
      <c r="O61" s="6">
        <f t="shared" si="13"/>
        <v>47</v>
      </c>
      <c r="P61" s="6">
        <f t="shared" si="8"/>
        <v>95453.906244974962</v>
      </c>
      <c r="Q61" s="6">
        <f t="shared" si="9"/>
        <v>95453.906244974962</v>
      </c>
      <c r="R61" s="5">
        <f t="shared" si="10"/>
        <v>95453.906244974962</v>
      </c>
      <c r="S61" s="5">
        <f t="shared" si="20"/>
        <v>3592355752.6166182</v>
      </c>
      <c r="T61" s="20">
        <f>SUM(S61:$S$136)</f>
        <v>68881561379.064728</v>
      </c>
      <c r="U61" s="6">
        <f t="shared" si="21"/>
        <v>19.174482184536547</v>
      </c>
    </row>
    <row r="62" spans="1:21" x14ac:dyDescent="0.2">
      <c r="A62" s="21">
        <v>48</v>
      </c>
      <c r="B62" s="22">
        <f>Absterbeordnung!B56</f>
        <v>95083.009165652649</v>
      </c>
      <c r="C62" s="15">
        <f t="shared" si="14"/>
        <v>0.38653760856489122</v>
      </c>
      <c r="D62" s="14">
        <f t="shared" si="15"/>
        <v>36753.158978045009</v>
      </c>
      <c r="E62" s="14">
        <f>SUM(D62:$D$127)</f>
        <v>820608.01459655201</v>
      </c>
      <c r="F62" s="16">
        <f t="shared" si="16"/>
        <v>22.327550540261129</v>
      </c>
      <c r="G62" s="5"/>
      <c r="H62" s="14">
        <f t="shared" si="4"/>
        <v>95083.009165652649</v>
      </c>
      <c r="I62" s="15">
        <f t="shared" si="17"/>
        <v>0.38653760856489122</v>
      </c>
      <c r="J62" s="14">
        <f t="shared" si="18"/>
        <v>36753.158978045009</v>
      </c>
      <c r="K62" s="14">
        <f>SUM($J62:J$127)</f>
        <v>820608.01459655201</v>
      </c>
      <c r="L62" s="16">
        <f t="shared" si="19"/>
        <v>22.327550540261129</v>
      </c>
      <c r="M62" s="16"/>
      <c r="N62" s="6">
        <v>48</v>
      </c>
      <c r="O62" s="6">
        <f t="shared" si="13"/>
        <v>48</v>
      </c>
      <c r="P62" s="6">
        <f t="shared" si="8"/>
        <v>95083.009165652649</v>
      </c>
      <c r="Q62" s="6">
        <f t="shared" si="9"/>
        <v>95083.009165652649</v>
      </c>
      <c r="R62" s="5">
        <f t="shared" si="10"/>
        <v>95083.009165652649</v>
      </c>
      <c r="S62" s="5">
        <f t="shared" si="20"/>
        <v>3494600951.9761429</v>
      </c>
      <c r="T62" s="20">
        <f>SUM(S62:$S$136)</f>
        <v>65289205626.448082</v>
      </c>
      <c r="U62" s="6">
        <f t="shared" si="21"/>
        <v>18.682878681621158</v>
      </c>
    </row>
    <row r="63" spans="1:21" x14ac:dyDescent="0.2">
      <c r="A63" s="21">
        <v>49</v>
      </c>
      <c r="B63" s="22">
        <f>Absterbeordnung!B57</f>
        <v>94685.471459570763</v>
      </c>
      <c r="C63" s="15">
        <f t="shared" si="14"/>
        <v>0.37895843976950117</v>
      </c>
      <c r="D63" s="14">
        <f t="shared" si="15"/>
        <v>35881.858533158571</v>
      </c>
      <c r="E63" s="14">
        <f>SUM(D63:$D$127)</f>
        <v>783854.85561850679</v>
      </c>
      <c r="F63" s="16">
        <f t="shared" si="16"/>
        <v>21.845436319697413</v>
      </c>
      <c r="G63" s="5"/>
      <c r="H63" s="14">
        <f t="shared" si="4"/>
        <v>94685.471459570763</v>
      </c>
      <c r="I63" s="15">
        <f t="shared" si="17"/>
        <v>0.37895843976950117</v>
      </c>
      <c r="J63" s="14">
        <f t="shared" si="18"/>
        <v>35881.858533158571</v>
      </c>
      <c r="K63" s="14">
        <f>SUM($J63:J$127)</f>
        <v>783854.85561850679</v>
      </c>
      <c r="L63" s="16">
        <f t="shared" si="19"/>
        <v>21.845436319697413</v>
      </c>
      <c r="M63" s="16"/>
      <c r="N63" s="6">
        <v>49</v>
      </c>
      <c r="O63" s="6">
        <f t="shared" si="13"/>
        <v>49</v>
      </c>
      <c r="P63" s="6">
        <f t="shared" si="8"/>
        <v>94685.471459570763</v>
      </c>
      <c r="Q63" s="6">
        <f t="shared" si="9"/>
        <v>94685.471459570763</v>
      </c>
      <c r="R63" s="5">
        <f t="shared" si="10"/>
        <v>94685.471459570763</v>
      </c>
      <c r="S63" s="5">
        <f t="shared" si="20"/>
        <v>3397490692.0577412</v>
      </c>
      <c r="T63" s="20">
        <f>SUM(S63:$S$136)</f>
        <v>61794604674.471947</v>
      </c>
      <c r="U63" s="6">
        <f t="shared" si="21"/>
        <v>18.188307275992894</v>
      </c>
    </row>
    <row r="64" spans="1:21" x14ac:dyDescent="0.2">
      <c r="A64" s="21">
        <v>50</v>
      </c>
      <c r="B64" s="22">
        <f>Absterbeordnung!B58</f>
        <v>94254.92319993634</v>
      </c>
      <c r="C64" s="15">
        <f t="shared" si="14"/>
        <v>0.37152788212696192</v>
      </c>
      <c r="D64" s="14">
        <f t="shared" si="15"/>
        <v>35018.331996511799</v>
      </c>
      <c r="E64" s="14">
        <f>SUM(D64:$D$127)</f>
        <v>747972.99708534824</v>
      </c>
      <c r="F64" s="16">
        <f t="shared" si="16"/>
        <v>21.35946958181373</v>
      </c>
      <c r="G64" s="5"/>
      <c r="H64" s="14">
        <f t="shared" si="4"/>
        <v>94254.92319993634</v>
      </c>
      <c r="I64" s="15">
        <f t="shared" si="17"/>
        <v>0.37152788212696192</v>
      </c>
      <c r="J64" s="14">
        <f t="shared" si="18"/>
        <v>35018.331996511799</v>
      </c>
      <c r="K64" s="14">
        <f>SUM($J64:J$127)</f>
        <v>747972.99708534824</v>
      </c>
      <c r="L64" s="16">
        <f t="shared" si="19"/>
        <v>21.35946958181373</v>
      </c>
      <c r="M64" s="16"/>
      <c r="N64" s="6">
        <v>50</v>
      </c>
      <c r="O64" s="6">
        <f t="shared" si="13"/>
        <v>50</v>
      </c>
      <c r="P64" s="6">
        <f t="shared" si="8"/>
        <v>94254.92319993634</v>
      </c>
      <c r="Q64" s="6">
        <f t="shared" si="9"/>
        <v>94254.92319993634</v>
      </c>
      <c r="R64" s="5">
        <f t="shared" si="10"/>
        <v>94254.92319993634</v>
      </c>
      <c r="S64" s="5">
        <f t="shared" si="20"/>
        <v>3300650192.921093</v>
      </c>
      <c r="T64" s="20">
        <f>SUM(S64:$S$136)</f>
        <v>58397113982.414192</v>
      </c>
      <c r="U64" s="6">
        <f t="shared" si="21"/>
        <v>17.692609203986091</v>
      </c>
    </row>
    <row r="65" spans="1:21" x14ac:dyDescent="0.2">
      <c r="A65" s="21">
        <v>51</v>
      </c>
      <c r="B65" s="22">
        <f>Absterbeordnung!B59</f>
        <v>93783.6785335561</v>
      </c>
      <c r="C65" s="15">
        <f t="shared" si="14"/>
        <v>0.36424302169309997</v>
      </c>
      <c r="D65" s="14">
        <f t="shared" si="15"/>
        <v>34160.050454556789</v>
      </c>
      <c r="E65" s="14">
        <f>SUM(D65:$D$127)</f>
        <v>712954.66508883645</v>
      </c>
      <c r="F65" s="16">
        <f t="shared" si="16"/>
        <v>20.87100737855414</v>
      </c>
      <c r="G65" s="5"/>
      <c r="H65" s="14">
        <f t="shared" si="4"/>
        <v>93783.6785335561</v>
      </c>
      <c r="I65" s="15">
        <f t="shared" si="17"/>
        <v>0.36424302169309997</v>
      </c>
      <c r="J65" s="14">
        <f t="shared" si="18"/>
        <v>34160.050454556789</v>
      </c>
      <c r="K65" s="14">
        <f>SUM($J65:J$127)</f>
        <v>712954.66508883645</v>
      </c>
      <c r="L65" s="16">
        <f t="shared" si="19"/>
        <v>20.87100737855414</v>
      </c>
      <c r="M65" s="16"/>
      <c r="N65" s="6">
        <v>51</v>
      </c>
      <c r="O65" s="6">
        <f t="shared" si="13"/>
        <v>51</v>
      </c>
      <c r="P65" s="6">
        <f t="shared" si="8"/>
        <v>93783.6785335561</v>
      </c>
      <c r="Q65" s="6">
        <f t="shared" si="9"/>
        <v>93783.6785335561</v>
      </c>
      <c r="R65" s="5">
        <f t="shared" si="10"/>
        <v>93783.6785335561</v>
      </c>
      <c r="S65" s="5">
        <f t="shared" si="20"/>
        <v>3203655190.5202107</v>
      </c>
      <c r="T65" s="20">
        <f>SUM(S65:$S$136)</f>
        <v>55096463789.493111</v>
      </c>
      <c r="U65" s="6">
        <f t="shared" si="21"/>
        <v>17.198000569014585</v>
      </c>
    </row>
    <row r="66" spans="1:21" x14ac:dyDescent="0.2">
      <c r="A66" s="21">
        <v>52</v>
      </c>
      <c r="B66" s="22">
        <f>Absterbeordnung!B60</f>
        <v>93289.374203070634</v>
      </c>
      <c r="C66" s="15">
        <f t="shared" si="14"/>
        <v>0.35710100165990188</v>
      </c>
      <c r="D66" s="14">
        <f t="shared" si="15"/>
        <v>33313.728972141937</v>
      </c>
      <c r="E66" s="14">
        <f>SUM(D66:$D$127)</f>
        <v>678794.61463427974</v>
      </c>
      <c r="F66" s="16">
        <f t="shared" si="16"/>
        <v>20.375822088302115</v>
      </c>
      <c r="G66" s="5"/>
      <c r="H66" s="14">
        <f t="shared" si="4"/>
        <v>93289.374203070634</v>
      </c>
      <c r="I66" s="15">
        <f t="shared" si="17"/>
        <v>0.35710100165990188</v>
      </c>
      <c r="J66" s="14">
        <f t="shared" si="18"/>
        <v>33313.728972141937</v>
      </c>
      <c r="K66" s="14">
        <f>SUM($J66:J$127)</f>
        <v>678794.61463427974</v>
      </c>
      <c r="L66" s="16">
        <f t="shared" si="19"/>
        <v>20.375822088302115</v>
      </c>
      <c r="M66" s="16"/>
      <c r="N66" s="6">
        <v>52</v>
      </c>
      <c r="O66" s="6">
        <f t="shared" si="13"/>
        <v>52</v>
      </c>
      <c r="P66" s="6">
        <f t="shared" si="8"/>
        <v>93289.374203070634</v>
      </c>
      <c r="Q66" s="6">
        <f t="shared" si="9"/>
        <v>93289.374203070634</v>
      </c>
      <c r="R66" s="5">
        <f t="shared" si="10"/>
        <v>93289.374203070634</v>
      </c>
      <c r="S66" s="5">
        <f t="shared" si="20"/>
        <v>3107816928.1818247</v>
      </c>
      <c r="T66" s="20">
        <f>SUM(S66:$S$136)</f>
        <v>51892808598.972893</v>
      </c>
      <c r="U66" s="6">
        <f t="shared" si="21"/>
        <v>16.697511403714472</v>
      </c>
    </row>
    <row r="67" spans="1:21" x14ac:dyDescent="0.2">
      <c r="A67" s="21">
        <v>53</v>
      </c>
      <c r="B67" s="22">
        <f>Absterbeordnung!B61</f>
        <v>92741.989873798433</v>
      </c>
      <c r="C67" s="15">
        <f t="shared" si="14"/>
        <v>0.35009902123519798</v>
      </c>
      <c r="D67" s="14">
        <f t="shared" si="15"/>
        <v>32468.879882221474</v>
      </c>
      <c r="E67" s="14">
        <f>SUM(D67:$D$127)</f>
        <v>645480.88566213788</v>
      </c>
      <c r="F67" s="16">
        <f t="shared" si="16"/>
        <v>19.879986251560673</v>
      </c>
      <c r="G67" s="5"/>
      <c r="H67" s="14">
        <f t="shared" si="4"/>
        <v>92741.989873798433</v>
      </c>
      <c r="I67" s="15">
        <f t="shared" si="17"/>
        <v>0.35009902123519798</v>
      </c>
      <c r="J67" s="14">
        <f t="shared" si="18"/>
        <v>32468.879882221474</v>
      </c>
      <c r="K67" s="14">
        <f>SUM($J67:J$127)</f>
        <v>645480.88566213788</v>
      </c>
      <c r="L67" s="16">
        <f t="shared" si="19"/>
        <v>19.879986251560673</v>
      </c>
      <c r="M67" s="16"/>
      <c r="N67" s="6">
        <v>53</v>
      </c>
      <c r="O67" s="6">
        <f t="shared" si="13"/>
        <v>53</v>
      </c>
      <c r="P67" s="6">
        <f t="shared" si="8"/>
        <v>92741.989873798433</v>
      </c>
      <c r="Q67" s="6">
        <f t="shared" si="9"/>
        <v>92741.989873798433</v>
      </c>
      <c r="R67" s="5">
        <f t="shared" si="10"/>
        <v>92741.989873798433</v>
      </c>
      <c r="S67" s="5">
        <f t="shared" si="20"/>
        <v>3011228529.2505617</v>
      </c>
      <c r="T67" s="20">
        <f>SUM(S67:$S$136)</f>
        <v>48784991670.791069</v>
      </c>
      <c r="U67" s="6">
        <f t="shared" si="21"/>
        <v>16.20102599218291</v>
      </c>
    </row>
    <row r="68" spans="1:21" x14ac:dyDescent="0.2">
      <c r="A68" s="21">
        <v>54</v>
      </c>
      <c r="B68" s="22">
        <f>Absterbeordnung!B62</f>
        <v>92163.088350874255</v>
      </c>
      <c r="C68" s="15">
        <f t="shared" si="14"/>
        <v>0.34323433454431168</v>
      </c>
      <c r="D68" s="14">
        <f t="shared" si="15"/>
        <v>31633.536299660929</v>
      </c>
      <c r="E68" s="14">
        <f>SUM(D68:$D$127)</f>
        <v>613012.00577991642</v>
      </c>
      <c r="F68" s="16">
        <f t="shared" si="16"/>
        <v>19.378548132365687</v>
      </c>
      <c r="G68" s="5"/>
      <c r="H68" s="14">
        <f t="shared" si="4"/>
        <v>92163.088350874255</v>
      </c>
      <c r="I68" s="15">
        <f t="shared" si="17"/>
        <v>0.34323433454431168</v>
      </c>
      <c r="J68" s="14">
        <f t="shared" si="18"/>
        <v>31633.536299660929</v>
      </c>
      <c r="K68" s="14">
        <f>SUM($J68:J$127)</f>
        <v>613012.00577991642</v>
      </c>
      <c r="L68" s="16">
        <f t="shared" si="19"/>
        <v>19.378548132365687</v>
      </c>
      <c r="M68" s="16"/>
      <c r="N68" s="6">
        <v>54</v>
      </c>
      <c r="O68" s="6">
        <f t="shared" si="13"/>
        <v>54</v>
      </c>
      <c r="P68" s="6">
        <f t="shared" si="8"/>
        <v>92163.088350874255</v>
      </c>
      <c r="Q68" s="6">
        <f t="shared" si="9"/>
        <v>92163.088350874255</v>
      </c>
      <c r="R68" s="5">
        <f t="shared" si="10"/>
        <v>92163.088350874255</v>
      </c>
      <c r="S68" s="5">
        <f t="shared" si="20"/>
        <v>2915444400.8362379</v>
      </c>
      <c r="T68" s="20">
        <f>SUM(S68:$S$136)</f>
        <v>45773763141.540504</v>
      </c>
      <c r="U68" s="6">
        <f t="shared" si="21"/>
        <v>15.700441115739062</v>
      </c>
    </row>
    <row r="69" spans="1:21" x14ac:dyDescent="0.2">
      <c r="A69" s="21">
        <v>55</v>
      </c>
      <c r="B69" s="22">
        <f>Absterbeordnung!B63</f>
        <v>91518.452172090532</v>
      </c>
      <c r="C69" s="15">
        <f t="shared" si="14"/>
        <v>0.33650424955324687</v>
      </c>
      <c r="D69" s="14">
        <f t="shared" si="15"/>
        <v>30796.34806844404</v>
      </c>
      <c r="E69" s="14">
        <f>SUM(D69:$D$127)</f>
        <v>581378.46948025539</v>
      </c>
      <c r="F69" s="16">
        <f t="shared" si="16"/>
        <v>18.878162702543744</v>
      </c>
      <c r="G69" s="5"/>
      <c r="H69" s="14">
        <f t="shared" si="4"/>
        <v>91518.452172090532</v>
      </c>
      <c r="I69" s="15">
        <f t="shared" si="17"/>
        <v>0.33650424955324687</v>
      </c>
      <c r="J69" s="14">
        <f t="shared" si="18"/>
        <v>30796.34806844404</v>
      </c>
      <c r="K69" s="14">
        <f>SUM($J69:J$127)</f>
        <v>581378.46948025539</v>
      </c>
      <c r="L69" s="16">
        <f t="shared" si="19"/>
        <v>18.878162702543744</v>
      </c>
      <c r="M69" s="16"/>
      <c r="N69" s="6">
        <v>55</v>
      </c>
      <c r="O69" s="6">
        <f t="shared" si="13"/>
        <v>55</v>
      </c>
      <c r="P69" s="6">
        <f t="shared" si="8"/>
        <v>91518.452172090532</v>
      </c>
      <c r="Q69" s="6">
        <f t="shared" si="9"/>
        <v>91518.452172090532</v>
      </c>
      <c r="R69" s="5">
        <f t="shared" si="10"/>
        <v>91518.452172090532</v>
      </c>
      <c r="S69" s="5">
        <f t="shared" si="20"/>
        <v>2818434107.7769485</v>
      </c>
      <c r="T69" s="20">
        <f>SUM(S69:$S$136)</f>
        <v>42858318740.704277</v>
      </c>
      <c r="U69" s="6">
        <f t="shared" si="21"/>
        <v>15.206429209199769</v>
      </c>
    </row>
    <row r="70" spans="1:21" x14ac:dyDescent="0.2">
      <c r="A70" s="21">
        <v>56</v>
      </c>
      <c r="B70" s="22">
        <f>Absterbeordnung!B64</f>
        <v>90828.586888898368</v>
      </c>
      <c r="C70" s="15">
        <f t="shared" si="14"/>
        <v>0.3299061270129871</v>
      </c>
      <c r="D70" s="14">
        <f t="shared" si="15"/>
        <v>29964.907322579042</v>
      </c>
      <c r="E70" s="14">
        <f>SUM(D70:$D$127)</f>
        <v>550582.12141181133</v>
      </c>
      <c r="F70" s="16">
        <f t="shared" si="16"/>
        <v>18.374230745474016</v>
      </c>
      <c r="G70" s="5"/>
      <c r="H70" s="14">
        <f t="shared" si="4"/>
        <v>90828.586888898368</v>
      </c>
      <c r="I70" s="15">
        <f t="shared" si="17"/>
        <v>0.3299061270129871</v>
      </c>
      <c r="J70" s="14">
        <f t="shared" si="18"/>
        <v>29964.907322579042</v>
      </c>
      <c r="K70" s="14">
        <f>SUM($J70:J$127)</f>
        <v>550582.12141181133</v>
      </c>
      <c r="L70" s="16">
        <f t="shared" si="19"/>
        <v>18.374230745474016</v>
      </c>
      <c r="M70" s="16"/>
      <c r="N70" s="6">
        <v>56</v>
      </c>
      <c r="O70" s="6">
        <f t="shared" si="13"/>
        <v>56</v>
      </c>
      <c r="P70" s="6">
        <f t="shared" si="8"/>
        <v>90828.586888898368</v>
      </c>
      <c r="Q70" s="6">
        <f t="shared" si="9"/>
        <v>90828.586888898368</v>
      </c>
      <c r="R70" s="5">
        <f t="shared" si="10"/>
        <v>90828.586888898368</v>
      </c>
      <c r="S70" s="5">
        <f t="shared" si="20"/>
        <v>2721670188.3666573</v>
      </c>
      <c r="T70" s="20">
        <f>SUM(S70:$S$136)</f>
        <v>40039884632.927322</v>
      </c>
      <c r="U70" s="6">
        <f t="shared" si="21"/>
        <v>14.711512366219607</v>
      </c>
    </row>
    <row r="71" spans="1:21" x14ac:dyDescent="0.2">
      <c r="A71" s="21">
        <v>57</v>
      </c>
      <c r="B71" s="22">
        <f>Absterbeordnung!B65</f>
        <v>90099.032474283842</v>
      </c>
      <c r="C71" s="15">
        <f t="shared" si="14"/>
        <v>0.32343737942449713</v>
      </c>
      <c r="D71" s="14">
        <f t="shared" si="15"/>
        <v>29141.394952165032</v>
      </c>
      <c r="E71" s="14">
        <f>SUM(D71:$D$127)</f>
        <v>520617.21408923232</v>
      </c>
      <c r="F71" s="16">
        <f t="shared" si="16"/>
        <v>17.865212524788678</v>
      </c>
      <c r="G71" s="5"/>
      <c r="H71" s="14">
        <f t="shared" si="4"/>
        <v>90099.032474283842</v>
      </c>
      <c r="I71" s="15">
        <f t="shared" si="17"/>
        <v>0.32343737942449713</v>
      </c>
      <c r="J71" s="14">
        <f t="shared" si="18"/>
        <v>29141.394952165032</v>
      </c>
      <c r="K71" s="14">
        <f>SUM($J71:J$127)</f>
        <v>520617.21408923232</v>
      </c>
      <c r="L71" s="16">
        <f t="shared" si="19"/>
        <v>17.865212524788678</v>
      </c>
      <c r="M71" s="16"/>
      <c r="N71" s="6">
        <v>57</v>
      </c>
      <c r="O71" s="6">
        <f t="shared" si="13"/>
        <v>57</v>
      </c>
      <c r="P71" s="6">
        <f t="shared" si="8"/>
        <v>90099.032474283842</v>
      </c>
      <c r="Q71" s="6">
        <f t="shared" si="9"/>
        <v>90099.032474283842</v>
      </c>
      <c r="R71" s="5">
        <f t="shared" si="10"/>
        <v>90099.032474283842</v>
      </c>
      <c r="S71" s="5">
        <f t="shared" si="20"/>
        <v>2625611490.1410484</v>
      </c>
      <c r="T71" s="20">
        <f>SUM(S71:$S$136)</f>
        <v>37318214444.560654</v>
      </c>
      <c r="U71" s="6">
        <f t="shared" si="21"/>
        <v>14.213151711396536</v>
      </c>
    </row>
    <row r="72" spans="1:21" x14ac:dyDescent="0.2">
      <c r="A72" s="21">
        <v>58</v>
      </c>
      <c r="B72" s="22">
        <f>Absterbeordnung!B66</f>
        <v>89296.066364511091</v>
      </c>
      <c r="C72" s="15">
        <f t="shared" si="14"/>
        <v>0.31709547002401678</v>
      </c>
      <c r="D72" s="14">
        <f t="shared" si="15"/>
        <v>28315.37813515044</v>
      </c>
      <c r="E72" s="14">
        <f>SUM(D72:$D$127)</f>
        <v>491475.8191370673</v>
      </c>
      <c r="F72" s="16">
        <f t="shared" si="16"/>
        <v>17.357204865541028</v>
      </c>
      <c r="G72" s="5"/>
      <c r="H72" s="14">
        <f t="shared" si="4"/>
        <v>89296.066364511091</v>
      </c>
      <c r="I72" s="15">
        <f t="shared" si="17"/>
        <v>0.31709547002401678</v>
      </c>
      <c r="J72" s="14">
        <f t="shared" si="18"/>
        <v>28315.37813515044</v>
      </c>
      <c r="K72" s="14">
        <f>SUM($J72:J$127)</f>
        <v>491475.8191370673</v>
      </c>
      <c r="L72" s="16">
        <f t="shared" si="19"/>
        <v>17.357204865541028</v>
      </c>
      <c r="M72" s="16"/>
      <c r="N72" s="6">
        <v>58</v>
      </c>
      <c r="O72" s="6">
        <f t="shared" si="13"/>
        <v>58</v>
      </c>
      <c r="P72" s="6">
        <f t="shared" si="8"/>
        <v>89296.066364511091</v>
      </c>
      <c r="Q72" s="6">
        <f t="shared" si="9"/>
        <v>89296.066364511091</v>
      </c>
      <c r="R72" s="5">
        <f t="shared" si="10"/>
        <v>89296.066364511091</v>
      </c>
      <c r="S72" s="5">
        <f t="shared" si="20"/>
        <v>2528451885.0926199</v>
      </c>
      <c r="T72" s="20">
        <f>SUM(S72:$S$136)</f>
        <v>34692602954.419609</v>
      </c>
      <c r="U72" s="6">
        <f t="shared" si="21"/>
        <v>13.720887140056764</v>
      </c>
    </row>
    <row r="73" spans="1:21" x14ac:dyDescent="0.2">
      <c r="A73" s="21">
        <v>59</v>
      </c>
      <c r="B73" s="22">
        <f>Absterbeordnung!B67</f>
        <v>88418.7636593918</v>
      </c>
      <c r="C73" s="15">
        <f t="shared" si="14"/>
        <v>0.3108779117882518</v>
      </c>
      <c r="D73" s="14">
        <f t="shared" si="15"/>
        <v>27487.44060933069</v>
      </c>
      <c r="E73" s="14">
        <f>SUM(D73:$D$127)</f>
        <v>463160.44100191683</v>
      </c>
      <c r="F73" s="16">
        <f t="shared" si="16"/>
        <v>16.849893287070739</v>
      </c>
      <c r="G73" s="5"/>
      <c r="H73" s="14">
        <f t="shared" si="4"/>
        <v>88418.7636593918</v>
      </c>
      <c r="I73" s="15">
        <f t="shared" si="17"/>
        <v>0.3108779117882518</v>
      </c>
      <c r="J73" s="14">
        <f t="shared" si="18"/>
        <v>27487.44060933069</v>
      </c>
      <c r="K73" s="14">
        <f>SUM($J73:J$127)</f>
        <v>463160.44100191683</v>
      </c>
      <c r="L73" s="16">
        <f t="shared" si="19"/>
        <v>16.849893287070739</v>
      </c>
      <c r="M73" s="16"/>
      <c r="N73" s="6">
        <v>59</v>
      </c>
      <c r="O73" s="6">
        <f t="shared" si="13"/>
        <v>59</v>
      </c>
      <c r="P73" s="6">
        <f t="shared" si="8"/>
        <v>88418.7636593918</v>
      </c>
      <c r="Q73" s="6">
        <f t="shared" si="9"/>
        <v>88418.7636593918</v>
      </c>
      <c r="R73" s="5">
        <f t="shared" si="10"/>
        <v>88418.7636593918</v>
      </c>
      <c r="S73" s="5">
        <f t="shared" si="20"/>
        <v>2430405514.8379784</v>
      </c>
      <c r="T73" s="20">
        <f>SUM(S73:$S$136)</f>
        <v>32164151069.327015</v>
      </c>
      <c r="U73" s="6">
        <f t="shared" si="21"/>
        <v>13.234067678401898</v>
      </c>
    </row>
    <row r="74" spans="1:21" x14ac:dyDescent="0.2">
      <c r="A74" s="21">
        <v>60</v>
      </c>
      <c r="B74" s="22">
        <f>Absterbeordnung!B68</f>
        <v>87470.147259393969</v>
      </c>
      <c r="C74" s="15">
        <f t="shared" si="14"/>
        <v>0.30478226645907031</v>
      </c>
      <c r="D74" s="14">
        <f t="shared" si="15"/>
        <v>26659.349729226731</v>
      </c>
      <c r="E74" s="14">
        <f>SUM(D74:$D$127)</f>
        <v>435673.00039258617</v>
      </c>
      <c r="F74" s="16">
        <f t="shared" si="16"/>
        <v>16.342221577706244</v>
      </c>
      <c r="G74" s="5"/>
      <c r="H74" s="14">
        <f t="shared" si="4"/>
        <v>87470.147259393969</v>
      </c>
      <c r="I74" s="15">
        <f t="shared" si="17"/>
        <v>0.30478226645907031</v>
      </c>
      <c r="J74" s="14">
        <f t="shared" si="18"/>
        <v>26659.349729226731</v>
      </c>
      <c r="K74" s="14">
        <f>SUM($J74:J$127)</f>
        <v>435673.00039258617</v>
      </c>
      <c r="L74" s="16">
        <f t="shared" si="19"/>
        <v>16.342221577706244</v>
      </c>
      <c r="M74" s="16"/>
      <c r="N74" s="6">
        <v>60</v>
      </c>
      <c r="O74" s="6">
        <f t="shared" si="13"/>
        <v>60</v>
      </c>
      <c r="P74" s="6">
        <f t="shared" si="8"/>
        <v>87470.147259393969</v>
      </c>
      <c r="Q74" s="6">
        <f t="shared" si="9"/>
        <v>87470.147259393969</v>
      </c>
      <c r="R74" s="5">
        <f t="shared" si="10"/>
        <v>87470.147259393969</v>
      </c>
      <c r="S74" s="5">
        <f t="shared" si="20"/>
        <v>2331897246.6551471</v>
      </c>
      <c r="T74" s="20">
        <f>SUM(S74:$S$136)</f>
        <v>29733745554.489033</v>
      </c>
      <c r="U74" s="6">
        <f t="shared" si="21"/>
        <v>12.750881539544187</v>
      </c>
    </row>
    <row r="75" spans="1:21" x14ac:dyDescent="0.2">
      <c r="A75" s="21">
        <v>61</v>
      </c>
      <c r="B75" s="22">
        <f>Absterbeordnung!B69</f>
        <v>86477.22546044222</v>
      </c>
      <c r="C75" s="15">
        <f t="shared" si="14"/>
        <v>0.29880614358732388</v>
      </c>
      <c r="D75" s="14">
        <f t="shared" si="15"/>
        <v>25839.926247966279</v>
      </c>
      <c r="E75" s="14">
        <f>SUM(D75:$D$127)</f>
        <v>409013.65066335944</v>
      </c>
      <c r="F75" s="16">
        <f t="shared" si="16"/>
        <v>15.828746829165222</v>
      </c>
      <c r="G75" s="5"/>
      <c r="H75" s="14">
        <f t="shared" si="4"/>
        <v>86477.22546044222</v>
      </c>
      <c r="I75" s="15">
        <f t="shared" si="17"/>
        <v>0.29880614358732388</v>
      </c>
      <c r="J75" s="14">
        <f t="shared" si="18"/>
        <v>25839.926247966279</v>
      </c>
      <c r="K75" s="14">
        <f>SUM($J75:J$127)</f>
        <v>409013.65066335944</v>
      </c>
      <c r="L75" s="16">
        <f t="shared" si="19"/>
        <v>15.828746829165222</v>
      </c>
      <c r="M75" s="16"/>
      <c r="N75" s="6">
        <v>61</v>
      </c>
      <c r="O75" s="6">
        <f t="shared" si="13"/>
        <v>61</v>
      </c>
      <c r="P75" s="6">
        <f t="shared" si="8"/>
        <v>86477.22546044222</v>
      </c>
      <c r="Q75" s="6">
        <f t="shared" si="9"/>
        <v>86477.22546044222</v>
      </c>
      <c r="R75" s="5">
        <f t="shared" si="10"/>
        <v>86477.22546044222</v>
      </c>
      <c r="S75" s="5">
        <f t="shared" si="20"/>
        <v>2234565128.0265784</v>
      </c>
      <c r="T75" s="20">
        <f>SUM(S75:$S$136)</f>
        <v>27401848307.833889</v>
      </c>
      <c r="U75" s="6">
        <f t="shared" si="21"/>
        <v>12.262720814959378</v>
      </c>
    </row>
    <row r="76" spans="1:21" x14ac:dyDescent="0.2">
      <c r="A76" s="21">
        <v>62</v>
      </c>
      <c r="B76" s="22">
        <f>Absterbeordnung!B70</f>
        <v>85397.078974600096</v>
      </c>
      <c r="C76" s="15">
        <f t="shared" si="14"/>
        <v>0.29294719959541554</v>
      </c>
      <c r="D76" s="14">
        <f t="shared" si="15"/>
        <v>25016.835139237639</v>
      </c>
      <c r="E76" s="14">
        <f>SUM(D76:$D$127)</f>
        <v>383173.72441539308</v>
      </c>
      <c r="F76" s="16">
        <f t="shared" si="16"/>
        <v>15.316634669523184</v>
      </c>
      <c r="G76" s="5"/>
      <c r="H76" s="14">
        <f t="shared" si="4"/>
        <v>85397.078974600096</v>
      </c>
      <c r="I76" s="15">
        <f t="shared" si="17"/>
        <v>0.29294719959541554</v>
      </c>
      <c r="J76" s="14">
        <f t="shared" si="18"/>
        <v>25016.835139237639</v>
      </c>
      <c r="K76" s="14">
        <f>SUM($J76:J$127)</f>
        <v>383173.72441539308</v>
      </c>
      <c r="L76" s="16">
        <f t="shared" si="19"/>
        <v>15.316634669523184</v>
      </c>
      <c r="M76" s="16"/>
      <c r="N76" s="6">
        <v>62</v>
      </c>
      <c r="O76" s="6">
        <f t="shared" si="13"/>
        <v>62</v>
      </c>
      <c r="P76" s="6">
        <f t="shared" si="8"/>
        <v>85397.078974600096</v>
      </c>
      <c r="Q76" s="6">
        <f t="shared" si="9"/>
        <v>85397.078974600096</v>
      </c>
      <c r="R76" s="5">
        <f t="shared" si="10"/>
        <v>85397.078974600096</v>
      </c>
      <c r="S76" s="5">
        <f t="shared" si="20"/>
        <v>2136364646.0800273</v>
      </c>
      <c r="T76" s="20">
        <f>SUM(S76:$S$136)</f>
        <v>25167283179.807301</v>
      </c>
      <c r="U76" s="6">
        <f t="shared" si="21"/>
        <v>11.780424856770704</v>
      </c>
    </row>
    <row r="77" spans="1:21" x14ac:dyDescent="0.2">
      <c r="A77" s="21">
        <v>63</v>
      </c>
      <c r="B77" s="22">
        <f>Absterbeordnung!B71</f>
        <v>84230.437321274396</v>
      </c>
      <c r="C77" s="15">
        <f t="shared" si="14"/>
        <v>0.28720313685825061</v>
      </c>
      <c r="D77" s="14">
        <f t="shared" si="15"/>
        <v>24191.245817612271</v>
      </c>
      <c r="E77" s="14">
        <f>SUM(D77:$D$127)</f>
        <v>358156.88927615545</v>
      </c>
      <c r="F77" s="16">
        <f t="shared" si="16"/>
        <v>14.805227146069582</v>
      </c>
      <c r="G77" s="5"/>
      <c r="H77" s="14">
        <f t="shared" si="4"/>
        <v>84230.437321274396</v>
      </c>
      <c r="I77" s="15">
        <f t="shared" si="17"/>
        <v>0.28720313685825061</v>
      </c>
      <c r="J77" s="14">
        <f t="shared" si="18"/>
        <v>24191.245817612271</v>
      </c>
      <c r="K77" s="14">
        <f>SUM($J77:J$127)</f>
        <v>358156.88927615545</v>
      </c>
      <c r="L77" s="16">
        <f t="shared" si="19"/>
        <v>14.805227146069582</v>
      </c>
      <c r="M77" s="16"/>
      <c r="N77" s="6">
        <v>63</v>
      </c>
      <c r="O77" s="6">
        <f t="shared" si="13"/>
        <v>63</v>
      </c>
      <c r="P77" s="6">
        <f t="shared" si="8"/>
        <v>84230.437321274396</v>
      </c>
      <c r="Q77" s="6">
        <f t="shared" si="9"/>
        <v>84230.437321274396</v>
      </c>
      <c r="R77" s="5">
        <f t="shared" si="10"/>
        <v>84230.437321274396</v>
      </c>
      <c r="S77" s="5">
        <f t="shared" si="20"/>
        <v>2037639214.5639317</v>
      </c>
      <c r="T77" s="20">
        <f>SUM(S77:$S$136)</f>
        <v>23030918533.727283</v>
      </c>
      <c r="U77" s="6">
        <f t="shared" si="21"/>
        <v>11.302746025456745</v>
      </c>
    </row>
    <row r="78" spans="1:21" x14ac:dyDescent="0.2">
      <c r="A78" s="21">
        <v>64</v>
      </c>
      <c r="B78" s="22">
        <f>Absterbeordnung!B72</f>
        <v>82972.67391661735</v>
      </c>
      <c r="C78" s="15">
        <f t="shared" si="14"/>
        <v>0.28157170280220639</v>
      </c>
      <c r="D78" s="14">
        <f t="shared" si="15"/>
        <v>23362.757080754163</v>
      </c>
      <c r="E78" s="14">
        <f>SUM(D78:$D$127)</f>
        <v>333965.64345854317</v>
      </c>
      <c r="F78" s="16">
        <f t="shared" si="16"/>
        <v>14.294787310597785</v>
      </c>
      <c r="G78" s="5"/>
      <c r="H78" s="14">
        <f t="shared" si="4"/>
        <v>82972.67391661735</v>
      </c>
      <c r="I78" s="15">
        <f t="shared" si="17"/>
        <v>0.28157170280220639</v>
      </c>
      <c r="J78" s="14">
        <f t="shared" si="18"/>
        <v>23362.757080754163</v>
      </c>
      <c r="K78" s="14">
        <f>SUM($J78:J$127)</f>
        <v>333965.64345854317</v>
      </c>
      <c r="L78" s="16">
        <f t="shared" si="19"/>
        <v>14.294787310597785</v>
      </c>
      <c r="M78" s="16"/>
      <c r="N78" s="6">
        <v>64</v>
      </c>
      <c r="O78" s="6">
        <f t="shared" ref="O78:O109" si="22">N78+$B$3</f>
        <v>64</v>
      </c>
      <c r="P78" s="6">
        <f t="shared" si="8"/>
        <v>82972.67391661735</v>
      </c>
      <c r="Q78" s="6">
        <f t="shared" si="9"/>
        <v>82972.67391661735</v>
      </c>
      <c r="R78" s="5">
        <f t="shared" si="10"/>
        <v>82972.67391661735</v>
      </c>
      <c r="S78" s="5">
        <f t="shared" si="20"/>
        <v>1938470425.0545583</v>
      </c>
      <c r="T78" s="20">
        <f>SUM(S78:$S$136)</f>
        <v>20993279319.163349</v>
      </c>
      <c r="U78" s="6">
        <f t="shared" si="21"/>
        <v>10.829816667733011</v>
      </c>
    </row>
    <row r="79" spans="1:21" x14ac:dyDescent="0.2">
      <c r="A79" s="21">
        <v>65</v>
      </c>
      <c r="B79" s="22">
        <f>Absterbeordnung!B73</f>
        <v>81622.67659545441</v>
      </c>
      <c r="C79" s="15">
        <f t="shared" ref="C79:C110" si="23">1/(((1+($B$5/100))^A79))</f>
        <v>0.27605068902177099</v>
      </c>
      <c r="D79" s="14">
        <f t="shared" ref="D79:D110" si="24">B79*C79</f>
        <v>22531.996113976369</v>
      </c>
      <c r="E79" s="14">
        <f>SUM(D79:$D$127)</f>
        <v>310602.88637778896</v>
      </c>
      <c r="F79" s="16">
        <f t="shared" ref="F79:F110" si="25">E79/D79</f>
        <v>13.784969818325379</v>
      </c>
      <c r="G79" s="5"/>
      <c r="H79" s="14">
        <f t="shared" ref="H79:H127" si="26">B79</f>
        <v>81622.67659545441</v>
      </c>
      <c r="I79" s="15">
        <f t="shared" ref="I79:I110" si="27">1/(((1+($B$5/100))^A79))</f>
        <v>0.27605068902177099</v>
      </c>
      <c r="J79" s="14">
        <f t="shared" ref="J79:J110" si="28">H79*I79</f>
        <v>22531.996113976369</v>
      </c>
      <c r="K79" s="14">
        <f>SUM($J79:J$127)</f>
        <v>310602.88637778896</v>
      </c>
      <c r="L79" s="16">
        <f t="shared" ref="L79:L110" si="29">K79/J79</f>
        <v>13.784969818325379</v>
      </c>
      <c r="M79" s="16"/>
      <c r="N79" s="6">
        <v>65</v>
      </c>
      <c r="O79" s="6">
        <f t="shared" si="22"/>
        <v>65</v>
      </c>
      <c r="P79" s="6">
        <f t="shared" ref="P79:P127" si="30">B79</f>
        <v>81622.67659545441</v>
      </c>
      <c r="Q79" s="6">
        <f t="shared" ref="Q79:Q127" si="31">B79</f>
        <v>81622.67659545441</v>
      </c>
      <c r="R79" s="5">
        <f t="shared" ref="R79:R136" si="32">LOOKUP(N79,$O$14:$O$136,$Q$14:$Q$136)</f>
        <v>81622.67659545441</v>
      </c>
      <c r="S79" s="5">
        <f t="shared" ref="S79:S110" si="33">P79*R79*I79</f>
        <v>1839121831.8611288</v>
      </c>
      <c r="T79" s="20">
        <f>SUM(S79:$S$136)</f>
        <v>19054808894.108788</v>
      </c>
      <c r="U79" s="6">
        <f t="shared" ref="U79:U110" si="34">T79/S79</f>
        <v>10.360819258409851</v>
      </c>
    </row>
    <row r="80" spans="1:21" x14ac:dyDescent="0.2">
      <c r="A80" s="21">
        <v>66</v>
      </c>
      <c r="B80" s="22">
        <f>Absterbeordnung!B74</f>
        <v>80159.184842997158</v>
      </c>
      <c r="C80" s="15">
        <f t="shared" si="23"/>
        <v>0.27063793041350098</v>
      </c>
      <c r="D80" s="14">
        <f t="shared" si="24"/>
        <v>21694.115889542027</v>
      </c>
      <c r="E80" s="14">
        <f>SUM(D80:$D$127)</f>
        <v>288070.89026381267</v>
      </c>
      <c r="F80" s="16">
        <f t="shared" si="25"/>
        <v>13.278756863407445</v>
      </c>
      <c r="G80" s="5"/>
      <c r="H80" s="14">
        <f t="shared" si="26"/>
        <v>80159.184842997158</v>
      </c>
      <c r="I80" s="15">
        <f t="shared" si="27"/>
        <v>0.27063793041350098</v>
      </c>
      <c r="J80" s="14">
        <f t="shared" si="28"/>
        <v>21694.115889542027</v>
      </c>
      <c r="K80" s="14">
        <f>SUM($J80:J$127)</f>
        <v>288070.89026381267</v>
      </c>
      <c r="L80" s="16">
        <f t="shared" si="29"/>
        <v>13.278756863407445</v>
      </c>
      <c r="M80" s="16"/>
      <c r="N80" s="6">
        <v>66</v>
      </c>
      <c r="O80" s="6">
        <f t="shared" si="22"/>
        <v>66</v>
      </c>
      <c r="P80" s="6">
        <f t="shared" si="30"/>
        <v>80159.184842997158</v>
      </c>
      <c r="Q80" s="6">
        <f t="shared" si="31"/>
        <v>80159.184842997158</v>
      </c>
      <c r="R80" s="5">
        <f t="shared" si="32"/>
        <v>80159.184842997158</v>
      </c>
      <c r="S80" s="5">
        <f t="shared" si="33"/>
        <v>1738982645.5952013</v>
      </c>
      <c r="T80" s="20">
        <f>SUM(S80:$S$136)</f>
        <v>17215687062.247658</v>
      </c>
      <c r="U80" s="6">
        <f t="shared" si="34"/>
        <v>9.8998613389584733</v>
      </c>
    </row>
    <row r="81" spans="1:21" x14ac:dyDescent="0.2">
      <c r="A81" s="21">
        <v>67</v>
      </c>
      <c r="B81" s="22">
        <f>Absterbeordnung!B75</f>
        <v>78560.821323744298</v>
      </c>
      <c r="C81" s="15">
        <f t="shared" si="23"/>
        <v>0.26533130432696173</v>
      </c>
      <c r="D81" s="14">
        <f t="shared" si="24"/>
        <v>20844.645190826461</v>
      </c>
      <c r="E81" s="14">
        <f>SUM(D81:$D$127)</f>
        <v>266376.77437427058</v>
      </c>
      <c r="F81" s="16">
        <f t="shared" si="25"/>
        <v>12.77914648753535</v>
      </c>
      <c r="G81" s="5"/>
      <c r="H81" s="14">
        <f t="shared" si="26"/>
        <v>78560.821323744298</v>
      </c>
      <c r="I81" s="15">
        <f t="shared" si="27"/>
        <v>0.26533130432696173</v>
      </c>
      <c r="J81" s="14">
        <f t="shared" si="28"/>
        <v>20844.645190826461</v>
      </c>
      <c r="K81" s="14">
        <f>SUM($J81:J$127)</f>
        <v>266376.77437427058</v>
      </c>
      <c r="L81" s="16">
        <f t="shared" si="29"/>
        <v>12.77914648753535</v>
      </c>
      <c r="M81" s="16"/>
      <c r="N81" s="6">
        <v>67</v>
      </c>
      <c r="O81" s="6">
        <f t="shared" si="22"/>
        <v>67</v>
      </c>
      <c r="P81" s="6">
        <f t="shared" si="30"/>
        <v>78560.821323744298</v>
      </c>
      <c r="Q81" s="6">
        <f t="shared" si="31"/>
        <v>78560.821323744298</v>
      </c>
      <c r="R81" s="5">
        <f t="shared" si="32"/>
        <v>78560.821323744298</v>
      </c>
      <c r="S81" s="5">
        <f t="shared" si="33"/>
        <v>1637572446.3933635</v>
      </c>
      <c r="T81" s="20">
        <f>SUM(S81:$S$136)</f>
        <v>15476704416.652445</v>
      </c>
      <c r="U81" s="6">
        <f t="shared" si="34"/>
        <v>9.4510044125002111</v>
      </c>
    </row>
    <row r="82" spans="1:21" x14ac:dyDescent="0.2">
      <c r="A82" s="21">
        <v>68</v>
      </c>
      <c r="B82" s="22">
        <f>Absterbeordnung!B76</f>
        <v>76816.667108153139</v>
      </c>
      <c r="C82" s="15">
        <f t="shared" si="23"/>
        <v>0.26012872973231543</v>
      </c>
      <c r="D82" s="14">
        <f t="shared" si="24"/>
        <v>19982.222037114014</v>
      </c>
      <c r="E82" s="14">
        <f>SUM(D82:$D$127)</f>
        <v>245532.12918344399</v>
      </c>
      <c r="F82" s="16">
        <f t="shared" si="25"/>
        <v>12.287528820738979</v>
      </c>
      <c r="G82" s="5"/>
      <c r="H82" s="14">
        <f t="shared" si="26"/>
        <v>76816.667108153139</v>
      </c>
      <c r="I82" s="15">
        <f t="shared" si="27"/>
        <v>0.26012872973231543</v>
      </c>
      <c r="J82" s="14">
        <f t="shared" si="28"/>
        <v>19982.222037114014</v>
      </c>
      <c r="K82" s="14">
        <f>SUM($J82:J$127)</f>
        <v>245532.12918344399</v>
      </c>
      <c r="L82" s="16">
        <f t="shared" si="29"/>
        <v>12.287528820738979</v>
      </c>
      <c r="M82" s="16"/>
      <c r="N82" s="6">
        <v>68</v>
      </c>
      <c r="O82" s="6">
        <f t="shared" si="22"/>
        <v>68</v>
      </c>
      <c r="P82" s="6">
        <f t="shared" si="30"/>
        <v>76816.667108153139</v>
      </c>
      <c r="Q82" s="6">
        <f t="shared" si="31"/>
        <v>76816.667108153139</v>
      </c>
      <c r="R82" s="5">
        <f t="shared" si="32"/>
        <v>76816.667108153139</v>
      </c>
      <c r="S82" s="5">
        <f t="shared" si="33"/>
        <v>1534967698.3061888</v>
      </c>
      <c r="T82" s="20">
        <f>SUM(S82:$S$136)</f>
        <v>13839131970.259081</v>
      </c>
      <c r="U82" s="6">
        <f t="shared" si="34"/>
        <v>9.0159108791216465</v>
      </c>
    </row>
    <row r="83" spans="1:21" x14ac:dyDescent="0.2">
      <c r="A83" s="21">
        <v>69</v>
      </c>
      <c r="B83" s="22">
        <f>Absterbeordnung!B77</f>
        <v>74924.530725595003</v>
      </c>
      <c r="C83" s="15">
        <f t="shared" si="23"/>
        <v>0.25502816640423082</v>
      </c>
      <c r="D83" s="14">
        <f t="shared" si="24"/>
        <v>19107.865689645947</v>
      </c>
      <c r="E83" s="14">
        <f>SUM(D83:$D$127)</f>
        <v>225549.90714632996</v>
      </c>
      <c r="F83" s="16">
        <f t="shared" si="25"/>
        <v>11.804034569310875</v>
      </c>
      <c r="G83" s="5"/>
      <c r="H83" s="14">
        <f t="shared" si="26"/>
        <v>74924.530725595003</v>
      </c>
      <c r="I83" s="15">
        <f t="shared" si="27"/>
        <v>0.25502816640423082</v>
      </c>
      <c r="J83" s="14">
        <f t="shared" si="28"/>
        <v>19107.865689645947</v>
      </c>
      <c r="K83" s="14">
        <f>SUM($J83:J$127)</f>
        <v>225549.90714632996</v>
      </c>
      <c r="L83" s="16">
        <f t="shared" si="29"/>
        <v>11.804034569310875</v>
      </c>
      <c r="M83" s="16"/>
      <c r="N83" s="6">
        <v>69</v>
      </c>
      <c r="O83" s="6">
        <f t="shared" si="22"/>
        <v>69</v>
      </c>
      <c r="P83" s="6">
        <f t="shared" si="30"/>
        <v>74924.530725595003</v>
      </c>
      <c r="Q83" s="6">
        <f t="shared" si="31"/>
        <v>74924.530725595003</v>
      </c>
      <c r="R83" s="5">
        <f t="shared" si="32"/>
        <v>74924.530725595003</v>
      </c>
      <c r="S83" s="5">
        <f t="shared" si="33"/>
        <v>1431647869.9644203</v>
      </c>
      <c r="T83" s="20">
        <f>SUM(S83:$S$136)</f>
        <v>12304164271.95289</v>
      </c>
      <c r="U83" s="6">
        <f t="shared" si="34"/>
        <v>8.594406858062575</v>
      </c>
    </row>
    <row r="84" spans="1:21" x14ac:dyDescent="0.2">
      <c r="A84" s="21">
        <v>70</v>
      </c>
      <c r="B84" s="22">
        <f>Absterbeordnung!B78</f>
        <v>72925.212904873144</v>
      </c>
      <c r="C84" s="15">
        <f t="shared" si="23"/>
        <v>0.25002761412179492</v>
      </c>
      <c r="D84" s="14">
        <f t="shared" si="24"/>
        <v>18233.316991929361</v>
      </c>
      <c r="E84" s="14">
        <f>SUM(D84:$D$127)</f>
        <v>206442.04145668403</v>
      </c>
      <c r="F84" s="16">
        <f t="shared" si="25"/>
        <v>11.322242768447548</v>
      </c>
      <c r="G84" s="5"/>
      <c r="H84" s="14">
        <f t="shared" si="26"/>
        <v>72925.212904873144</v>
      </c>
      <c r="I84" s="15">
        <f t="shared" si="27"/>
        <v>0.25002761412179492</v>
      </c>
      <c r="J84" s="14">
        <f t="shared" si="28"/>
        <v>18233.316991929361</v>
      </c>
      <c r="K84" s="14">
        <f>SUM($J84:J$127)</f>
        <v>206442.04145668403</v>
      </c>
      <c r="L84" s="16">
        <f t="shared" si="29"/>
        <v>11.322242768447548</v>
      </c>
      <c r="M84" s="16"/>
      <c r="N84" s="6">
        <v>70</v>
      </c>
      <c r="O84" s="6">
        <f t="shared" si="22"/>
        <v>70</v>
      </c>
      <c r="P84" s="6">
        <f t="shared" si="30"/>
        <v>72925.212904873144</v>
      </c>
      <c r="Q84" s="6">
        <f t="shared" si="31"/>
        <v>72925.212904873144</v>
      </c>
      <c r="R84" s="5">
        <f t="shared" si="32"/>
        <v>72925.212904873144</v>
      </c>
      <c r="S84" s="5">
        <f t="shared" si="33"/>
        <v>1329668523.59849</v>
      </c>
      <c r="T84" s="20">
        <f>SUM(S84:$S$136)</f>
        <v>10872516401.988474</v>
      </c>
      <c r="U84" s="6">
        <f t="shared" si="34"/>
        <v>8.176862284867898</v>
      </c>
    </row>
    <row r="85" spans="1:21" x14ac:dyDescent="0.2">
      <c r="A85" s="21">
        <v>71</v>
      </c>
      <c r="B85" s="22">
        <f>Absterbeordnung!B79</f>
        <v>70761.485821543072</v>
      </c>
      <c r="C85" s="15">
        <f t="shared" si="23"/>
        <v>0.24512511188411268</v>
      </c>
      <c r="D85" s="14">
        <f t="shared" si="24"/>
        <v>17345.417129091798</v>
      </c>
      <c r="E85" s="14">
        <f>SUM(D85:$D$127)</f>
        <v>188208.72446475469</v>
      </c>
      <c r="F85" s="16">
        <f t="shared" si="25"/>
        <v>10.850631210770384</v>
      </c>
      <c r="G85" s="5"/>
      <c r="H85" s="14">
        <f t="shared" si="26"/>
        <v>70761.485821543072</v>
      </c>
      <c r="I85" s="15">
        <f t="shared" si="27"/>
        <v>0.24512511188411268</v>
      </c>
      <c r="J85" s="14">
        <f t="shared" si="28"/>
        <v>17345.417129091798</v>
      </c>
      <c r="K85" s="14">
        <f>SUM($J85:J$127)</f>
        <v>188208.72446475469</v>
      </c>
      <c r="L85" s="16">
        <f t="shared" si="29"/>
        <v>10.850631210770384</v>
      </c>
      <c r="M85" s="16"/>
      <c r="N85" s="6">
        <v>71</v>
      </c>
      <c r="O85" s="6">
        <f t="shared" si="22"/>
        <v>71</v>
      </c>
      <c r="P85" s="6">
        <f t="shared" si="30"/>
        <v>70761.485821543072</v>
      </c>
      <c r="Q85" s="6">
        <f t="shared" si="31"/>
        <v>70761.485821543072</v>
      </c>
      <c r="R85" s="5">
        <f t="shared" si="32"/>
        <v>70761.485821543072</v>
      </c>
      <c r="S85" s="5">
        <f t="shared" si="33"/>
        <v>1227387488.2489798</v>
      </c>
      <c r="T85" s="20">
        <f>SUM(S85:$S$136)</f>
        <v>9542847878.3899822</v>
      </c>
      <c r="U85" s="6">
        <f t="shared" si="34"/>
        <v>7.7749268016443907</v>
      </c>
    </row>
    <row r="86" spans="1:21" x14ac:dyDescent="0.2">
      <c r="A86" s="21">
        <v>72</v>
      </c>
      <c r="B86" s="22">
        <f>Absterbeordnung!B80</f>
        <v>68421.234223124295</v>
      </c>
      <c r="C86" s="15">
        <f t="shared" si="23"/>
        <v>0.24031873714128693</v>
      </c>
      <c r="D86" s="14">
        <f t="shared" si="24"/>
        <v>16442.904602149432</v>
      </c>
      <c r="E86" s="14">
        <f>SUM(D86:$D$127)</f>
        <v>170863.30733566289</v>
      </c>
      <c r="F86" s="16">
        <f t="shared" si="25"/>
        <v>10.39130928931665</v>
      </c>
      <c r="G86" s="5"/>
      <c r="H86" s="14">
        <f t="shared" si="26"/>
        <v>68421.234223124295</v>
      </c>
      <c r="I86" s="15">
        <f t="shared" si="27"/>
        <v>0.24031873714128693</v>
      </c>
      <c r="J86" s="14">
        <f t="shared" si="28"/>
        <v>16442.904602149432</v>
      </c>
      <c r="K86" s="14">
        <f>SUM($J86:J$127)</f>
        <v>170863.30733566289</v>
      </c>
      <c r="L86" s="16">
        <f t="shared" si="29"/>
        <v>10.39130928931665</v>
      </c>
      <c r="M86" s="16"/>
      <c r="N86" s="6">
        <v>72</v>
      </c>
      <c r="O86" s="6">
        <f t="shared" si="22"/>
        <v>72</v>
      </c>
      <c r="P86" s="6">
        <f t="shared" si="30"/>
        <v>68421.234223124295</v>
      </c>
      <c r="Q86" s="6">
        <f t="shared" si="31"/>
        <v>68421.234223124295</v>
      </c>
      <c r="R86" s="5">
        <f t="shared" si="32"/>
        <v>68421.234223124295</v>
      </c>
      <c r="S86" s="5">
        <f t="shared" si="33"/>
        <v>1125043827.0921547</v>
      </c>
      <c r="T86" s="20">
        <f>SUM(S86:$S$136)</f>
        <v>8315460390.1410103</v>
      </c>
      <c r="U86" s="6">
        <f t="shared" si="34"/>
        <v>7.3912324034820678</v>
      </c>
    </row>
    <row r="87" spans="1:21" x14ac:dyDescent="0.2">
      <c r="A87" s="21">
        <v>73</v>
      </c>
      <c r="B87" s="22">
        <f>Absterbeordnung!B81</f>
        <v>65934.684799812036</v>
      </c>
      <c r="C87" s="15">
        <f t="shared" si="23"/>
        <v>0.2356066050404774</v>
      </c>
      <c r="D87" s="14">
        <f t="shared" si="24"/>
        <v>15534.647240097682</v>
      </c>
      <c r="E87" s="14">
        <f>SUM(D87:$D$127)</f>
        <v>154420.40273351347</v>
      </c>
      <c r="F87" s="16">
        <f t="shared" si="25"/>
        <v>9.9403868235209742</v>
      </c>
      <c r="G87" s="5"/>
      <c r="H87" s="14">
        <f t="shared" si="26"/>
        <v>65934.684799812036</v>
      </c>
      <c r="I87" s="15">
        <f t="shared" si="27"/>
        <v>0.2356066050404774</v>
      </c>
      <c r="J87" s="14">
        <f t="shared" si="28"/>
        <v>15534.647240097682</v>
      </c>
      <c r="K87" s="14">
        <f>SUM($J87:J$127)</f>
        <v>154420.40273351347</v>
      </c>
      <c r="L87" s="16">
        <f t="shared" si="29"/>
        <v>9.9403868235209742</v>
      </c>
      <c r="M87" s="16"/>
      <c r="N87" s="6">
        <v>73</v>
      </c>
      <c r="O87" s="6">
        <f t="shared" si="22"/>
        <v>73</v>
      </c>
      <c r="P87" s="6">
        <f t="shared" si="30"/>
        <v>65934.684799812036</v>
      </c>
      <c r="Q87" s="6">
        <f t="shared" si="31"/>
        <v>65934.684799812036</v>
      </c>
      <c r="R87" s="5">
        <f t="shared" si="32"/>
        <v>65934.684799812036</v>
      </c>
      <c r="S87" s="5">
        <f t="shared" si="33"/>
        <v>1024272069.2521106</v>
      </c>
      <c r="T87" s="20">
        <f>SUM(S87:$S$136)</f>
        <v>7190416563.0488558</v>
      </c>
      <c r="U87" s="6">
        <f t="shared" si="34"/>
        <v>7.0200260056871988</v>
      </c>
    </row>
    <row r="88" spans="1:21" x14ac:dyDescent="0.2">
      <c r="A88" s="21">
        <v>74</v>
      </c>
      <c r="B88" s="22">
        <f>Absterbeordnung!B82</f>
        <v>63328.038308162482</v>
      </c>
      <c r="C88" s="15">
        <f t="shared" si="23"/>
        <v>0.23098686768674251</v>
      </c>
      <c r="D88" s="14">
        <f t="shared" si="24"/>
        <v>14627.945205548489</v>
      </c>
      <c r="E88" s="14">
        <f>SUM(D88:$D$127)</f>
        <v>138885.75549341578</v>
      </c>
      <c r="F88" s="16">
        <f t="shared" si="25"/>
        <v>9.4945498866604563</v>
      </c>
      <c r="G88" s="5"/>
      <c r="H88" s="14">
        <f t="shared" si="26"/>
        <v>63328.038308162482</v>
      </c>
      <c r="I88" s="15">
        <f t="shared" si="27"/>
        <v>0.23098686768674251</v>
      </c>
      <c r="J88" s="14">
        <f t="shared" si="28"/>
        <v>14627.945205548489</v>
      </c>
      <c r="K88" s="14">
        <f>SUM($J88:J$127)</f>
        <v>138885.75549341578</v>
      </c>
      <c r="L88" s="16">
        <f t="shared" si="29"/>
        <v>9.4945498866604563</v>
      </c>
      <c r="M88" s="16"/>
      <c r="N88" s="6">
        <v>74</v>
      </c>
      <c r="O88" s="6">
        <f t="shared" si="22"/>
        <v>74</v>
      </c>
      <c r="P88" s="6">
        <f t="shared" si="30"/>
        <v>63328.038308162482</v>
      </c>
      <c r="Q88" s="6">
        <f t="shared" si="31"/>
        <v>63328.038308162482</v>
      </c>
      <c r="R88" s="5">
        <f t="shared" si="32"/>
        <v>63328.038308162482</v>
      </c>
      <c r="S88" s="5">
        <f t="shared" si="33"/>
        <v>926359074.34667635</v>
      </c>
      <c r="T88" s="20">
        <f>SUM(S88:$S$136)</f>
        <v>6166144493.7967453</v>
      </c>
      <c r="U88" s="6">
        <f t="shared" si="34"/>
        <v>6.6563222238044979</v>
      </c>
    </row>
    <row r="89" spans="1:21" x14ac:dyDescent="0.2">
      <c r="A89" s="21">
        <v>75</v>
      </c>
      <c r="B89" s="22">
        <f>Absterbeordnung!B83</f>
        <v>60600.0567664958</v>
      </c>
      <c r="C89" s="15">
        <f t="shared" si="23"/>
        <v>0.22645771341837509</v>
      </c>
      <c r="D89" s="14">
        <f t="shared" si="24"/>
        <v>13723.350288364369</v>
      </c>
      <c r="E89" s="14">
        <f>SUM(D89:$D$127)</f>
        <v>124257.81028786737</v>
      </c>
      <c r="F89" s="16">
        <f t="shared" si="25"/>
        <v>9.0544806972698186</v>
      </c>
      <c r="G89" s="5"/>
      <c r="H89" s="14">
        <f t="shared" si="26"/>
        <v>60600.0567664958</v>
      </c>
      <c r="I89" s="15">
        <f t="shared" si="27"/>
        <v>0.22645771341837509</v>
      </c>
      <c r="J89" s="14">
        <f t="shared" si="28"/>
        <v>13723.350288364369</v>
      </c>
      <c r="K89" s="14">
        <f>SUM($J89:J$127)</f>
        <v>124257.81028786737</v>
      </c>
      <c r="L89" s="16">
        <f t="shared" si="29"/>
        <v>9.0544806972698186</v>
      </c>
      <c r="M89" s="16"/>
      <c r="N89" s="6">
        <v>75</v>
      </c>
      <c r="O89" s="6">
        <f t="shared" si="22"/>
        <v>75</v>
      </c>
      <c r="P89" s="6">
        <f t="shared" si="30"/>
        <v>60600.0567664958</v>
      </c>
      <c r="Q89" s="6">
        <f t="shared" si="31"/>
        <v>60600.0567664958</v>
      </c>
      <c r="R89" s="5">
        <f t="shared" si="32"/>
        <v>60600.0567664958</v>
      </c>
      <c r="S89" s="5">
        <f t="shared" si="33"/>
        <v>831635806.50138724</v>
      </c>
      <c r="T89" s="20">
        <f>SUM(S89:$S$136)</f>
        <v>5239785419.4500685</v>
      </c>
      <c r="U89" s="6">
        <f t="shared" si="34"/>
        <v>6.3005769815195274</v>
      </c>
    </row>
    <row r="90" spans="1:21" x14ac:dyDescent="0.2">
      <c r="A90" s="21">
        <v>76</v>
      </c>
      <c r="B90" s="22">
        <f>Absterbeordnung!B84</f>
        <v>57778.1000553255</v>
      </c>
      <c r="C90" s="15">
        <f t="shared" si="23"/>
        <v>0.22201736609644609</v>
      </c>
      <c r="D90" s="14">
        <f t="shared" si="24"/>
        <v>12827.741592340293</v>
      </c>
      <c r="E90" s="14">
        <f>SUM(D90:$D$127)</f>
        <v>110534.45999950297</v>
      </c>
      <c r="F90" s="16">
        <f t="shared" si="25"/>
        <v>8.6168293306988151</v>
      </c>
      <c r="G90" s="5"/>
      <c r="H90" s="14">
        <f t="shared" si="26"/>
        <v>57778.1000553255</v>
      </c>
      <c r="I90" s="15">
        <f t="shared" si="27"/>
        <v>0.22201736609644609</v>
      </c>
      <c r="J90" s="14">
        <f t="shared" si="28"/>
        <v>12827.741592340293</v>
      </c>
      <c r="K90" s="14">
        <f>SUM($J90:J$127)</f>
        <v>110534.45999950297</v>
      </c>
      <c r="L90" s="16">
        <f t="shared" si="29"/>
        <v>8.6168293306988151</v>
      </c>
      <c r="M90" s="16"/>
      <c r="N90" s="6">
        <v>76</v>
      </c>
      <c r="O90" s="6">
        <f t="shared" si="22"/>
        <v>76</v>
      </c>
      <c r="P90" s="6">
        <f t="shared" si="30"/>
        <v>57778.1000553255</v>
      </c>
      <c r="Q90" s="6">
        <f t="shared" si="31"/>
        <v>57778.1000553255</v>
      </c>
      <c r="R90" s="5">
        <f t="shared" si="32"/>
        <v>57778.1000553255</v>
      </c>
      <c r="S90" s="5">
        <f t="shared" si="33"/>
        <v>741162537.20609796</v>
      </c>
      <c r="T90" s="20">
        <f>SUM(S90:$S$136)</f>
        <v>4408149612.9486818</v>
      </c>
      <c r="U90" s="6">
        <f t="shared" si="34"/>
        <v>5.9476152553065296</v>
      </c>
    </row>
    <row r="91" spans="1:21" x14ac:dyDescent="0.2">
      <c r="A91" s="21">
        <v>77</v>
      </c>
      <c r="B91" s="22">
        <f>Absterbeordnung!B85</f>
        <v>54843.311746073618</v>
      </c>
      <c r="C91" s="15">
        <f t="shared" si="23"/>
        <v>0.2176640844082805</v>
      </c>
      <c r="D91" s="14">
        <f t="shared" si="24"/>
        <v>11937.419237127009</v>
      </c>
      <c r="E91" s="14">
        <f>SUM(D91:$D$127)</f>
        <v>97706.718407162683</v>
      </c>
      <c r="F91" s="16">
        <f t="shared" si="25"/>
        <v>8.1849113670466895</v>
      </c>
      <c r="G91" s="5"/>
      <c r="H91" s="14">
        <f t="shared" si="26"/>
        <v>54843.311746073618</v>
      </c>
      <c r="I91" s="15">
        <f t="shared" si="27"/>
        <v>0.2176640844082805</v>
      </c>
      <c r="J91" s="14">
        <f t="shared" si="28"/>
        <v>11937.419237127009</v>
      </c>
      <c r="K91" s="14">
        <f>SUM($J91:J$127)</f>
        <v>97706.718407162683</v>
      </c>
      <c r="L91" s="16">
        <f t="shared" si="29"/>
        <v>8.1849113670466895</v>
      </c>
      <c r="M91" s="16"/>
      <c r="N91" s="6">
        <v>77</v>
      </c>
      <c r="O91" s="6">
        <f t="shared" si="22"/>
        <v>77</v>
      </c>
      <c r="P91" s="6">
        <f t="shared" si="30"/>
        <v>54843.311746073618</v>
      </c>
      <c r="Q91" s="6">
        <f t="shared" si="31"/>
        <v>54843.311746073618</v>
      </c>
      <c r="R91" s="5">
        <f t="shared" si="32"/>
        <v>54843.311746073618</v>
      </c>
      <c r="S91" s="5">
        <f t="shared" si="33"/>
        <v>654687604.66533291</v>
      </c>
      <c r="T91" s="20">
        <f>SUM(S91:$S$136)</f>
        <v>3666987075.7425818</v>
      </c>
      <c r="U91" s="6">
        <f t="shared" si="34"/>
        <v>5.6011249481607246</v>
      </c>
    </row>
    <row r="92" spans="1:21" x14ac:dyDescent="0.2">
      <c r="A92" s="21">
        <v>78</v>
      </c>
      <c r="B92" s="22">
        <f>Absterbeordnung!B86</f>
        <v>51744.033034393738</v>
      </c>
      <c r="C92" s="15">
        <f t="shared" si="23"/>
        <v>0.21339616118458871</v>
      </c>
      <c r="D92" s="14">
        <f t="shared" si="24"/>
        <v>11041.978013748168</v>
      </c>
      <c r="E92" s="14">
        <f>SUM(D92:$D$127)</f>
        <v>85769.29917003568</v>
      </c>
      <c r="F92" s="16">
        <f t="shared" si="25"/>
        <v>7.7675665594738428</v>
      </c>
      <c r="G92" s="5"/>
      <c r="H92" s="14">
        <f t="shared" si="26"/>
        <v>51744.033034393738</v>
      </c>
      <c r="I92" s="15">
        <f t="shared" si="27"/>
        <v>0.21339616118458871</v>
      </c>
      <c r="J92" s="14">
        <f t="shared" si="28"/>
        <v>11041.978013748168</v>
      </c>
      <c r="K92" s="14">
        <f>SUM($J92:J$127)</f>
        <v>85769.29917003568</v>
      </c>
      <c r="L92" s="16">
        <f t="shared" si="29"/>
        <v>7.7675665594738428</v>
      </c>
      <c r="M92" s="16"/>
      <c r="N92" s="6">
        <v>78</v>
      </c>
      <c r="O92" s="6">
        <f t="shared" si="22"/>
        <v>78</v>
      </c>
      <c r="P92" s="6">
        <f t="shared" si="30"/>
        <v>51744.033034393738</v>
      </c>
      <c r="Q92" s="6">
        <f t="shared" si="31"/>
        <v>51744.033034393738</v>
      </c>
      <c r="R92" s="5">
        <f t="shared" si="32"/>
        <v>51744.033034393738</v>
      </c>
      <c r="S92" s="5">
        <f t="shared" si="33"/>
        <v>571356475.10843468</v>
      </c>
      <c r="T92" s="20">
        <f>SUM(S92:$S$136)</f>
        <v>3012299471.0772491</v>
      </c>
      <c r="U92" s="6">
        <f t="shared" si="34"/>
        <v>5.2721892589132917</v>
      </c>
    </row>
    <row r="93" spans="1:21" x14ac:dyDescent="0.2">
      <c r="A93" s="21">
        <v>79</v>
      </c>
      <c r="B93" s="22">
        <f>Absterbeordnung!B87</f>
        <v>48520.930231082697</v>
      </c>
      <c r="C93" s="15">
        <f t="shared" si="23"/>
        <v>0.20921192272998898</v>
      </c>
      <c r="D93" s="14">
        <f t="shared" si="24"/>
        <v>10151.15710629246</v>
      </c>
      <c r="E93" s="14">
        <f>SUM(D93:$D$127)</f>
        <v>74727.321156287493</v>
      </c>
      <c r="F93" s="16">
        <f t="shared" si="25"/>
        <v>7.3614584400398861</v>
      </c>
      <c r="G93" s="5"/>
      <c r="H93" s="14">
        <f t="shared" si="26"/>
        <v>48520.930231082697</v>
      </c>
      <c r="I93" s="15">
        <f t="shared" si="27"/>
        <v>0.20921192272998898</v>
      </c>
      <c r="J93" s="14">
        <f t="shared" si="28"/>
        <v>10151.15710629246</v>
      </c>
      <c r="K93" s="14">
        <f>SUM($J93:J$127)</f>
        <v>74727.321156287493</v>
      </c>
      <c r="L93" s="16">
        <f t="shared" si="29"/>
        <v>7.3614584400398861</v>
      </c>
      <c r="M93" s="16"/>
      <c r="N93" s="6">
        <v>79</v>
      </c>
      <c r="O93" s="6">
        <f t="shared" si="22"/>
        <v>79</v>
      </c>
      <c r="P93" s="6">
        <f t="shared" si="30"/>
        <v>48520.930231082697</v>
      </c>
      <c r="Q93" s="6">
        <f t="shared" si="31"/>
        <v>48520.930231082697</v>
      </c>
      <c r="R93" s="5">
        <f t="shared" si="32"/>
        <v>48520.930231082697</v>
      </c>
      <c r="S93" s="5">
        <f t="shared" si="33"/>
        <v>492543585.71917576</v>
      </c>
      <c r="T93" s="20">
        <f>SUM(S93:$S$136)</f>
        <v>2440942995.9688144</v>
      </c>
      <c r="U93" s="6">
        <f t="shared" si="34"/>
        <v>4.9557908512903071</v>
      </c>
    </row>
    <row r="94" spans="1:21" x14ac:dyDescent="0.2">
      <c r="A94" s="21">
        <v>80</v>
      </c>
      <c r="B94" s="22">
        <f>Absterbeordnung!B88</f>
        <v>45204.517751539446</v>
      </c>
      <c r="C94" s="15">
        <f t="shared" si="23"/>
        <v>0.20510972816665585</v>
      </c>
      <c r="D94" s="14">
        <f t="shared" si="24"/>
        <v>9271.886347923024</v>
      </c>
      <c r="E94" s="14">
        <f>SUM(D94:$D$127)</f>
        <v>64576.16404999503</v>
      </c>
      <c r="F94" s="16">
        <f t="shared" si="25"/>
        <v>6.9647277400526599</v>
      </c>
      <c r="G94" s="5"/>
      <c r="H94" s="14">
        <f t="shared" si="26"/>
        <v>45204.517751539446</v>
      </c>
      <c r="I94" s="15">
        <f t="shared" si="27"/>
        <v>0.20510972816665585</v>
      </c>
      <c r="J94" s="14">
        <f t="shared" si="28"/>
        <v>9271.886347923024</v>
      </c>
      <c r="K94" s="14">
        <f>SUM($J94:J$127)</f>
        <v>64576.16404999503</v>
      </c>
      <c r="L94" s="16">
        <f t="shared" si="29"/>
        <v>6.9647277400526599</v>
      </c>
      <c r="M94" s="16"/>
      <c r="N94" s="6">
        <v>80</v>
      </c>
      <c r="O94" s="6">
        <f t="shared" si="22"/>
        <v>80</v>
      </c>
      <c r="P94" s="6">
        <f t="shared" si="30"/>
        <v>45204.517751539446</v>
      </c>
      <c r="Q94" s="6">
        <f t="shared" si="31"/>
        <v>45204.517751539446</v>
      </c>
      <c r="R94" s="5">
        <f t="shared" si="32"/>
        <v>45204.517751539446</v>
      </c>
      <c r="S94" s="5">
        <f t="shared" si="33"/>
        <v>419131151.00494266</v>
      </c>
      <c r="T94" s="20">
        <f>SUM(S94:$S$136)</f>
        <v>1948399410.2496393</v>
      </c>
      <c r="U94" s="6">
        <f t="shared" si="34"/>
        <v>4.6486628483184793</v>
      </c>
    </row>
    <row r="95" spans="1:21" x14ac:dyDescent="0.2">
      <c r="A95" s="21">
        <v>81</v>
      </c>
      <c r="B95" s="22">
        <f>Absterbeordnung!B89</f>
        <v>41744.264156229772</v>
      </c>
      <c r="C95" s="15">
        <f t="shared" si="23"/>
        <v>0.20108796879083907</v>
      </c>
      <c r="D95" s="14">
        <f t="shared" si="24"/>
        <v>8394.2692878444741</v>
      </c>
      <c r="E95" s="14">
        <f>SUM(D95:$D$127)</f>
        <v>55304.277702071995</v>
      </c>
      <c r="F95" s="16">
        <f t="shared" si="25"/>
        <v>6.5883373293916963</v>
      </c>
      <c r="G95" s="5"/>
      <c r="H95" s="14">
        <f t="shared" si="26"/>
        <v>41744.264156229772</v>
      </c>
      <c r="I95" s="15">
        <f t="shared" si="27"/>
        <v>0.20108796879083907</v>
      </c>
      <c r="J95" s="14">
        <f t="shared" si="28"/>
        <v>8394.2692878444741</v>
      </c>
      <c r="K95" s="14">
        <f>SUM($J95:J$127)</f>
        <v>55304.277702071995</v>
      </c>
      <c r="L95" s="16">
        <f t="shared" si="29"/>
        <v>6.5883373293916963</v>
      </c>
      <c r="M95" s="16"/>
      <c r="N95" s="6">
        <v>81</v>
      </c>
      <c r="O95" s="6">
        <f t="shared" si="22"/>
        <v>81</v>
      </c>
      <c r="P95" s="6">
        <f t="shared" si="30"/>
        <v>41744.264156229772</v>
      </c>
      <c r="Q95" s="6">
        <f t="shared" si="31"/>
        <v>41744.264156229772</v>
      </c>
      <c r="R95" s="5">
        <f t="shared" si="32"/>
        <v>41744.264156229772</v>
      </c>
      <c r="S95" s="5">
        <f t="shared" si="33"/>
        <v>350412594.5503065</v>
      </c>
      <c r="T95" s="20">
        <f>SUM(S95:$S$136)</f>
        <v>1529268259.2446964</v>
      </c>
      <c r="U95" s="6">
        <f t="shared" si="34"/>
        <v>4.3641931911929301</v>
      </c>
    </row>
    <row r="96" spans="1:21" x14ac:dyDescent="0.2">
      <c r="A96" s="21">
        <v>82</v>
      </c>
      <c r="B96" s="22">
        <f>Absterbeordnung!B90</f>
        <v>38120.236777424769</v>
      </c>
      <c r="C96" s="15">
        <f t="shared" si="23"/>
        <v>0.19714506744199911</v>
      </c>
      <c r="D96" s="14">
        <f t="shared" si="24"/>
        <v>7515.2166503903809</v>
      </c>
      <c r="E96" s="14">
        <f>SUM(D96:$D$127)</f>
        <v>46910.00841422753</v>
      </c>
      <c r="F96" s="16">
        <f t="shared" si="25"/>
        <v>6.2420034706239331</v>
      </c>
      <c r="G96" s="5"/>
      <c r="H96" s="14">
        <f t="shared" si="26"/>
        <v>38120.236777424769</v>
      </c>
      <c r="I96" s="15">
        <f t="shared" si="27"/>
        <v>0.19714506744199911</v>
      </c>
      <c r="J96" s="14">
        <f t="shared" si="28"/>
        <v>7515.2166503903809</v>
      </c>
      <c r="K96" s="14">
        <f>SUM($J96:J$127)</f>
        <v>46910.00841422753</v>
      </c>
      <c r="L96" s="16">
        <f t="shared" si="29"/>
        <v>6.2420034706239331</v>
      </c>
      <c r="M96" s="16"/>
      <c r="N96" s="6">
        <v>82</v>
      </c>
      <c r="O96" s="6">
        <f t="shared" si="22"/>
        <v>82</v>
      </c>
      <c r="P96" s="6">
        <f t="shared" si="30"/>
        <v>38120.236777424769</v>
      </c>
      <c r="Q96" s="6">
        <f t="shared" si="31"/>
        <v>38120.236777424769</v>
      </c>
      <c r="R96" s="5">
        <f t="shared" si="32"/>
        <v>38120.236777424769</v>
      </c>
      <c r="S96" s="5">
        <f t="shared" si="33"/>
        <v>286481838.1465264</v>
      </c>
      <c r="T96" s="20">
        <f>SUM(S96:$S$136)</f>
        <v>1178855664.6943898</v>
      </c>
      <c r="U96" s="6">
        <f t="shared" si="34"/>
        <v>4.1149403128705231</v>
      </c>
    </row>
    <row r="97" spans="1:21" x14ac:dyDescent="0.2">
      <c r="A97" s="21">
        <v>83</v>
      </c>
      <c r="B97" s="22">
        <f>Absterbeordnung!B91</f>
        <v>34548.779742549908</v>
      </c>
      <c r="C97" s="15">
        <f t="shared" si="23"/>
        <v>0.19327947788431285</v>
      </c>
      <c r="D97" s="14">
        <f t="shared" si="24"/>
        <v>6677.5701101801706</v>
      </c>
      <c r="E97" s="14">
        <f>SUM(D97:$D$127)</f>
        <v>39394.791763837144</v>
      </c>
      <c r="F97" s="16">
        <f t="shared" si="25"/>
        <v>5.899569920468303</v>
      </c>
      <c r="G97" s="5"/>
      <c r="H97" s="14">
        <f t="shared" si="26"/>
        <v>34548.779742549908</v>
      </c>
      <c r="I97" s="15">
        <f t="shared" si="27"/>
        <v>0.19327947788431285</v>
      </c>
      <c r="J97" s="14">
        <f t="shared" si="28"/>
        <v>6677.5701101801706</v>
      </c>
      <c r="K97" s="14">
        <f>SUM($J97:J$127)</f>
        <v>39394.791763837144</v>
      </c>
      <c r="L97" s="16">
        <f t="shared" si="29"/>
        <v>5.899569920468303</v>
      </c>
      <c r="M97" s="16"/>
      <c r="N97" s="6">
        <v>83</v>
      </c>
      <c r="O97" s="6">
        <f t="shared" si="22"/>
        <v>83</v>
      </c>
      <c r="P97" s="6">
        <f t="shared" si="30"/>
        <v>34548.779742549908</v>
      </c>
      <c r="Q97" s="6">
        <f t="shared" si="31"/>
        <v>34548.779742549908</v>
      </c>
      <c r="R97" s="5">
        <f t="shared" si="32"/>
        <v>34548.779742549908</v>
      </c>
      <c r="S97" s="5">
        <f t="shared" si="33"/>
        <v>230701898.95204943</v>
      </c>
      <c r="T97" s="20">
        <f>SUM(S97:$S$136)</f>
        <v>892373826.54786348</v>
      </c>
      <c r="U97" s="6">
        <f t="shared" si="34"/>
        <v>3.8680818432853048</v>
      </c>
    </row>
    <row r="98" spans="1:21" x14ac:dyDescent="0.2">
      <c r="A98" s="21">
        <v>84</v>
      </c>
      <c r="B98" s="22">
        <f>Absterbeordnung!B92</f>
        <v>30979.8918702394</v>
      </c>
      <c r="C98" s="15">
        <f t="shared" si="23"/>
        <v>0.18948968420030671</v>
      </c>
      <c r="D98" s="14">
        <f t="shared" si="24"/>
        <v>5870.3699270513134</v>
      </c>
      <c r="E98" s="14">
        <f>SUM(D98:$D$127)</f>
        <v>32717.221653656983</v>
      </c>
      <c r="F98" s="16">
        <f t="shared" si="25"/>
        <v>5.5732810811278535</v>
      </c>
      <c r="G98" s="5"/>
      <c r="H98" s="14">
        <f t="shared" si="26"/>
        <v>30979.8918702394</v>
      </c>
      <c r="I98" s="15">
        <f t="shared" si="27"/>
        <v>0.18948968420030671</v>
      </c>
      <c r="J98" s="14">
        <f t="shared" si="28"/>
        <v>5870.3699270513134</v>
      </c>
      <c r="K98" s="14">
        <f>SUM($J98:J$127)</f>
        <v>32717.221653656983</v>
      </c>
      <c r="L98" s="16">
        <f t="shared" si="29"/>
        <v>5.5732810811278535</v>
      </c>
      <c r="M98" s="16"/>
      <c r="N98" s="6">
        <v>84</v>
      </c>
      <c r="O98" s="6">
        <f t="shared" si="22"/>
        <v>84</v>
      </c>
      <c r="P98" s="6">
        <f t="shared" si="30"/>
        <v>30979.8918702394</v>
      </c>
      <c r="Q98" s="6">
        <f t="shared" si="31"/>
        <v>30979.8918702394</v>
      </c>
      <c r="R98" s="5">
        <f t="shared" si="32"/>
        <v>30979.8918702394</v>
      </c>
      <c r="S98" s="5">
        <f t="shared" si="33"/>
        <v>181863425.57835484</v>
      </c>
      <c r="T98" s="20">
        <f>SUM(S98:$S$136)</f>
        <v>661671927.59581411</v>
      </c>
      <c r="U98" s="6">
        <f t="shared" si="34"/>
        <v>3.6382902471543761</v>
      </c>
    </row>
    <row r="99" spans="1:21" x14ac:dyDescent="0.2">
      <c r="A99" s="21">
        <v>85</v>
      </c>
      <c r="B99" s="22">
        <f>Absterbeordnung!B93</f>
        <v>27629.883370963806</v>
      </c>
      <c r="C99" s="15">
        <f t="shared" si="23"/>
        <v>0.18577420019637911</v>
      </c>
      <c r="D99" s="14">
        <f t="shared" si="24"/>
        <v>5132.9194847600356</v>
      </c>
      <c r="E99" s="14">
        <f>SUM(D99:$D$127)</f>
        <v>26846.851726605673</v>
      </c>
      <c r="F99" s="16">
        <f t="shared" si="25"/>
        <v>5.2303278487643698</v>
      </c>
      <c r="G99" s="5"/>
      <c r="H99" s="14">
        <f t="shared" si="26"/>
        <v>27629.883370963806</v>
      </c>
      <c r="I99" s="15">
        <f t="shared" si="27"/>
        <v>0.18577420019637911</v>
      </c>
      <c r="J99" s="14">
        <f t="shared" si="28"/>
        <v>5132.9194847600356</v>
      </c>
      <c r="K99" s="14">
        <f>SUM($J99:J$127)</f>
        <v>26846.851726605673</v>
      </c>
      <c r="L99" s="16">
        <f t="shared" si="29"/>
        <v>5.2303278487643698</v>
      </c>
      <c r="M99" s="16"/>
      <c r="N99" s="6">
        <v>85</v>
      </c>
      <c r="O99" s="6">
        <f t="shared" si="22"/>
        <v>85</v>
      </c>
      <c r="P99" s="6">
        <f t="shared" si="30"/>
        <v>27629.883370963806</v>
      </c>
      <c r="Q99" s="6">
        <f t="shared" si="31"/>
        <v>27629.883370963806</v>
      </c>
      <c r="R99" s="5">
        <f t="shared" si="32"/>
        <v>27629.883370963806</v>
      </c>
      <c r="S99" s="5">
        <f t="shared" si="33"/>
        <v>141821966.71646744</v>
      </c>
      <c r="T99" s="20">
        <f>SUM(S99:$S$136)</f>
        <v>479808502.01745927</v>
      </c>
      <c r="U99" s="6">
        <f t="shared" si="34"/>
        <v>3.3831747868558293</v>
      </c>
    </row>
    <row r="100" spans="1:21" x14ac:dyDescent="0.2">
      <c r="A100" s="13">
        <v>86</v>
      </c>
      <c r="B100" s="22">
        <f>Absterbeordnung!B94</f>
        <v>24268.763347609252</v>
      </c>
      <c r="C100" s="15">
        <f t="shared" si="23"/>
        <v>0.18213156881997952</v>
      </c>
      <c r="D100" s="14">
        <f t="shared" si="24"/>
        <v>4420.107941820891</v>
      </c>
      <c r="E100" s="14">
        <f>SUM(D100:$D$127)</f>
        <v>21713.932241845636</v>
      </c>
      <c r="F100" s="16">
        <f t="shared" si="25"/>
        <v>4.9125343832441448</v>
      </c>
      <c r="G100" s="5"/>
      <c r="H100" s="14">
        <f t="shared" si="26"/>
        <v>24268.763347609252</v>
      </c>
      <c r="I100" s="15">
        <f t="shared" si="27"/>
        <v>0.18213156881997952</v>
      </c>
      <c r="J100" s="14">
        <f t="shared" si="28"/>
        <v>4420.107941820891</v>
      </c>
      <c r="K100" s="14">
        <f>SUM($J100:J$127)</f>
        <v>21713.932241845636</v>
      </c>
      <c r="L100" s="16">
        <f t="shared" si="29"/>
        <v>4.9125343832441448</v>
      </c>
      <c r="M100" s="16"/>
      <c r="N100" s="20">
        <v>86</v>
      </c>
      <c r="O100" s="6">
        <f t="shared" si="22"/>
        <v>86</v>
      </c>
      <c r="P100" s="6">
        <f t="shared" si="30"/>
        <v>24268.763347609252</v>
      </c>
      <c r="Q100" s="6">
        <f t="shared" si="31"/>
        <v>24268.763347609252</v>
      </c>
      <c r="R100" s="5">
        <f t="shared" si="32"/>
        <v>24268.763347609252</v>
      </c>
      <c r="S100" s="5">
        <f t="shared" si="33"/>
        <v>107270553.6109394</v>
      </c>
      <c r="T100" s="20">
        <f>SUM(S100:$S$136)</f>
        <v>337986535.30099177</v>
      </c>
      <c r="U100" s="6">
        <f t="shared" si="34"/>
        <v>3.1507857834577639</v>
      </c>
    </row>
    <row r="101" spans="1:21" x14ac:dyDescent="0.2">
      <c r="A101" s="13">
        <v>87</v>
      </c>
      <c r="B101" s="22">
        <f>Absterbeordnung!B95</f>
        <v>20897.861304460766</v>
      </c>
      <c r="C101" s="15">
        <f t="shared" si="23"/>
        <v>0.17856036158821526</v>
      </c>
      <c r="D101" s="14">
        <f t="shared" si="24"/>
        <v>3731.5296709448862</v>
      </c>
      <c r="E101" s="14">
        <f>SUM(D101:$D$127)</f>
        <v>17293.824300024746</v>
      </c>
      <c r="F101" s="16">
        <f t="shared" si="25"/>
        <v>4.6345134100583634</v>
      </c>
      <c r="G101" s="5"/>
      <c r="H101" s="14">
        <f t="shared" si="26"/>
        <v>20897.861304460766</v>
      </c>
      <c r="I101" s="15">
        <f t="shared" si="27"/>
        <v>0.17856036158821526</v>
      </c>
      <c r="J101" s="14">
        <f t="shared" si="28"/>
        <v>3731.5296709448862</v>
      </c>
      <c r="K101" s="14">
        <f>SUM($J101:J$127)</f>
        <v>17293.824300024746</v>
      </c>
      <c r="L101" s="16">
        <f t="shared" si="29"/>
        <v>4.6345134100583634</v>
      </c>
      <c r="M101" s="16"/>
      <c r="N101" s="20">
        <v>87</v>
      </c>
      <c r="O101" s="6">
        <f t="shared" si="22"/>
        <v>87</v>
      </c>
      <c r="P101" s="6">
        <f t="shared" si="30"/>
        <v>20897.861304460766</v>
      </c>
      <c r="Q101" s="6">
        <f t="shared" si="31"/>
        <v>20897.861304460766</v>
      </c>
      <c r="R101" s="5">
        <f t="shared" si="32"/>
        <v>20897.861304460766</v>
      </c>
      <c r="S101" s="5">
        <f t="shared" si="33"/>
        <v>77980989.516886353</v>
      </c>
      <c r="T101" s="20">
        <f>SUM(S101:$S$136)</f>
        <v>230715981.69005248</v>
      </c>
      <c r="U101" s="6">
        <f t="shared" si="34"/>
        <v>2.958618287859661</v>
      </c>
    </row>
    <row r="102" spans="1:21" x14ac:dyDescent="0.2">
      <c r="A102" s="13">
        <v>88</v>
      </c>
      <c r="B102" s="22">
        <f>Absterbeordnung!B96</f>
        <v>17710.04094599561</v>
      </c>
      <c r="C102" s="15">
        <f t="shared" si="23"/>
        <v>0.17505917802766199</v>
      </c>
      <c r="D102" s="14">
        <f t="shared" si="24"/>
        <v>3100.3052108422289</v>
      </c>
      <c r="E102" s="14">
        <f>SUM(D102:$D$127)</f>
        <v>13562.294629079855</v>
      </c>
      <c r="F102" s="16">
        <f t="shared" si="25"/>
        <v>4.374503059134466</v>
      </c>
      <c r="G102" s="5"/>
      <c r="H102" s="14">
        <f t="shared" si="26"/>
        <v>17710.04094599561</v>
      </c>
      <c r="I102" s="15">
        <f t="shared" si="27"/>
        <v>0.17505917802766199</v>
      </c>
      <c r="J102" s="14">
        <f t="shared" si="28"/>
        <v>3100.3052108422289</v>
      </c>
      <c r="K102" s="14">
        <f>SUM($J102:J$127)</f>
        <v>13562.294629079855</v>
      </c>
      <c r="L102" s="16">
        <f t="shared" si="29"/>
        <v>4.374503059134466</v>
      </c>
      <c r="M102" s="16"/>
      <c r="N102" s="20">
        <v>88</v>
      </c>
      <c r="O102" s="6">
        <f t="shared" si="22"/>
        <v>88</v>
      </c>
      <c r="P102" s="6">
        <f t="shared" si="30"/>
        <v>17710.04094599561</v>
      </c>
      <c r="Q102" s="6">
        <f t="shared" si="31"/>
        <v>17710.04094599561</v>
      </c>
      <c r="R102" s="5">
        <f t="shared" si="32"/>
        <v>17710.04094599561</v>
      </c>
      <c r="S102" s="5">
        <f t="shared" si="33"/>
        <v>54906532.229099423</v>
      </c>
      <c r="T102" s="20">
        <f>SUM(S102:$S$136)</f>
        <v>152734992.17316613</v>
      </c>
      <c r="U102" s="6">
        <f t="shared" si="34"/>
        <v>2.781727163825864</v>
      </c>
    </row>
    <row r="103" spans="1:21" x14ac:dyDescent="0.2">
      <c r="A103" s="13">
        <v>89</v>
      </c>
      <c r="B103" s="22">
        <f>Absterbeordnung!B97</f>
        <v>14706.124329777937</v>
      </c>
      <c r="C103" s="15">
        <f t="shared" si="23"/>
        <v>0.17162664512515882</v>
      </c>
      <c r="D103" s="14">
        <f t="shared" si="24"/>
        <v>2523.9627815132621</v>
      </c>
      <c r="E103" s="14">
        <f>SUM(D103:$D$127)</f>
        <v>10461.989418237627</v>
      </c>
      <c r="F103" s="16">
        <f t="shared" si="25"/>
        <v>4.1450648539139934</v>
      </c>
      <c r="G103" s="5"/>
      <c r="H103" s="14">
        <f t="shared" si="26"/>
        <v>14706.124329777937</v>
      </c>
      <c r="I103" s="15">
        <f t="shared" si="27"/>
        <v>0.17162664512515882</v>
      </c>
      <c r="J103" s="14">
        <f t="shared" si="28"/>
        <v>2523.9627815132621</v>
      </c>
      <c r="K103" s="14">
        <f>SUM($J103:J$127)</f>
        <v>10461.989418237627</v>
      </c>
      <c r="L103" s="16">
        <f t="shared" si="29"/>
        <v>4.1450648539139934</v>
      </c>
      <c r="M103" s="16"/>
      <c r="N103" s="20">
        <v>89</v>
      </c>
      <c r="O103" s="6">
        <f t="shared" si="22"/>
        <v>89</v>
      </c>
      <c r="P103" s="6">
        <f t="shared" si="30"/>
        <v>14706.124329777937</v>
      </c>
      <c r="Q103" s="6">
        <f t="shared" si="31"/>
        <v>14706.124329777937</v>
      </c>
      <c r="R103" s="5">
        <f t="shared" si="32"/>
        <v>14706.124329777937</v>
      </c>
      <c r="S103" s="5">
        <f t="shared" si="33"/>
        <v>37117710.468666181</v>
      </c>
      <c r="T103" s="20">
        <f>SUM(S103:$S$136)</f>
        <v>97828459.944066599</v>
      </c>
      <c r="U103" s="6">
        <f t="shared" si="34"/>
        <v>2.6356275402991485</v>
      </c>
    </row>
    <row r="104" spans="1:21" x14ac:dyDescent="0.2">
      <c r="A104" s="13">
        <v>90</v>
      </c>
      <c r="B104" s="22">
        <f>Absterbeordnung!B98</f>
        <v>12048.683980138185</v>
      </c>
      <c r="C104" s="15">
        <f t="shared" si="23"/>
        <v>0.16826141678937137</v>
      </c>
      <c r="D104" s="14">
        <f t="shared" si="24"/>
        <v>2027.3286369454531</v>
      </c>
      <c r="E104" s="14">
        <f>SUM(D104:$D$127)</f>
        <v>7938.0266367243639</v>
      </c>
      <c r="F104" s="16">
        <f t="shared" si="25"/>
        <v>3.9155105354228481</v>
      </c>
      <c r="G104" s="5"/>
      <c r="H104" s="14">
        <f t="shared" si="26"/>
        <v>12048.683980138185</v>
      </c>
      <c r="I104" s="15">
        <f t="shared" si="27"/>
        <v>0.16826141678937137</v>
      </c>
      <c r="J104" s="14">
        <f t="shared" si="28"/>
        <v>2027.3286369454531</v>
      </c>
      <c r="K104" s="14">
        <f>SUM($J104:J$127)</f>
        <v>7938.0266367243639</v>
      </c>
      <c r="L104" s="16">
        <f t="shared" si="29"/>
        <v>3.9155105354228481</v>
      </c>
      <c r="M104" s="16"/>
      <c r="N104" s="20">
        <v>90</v>
      </c>
      <c r="O104" s="6">
        <f t="shared" si="22"/>
        <v>90</v>
      </c>
      <c r="P104" s="6">
        <f t="shared" si="30"/>
        <v>12048.683980138185</v>
      </c>
      <c r="Q104" s="6">
        <f t="shared" si="31"/>
        <v>12048.683980138185</v>
      </c>
      <c r="R104" s="5">
        <f t="shared" si="32"/>
        <v>12048.683980138185</v>
      </c>
      <c r="S104" s="5">
        <f t="shared" si="33"/>
        <v>24426642.070440061</v>
      </c>
      <c r="T104" s="20">
        <f>SUM(S104:$S$136)</f>
        <v>60710749.475400455</v>
      </c>
      <c r="U104" s="6">
        <f t="shared" si="34"/>
        <v>2.4854316569721902</v>
      </c>
    </row>
    <row r="105" spans="1:21" x14ac:dyDescent="0.2">
      <c r="A105" s="13">
        <v>91</v>
      </c>
      <c r="B105" s="22">
        <f>Absterbeordnung!B99</f>
        <v>9689.831769056882</v>
      </c>
      <c r="C105" s="15">
        <f t="shared" si="23"/>
        <v>0.16496217332291313</v>
      </c>
      <c r="D105" s="14">
        <f t="shared" si="24"/>
        <v>1598.4557077570314</v>
      </c>
      <c r="E105" s="14">
        <f>SUM(D105:$D$127)</f>
        <v>5910.6979997789113</v>
      </c>
      <c r="F105" s="16">
        <f t="shared" si="25"/>
        <v>3.6977552590886988</v>
      </c>
      <c r="G105" s="5"/>
      <c r="H105" s="14">
        <f t="shared" si="26"/>
        <v>9689.831769056882</v>
      </c>
      <c r="I105" s="15">
        <f t="shared" si="27"/>
        <v>0.16496217332291313</v>
      </c>
      <c r="J105" s="14">
        <f t="shared" si="28"/>
        <v>1598.4557077570314</v>
      </c>
      <c r="K105" s="14">
        <f>SUM($J105:J$127)</f>
        <v>5910.6979997789113</v>
      </c>
      <c r="L105" s="16">
        <f t="shared" si="29"/>
        <v>3.6977552590886988</v>
      </c>
      <c r="M105" s="16"/>
      <c r="N105" s="20">
        <v>91</v>
      </c>
      <c r="O105" s="6">
        <f t="shared" si="22"/>
        <v>91</v>
      </c>
      <c r="P105" s="6">
        <f t="shared" si="30"/>
        <v>9689.831769056882</v>
      </c>
      <c r="Q105" s="6">
        <f t="shared" si="31"/>
        <v>9689.831769056882</v>
      </c>
      <c r="R105" s="5">
        <f t="shared" si="32"/>
        <v>9689.831769056882</v>
      </c>
      <c r="S105" s="5">
        <f t="shared" si="33"/>
        <v>15488766.898454387</v>
      </c>
      <c r="T105" s="20">
        <f>SUM(S105:$S$136)</f>
        <v>36284107.404960386</v>
      </c>
      <c r="U105" s="6">
        <f t="shared" si="34"/>
        <v>2.3426078811077691</v>
      </c>
    </row>
    <row r="106" spans="1:21" x14ac:dyDescent="0.2">
      <c r="A106" s="13">
        <v>92</v>
      </c>
      <c r="B106" s="22">
        <f>Absterbeordnung!B100</f>
        <v>7608.4696503588584</v>
      </c>
      <c r="C106" s="15">
        <f t="shared" si="23"/>
        <v>0.16172762090481677</v>
      </c>
      <c r="D106" s="14">
        <f t="shared" si="24"/>
        <v>1230.4996952790411</v>
      </c>
      <c r="E106" s="14">
        <f>SUM(D106:$D$127)</f>
        <v>4312.2422920218796</v>
      </c>
      <c r="F106" s="16">
        <f t="shared" si="25"/>
        <v>3.5044643314958237</v>
      </c>
      <c r="G106" s="5"/>
      <c r="H106" s="14">
        <f t="shared" si="26"/>
        <v>7608.4696503588584</v>
      </c>
      <c r="I106" s="15">
        <f t="shared" si="27"/>
        <v>0.16172762090481677</v>
      </c>
      <c r="J106" s="14">
        <f t="shared" si="28"/>
        <v>1230.4996952790411</v>
      </c>
      <c r="K106" s="14">
        <f>SUM($J106:J$127)</f>
        <v>4312.2422920218796</v>
      </c>
      <c r="L106" s="16">
        <f t="shared" si="29"/>
        <v>3.5044643314958237</v>
      </c>
      <c r="M106" s="16"/>
      <c r="N106" s="20">
        <v>92</v>
      </c>
      <c r="O106" s="6">
        <f t="shared" si="22"/>
        <v>92</v>
      </c>
      <c r="P106" s="6">
        <f t="shared" si="30"/>
        <v>7608.4696503588584</v>
      </c>
      <c r="Q106" s="6">
        <f t="shared" si="31"/>
        <v>7608.4696503588584</v>
      </c>
      <c r="R106" s="5">
        <f t="shared" si="32"/>
        <v>7608.4696503588584</v>
      </c>
      <c r="S106" s="5">
        <f t="shared" si="33"/>
        <v>9362219.5863064099</v>
      </c>
      <c r="T106" s="20">
        <f>SUM(S106:$S$136)</f>
        <v>20795340.506506</v>
      </c>
      <c r="U106" s="6">
        <f t="shared" si="34"/>
        <v>2.221197688732079</v>
      </c>
    </row>
    <row r="107" spans="1:21" x14ac:dyDescent="0.2">
      <c r="A107" s="13">
        <v>93</v>
      </c>
      <c r="B107" s="22">
        <f>Absterbeordnung!B101</f>
        <v>5845.0249028713224</v>
      </c>
      <c r="C107" s="15">
        <f t="shared" si="23"/>
        <v>0.15855649108315373</v>
      </c>
      <c r="D107" s="14">
        <f t="shared" si="24"/>
        <v>926.76663889292831</v>
      </c>
      <c r="E107" s="14">
        <f>SUM(D107:$D$127)</f>
        <v>3081.7425967428385</v>
      </c>
      <c r="F107" s="16">
        <f t="shared" si="25"/>
        <v>3.3252627656344456</v>
      </c>
      <c r="G107" s="5"/>
      <c r="H107" s="14">
        <f t="shared" si="26"/>
        <v>5845.0249028713224</v>
      </c>
      <c r="I107" s="15">
        <f t="shared" si="27"/>
        <v>0.15855649108315373</v>
      </c>
      <c r="J107" s="14">
        <f t="shared" si="28"/>
        <v>926.76663889292831</v>
      </c>
      <c r="K107" s="14">
        <f>SUM($J107:J$127)</f>
        <v>3081.7425967428385</v>
      </c>
      <c r="L107" s="16">
        <f t="shared" si="29"/>
        <v>3.3252627656344456</v>
      </c>
      <c r="M107" s="16"/>
      <c r="N107" s="20">
        <v>93</v>
      </c>
      <c r="O107" s="6">
        <f t="shared" si="22"/>
        <v>93</v>
      </c>
      <c r="P107" s="6">
        <f t="shared" si="30"/>
        <v>5845.0249028713224</v>
      </c>
      <c r="Q107" s="6">
        <f t="shared" si="31"/>
        <v>5845.0249028713224</v>
      </c>
      <c r="R107" s="5">
        <f t="shared" si="32"/>
        <v>5845.0249028713224</v>
      </c>
      <c r="S107" s="5">
        <f t="shared" si="33"/>
        <v>5416974.0834795199</v>
      </c>
      <c r="T107" s="20">
        <f>SUM(S107:$S$136)</f>
        <v>11433120.92019959</v>
      </c>
      <c r="U107" s="6">
        <f t="shared" si="34"/>
        <v>2.11061023073156</v>
      </c>
    </row>
    <row r="108" spans="1:21" x14ac:dyDescent="0.2">
      <c r="A108" s="13">
        <v>94</v>
      </c>
      <c r="B108" s="22">
        <f>Absterbeordnung!B102</f>
        <v>4388.1255470594533</v>
      </c>
      <c r="C108" s="15">
        <f t="shared" si="23"/>
        <v>0.15544754027760166</v>
      </c>
      <c r="D108" s="14">
        <f t="shared" si="24"/>
        <v>682.12332271969717</v>
      </c>
      <c r="E108" s="14">
        <f>SUM(D108:$D$127)</f>
        <v>2154.9759578499102</v>
      </c>
      <c r="F108" s="16">
        <f t="shared" si="25"/>
        <v>3.1592175286688557</v>
      </c>
      <c r="G108" s="5"/>
      <c r="H108" s="14">
        <f t="shared" si="26"/>
        <v>4388.1255470594533</v>
      </c>
      <c r="I108" s="15">
        <f t="shared" si="27"/>
        <v>0.15544754027760166</v>
      </c>
      <c r="J108" s="14">
        <f t="shared" si="28"/>
        <v>682.12332271969717</v>
      </c>
      <c r="K108" s="14">
        <f>SUM($J108:J$127)</f>
        <v>2154.9759578499102</v>
      </c>
      <c r="L108" s="16">
        <f t="shared" si="29"/>
        <v>3.1592175286688557</v>
      </c>
      <c r="M108" s="16"/>
      <c r="N108" s="20">
        <v>94</v>
      </c>
      <c r="O108" s="6">
        <f t="shared" si="22"/>
        <v>94</v>
      </c>
      <c r="P108" s="6">
        <f t="shared" si="30"/>
        <v>4388.1255470594533</v>
      </c>
      <c r="Q108" s="6">
        <f t="shared" si="31"/>
        <v>4388.1255470594533</v>
      </c>
      <c r="R108" s="5">
        <f t="shared" si="32"/>
        <v>4388.1255470594533</v>
      </c>
      <c r="S108" s="5">
        <f t="shared" si="33"/>
        <v>2993242.7786713834</v>
      </c>
      <c r="T108" s="20">
        <f>SUM(S108:$S$136)</f>
        <v>6016146.8367200671</v>
      </c>
      <c r="U108" s="6">
        <f t="shared" si="34"/>
        <v>2.0099094131584163</v>
      </c>
    </row>
    <row r="109" spans="1:21" x14ac:dyDescent="0.2">
      <c r="A109" s="13">
        <v>95</v>
      </c>
      <c r="B109" s="22">
        <f>Absterbeordnung!B103</f>
        <v>3215.6664638777888</v>
      </c>
      <c r="C109" s="15">
        <f t="shared" si="23"/>
        <v>0.15239954929176638</v>
      </c>
      <c r="D109" s="14">
        <f t="shared" si="24"/>
        <v>490.06611976762321</v>
      </c>
      <c r="E109" s="14">
        <f>SUM(D109:$D$127)</f>
        <v>1472.852635130213</v>
      </c>
      <c r="F109" s="16">
        <f t="shared" si="25"/>
        <v>3.0054161585963177</v>
      </c>
      <c r="G109" s="5"/>
      <c r="H109" s="14">
        <f t="shared" si="26"/>
        <v>3215.6664638777888</v>
      </c>
      <c r="I109" s="15">
        <f t="shared" si="27"/>
        <v>0.15239954929176638</v>
      </c>
      <c r="J109" s="14">
        <f t="shared" si="28"/>
        <v>490.06611976762321</v>
      </c>
      <c r="K109" s="14">
        <f>SUM($J109:J$127)</f>
        <v>1472.852635130213</v>
      </c>
      <c r="L109" s="16">
        <f t="shared" si="29"/>
        <v>3.0054161585963177</v>
      </c>
      <c r="M109" s="16"/>
      <c r="N109" s="20">
        <v>95</v>
      </c>
      <c r="O109" s="6">
        <f t="shared" si="22"/>
        <v>95</v>
      </c>
      <c r="P109" s="6">
        <f t="shared" si="30"/>
        <v>3215.6664638777888</v>
      </c>
      <c r="Q109" s="6">
        <f t="shared" si="31"/>
        <v>3215.6664638777888</v>
      </c>
      <c r="R109" s="5">
        <f t="shared" si="32"/>
        <v>3215.6664638777888</v>
      </c>
      <c r="S109" s="5">
        <f t="shared" si="33"/>
        <v>1575889.1864194619</v>
      </c>
      <c r="T109" s="20">
        <f>SUM(S109:$S$136)</f>
        <v>3022904.0580486841</v>
      </c>
      <c r="U109" s="6">
        <f t="shared" si="34"/>
        <v>1.918221207492989</v>
      </c>
    </row>
    <row r="110" spans="1:21" x14ac:dyDescent="0.2">
      <c r="A110" s="13">
        <v>96</v>
      </c>
      <c r="B110" s="22">
        <f>Absterbeordnung!B104</f>
        <v>2297.5124276931733</v>
      </c>
      <c r="C110" s="15">
        <f t="shared" si="23"/>
        <v>0.14941132283506506</v>
      </c>
      <c r="D110" s="14">
        <f t="shared" si="24"/>
        <v>343.27437105163881</v>
      </c>
      <c r="E110" s="14">
        <f>SUM(D110:$D$127)</f>
        <v>982.78651536258985</v>
      </c>
      <c r="F110" s="16">
        <f t="shared" si="25"/>
        <v>2.8629766689303735</v>
      </c>
      <c r="G110" s="5"/>
      <c r="H110" s="14">
        <f t="shared" si="26"/>
        <v>2297.5124276931733</v>
      </c>
      <c r="I110" s="15">
        <f t="shared" si="27"/>
        <v>0.14941132283506506</v>
      </c>
      <c r="J110" s="14">
        <f t="shared" si="28"/>
        <v>343.27437105163881</v>
      </c>
      <c r="K110" s="14">
        <f>SUM($J110:J$127)</f>
        <v>982.78651536258985</v>
      </c>
      <c r="L110" s="16">
        <f t="shared" si="29"/>
        <v>2.8629766689303735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2297.5124276931733</v>
      </c>
      <c r="Q110" s="6">
        <f t="shared" si="31"/>
        <v>2297.5124276931733</v>
      </c>
      <c r="R110" s="5">
        <f t="shared" si="32"/>
        <v>2297.5124276931733</v>
      </c>
      <c r="S110" s="5">
        <f t="shared" si="33"/>
        <v>788677.13359969785</v>
      </c>
      <c r="T110" s="20">
        <f>SUM(S110:$S$136)</f>
        <v>1447014.8716292228</v>
      </c>
      <c r="U110" s="6">
        <f t="shared" si="34"/>
        <v>1.8347366875272839</v>
      </c>
    </row>
    <row r="111" spans="1:21" x14ac:dyDescent="0.2">
      <c r="A111" s="13">
        <v>97</v>
      </c>
      <c r="B111" s="22">
        <f>Absterbeordnung!B105</f>
        <v>1598.5834437815747</v>
      </c>
      <c r="C111" s="15">
        <f t="shared" ref="C111:C127" si="36">1/(((1+($B$5/100))^A111))</f>
        <v>0.14648168905398534</v>
      </c>
      <c r="D111" s="14">
        <f t="shared" ref="D111:D127" si="37">B111*C111</f>
        <v>234.16320293886167</v>
      </c>
      <c r="E111" s="14">
        <f>SUM(D111:$D$127)</f>
        <v>639.51214431095116</v>
      </c>
      <c r="F111" s="16">
        <f t="shared" ref="F111:F127" si="38">E111/D111</f>
        <v>2.7310531128920505</v>
      </c>
      <c r="G111" s="5"/>
      <c r="H111" s="14">
        <f t="shared" si="26"/>
        <v>1598.5834437815747</v>
      </c>
      <c r="I111" s="15">
        <f t="shared" ref="I111:I127" si="39">1/(((1+($B$5/100))^A111))</f>
        <v>0.14648168905398534</v>
      </c>
      <c r="J111" s="14">
        <f t="shared" ref="J111:J127" si="40">H111*I111</f>
        <v>234.16320293886167</v>
      </c>
      <c r="K111" s="14">
        <f>SUM($J111:J$127)</f>
        <v>639.51214431095116</v>
      </c>
      <c r="L111" s="16">
        <f t="shared" ref="L111:L127" si="41">K111/J111</f>
        <v>2.7310531128920505</v>
      </c>
      <c r="M111" s="16"/>
      <c r="N111" s="20">
        <v>97</v>
      </c>
      <c r="O111" s="6">
        <f t="shared" si="35"/>
        <v>97</v>
      </c>
      <c r="P111" s="6">
        <f t="shared" si="30"/>
        <v>1598.5834437815747</v>
      </c>
      <c r="Q111" s="6">
        <f t="shared" si="31"/>
        <v>1598.5834437815747</v>
      </c>
      <c r="R111" s="5">
        <f t="shared" si="32"/>
        <v>1598.5834437815747</v>
      </c>
      <c r="S111" s="5">
        <f t="shared" ref="S111:S136" si="42">P111*R111*I111</f>
        <v>374329.41936092923</v>
      </c>
      <c r="T111" s="20">
        <f>SUM(S111:$S$136)</f>
        <v>658337.73802952503</v>
      </c>
      <c r="U111" s="6">
        <f t="shared" ref="U111:U127" si="43">T111/S111</f>
        <v>1.7587122571169176</v>
      </c>
    </row>
    <row r="112" spans="1:21" x14ac:dyDescent="0.2">
      <c r="A112" s="13">
        <v>98</v>
      </c>
      <c r="B112" s="22">
        <f>Absterbeordnung!B106</f>
        <v>1081.9295154418403</v>
      </c>
      <c r="C112" s="15">
        <f t="shared" si="36"/>
        <v>0.14360949907253467</v>
      </c>
      <c r="D112" s="14">
        <f t="shared" si="37"/>
        <v>155.37535574439286</v>
      </c>
      <c r="E112" s="14">
        <f>SUM(D112:$D$127)</f>
        <v>405.34894137208954</v>
      </c>
      <c r="F112" s="16">
        <f t="shared" si="38"/>
        <v>2.6088367709929936</v>
      </c>
      <c r="G112" s="5"/>
      <c r="H112" s="14">
        <f t="shared" si="26"/>
        <v>1081.9295154418403</v>
      </c>
      <c r="I112" s="15">
        <f t="shared" si="39"/>
        <v>0.14360949907253467</v>
      </c>
      <c r="J112" s="14">
        <f t="shared" si="40"/>
        <v>155.37535574439286</v>
      </c>
      <c r="K112" s="14">
        <f>SUM($J112:J$127)</f>
        <v>405.34894137208954</v>
      </c>
      <c r="L112" s="16">
        <f t="shared" si="41"/>
        <v>2.6088367709929936</v>
      </c>
      <c r="M112" s="16"/>
      <c r="N112" s="20">
        <v>98</v>
      </c>
      <c r="O112" s="6">
        <f t="shared" si="35"/>
        <v>98</v>
      </c>
      <c r="P112" s="6">
        <f t="shared" si="30"/>
        <v>1081.9295154418403</v>
      </c>
      <c r="Q112" s="6">
        <f t="shared" si="31"/>
        <v>1081.9295154418403</v>
      </c>
      <c r="R112" s="5">
        <f t="shared" si="32"/>
        <v>1081.9295154418403</v>
      </c>
      <c r="S112" s="5">
        <f t="shared" si="42"/>
        <v>168105.18335213451</v>
      </c>
      <c r="T112" s="20">
        <f>SUM(S112:$S$136)</f>
        <v>284008.31866859575</v>
      </c>
      <c r="U112" s="6">
        <f t="shared" si="43"/>
        <v>1.689467945040551</v>
      </c>
    </row>
    <row r="113" spans="1:21" x14ac:dyDescent="0.2">
      <c r="A113" s="13">
        <v>99</v>
      </c>
      <c r="B113" s="22">
        <f>Absterbeordnung!B107</f>
        <v>711.45017533542136</v>
      </c>
      <c r="C113" s="15">
        <f t="shared" si="36"/>
        <v>0.14079362654170063</v>
      </c>
      <c r="D113" s="14">
        <f t="shared" si="37"/>
        <v>100.16765028920275</v>
      </c>
      <c r="E113" s="14">
        <f>SUM(D113:$D$127)</f>
        <v>249.97358562769662</v>
      </c>
      <c r="F113" s="16">
        <f t="shared" si="38"/>
        <v>2.4955520560378135</v>
      </c>
      <c r="G113" s="5"/>
      <c r="H113" s="14">
        <f t="shared" si="26"/>
        <v>711.45017533542136</v>
      </c>
      <c r="I113" s="15">
        <f t="shared" si="39"/>
        <v>0.14079362654170063</v>
      </c>
      <c r="J113" s="14">
        <f t="shared" si="40"/>
        <v>100.16765028920275</v>
      </c>
      <c r="K113" s="14">
        <f>SUM($J113:J$127)</f>
        <v>249.97358562769662</v>
      </c>
      <c r="L113" s="16">
        <f t="shared" si="41"/>
        <v>2.4955520560378135</v>
      </c>
      <c r="M113" s="16"/>
      <c r="N113" s="20">
        <v>99</v>
      </c>
      <c r="O113" s="6">
        <f t="shared" si="35"/>
        <v>99</v>
      </c>
      <c r="P113" s="6">
        <f t="shared" si="30"/>
        <v>711.45017533542136</v>
      </c>
      <c r="Q113" s="6">
        <f t="shared" si="31"/>
        <v>711.45017533542136</v>
      </c>
      <c r="R113" s="5">
        <f t="shared" si="32"/>
        <v>711.45017533542136</v>
      </c>
      <c r="S113" s="5">
        <f t="shared" si="42"/>
        <v>71264.29236119047</v>
      </c>
      <c r="T113" s="20">
        <f>SUM(S113:$S$136)</f>
        <v>115903.1353164613</v>
      </c>
      <c r="U113" s="6">
        <f t="shared" si="43"/>
        <v>1.6263844272672594</v>
      </c>
    </row>
    <row r="114" spans="1:21" x14ac:dyDescent="0.2">
      <c r="A114" s="13">
        <v>100</v>
      </c>
      <c r="B114" s="22">
        <f>Absterbeordnung!B108</f>
        <v>454.01220159479334</v>
      </c>
      <c r="C114" s="15">
        <f t="shared" si="36"/>
        <v>0.13803296719774574</v>
      </c>
      <c r="D114" s="14">
        <f t="shared" si="37"/>
        <v>62.668651330110436</v>
      </c>
      <c r="E114" s="14">
        <f>SUM(D114:$D$127)</f>
        <v>149.80593533849387</v>
      </c>
      <c r="F114" s="16">
        <f t="shared" si="38"/>
        <v>2.3904445389989832</v>
      </c>
      <c r="G114" s="5"/>
      <c r="H114" s="14">
        <f t="shared" si="26"/>
        <v>454.01220159479334</v>
      </c>
      <c r="I114" s="15">
        <f t="shared" si="39"/>
        <v>0.13803296719774574</v>
      </c>
      <c r="J114" s="14">
        <f t="shared" si="40"/>
        <v>62.668651330110436</v>
      </c>
      <c r="K114" s="14">
        <f>SUM($J114:J$127)</f>
        <v>149.80593533849387</v>
      </c>
      <c r="L114" s="16">
        <f t="shared" si="41"/>
        <v>2.3904445389989832</v>
      </c>
      <c r="M114" s="16"/>
      <c r="N114" s="20">
        <v>100</v>
      </c>
      <c r="O114" s="6">
        <f t="shared" si="35"/>
        <v>100</v>
      </c>
      <c r="P114" s="6">
        <f t="shared" si="30"/>
        <v>454.01220159479334</v>
      </c>
      <c r="Q114" s="6">
        <f t="shared" si="31"/>
        <v>454.01220159479334</v>
      </c>
      <c r="R114" s="5">
        <f t="shared" si="32"/>
        <v>454.01220159479334</v>
      </c>
      <c r="S114" s="5">
        <f t="shared" si="42"/>
        <v>28452.332361359913</v>
      </c>
      <c r="T114" s="20">
        <f>SUM(S114:$S$136)</f>
        <v>44638.842955270811</v>
      </c>
      <c r="U114" s="6">
        <f t="shared" si="43"/>
        <v>1.5688992518551208</v>
      </c>
    </row>
    <row r="115" spans="1:21" x14ac:dyDescent="0.2">
      <c r="A115" s="13">
        <v>101</v>
      </c>
      <c r="B115" s="22">
        <f>Absterbeordnung!B109</f>
        <v>280.8430741730798</v>
      </c>
      <c r="C115" s="15">
        <f t="shared" si="36"/>
        <v>0.13532643842916248</v>
      </c>
      <c r="D115" s="14">
        <f t="shared" si="37"/>
        <v>38.005492985339991</v>
      </c>
      <c r="E115" s="14">
        <f>SUM(D115:$D$127)</f>
        <v>87.13728400838346</v>
      </c>
      <c r="F115" s="16">
        <f t="shared" si="38"/>
        <v>2.2927549983891873</v>
      </c>
      <c r="G115" s="5"/>
      <c r="H115" s="14">
        <f t="shared" si="26"/>
        <v>280.8430741730798</v>
      </c>
      <c r="I115" s="15">
        <f t="shared" si="39"/>
        <v>0.13532643842916248</v>
      </c>
      <c r="J115" s="14">
        <f t="shared" si="40"/>
        <v>38.005492985339991</v>
      </c>
      <c r="K115" s="14">
        <f>SUM($J115:J$127)</f>
        <v>87.13728400838346</v>
      </c>
      <c r="L115" s="16">
        <f t="shared" si="41"/>
        <v>2.2927549983891873</v>
      </c>
      <c r="M115" s="16"/>
      <c r="N115" s="20">
        <v>101</v>
      </c>
      <c r="O115" s="6">
        <f t="shared" si="35"/>
        <v>101</v>
      </c>
      <c r="P115" s="6">
        <f t="shared" si="30"/>
        <v>280.8430741730798</v>
      </c>
      <c r="Q115" s="6">
        <f t="shared" si="31"/>
        <v>280.8430741730798</v>
      </c>
      <c r="R115" s="5">
        <f t="shared" si="32"/>
        <v>280.8430741730798</v>
      </c>
      <c r="S115" s="5">
        <f t="shared" si="42"/>
        <v>10673.579485466305</v>
      </c>
      <c r="T115" s="20">
        <f>SUM(S115:$S$136)</f>
        <v>16186.510593910894</v>
      </c>
      <c r="U115" s="6">
        <f t="shared" si="43"/>
        <v>1.5165025581110141</v>
      </c>
    </row>
    <row r="116" spans="1:21" x14ac:dyDescent="0.2">
      <c r="A116" s="21">
        <v>102</v>
      </c>
      <c r="B116" s="22">
        <f>Absterbeordnung!B110</f>
        <v>168.20105645083368</v>
      </c>
      <c r="C116" s="15">
        <f t="shared" si="36"/>
        <v>0.13267297885212007</v>
      </c>
      <c r="D116" s="14">
        <f t="shared" si="37"/>
        <v>22.315735205405709</v>
      </c>
      <c r="E116" s="14">
        <f>SUM(D116:$D$127)</f>
        <v>49.131791023043462</v>
      </c>
      <c r="F116" s="16">
        <f t="shared" si="38"/>
        <v>2.2016658008713912</v>
      </c>
      <c r="G116" s="5"/>
      <c r="H116" s="14">
        <f t="shared" si="26"/>
        <v>168.20105645083368</v>
      </c>
      <c r="I116" s="15">
        <f t="shared" si="39"/>
        <v>0.13267297885212007</v>
      </c>
      <c r="J116" s="14">
        <f t="shared" si="40"/>
        <v>22.315735205405709</v>
      </c>
      <c r="K116" s="14">
        <f>SUM($J116:J$127)</f>
        <v>49.131791023043462</v>
      </c>
      <c r="L116" s="16">
        <f t="shared" si="41"/>
        <v>2.2016658008713912</v>
      </c>
      <c r="M116" s="16"/>
      <c r="N116" s="6">
        <v>102</v>
      </c>
      <c r="O116" s="6">
        <f t="shared" si="35"/>
        <v>102</v>
      </c>
      <c r="P116" s="6">
        <f t="shared" si="30"/>
        <v>168.20105645083368</v>
      </c>
      <c r="Q116" s="6">
        <f t="shared" si="31"/>
        <v>168.20105645083368</v>
      </c>
      <c r="R116" s="5">
        <f t="shared" si="32"/>
        <v>168.20105645083368</v>
      </c>
      <c r="S116" s="5">
        <f t="shared" si="42"/>
        <v>3753.5302370263021</v>
      </c>
      <c r="T116" s="20">
        <f>SUM(S116:$S$136)</f>
        <v>5512.931108444589</v>
      </c>
      <c r="U116" s="6">
        <f t="shared" si="43"/>
        <v>1.4687323027433916</v>
      </c>
    </row>
    <row r="117" spans="1:21" x14ac:dyDescent="0.2">
      <c r="A117" s="21">
        <v>103</v>
      </c>
      <c r="B117" s="22">
        <f>Absterbeordnung!B111</f>
        <v>97.422254428272609</v>
      </c>
      <c r="C117" s="15">
        <f t="shared" si="36"/>
        <v>0.13007154789423539</v>
      </c>
      <c r="D117" s="14">
        <f t="shared" si="37"/>
        <v>12.671863432831447</v>
      </c>
      <c r="E117" s="14">
        <f>SUM(D117:$D$127)</f>
        <v>26.81605581763775</v>
      </c>
      <c r="F117" s="16">
        <f t="shared" si="38"/>
        <v>2.1161888273006642</v>
      </c>
      <c r="G117" s="5"/>
      <c r="H117" s="14">
        <f t="shared" si="26"/>
        <v>97.422254428272609</v>
      </c>
      <c r="I117" s="15">
        <f t="shared" si="39"/>
        <v>0.13007154789423539</v>
      </c>
      <c r="J117" s="14">
        <f t="shared" si="40"/>
        <v>12.671863432831447</v>
      </c>
      <c r="K117" s="14">
        <f>SUM($J117:J$127)</f>
        <v>26.81605581763775</v>
      </c>
      <c r="L117" s="16">
        <f t="shared" si="41"/>
        <v>2.1161888273006642</v>
      </c>
      <c r="M117" s="16"/>
      <c r="N117" s="6">
        <v>103</v>
      </c>
      <c r="O117" s="6">
        <f t="shared" si="35"/>
        <v>103</v>
      </c>
      <c r="P117" s="6">
        <f t="shared" si="30"/>
        <v>97.422254428272609</v>
      </c>
      <c r="Q117" s="6">
        <f t="shared" si="31"/>
        <v>97.422254428272609</v>
      </c>
      <c r="R117" s="5">
        <f t="shared" si="32"/>
        <v>97.422254428272609</v>
      </c>
      <c r="S117" s="5">
        <f t="shared" si="42"/>
        <v>1234.5215034336293</v>
      </c>
      <c r="T117" s="20">
        <f>SUM(S117:$S$136)</f>
        <v>1759.4008714182862</v>
      </c>
      <c r="U117" s="6">
        <f t="shared" si="43"/>
        <v>1.4251682668343861</v>
      </c>
    </row>
    <row r="118" spans="1:21" x14ac:dyDescent="0.2">
      <c r="A118" s="21">
        <v>104</v>
      </c>
      <c r="B118" s="22">
        <f>Absterbeordnung!B112</f>
        <v>54.506429513713584</v>
      </c>
      <c r="C118" s="15">
        <f t="shared" si="36"/>
        <v>0.12752112538650526</v>
      </c>
      <c r="D118" s="14">
        <f t="shared" si="37"/>
        <v>6.9507212323889807</v>
      </c>
      <c r="E118" s="14">
        <f>SUM(D118:$D$127)</f>
        <v>14.144192384806303</v>
      </c>
      <c r="F118" s="16">
        <f t="shared" si="38"/>
        <v>2.0349244217847748</v>
      </c>
      <c r="G118" s="5"/>
      <c r="H118" s="14">
        <f t="shared" si="26"/>
        <v>54.506429513713584</v>
      </c>
      <c r="I118" s="15">
        <f t="shared" si="39"/>
        <v>0.12752112538650526</v>
      </c>
      <c r="J118" s="14">
        <f t="shared" si="40"/>
        <v>6.9507212323889807</v>
      </c>
      <c r="K118" s="14">
        <f>SUM($J118:J$127)</f>
        <v>14.144192384806303</v>
      </c>
      <c r="L118" s="16">
        <f t="shared" si="41"/>
        <v>2.0349244217847748</v>
      </c>
      <c r="M118" s="16"/>
      <c r="N118" s="6">
        <v>104</v>
      </c>
      <c r="O118" s="6">
        <f t="shared" si="35"/>
        <v>104</v>
      </c>
      <c r="P118" s="6">
        <f t="shared" si="30"/>
        <v>54.506429513713584</v>
      </c>
      <c r="Q118" s="6">
        <f t="shared" si="31"/>
        <v>54.506429513713584</v>
      </c>
      <c r="R118" s="5">
        <f t="shared" si="32"/>
        <v>54.506429513713584</v>
      </c>
      <c r="S118" s="5">
        <f t="shared" si="42"/>
        <v>378.85899692268242</v>
      </c>
      <c r="T118" s="20">
        <f>SUM(S118:$S$136)</f>
        <v>524.87936798465694</v>
      </c>
      <c r="U118" s="6">
        <f t="shared" si="43"/>
        <v>1.385421416009752</v>
      </c>
    </row>
    <row r="119" spans="1:21" x14ac:dyDescent="0.2">
      <c r="A119" s="21">
        <v>105</v>
      </c>
      <c r="B119" s="22">
        <f>Absterbeordnung!B113</f>
        <v>29.423412719818767</v>
      </c>
      <c r="C119" s="15">
        <f t="shared" si="36"/>
        <v>0.12502071116324046</v>
      </c>
      <c r="D119" s="14">
        <f t="shared" si="37"/>
        <v>3.6785359830812774</v>
      </c>
      <c r="E119" s="14">
        <f>SUM(D119:$D$127)</f>
        <v>7.193471152417322</v>
      </c>
      <c r="F119" s="16">
        <f t="shared" si="38"/>
        <v>1.9555255638390698</v>
      </c>
      <c r="G119" s="5"/>
      <c r="H119" s="14">
        <f t="shared" si="26"/>
        <v>29.423412719818767</v>
      </c>
      <c r="I119" s="15">
        <f t="shared" si="39"/>
        <v>0.12502071116324046</v>
      </c>
      <c r="J119" s="14">
        <f t="shared" si="40"/>
        <v>3.6785359830812774</v>
      </c>
      <c r="K119" s="14">
        <f>SUM($J119:J$127)</f>
        <v>7.193471152417322</v>
      </c>
      <c r="L119" s="16">
        <f t="shared" si="41"/>
        <v>1.9555255638390698</v>
      </c>
      <c r="M119" s="16"/>
      <c r="N119" s="6">
        <v>105</v>
      </c>
      <c r="O119" s="6">
        <f t="shared" si="35"/>
        <v>105</v>
      </c>
      <c r="P119" s="6">
        <f t="shared" si="30"/>
        <v>29.423412719818767</v>
      </c>
      <c r="Q119" s="6">
        <f t="shared" si="31"/>
        <v>29.423412719818767</v>
      </c>
      <c r="R119" s="5">
        <f t="shared" si="32"/>
        <v>29.423412719818767</v>
      </c>
      <c r="S119" s="5">
        <f t="shared" si="42"/>
        <v>108.23508243490468</v>
      </c>
      <c r="T119" s="20">
        <f>SUM(S119:$S$136)</f>
        <v>146.02037106197454</v>
      </c>
      <c r="U119" s="6">
        <f t="shared" si="43"/>
        <v>1.3491038929063957</v>
      </c>
    </row>
    <row r="120" spans="1:21" x14ac:dyDescent="0.2">
      <c r="A120" s="21">
        <v>106</v>
      </c>
      <c r="B120" s="22">
        <f>Absterbeordnung!B114</f>
        <v>15.306988341122983</v>
      </c>
      <c r="C120" s="15">
        <f t="shared" si="36"/>
        <v>0.12256932466984359</v>
      </c>
      <c r="D120" s="14">
        <f t="shared" si="37"/>
        <v>1.8761672237006135</v>
      </c>
      <c r="E120" s="14">
        <f>SUM(D120:$D$127)</f>
        <v>3.5149351693360447</v>
      </c>
      <c r="F120" s="16">
        <f t="shared" si="38"/>
        <v>1.8734658216675759</v>
      </c>
      <c r="G120" s="5"/>
      <c r="H120" s="14">
        <f t="shared" si="26"/>
        <v>15.306988341122983</v>
      </c>
      <c r="I120" s="15">
        <f t="shared" si="39"/>
        <v>0.12256932466984359</v>
      </c>
      <c r="J120" s="14">
        <f t="shared" si="40"/>
        <v>1.8761672237006135</v>
      </c>
      <c r="K120" s="14">
        <f>SUM($J120:J$127)</f>
        <v>3.5149351693360447</v>
      </c>
      <c r="L120" s="16">
        <f t="shared" si="41"/>
        <v>1.8734658216675759</v>
      </c>
      <c r="M120" s="16"/>
      <c r="N120" s="6">
        <v>106</v>
      </c>
      <c r="O120" s="6">
        <f t="shared" si="35"/>
        <v>106</v>
      </c>
      <c r="P120" s="6">
        <f t="shared" si="30"/>
        <v>15.306988341122983</v>
      </c>
      <c r="Q120" s="6">
        <f t="shared" si="31"/>
        <v>15.306988341122983</v>
      </c>
      <c r="R120" s="5">
        <f t="shared" si="32"/>
        <v>15.306988341122983</v>
      </c>
      <c r="S120" s="5">
        <f t="shared" si="42"/>
        <v>28.718469819182364</v>
      </c>
      <c r="T120" s="20">
        <f>SUM(S120:$S$136)</f>
        <v>37.785288627069868</v>
      </c>
      <c r="U120" s="6">
        <f t="shared" si="43"/>
        <v>1.3157138547065403</v>
      </c>
    </row>
    <row r="121" spans="1:21" x14ac:dyDescent="0.2">
      <c r="A121" s="21">
        <v>107</v>
      </c>
      <c r="B121" s="22">
        <f>Absterbeordnung!B115</f>
        <v>7.6653767525619863</v>
      </c>
      <c r="C121" s="15">
        <f t="shared" si="36"/>
        <v>0.12016600457827803</v>
      </c>
      <c r="D121" s="14">
        <f t="shared" si="37"/>
        <v>0.92111769794258957</v>
      </c>
      <c r="E121" s="14">
        <f>SUM(D121:$D$127)</f>
        <v>1.6387679456354314</v>
      </c>
      <c r="F121" s="16">
        <f t="shared" si="38"/>
        <v>1.7791080871595313</v>
      </c>
      <c r="G121" s="5"/>
      <c r="H121" s="14">
        <f t="shared" si="26"/>
        <v>7.6653767525619863</v>
      </c>
      <c r="I121" s="15">
        <f t="shared" si="39"/>
        <v>0.12016600457827803</v>
      </c>
      <c r="J121" s="14">
        <f t="shared" si="40"/>
        <v>0.92111769794258957</v>
      </c>
      <c r="K121" s="14">
        <f>SUM($J121:J$127)</f>
        <v>1.6387679456354314</v>
      </c>
      <c r="L121" s="16">
        <f t="shared" si="41"/>
        <v>1.7791080871595313</v>
      </c>
      <c r="M121" s="16"/>
      <c r="N121" s="6">
        <v>107</v>
      </c>
      <c r="O121" s="6">
        <f t="shared" si="35"/>
        <v>107</v>
      </c>
      <c r="P121" s="6">
        <f t="shared" si="30"/>
        <v>7.6653767525619863</v>
      </c>
      <c r="Q121" s="6">
        <f t="shared" si="31"/>
        <v>7.6653767525619863</v>
      </c>
      <c r="R121" s="5">
        <f t="shared" si="32"/>
        <v>7.6653767525619863</v>
      </c>
      <c r="S121" s="5">
        <f t="shared" si="42"/>
        <v>7.0607141881825397</v>
      </c>
      <c r="T121" s="20">
        <f>SUM(S121:$S$136)</f>
        <v>9.0668188078875076</v>
      </c>
      <c r="U121" s="6">
        <f t="shared" si="43"/>
        <v>1.28412205426224</v>
      </c>
    </row>
    <row r="122" spans="1:21" x14ac:dyDescent="0.2">
      <c r="A122" s="21">
        <v>108</v>
      </c>
      <c r="B122" s="22">
        <f>Absterbeordnung!B116</f>
        <v>3.6907952489003786</v>
      </c>
      <c r="C122" s="15">
        <f t="shared" si="36"/>
        <v>0.11780980841007649</v>
      </c>
      <c r="D122" s="14">
        <f t="shared" si="37"/>
        <v>0.43481188115377417</v>
      </c>
      <c r="E122" s="14">
        <f>SUM(D122:$D$127)</f>
        <v>0.7176502476928418</v>
      </c>
      <c r="F122" s="16">
        <f t="shared" si="38"/>
        <v>1.6504844480986938</v>
      </c>
      <c r="G122" s="5"/>
      <c r="H122" s="14">
        <f t="shared" si="26"/>
        <v>3.6907952489003786</v>
      </c>
      <c r="I122" s="15">
        <f t="shared" si="39"/>
        <v>0.11780980841007649</v>
      </c>
      <c r="J122" s="14">
        <f t="shared" si="40"/>
        <v>0.43481188115377417</v>
      </c>
      <c r="K122" s="14">
        <f>SUM($J122:J$127)</f>
        <v>0.7176502476928418</v>
      </c>
      <c r="L122" s="16">
        <f t="shared" si="41"/>
        <v>1.6504844480986938</v>
      </c>
      <c r="M122" s="16"/>
      <c r="N122" s="6">
        <v>108</v>
      </c>
      <c r="O122" s="6">
        <f t="shared" si="35"/>
        <v>108</v>
      </c>
      <c r="P122" s="6">
        <f t="shared" si="30"/>
        <v>3.6907952489003786</v>
      </c>
      <c r="Q122" s="6">
        <f t="shared" si="31"/>
        <v>3.6907952489003786</v>
      </c>
      <c r="R122" s="5">
        <f t="shared" si="32"/>
        <v>3.6907952489003786</v>
      </c>
      <c r="S122" s="5">
        <f t="shared" si="42"/>
        <v>1.6048016251277857</v>
      </c>
      <c r="T122" s="20">
        <f>SUM(S122:$S$136)</f>
        <v>2.0061046197049697</v>
      </c>
      <c r="U122" s="6">
        <f t="shared" si="43"/>
        <v>1.2500639258420674</v>
      </c>
    </row>
    <row r="123" spans="1:21" x14ac:dyDescent="0.2">
      <c r="A123" s="21">
        <v>109</v>
      </c>
      <c r="B123" s="22">
        <f>Absterbeordnung!B117</f>
        <v>1.7066510883805865</v>
      </c>
      <c r="C123" s="15">
        <f t="shared" si="36"/>
        <v>0.11549981216674166</v>
      </c>
      <c r="D123" s="14">
        <f t="shared" si="37"/>
        <v>0.19711788014212295</v>
      </c>
      <c r="E123" s="14">
        <f>SUM(D123:$D$127)</f>
        <v>0.28283836653906758</v>
      </c>
      <c r="F123" s="16">
        <f t="shared" si="38"/>
        <v>1.4348691571517498</v>
      </c>
      <c r="G123" s="5"/>
      <c r="H123" s="14">
        <f t="shared" si="26"/>
        <v>1.7066510883805865</v>
      </c>
      <c r="I123" s="15">
        <f t="shared" si="39"/>
        <v>0.11549981216674166</v>
      </c>
      <c r="J123" s="14">
        <f t="shared" si="40"/>
        <v>0.19711788014212295</v>
      </c>
      <c r="K123" s="14">
        <f>SUM($J123:J$127)</f>
        <v>0.28283836653906758</v>
      </c>
      <c r="L123" s="16">
        <f t="shared" si="41"/>
        <v>1.4348691571517498</v>
      </c>
      <c r="M123" s="16"/>
      <c r="N123" s="6">
        <v>109</v>
      </c>
      <c r="O123" s="6">
        <f t="shared" si="35"/>
        <v>109</v>
      </c>
      <c r="P123" s="6">
        <f t="shared" si="30"/>
        <v>1.7066510883805865</v>
      </c>
      <c r="Q123" s="6">
        <f t="shared" si="31"/>
        <v>1.7066510883805865</v>
      </c>
      <c r="R123" s="5">
        <f t="shared" si="32"/>
        <v>1.7066510883805865</v>
      </c>
      <c r="S123" s="5">
        <f t="shared" si="42"/>
        <v>0.33641144468382816</v>
      </c>
      <c r="T123" s="20">
        <f>SUM(S123:$S$136)</f>
        <v>0.40130299457718405</v>
      </c>
      <c r="U123" s="6">
        <f t="shared" si="43"/>
        <v>1.1928934075187108</v>
      </c>
    </row>
    <row r="124" spans="1:21" x14ac:dyDescent="0.2">
      <c r="A124" s="21">
        <v>110</v>
      </c>
      <c r="B124" s="22">
        <f>Absterbeordnung!B118</f>
        <v>0.7570133187633058</v>
      </c>
      <c r="C124" s="15">
        <f t="shared" si="36"/>
        <v>0.11323510996739378</v>
      </c>
      <c r="D124" s="14">
        <f t="shared" si="37"/>
        <v>8.5720486396944656E-2</v>
      </c>
      <c r="E124" s="14">
        <f>SUM(D124:$D$127)</f>
        <v>8.5720486396944656E-2</v>
      </c>
      <c r="F124" s="16">
        <f t="shared" si="38"/>
        <v>1</v>
      </c>
      <c r="G124" s="5"/>
      <c r="H124" s="14">
        <f t="shared" si="26"/>
        <v>0.7570133187633058</v>
      </c>
      <c r="I124" s="15">
        <f t="shared" si="39"/>
        <v>0.11323510996739378</v>
      </c>
      <c r="J124" s="14">
        <f t="shared" si="40"/>
        <v>8.5720486396944656E-2</v>
      </c>
      <c r="K124" s="14">
        <f>SUM($J124:J$127)</f>
        <v>8.5720486396944656E-2</v>
      </c>
      <c r="L124" s="16">
        <f t="shared" si="41"/>
        <v>1</v>
      </c>
      <c r="M124" s="16"/>
      <c r="N124" s="6">
        <v>110</v>
      </c>
      <c r="O124" s="6">
        <f t="shared" si="35"/>
        <v>110</v>
      </c>
      <c r="P124" s="6">
        <f t="shared" si="30"/>
        <v>0.7570133187633058</v>
      </c>
      <c r="Q124" s="6">
        <f t="shared" si="31"/>
        <v>0.7570133187633058</v>
      </c>
      <c r="R124" s="5">
        <f t="shared" si="32"/>
        <v>0.7570133187633058</v>
      </c>
      <c r="S124" s="5">
        <f t="shared" si="42"/>
        <v>6.4891549893355882E-2</v>
      </c>
      <c r="T124" s="20">
        <f>SUM(S124:$S$136)</f>
        <v>6.4891549893355882E-2</v>
      </c>
      <c r="U124" s="6">
        <f t="shared" si="43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36"/>
        <v>0.11101481369352335</v>
      </c>
      <c r="D125" s="14">
        <f t="shared" si="37"/>
        <v>0</v>
      </c>
      <c r="E125" s="14">
        <f>SUM(D125:$D$127)</f>
        <v>0</v>
      </c>
      <c r="F125" s="16" t="e">
        <f t="shared" si="38"/>
        <v>#DIV/0!</v>
      </c>
      <c r="G125" s="25"/>
      <c r="H125" s="14">
        <f t="shared" si="26"/>
        <v>0</v>
      </c>
      <c r="I125" s="15">
        <f t="shared" si="39"/>
        <v>0.11101481369352335</v>
      </c>
      <c r="J125" s="14">
        <f t="shared" si="40"/>
        <v>0</v>
      </c>
      <c r="K125" s="14">
        <f>SUM($J125:J$127)</f>
        <v>0</v>
      </c>
      <c r="L125" s="16" t="e">
        <f t="shared" si="41"/>
        <v>#DIV/0!</v>
      </c>
      <c r="M125" s="16"/>
      <c r="N125" s="6">
        <v>111</v>
      </c>
      <c r="O125" s="6">
        <f t="shared" si="35"/>
        <v>111</v>
      </c>
      <c r="P125" s="6">
        <f t="shared" si="30"/>
        <v>0</v>
      </c>
      <c r="Q125" s="6">
        <f t="shared" si="31"/>
        <v>0</v>
      </c>
      <c r="R125" s="5">
        <f t="shared" si="32"/>
        <v>0</v>
      </c>
      <c r="S125" s="5">
        <f t="shared" si="42"/>
        <v>0</v>
      </c>
      <c r="T125" s="20">
        <f>SUM(S125:$S$136)</f>
        <v>0</v>
      </c>
      <c r="U125" s="6" t="e">
        <f t="shared" si="43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36"/>
        <v>0.10883805264070914</v>
      </c>
      <c r="D126" s="14">
        <f t="shared" si="37"/>
        <v>0</v>
      </c>
      <c r="E126" s="14">
        <f>SUM(D126:$D$127)</f>
        <v>0</v>
      </c>
      <c r="F126" s="16" t="e">
        <f t="shared" si="38"/>
        <v>#DIV/0!</v>
      </c>
      <c r="G126" s="5"/>
      <c r="H126" s="14">
        <f t="shared" si="26"/>
        <v>0</v>
      </c>
      <c r="I126" s="15">
        <f t="shared" si="39"/>
        <v>0.10883805264070914</v>
      </c>
      <c r="J126" s="14">
        <f t="shared" si="40"/>
        <v>0</v>
      </c>
      <c r="K126" s="14">
        <f>SUM($J126:J$127)</f>
        <v>0</v>
      </c>
      <c r="L126" s="16" t="e">
        <f t="shared" si="41"/>
        <v>#DIV/0!</v>
      </c>
      <c r="M126" s="16"/>
      <c r="N126" s="6">
        <v>112</v>
      </c>
      <c r="O126" s="6">
        <f t="shared" si="35"/>
        <v>112</v>
      </c>
      <c r="P126" s="6">
        <f t="shared" si="30"/>
        <v>0</v>
      </c>
      <c r="Q126" s="6">
        <f t="shared" si="31"/>
        <v>0</v>
      </c>
      <c r="R126" s="5">
        <f t="shared" si="32"/>
        <v>0</v>
      </c>
      <c r="S126" s="5">
        <f t="shared" si="42"/>
        <v>0</v>
      </c>
      <c r="T126" s="20">
        <f>SUM(S126:$S$136)</f>
        <v>0</v>
      </c>
      <c r="U126" s="6" t="e">
        <f t="shared" si="43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36"/>
        <v>0.10670397317716583</v>
      </c>
      <c r="D127" s="14">
        <f t="shared" si="37"/>
        <v>0</v>
      </c>
      <c r="E127" s="14">
        <f>SUM(D127:$D$127)</f>
        <v>0</v>
      </c>
      <c r="F127" s="16" t="e">
        <f t="shared" si="38"/>
        <v>#DIV/0!</v>
      </c>
      <c r="G127" s="27"/>
      <c r="H127" s="14">
        <f t="shared" si="26"/>
        <v>0</v>
      </c>
      <c r="I127" s="15">
        <f t="shared" si="39"/>
        <v>0.10670397317716583</v>
      </c>
      <c r="J127" s="14">
        <f t="shared" si="40"/>
        <v>0</v>
      </c>
      <c r="K127" s="14">
        <f>SUM($J127:J$127)</f>
        <v>0</v>
      </c>
      <c r="L127" s="16" t="e">
        <f t="shared" si="41"/>
        <v>#DIV/0!</v>
      </c>
      <c r="M127" s="16"/>
      <c r="N127" s="28">
        <v>113</v>
      </c>
      <c r="O127" s="6">
        <f t="shared" si="35"/>
        <v>113</v>
      </c>
      <c r="P127" s="6">
        <f t="shared" si="30"/>
        <v>0</v>
      </c>
      <c r="Q127" s="6">
        <f t="shared" si="31"/>
        <v>0</v>
      </c>
      <c r="R127" s="5">
        <f t="shared" si="32"/>
        <v>0</v>
      </c>
      <c r="S127" s="5">
        <f t="shared" si="42"/>
        <v>0</v>
      </c>
      <c r="T127" s="20">
        <f>SUM(S127:$S$136)</f>
        <v>0</v>
      </c>
      <c r="U127" s="6" t="e">
        <f t="shared" si="43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0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0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0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0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0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0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0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0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0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0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'Mann-Frau'!D5</f>
        <v>50</v>
      </c>
    </row>
    <row r="2" spans="1:21" x14ac:dyDescent="0.2">
      <c r="A2" s="2" t="s">
        <v>7</v>
      </c>
      <c r="B2" s="2">
        <f>'Mann-Frau'!D6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'Mann-Frau'!D8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60" t="s">
        <v>1</v>
      </c>
      <c r="C11" s="260"/>
      <c r="D11" s="260"/>
      <c r="E11" s="260"/>
      <c r="F11" s="260"/>
      <c r="H11" s="264" t="s">
        <v>0</v>
      </c>
      <c r="I11" s="265"/>
      <c r="J11" s="265"/>
      <c r="K11" s="265"/>
      <c r="L11" s="266"/>
      <c r="M11" s="7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368342303300.67426</v>
      </c>
    </row>
    <row r="15" spans="1:21" x14ac:dyDescent="0.2">
      <c r="A15" s="21">
        <v>1</v>
      </c>
      <c r="B15" s="14">
        <f>Absterbeordnung!B9</f>
        <v>99534.483181975171</v>
      </c>
      <c r="C15" s="15">
        <f t="shared" ref="C15:C46" si="0">1/(((1+($B$5/100))^A15))</f>
        <v>0.98039215686274506</v>
      </c>
      <c r="D15" s="14">
        <f>B15*C15</f>
        <v>97582.826648995266</v>
      </c>
      <c r="E15" s="14">
        <f>SUM(D15:$D$136)</f>
        <v>3808387.2577211461</v>
      </c>
      <c r="F15" s="16">
        <f>E15/D15</f>
        <v>39.027228340288687</v>
      </c>
      <c r="G15" s="5"/>
      <c r="H15" s="17">
        <f>Absterbeordnung!C9</f>
        <v>99620.629425835097</v>
      </c>
      <c r="I15" s="18">
        <f t="shared" ref="I15:I46" si="1">1/(((1+($B$5/100))^A15))</f>
        <v>0.98039215686274506</v>
      </c>
      <c r="J15" s="17">
        <f>H15*I15</f>
        <v>97667.283750818722</v>
      </c>
      <c r="K15" s="17">
        <f>SUM($J15:J$136)</f>
        <v>3945433.0464166175</v>
      </c>
      <c r="L15" s="19">
        <f>K15/J15</f>
        <v>40.396670152952254</v>
      </c>
      <c r="N15" s="6">
        <v>1</v>
      </c>
      <c r="O15" s="6">
        <f t="shared" ref="O15:O78" si="2">N15+$B$3</f>
        <v>1</v>
      </c>
      <c r="P15" s="20">
        <f t="shared" ref="P15:P78" si="3">B15</f>
        <v>99534.483181975171</v>
      </c>
      <c r="Q15" s="20">
        <f t="shared" ref="Q15:Q78" si="4">H15</f>
        <v>99620.629425835097</v>
      </c>
      <c r="R15" s="5">
        <f t="shared" ref="R15:R78" si="5">LOOKUP(N15,$O$14:$O$136,$Q$14:$Q$136)</f>
        <v>99620.629425835097</v>
      </c>
      <c r="S15" s="5">
        <f t="shared" ref="S15:S46" si="6">P15*R15*I15</f>
        <v>9721262611.9250622</v>
      </c>
      <c r="T15" s="20">
        <f>SUM(S15:$S$136)</f>
        <v>368342303300.67426</v>
      </c>
      <c r="U15" s="6">
        <f>T15/S15</f>
        <v>37.89037679620229</v>
      </c>
    </row>
    <row r="16" spans="1:21" x14ac:dyDescent="0.2">
      <c r="A16" s="21">
        <v>2</v>
      </c>
      <c r="B16" s="14">
        <f>Absterbeordnung!B10</f>
        <v>99492.625642892483</v>
      </c>
      <c r="C16" s="15">
        <f t="shared" si="0"/>
        <v>0.96116878123798544</v>
      </c>
      <c r="D16" s="14">
        <f t="shared" ref="D16:D79" si="7">B16*C16</f>
        <v>95629.205731346112</v>
      </c>
      <c r="E16" s="14">
        <f>SUM(D16:$D$136)</f>
        <v>3710804.4310721499</v>
      </c>
      <c r="F16" s="16">
        <f t="shared" ref="F16:F79" si="8">E16/D16</f>
        <v>38.804091309688587</v>
      </c>
      <c r="G16" s="5"/>
      <c r="H16" s="17">
        <f>Absterbeordnung!C10</f>
        <v>99583.109101729278</v>
      </c>
      <c r="I16" s="18">
        <f t="shared" si="1"/>
        <v>0.96116878123798544</v>
      </c>
      <c r="J16" s="17">
        <f t="shared" ref="J16:J79" si="9">H16*I16</f>
        <v>95716.175607198471</v>
      </c>
      <c r="K16" s="17">
        <f>SUM($J16:J$136)</f>
        <v>3847765.7626657989</v>
      </c>
      <c r="L16" s="19">
        <f t="shared" ref="L16:L79" si="10">K16/J16</f>
        <v>40.199744068926449</v>
      </c>
      <c r="N16" s="6">
        <v>2</v>
      </c>
      <c r="O16" s="6">
        <f t="shared" si="2"/>
        <v>2</v>
      </c>
      <c r="P16" s="20">
        <f t="shared" si="3"/>
        <v>99492.625642892483</v>
      </c>
      <c r="Q16" s="20">
        <f t="shared" si="4"/>
        <v>99583.109101729278</v>
      </c>
      <c r="R16" s="5">
        <f t="shared" si="5"/>
        <v>99583.109101729278</v>
      </c>
      <c r="S16" s="5">
        <f t="shared" si="6"/>
        <v>9523053627.6563549</v>
      </c>
      <c r="T16" s="20">
        <f>SUM(S16:$S$136)</f>
        <v>358621040688.74915</v>
      </c>
      <c r="U16" s="6">
        <f t="shared" ref="U16:U79" si="11">T16/S16</f>
        <v>37.658198169467475</v>
      </c>
    </row>
    <row r="17" spans="1:21" x14ac:dyDescent="0.2">
      <c r="A17" s="21">
        <v>3</v>
      </c>
      <c r="B17" s="14">
        <f>Absterbeordnung!B11</f>
        <v>99469.270988922653</v>
      </c>
      <c r="C17" s="15">
        <f t="shared" si="0"/>
        <v>0.94232233454704462</v>
      </c>
      <c r="D17" s="14">
        <f t="shared" si="7"/>
        <v>93732.115653974208</v>
      </c>
      <c r="E17" s="14">
        <f>SUM(D17:$D$136)</f>
        <v>3615175.2253408036</v>
      </c>
      <c r="F17" s="16">
        <f t="shared" si="8"/>
        <v>38.56922678121073</v>
      </c>
      <c r="G17" s="5"/>
      <c r="H17" s="17">
        <f>Absterbeordnung!C11</f>
        <v>99563.133986407513</v>
      </c>
      <c r="I17" s="18">
        <f t="shared" si="1"/>
        <v>0.94232233454704462</v>
      </c>
      <c r="J17" s="17">
        <f t="shared" si="9"/>
        <v>93820.564852891723</v>
      </c>
      <c r="K17" s="17">
        <f>SUM($J17:J$136)</f>
        <v>3752049.5870585996</v>
      </c>
      <c r="L17" s="19">
        <f t="shared" si="10"/>
        <v>39.991760792974532</v>
      </c>
      <c r="N17" s="6">
        <v>3</v>
      </c>
      <c r="O17" s="6">
        <f t="shared" si="2"/>
        <v>3</v>
      </c>
      <c r="P17" s="20">
        <f t="shared" si="3"/>
        <v>99469.270988922653</v>
      </c>
      <c r="Q17" s="20">
        <f t="shared" si="4"/>
        <v>99563.133986407513</v>
      </c>
      <c r="R17" s="5">
        <f t="shared" si="5"/>
        <v>99563.133986407513</v>
      </c>
      <c r="S17" s="5">
        <f t="shared" si="6"/>
        <v>9332263189.686079</v>
      </c>
      <c r="T17" s="20">
        <f>SUM(S17:$S$136)</f>
        <v>349097987061.09283</v>
      </c>
      <c r="U17" s="6">
        <f t="shared" si="11"/>
        <v>37.407644851563155</v>
      </c>
    </row>
    <row r="18" spans="1:21" x14ac:dyDescent="0.2">
      <c r="A18" s="21">
        <v>4</v>
      </c>
      <c r="B18" s="14">
        <f>Absterbeordnung!B12</f>
        <v>99448.124857546296</v>
      </c>
      <c r="C18" s="15">
        <f t="shared" si="0"/>
        <v>0.9238454260265142</v>
      </c>
      <c r="D18" s="14">
        <f t="shared" si="7"/>
        <v>91874.695276557832</v>
      </c>
      <c r="E18" s="14">
        <f>SUM(D18:$D$136)</f>
        <v>3521443.1096868305</v>
      </c>
      <c r="F18" s="16">
        <f t="shared" si="8"/>
        <v>38.328759612064147</v>
      </c>
      <c r="G18" s="5"/>
      <c r="H18" s="17">
        <f>Absterbeordnung!C12</f>
        <v>99545.754018661348</v>
      </c>
      <c r="I18" s="18">
        <f t="shared" si="1"/>
        <v>0.9238454260265142</v>
      </c>
      <c r="J18" s="17">
        <f t="shared" si="9"/>
        <v>91964.889530500775</v>
      </c>
      <c r="K18" s="17">
        <f>SUM($J18:J$136)</f>
        <v>3658229.0222057076</v>
      </c>
      <c r="L18" s="19">
        <f t="shared" si="10"/>
        <v>39.778539841473211</v>
      </c>
      <c r="N18" s="6">
        <v>4</v>
      </c>
      <c r="O18" s="6">
        <f t="shared" si="2"/>
        <v>4</v>
      </c>
      <c r="P18" s="20">
        <f t="shared" si="3"/>
        <v>99448.124857546296</v>
      </c>
      <c r="Q18" s="20">
        <f t="shared" si="4"/>
        <v>99545.754018661348</v>
      </c>
      <c r="R18" s="5">
        <f t="shared" si="5"/>
        <v>99545.754018661348</v>
      </c>
      <c r="S18" s="5">
        <f t="shared" si="6"/>
        <v>9145735816.5396938</v>
      </c>
      <c r="T18" s="20">
        <f>SUM(S18:$S$136)</f>
        <v>339765723871.40668</v>
      </c>
      <c r="U18" s="6">
        <f t="shared" si="11"/>
        <v>37.150179131235575</v>
      </c>
    </row>
    <row r="19" spans="1:21" x14ac:dyDescent="0.2">
      <c r="A19" s="21">
        <v>5</v>
      </c>
      <c r="B19" s="14">
        <f>Absterbeordnung!B13</f>
        <v>99434.243513910144</v>
      </c>
      <c r="C19" s="15">
        <f t="shared" si="0"/>
        <v>0.90573080982991594</v>
      </c>
      <c r="D19" s="14">
        <f t="shared" si="7"/>
        <v>90060.657902678897</v>
      </c>
      <c r="E19" s="14">
        <f>SUM(D19:$D$136)</f>
        <v>3429568.4144102721</v>
      </c>
      <c r="F19" s="16">
        <f t="shared" si="8"/>
        <v>38.080650244819701</v>
      </c>
      <c r="G19" s="5"/>
      <c r="H19" s="17">
        <f>Absterbeordnung!C13</f>
        <v>99532.12243407355</v>
      </c>
      <c r="I19" s="18">
        <f t="shared" si="1"/>
        <v>0.90573080982991594</v>
      </c>
      <c r="J19" s="17">
        <f t="shared" si="9"/>
        <v>90149.309856303778</v>
      </c>
      <c r="K19" s="17">
        <f>SUM($J19:J$136)</f>
        <v>3566264.1326752068</v>
      </c>
      <c r="L19" s="19">
        <f t="shared" si="10"/>
        <v>39.559527836205973</v>
      </c>
      <c r="N19" s="6">
        <v>5</v>
      </c>
      <c r="O19" s="6">
        <f t="shared" si="2"/>
        <v>5</v>
      </c>
      <c r="P19" s="20">
        <f t="shared" si="3"/>
        <v>99434.243513910144</v>
      </c>
      <c r="Q19" s="20">
        <f t="shared" si="4"/>
        <v>99532.12243407355</v>
      </c>
      <c r="R19" s="5">
        <f t="shared" si="5"/>
        <v>99532.12243407355</v>
      </c>
      <c r="S19" s="5">
        <f t="shared" si="6"/>
        <v>8963928428.8626499</v>
      </c>
      <c r="T19" s="20">
        <f>SUM(S19:$S$136)</f>
        <v>330619988054.867</v>
      </c>
      <c r="U19" s="6">
        <f t="shared" si="11"/>
        <v>36.883381062070384</v>
      </c>
    </row>
    <row r="20" spans="1:21" x14ac:dyDescent="0.2">
      <c r="A20" s="21">
        <v>6</v>
      </c>
      <c r="B20" s="14">
        <f>Absterbeordnung!B14</f>
        <v>99420.470995078111</v>
      </c>
      <c r="C20" s="15">
        <f t="shared" si="0"/>
        <v>0.88797138218619198</v>
      </c>
      <c r="D20" s="14">
        <f t="shared" si="7"/>
        <v>88282.533047101722</v>
      </c>
      <c r="E20" s="14">
        <f>SUM(D20:$D$136)</f>
        <v>3339507.7565075927</v>
      </c>
      <c r="F20" s="16">
        <f t="shared" si="8"/>
        <v>37.827502692133358</v>
      </c>
      <c r="G20" s="5"/>
      <c r="H20" s="17">
        <f>Absterbeordnung!C14</f>
        <v>99520.139300198382</v>
      </c>
      <c r="I20" s="18">
        <f t="shared" si="1"/>
        <v>0.88797138218619198</v>
      </c>
      <c r="J20" s="17">
        <f t="shared" si="9"/>
        <v>88371.03564975952</v>
      </c>
      <c r="K20" s="17">
        <f>SUM($J20:J$136)</f>
        <v>3476114.8228189028</v>
      </c>
      <c r="L20" s="19">
        <f t="shared" si="10"/>
        <v>39.33545417070556</v>
      </c>
      <c r="N20" s="6">
        <v>6</v>
      </c>
      <c r="O20" s="6">
        <f t="shared" si="2"/>
        <v>6</v>
      </c>
      <c r="P20" s="20">
        <f t="shared" si="3"/>
        <v>99420.470995078111</v>
      </c>
      <c r="Q20" s="20">
        <f t="shared" si="4"/>
        <v>99520.139300198382</v>
      </c>
      <c r="R20" s="5">
        <f t="shared" si="5"/>
        <v>99520.139300198382</v>
      </c>
      <c r="S20" s="5">
        <f t="shared" si="6"/>
        <v>8785889986.6219292</v>
      </c>
      <c r="T20" s="20">
        <f>SUM(S20:$S$136)</f>
        <v>321656059626.00433</v>
      </c>
      <c r="U20" s="6">
        <f t="shared" si="11"/>
        <v>36.610526664433834</v>
      </c>
    </row>
    <row r="21" spans="1:21" x14ac:dyDescent="0.2">
      <c r="A21" s="21">
        <v>7</v>
      </c>
      <c r="B21" s="14">
        <f>Absterbeordnung!B15</f>
        <v>99408.101043961273</v>
      </c>
      <c r="C21" s="15">
        <f t="shared" si="0"/>
        <v>0.87056017861391388</v>
      </c>
      <c r="D21" s="14">
        <f t="shared" si="7"/>
        <v>86540.734200500927</v>
      </c>
      <c r="E21" s="14">
        <f>SUM(D21:$D$136)</f>
        <v>3251225.2234604913</v>
      </c>
      <c r="F21" s="16">
        <f t="shared" si="8"/>
        <v>37.568727068202662</v>
      </c>
      <c r="G21" s="5"/>
      <c r="H21" s="17">
        <f>Absterbeordnung!C15</f>
        <v>99508.972077707018</v>
      </c>
      <c r="I21" s="18">
        <f t="shared" si="1"/>
        <v>0.87056017861391388</v>
      </c>
      <c r="J21" s="17">
        <f t="shared" si="9"/>
        <v>86628.548505655592</v>
      </c>
      <c r="K21" s="17">
        <f>SUM($J21:J$136)</f>
        <v>3387743.7871691431</v>
      </c>
      <c r="L21" s="19">
        <f t="shared" si="10"/>
        <v>39.106551426842529</v>
      </c>
      <c r="N21" s="6">
        <v>7</v>
      </c>
      <c r="O21" s="6">
        <f t="shared" si="2"/>
        <v>7</v>
      </c>
      <c r="P21" s="20">
        <f t="shared" si="3"/>
        <v>99408.101043961273</v>
      </c>
      <c r="Q21" s="20">
        <f t="shared" si="4"/>
        <v>99508.972077707018</v>
      </c>
      <c r="R21" s="5">
        <f t="shared" si="5"/>
        <v>99508.972077707018</v>
      </c>
      <c r="S21" s="5">
        <f t="shared" si="6"/>
        <v>8611579503.1419125</v>
      </c>
      <c r="T21" s="20">
        <f>SUM(S21:$S$136)</f>
        <v>312870169639.38245</v>
      </c>
      <c r="U21" s="6">
        <f t="shared" si="11"/>
        <v>36.331333819217782</v>
      </c>
    </row>
    <row r="22" spans="1:21" x14ac:dyDescent="0.2">
      <c r="A22" s="21">
        <v>8</v>
      </c>
      <c r="B22" s="14">
        <f>Absterbeordnung!B16</f>
        <v>99395.850177879533</v>
      </c>
      <c r="C22" s="15">
        <f t="shared" si="0"/>
        <v>0.85349037119011162</v>
      </c>
      <c r="D22" s="14">
        <f t="shared" si="7"/>
        <v>84833.401063075129</v>
      </c>
      <c r="E22" s="14">
        <f>SUM(D22:$D$136)</f>
        <v>3164684.4892599895</v>
      </c>
      <c r="F22" s="16">
        <f t="shared" si="8"/>
        <v>37.304698970008175</v>
      </c>
      <c r="G22" s="5"/>
      <c r="H22" s="17">
        <f>Absterbeordnung!C16</f>
        <v>99500.607504551619</v>
      </c>
      <c r="I22" s="18">
        <f t="shared" si="1"/>
        <v>0.85349037119011162</v>
      </c>
      <c r="J22" s="17">
        <f t="shared" si="9"/>
        <v>84922.810432701372</v>
      </c>
      <c r="K22" s="17">
        <f>SUM($J22:J$136)</f>
        <v>3301115.2386634871</v>
      </c>
      <c r="L22" s="19">
        <f t="shared" si="10"/>
        <v>38.871949972493148</v>
      </c>
      <c r="N22" s="6">
        <v>8</v>
      </c>
      <c r="O22" s="6">
        <f t="shared" si="2"/>
        <v>8</v>
      </c>
      <c r="P22" s="20">
        <f t="shared" si="3"/>
        <v>99395.850177879533</v>
      </c>
      <c r="Q22" s="20">
        <f t="shared" si="4"/>
        <v>99500.607504551619</v>
      </c>
      <c r="R22" s="5">
        <f t="shared" si="5"/>
        <v>99500.607504551619</v>
      </c>
      <c r="S22" s="5">
        <f t="shared" si="6"/>
        <v>8440974942.4532509</v>
      </c>
      <c r="T22" s="20">
        <f>SUM(S22:$S$136)</f>
        <v>304258590136.24054</v>
      </c>
      <c r="U22" s="6">
        <f t="shared" si="11"/>
        <v>36.045432217313518</v>
      </c>
    </row>
    <row r="23" spans="1:21" x14ac:dyDescent="0.2">
      <c r="A23" s="21">
        <v>9</v>
      </c>
      <c r="B23" s="14">
        <f>Absterbeordnung!B17</f>
        <v>99383.878573754133</v>
      </c>
      <c r="C23" s="15">
        <f t="shared" si="0"/>
        <v>0.83675526587265847</v>
      </c>
      <c r="D23" s="14">
        <f t="shared" si="7"/>
        <v>83159.983739437652</v>
      </c>
      <c r="E23" s="14">
        <f>SUM(D23:$D$136)</f>
        <v>3079851.0881969151</v>
      </c>
      <c r="F23" s="16">
        <f t="shared" si="8"/>
        <v>37.035253612445473</v>
      </c>
      <c r="G23" s="5"/>
      <c r="H23" s="17">
        <f>Absterbeordnung!C17</f>
        <v>99491.196960467089</v>
      </c>
      <c r="I23" s="18">
        <f t="shared" si="1"/>
        <v>0.83675526587265847</v>
      </c>
      <c r="J23" s="17">
        <f t="shared" si="9"/>
        <v>83249.782964644663</v>
      </c>
      <c r="K23" s="17">
        <f>SUM($J23:J$136)</f>
        <v>3216192.4282307862</v>
      </c>
      <c r="L23" s="19">
        <f t="shared" si="10"/>
        <v>38.633042798401895</v>
      </c>
      <c r="N23" s="6">
        <v>9</v>
      </c>
      <c r="O23" s="6">
        <f t="shared" si="2"/>
        <v>9</v>
      </c>
      <c r="P23" s="20">
        <f t="shared" si="3"/>
        <v>99383.878573754133</v>
      </c>
      <c r="Q23" s="20">
        <f t="shared" si="4"/>
        <v>99491.196960467089</v>
      </c>
      <c r="R23" s="5">
        <f t="shared" si="5"/>
        <v>99491.196960467089</v>
      </c>
      <c r="S23" s="5">
        <f t="shared" si="6"/>
        <v>8273686321.4496317</v>
      </c>
      <c r="T23" s="20">
        <f>SUM(S23:$S$136)</f>
        <v>295817615193.78735</v>
      </c>
      <c r="U23" s="6">
        <f t="shared" si="11"/>
        <v>35.754028337631873</v>
      </c>
    </row>
    <row r="24" spans="1:21" x14ac:dyDescent="0.2">
      <c r="A24" s="21">
        <v>10</v>
      </c>
      <c r="B24" s="14">
        <f>Absterbeordnung!B18</f>
        <v>99373.038200556679</v>
      </c>
      <c r="C24" s="15">
        <f t="shared" si="0"/>
        <v>0.82034829987515534</v>
      </c>
      <c r="D24" s="14">
        <f t="shared" si="7"/>
        <v>81520.50294125553</v>
      </c>
      <c r="E24" s="14">
        <f>SUM(D24:$D$136)</f>
        <v>2996691.1044574776</v>
      </c>
      <c r="F24" s="16">
        <f t="shared" si="8"/>
        <v>36.759968306585677</v>
      </c>
      <c r="G24" s="5"/>
      <c r="H24" s="17">
        <f>Absterbeordnung!C18</f>
        <v>99483.306078655558</v>
      </c>
      <c r="I24" s="18">
        <f t="shared" si="1"/>
        <v>0.82034829987515534</v>
      </c>
      <c r="J24" s="17">
        <f t="shared" si="9"/>
        <v>81610.961007584789</v>
      </c>
      <c r="K24" s="17">
        <f>SUM($J24:J$136)</f>
        <v>3132942.6452661413</v>
      </c>
      <c r="L24" s="19">
        <f t="shared" si="10"/>
        <v>38.388748356669524</v>
      </c>
      <c r="N24" s="6">
        <v>10</v>
      </c>
      <c r="O24" s="6">
        <f t="shared" si="2"/>
        <v>10</v>
      </c>
      <c r="P24" s="20">
        <f t="shared" si="3"/>
        <v>99373.038200556679</v>
      </c>
      <c r="Q24" s="20">
        <f t="shared" si="4"/>
        <v>99483.306078655558</v>
      </c>
      <c r="R24" s="5">
        <f t="shared" si="5"/>
        <v>99483.306078655558</v>
      </c>
      <c r="S24" s="5">
        <f t="shared" si="6"/>
        <v>8109929145.7908659</v>
      </c>
      <c r="T24" s="20">
        <f>SUM(S24:$S$136)</f>
        <v>287543928872.33777</v>
      </c>
      <c r="U24" s="6">
        <f t="shared" si="11"/>
        <v>35.455788047368571</v>
      </c>
    </row>
    <row r="25" spans="1:21" x14ac:dyDescent="0.2">
      <c r="A25" s="21">
        <v>11</v>
      </c>
      <c r="B25" s="14">
        <f>Absterbeordnung!B19</f>
        <v>99362.74621863199</v>
      </c>
      <c r="C25" s="15">
        <f t="shared" si="0"/>
        <v>0.80426303909328967</v>
      </c>
      <c r="D25" s="14">
        <f t="shared" si="7"/>
        <v>79913.78424645224</v>
      </c>
      <c r="E25" s="14">
        <f>SUM(D25:$D$136)</f>
        <v>2915170.6015162216</v>
      </c>
      <c r="F25" s="16">
        <f t="shared" si="8"/>
        <v>36.478945766426271</v>
      </c>
      <c r="G25" s="5"/>
      <c r="H25" s="17">
        <f>Absterbeordnung!C19</f>
        <v>99474.66131546571</v>
      </c>
      <c r="I25" s="18">
        <f t="shared" si="1"/>
        <v>0.80426303909328967</v>
      </c>
      <c r="J25" s="17">
        <f t="shared" si="9"/>
        <v>80003.793422352144</v>
      </c>
      <c r="K25" s="17">
        <f>SUM($J25:J$136)</f>
        <v>3051331.6842585569</v>
      </c>
      <c r="L25" s="19">
        <f t="shared" si="10"/>
        <v>38.139837546828744</v>
      </c>
      <c r="N25" s="6">
        <v>11</v>
      </c>
      <c r="O25" s="6">
        <f t="shared" si="2"/>
        <v>11</v>
      </c>
      <c r="P25" s="20">
        <f t="shared" si="3"/>
        <v>99362.74621863199</v>
      </c>
      <c r="Q25" s="20">
        <f t="shared" si="4"/>
        <v>99474.66131546571</v>
      </c>
      <c r="R25" s="5">
        <f t="shared" si="5"/>
        <v>99474.66131546571</v>
      </c>
      <c r="S25" s="5">
        <f t="shared" si="6"/>
        <v>7949396622.3530359</v>
      </c>
      <c r="T25" s="20">
        <f>SUM(S25:$S$136)</f>
        <v>279433999726.54687</v>
      </c>
      <c r="U25" s="6">
        <f t="shared" si="11"/>
        <v>35.151598668608628</v>
      </c>
    </row>
    <row r="26" spans="1:21" x14ac:dyDescent="0.2">
      <c r="A26" s="21">
        <v>12</v>
      </c>
      <c r="B26" s="14">
        <f>Absterbeordnung!B20</f>
        <v>99348.601625457784</v>
      </c>
      <c r="C26" s="15">
        <f t="shared" si="0"/>
        <v>0.78849317558165644</v>
      </c>
      <c r="D26" s="14">
        <f t="shared" si="7"/>
        <v>78335.69438525413</v>
      </c>
      <c r="E26" s="14">
        <f>SUM(D26:$D$136)</f>
        <v>2835256.81726977</v>
      </c>
      <c r="F26" s="16">
        <f t="shared" si="8"/>
        <v>36.193676963224533</v>
      </c>
      <c r="G26" s="5"/>
      <c r="H26" s="17">
        <f>Absterbeordnung!C20</f>
        <v>99465.443527204668</v>
      </c>
      <c r="I26" s="18">
        <f t="shared" si="1"/>
        <v>0.78849317558165644</v>
      </c>
      <c r="J26" s="17">
        <f t="shared" si="9"/>
        <v>78427.82342740352</v>
      </c>
      <c r="K26" s="17">
        <f>SUM($J26:J$136)</f>
        <v>2971327.8908362049</v>
      </c>
      <c r="L26" s="19">
        <f t="shared" si="10"/>
        <v>37.886145005498022</v>
      </c>
      <c r="N26" s="6">
        <v>12</v>
      </c>
      <c r="O26" s="6">
        <f t="shared" si="2"/>
        <v>12</v>
      </c>
      <c r="P26" s="20">
        <f t="shared" si="3"/>
        <v>99348.601625457784</v>
      </c>
      <c r="Q26" s="20">
        <f t="shared" si="4"/>
        <v>99465.443527204668</v>
      </c>
      <c r="R26" s="5">
        <f t="shared" si="5"/>
        <v>99465.443527204668</v>
      </c>
      <c r="S26" s="5">
        <f t="shared" si="6"/>
        <v>7791694586.0408573</v>
      </c>
      <c r="T26" s="20">
        <f>SUM(S26:$S$136)</f>
        <v>271484603104.19382</v>
      </c>
      <c r="U26" s="6">
        <f t="shared" si="11"/>
        <v>34.842818863892546</v>
      </c>
    </row>
    <row r="27" spans="1:21" x14ac:dyDescent="0.2">
      <c r="A27" s="21">
        <v>13</v>
      </c>
      <c r="B27" s="14">
        <f>Absterbeordnung!B21</f>
        <v>99334.32020952196</v>
      </c>
      <c r="C27" s="15">
        <f t="shared" si="0"/>
        <v>0.77303252508005538</v>
      </c>
      <c r="D27" s="14">
        <f t="shared" si="7"/>
        <v>76788.660378677538</v>
      </c>
      <c r="E27" s="14">
        <f>SUM(D27:$D$136)</f>
        <v>2756921.1228845157</v>
      </c>
      <c r="F27" s="16">
        <f t="shared" si="8"/>
        <v>35.902711536950449</v>
      </c>
      <c r="G27" s="5"/>
      <c r="H27" s="17">
        <f>Absterbeordnung!C21</f>
        <v>99455.998817755433</v>
      </c>
      <c r="I27" s="18">
        <f t="shared" si="1"/>
        <v>0.77303252508005538</v>
      </c>
      <c r="J27" s="17">
        <f t="shared" si="9"/>
        <v>76882.72190044848</v>
      </c>
      <c r="K27" s="17">
        <f>SUM($J27:J$136)</f>
        <v>2892900.0674088015</v>
      </c>
      <c r="L27" s="19">
        <f t="shared" si="10"/>
        <v>37.627440807242365</v>
      </c>
      <c r="N27" s="6">
        <v>13</v>
      </c>
      <c r="O27" s="6">
        <f t="shared" si="2"/>
        <v>13</v>
      </c>
      <c r="P27" s="20">
        <f t="shared" si="3"/>
        <v>99334.32020952196</v>
      </c>
      <c r="Q27" s="20">
        <f t="shared" si="4"/>
        <v>99455.998817755433</v>
      </c>
      <c r="R27" s="5">
        <f t="shared" si="5"/>
        <v>99455.998817755433</v>
      </c>
      <c r="S27" s="5">
        <f t="shared" si="6"/>
        <v>7637092915.8387756</v>
      </c>
      <c r="T27" s="20">
        <f>SUM(S27:$S$136)</f>
        <v>263692908518.15292</v>
      </c>
      <c r="U27" s="6">
        <f t="shared" si="11"/>
        <v>34.527916764148962</v>
      </c>
    </row>
    <row r="28" spans="1:21" x14ac:dyDescent="0.2">
      <c r="A28" s="21">
        <v>14</v>
      </c>
      <c r="B28" s="14">
        <f>Absterbeordnung!B22</f>
        <v>99318.894813337043</v>
      </c>
      <c r="C28" s="15">
        <f t="shared" si="0"/>
        <v>0.75787502458828948</v>
      </c>
      <c r="D28" s="14">
        <f t="shared" si="7"/>
        <v>75271.309848739547</v>
      </c>
      <c r="E28" s="14">
        <f>SUM(D28:$D$136)</f>
        <v>2680132.4625058384</v>
      </c>
      <c r="F28" s="16">
        <f t="shared" si="8"/>
        <v>35.606294986651122</v>
      </c>
      <c r="G28" s="5"/>
      <c r="H28" s="17">
        <f>Absterbeordnung!C22</f>
        <v>99444.875218035697</v>
      </c>
      <c r="I28" s="18">
        <f t="shared" si="1"/>
        <v>0.75787502458828948</v>
      </c>
      <c r="J28" s="17">
        <f t="shared" si="9"/>
        <v>75366.787251048183</v>
      </c>
      <c r="K28" s="17">
        <f>SUM($J28:J$136)</f>
        <v>2816017.3455083533</v>
      </c>
      <c r="L28" s="19">
        <f t="shared" si="10"/>
        <v>37.364168597609805</v>
      </c>
      <c r="N28" s="6">
        <v>14</v>
      </c>
      <c r="O28" s="6">
        <f t="shared" si="2"/>
        <v>14</v>
      </c>
      <c r="P28" s="20">
        <f t="shared" si="3"/>
        <v>99318.894813337043</v>
      </c>
      <c r="Q28" s="20">
        <f t="shared" si="4"/>
        <v>99444.875218035697</v>
      </c>
      <c r="R28" s="5">
        <f t="shared" si="5"/>
        <v>99444.875218035697</v>
      </c>
      <c r="S28" s="5">
        <f t="shared" si="6"/>
        <v>7485346015.4060049</v>
      </c>
      <c r="T28" s="20">
        <f>SUM(S28:$S$136)</f>
        <v>256055815602.31418</v>
      </c>
      <c r="U28" s="6">
        <f t="shared" si="11"/>
        <v>34.20761245710105</v>
      </c>
    </row>
    <row r="29" spans="1:21" x14ac:dyDescent="0.2">
      <c r="A29" s="21">
        <v>15</v>
      </c>
      <c r="B29" s="14">
        <f>Absterbeordnung!B23</f>
        <v>99299.083932783236</v>
      </c>
      <c r="C29" s="15">
        <f t="shared" si="0"/>
        <v>0.74301472998851925</v>
      </c>
      <c r="D29" s="14">
        <f t="shared" si="7"/>
        <v>73780.682036424245</v>
      </c>
      <c r="E29" s="14">
        <f>SUM(D29:$D$136)</f>
        <v>2604861.1526570991</v>
      </c>
      <c r="F29" s="16">
        <f t="shared" si="8"/>
        <v>35.30546317491514</v>
      </c>
      <c r="G29" s="5"/>
      <c r="H29" s="17">
        <f>Absterbeordnung!C23</f>
        <v>99431.029303181087</v>
      </c>
      <c r="I29" s="18">
        <f t="shared" si="1"/>
        <v>0.74301472998851925</v>
      </c>
      <c r="J29" s="17">
        <f t="shared" si="9"/>
        <v>73878.719390183644</v>
      </c>
      <c r="K29" s="17">
        <f>SUM($J29:J$136)</f>
        <v>2740650.5582573046</v>
      </c>
      <c r="L29" s="19">
        <f t="shared" si="10"/>
        <v>37.096617007975077</v>
      </c>
      <c r="N29" s="6">
        <v>15</v>
      </c>
      <c r="O29" s="6">
        <f t="shared" si="2"/>
        <v>15</v>
      </c>
      <c r="P29" s="20">
        <f t="shared" si="3"/>
        <v>99299.083932783236</v>
      </c>
      <c r="Q29" s="20">
        <f t="shared" si="4"/>
        <v>99431.029303181087</v>
      </c>
      <c r="R29" s="5">
        <f t="shared" si="5"/>
        <v>99431.029303181087</v>
      </c>
      <c r="S29" s="5">
        <f t="shared" si="6"/>
        <v>7336089157.5723858</v>
      </c>
      <c r="T29" s="20">
        <f>SUM(S29:$S$136)</f>
        <v>248570469586.90817</v>
      </c>
      <c r="U29" s="6">
        <f t="shared" si="11"/>
        <v>33.883239999929827</v>
      </c>
    </row>
    <row r="30" spans="1:21" x14ac:dyDescent="0.2">
      <c r="A30" s="21">
        <v>16</v>
      </c>
      <c r="B30" s="14">
        <f>Absterbeordnung!B24</f>
        <v>99275.146905884278</v>
      </c>
      <c r="C30" s="15">
        <f t="shared" si="0"/>
        <v>0.72844581371423445</v>
      </c>
      <c r="D30" s="14">
        <f t="shared" si="7"/>
        <v>72316.565169457041</v>
      </c>
      <c r="E30" s="14">
        <f>SUM(D30:$D$136)</f>
        <v>2531080.4706206745</v>
      </c>
      <c r="F30" s="16">
        <f t="shared" si="8"/>
        <v>35.000009537091209</v>
      </c>
      <c r="G30" s="5"/>
      <c r="H30" s="17">
        <f>Absterbeordnung!C24</f>
        <v>99413.843976360018</v>
      </c>
      <c r="I30" s="18">
        <f t="shared" si="1"/>
        <v>0.72844581371423445</v>
      </c>
      <c r="J30" s="17">
        <f t="shared" si="9"/>
        <v>72417.598469819524</v>
      </c>
      <c r="K30" s="17">
        <f>SUM($J30:J$136)</f>
        <v>2666771.8388671204</v>
      </c>
      <c r="L30" s="19">
        <f t="shared" si="10"/>
        <v>36.824914043214427</v>
      </c>
      <c r="N30" s="6">
        <v>16</v>
      </c>
      <c r="O30" s="6">
        <f t="shared" si="2"/>
        <v>16</v>
      </c>
      <c r="P30" s="20">
        <f t="shared" si="3"/>
        <v>99275.146905884278</v>
      </c>
      <c r="Q30" s="20">
        <f t="shared" si="4"/>
        <v>99413.843976360018</v>
      </c>
      <c r="R30" s="5">
        <f t="shared" si="5"/>
        <v>99413.843976360018</v>
      </c>
      <c r="S30" s="5">
        <f t="shared" si="6"/>
        <v>7189267726.662674</v>
      </c>
      <c r="T30" s="20">
        <f>SUM(S30:$S$136)</f>
        <v>241234380429.33578</v>
      </c>
      <c r="U30" s="6">
        <f t="shared" si="11"/>
        <v>33.554791614544456</v>
      </c>
    </row>
    <row r="31" spans="1:21" x14ac:dyDescent="0.2">
      <c r="A31" s="21">
        <v>17</v>
      </c>
      <c r="B31" s="14">
        <f>Absterbeordnung!B25</f>
        <v>99233.727398963732</v>
      </c>
      <c r="C31" s="15">
        <f t="shared" si="0"/>
        <v>0.7141625624649357</v>
      </c>
      <c r="D31" s="14">
        <f t="shared" si="7"/>
        <v>70869.01304219084</v>
      </c>
      <c r="E31" s="14">
        <f>SUM(D31:$D$136)</f>
        <v>2458763.9054512172</v>
      </c>
      <c r="F31" s="16">
        <f t="shared" si="8"/>
        <v>34.694484936419641</v>
      </c>
      <c r="G31" s="5"/>
      <c r="H31" s="17">
        <f>Absterbeordnung!C25</f>
        <v>99393.331519081563</v>
      </c>
      <c r="I31" s="18">
        <f t="shared" si="1"/>
        <v>0.7141625624649357</v>
      </c>
      <c r="J31" s="17">
        <f t="shared" si="9"/>
        <v>70982.996329594156</v>
      </c>
      <c r="K31" s="17">
        <f>SUM($J31:J$136)</f>
        <v>2594354.240397301</v>
      </c>
      <c r="L31" s="19">
        <f t="shared" si="10"/>
        <v>36.548953616313682</v>
      </c>
      <c r="N31" s="6">
        <v>17</v>
      </c>
      <c r="O31" s="6">
        <f t="shared" si="2"/>
        <v>17</v>
      </c>
      <c r="P31" s="20">
        <f t="shared" si="3"/>
        <v>99233.727398963732</v>
      </c>
      <c r="Q31" s="20">
        <f t="shared" si="4"/>
        <v>99393.331519081563</v>
      </c>
      <c r="R31" s="5">
        <f t="shared" si="5"/>
        <v>99393.331519081563</v>
      </c>
      <c r="S31" s="5">
        <f t="shared" si="6"/>
        <v>7043907307.7325897</v>
      </c>
      <c r="T31" s="20">
        <f>SUM(S31:$S$136)</f>
        <v>234045112702.67307</v>
      </c>
      <c r="U31" s="6">
        <f t="shared" si="11"/>
        <v>33.226603144783773</v>
      </c>
    </row>
    <row r="32" spans="1:21" x14ac:dyDescent="0.2">
      <c r="A32" s="21">
        <v>18</v>
      </c>
      <c r="B32" s="14">
        <f>Absterbeordnung!B26</f>
        <v>99183.951669477843</v>
      </c>
      <c r="C32" s="15">
        <f t="shared" si="0"/>
        <v>0.7001593749656233</v>
      </c>
      <c r="D32" s="14">
        <f t="shared" si="7"/>
        <v>69444.573607522194</v>
      </c>
      <c r="E32" s="14">
        <f>SUM(D32:$D$136)</f>
        <v>2387894.8924090262</v>
      </c>
      <c r="F32" s="16">
        <f t="shared" si="8"/>
        <v>34.385622495209198</v>
      </c>
      <c r="G32" s="5"/>
      <c r="H32" s="17">
        <f>Absterbeordnung!C26</f>
        <v>99370.217945121738</v>
      </c>
      <c r="I32" s="18">
        <f t="shared" si="1"/>
        <v>0.7001593749656233</v>
      </c>
      <c r="J32" s="17">
        <f t="shared" si="9"/>
        <v>69574.989686654197</v>
      </c>
      <c r="K32" s="17">
        <f>SUM($J32:J$136)</f>
        <v>2523371.2440677071</v>
      </c>
      <c r="L32" s="19">
        <f t="shared" si="10"/>
        <v>36.268366771339061</v>
      </c>
      <c r="N32" s="6">
        <v>18</v>
      </c>
      <c r="O32" s="6">
        <f t="shared" si="2"/>
        <v>18</v>
      </c>
      <c r="P32" s="20">
        <f t="shared" si="3"/>
        <v>99183.951669477843</v>
      </c>
      <c r="Q32" s="20">
        <f t="shared" si="4"/>
        <v>99370.217945121738</v>
      </c>
      <c r="R32" s="5">
        <f t="shared" si="5"/>
        <v>99370.217945121738</v>
      </c>
      <c r="S32" s="5">
        <f t="shared" si="6"/>
        <v>6900722414.4855289</v>
      </c>
      <c r="T32" s="20">
        <f>SUM(S32:$S$136)</f>
        <v>227001205394.94052</v>
      </c>
      <c r="U32" s="6">
        <f t="shared" si="11"/>
        <v>32.895281357562645</v>
      </c>
    </row>
    <row r="33" spans="1:21" x14ac:dyDescent="0.2">
      <c r="A33" s="21">
        <v>19</v>
      </c>
      <c r="B33" s="14">
        <f>Absterbeordnung!B27</f>
        <v>99101.511011295923</v>
      </c>
      <c r="C33" s="15">
        <f t="shared" si="0"/>
        <v>0.68643075977021895</v>
      </c>
      <c r="D33" s="14">
        <f t="shared" si="7"/>
        <v>68026.325497860584</v>
      </c>
      <c r="E33" s="14">
        <f>SUM(D33:$D$136)</f>
        <v>2318450.3188015036</v>
      </c>
      <c r="F33" s="16">
        <f t="shared" si="8"/>
        <v>34.081663265413603</v>
      </c>
      <c r="G33" s="5"/>
      <c r="H33" s="17">
        <f>Absterbeordnung!C27</f>
        <v>99339.290326429953</v>
      </c>
      <c r="I33" s="18">
        <f t="shared" si="1"/>
        <v>0.68643075977021895</v>
      </c>
      <c r="J33" s="17">
        <f t="shared" si="9"/>
        <v>68189.544533805674</v>
      </c>
      <c r="K33" s="17">
        <f>SUM($J33:J$136)</f>
        <v>2453796.2543810531</v>
      </c>
      <c r="L33" s="19">
        <f t="shared" si="10"/>
        <v>35.984933924357833</v>
      </c>
      <c r="N33" s="6">
        <v>19</v>
      </c>
      <c r="O33" s="6">
        <f t="shared" si="2"/>
        <v>19</v>
      </c>
      <c r="P33" s="20">
        <f t="shared" si="3"/>
        <v>99101.511011295923</v>
      </c>
      <c r="Q33" s="20">
        <f t="shared" si="4"/>
        <v>99339.290326429953</v>
      </c>
      <c r="R33" s="5">
        <f t="shared" si="5"/>
        <v>99339.290326429953</v>
      </c>
      <c r="S33" s="5">
        <f t="shared" si="6"/>
        <v>6757686898.4721966</v>
      </c>
      <c r="T33" s="20">
        <f>SUM(S33:$S$136)</f>
        <v>220100482980.45493</v>
      </c>
      <c r="U33" s="6">
        <f t="shared" si="11"/>
        <v>32.570387809801616</v>
      </c>
    </row>
    <row r="34" spans="1:21" x14ac:dyDescent="0.2">
      <c r="A34" s="21">
        <v>20</v>
      </c>
      <c r="B34" s="14">
        <f>Absterbeordnung!B28</f>
        <v>99017.527086300499</v>
      </c>
      <c r="C34" s="15">
        <f t="shared" si="0"/>
        <v>0.67297133310805779</v>
      </c>
      <c r="D34" s="14">
        <f t="shared" si="7"/>
        <v>66635.957204330873</v>
      </c>
      <c r="E34" s="14">
        <f>SUM(D34:$D$136)</f>
        <v>2250423.9933036431</v>
      </c>
      <c r="F34" s="16">
        <f t="shared" si="8"/>
        <v>33.771916660595089</v>
      </c>
      <c r="G34" s="5"/>
      <c r="H34" s="17">
        <f>Absterbeordnung!C28</f>
        <v>99307.806961032678</v>
      </c>
      <c r="I34" s="18">
        <f t="shared" si="1"/>
        <v>0.67297133310805779</v>
      </c>
      <c r="J34" s="17">
        <f t="shared" si="9"/>
        <v>66831.307238603826</v>
      </c>
      <c r="K34" s="17">
        <f>SUM($J34:J$136)</f>
        <v>2385606.7098472468</v>
      </c>
      <c r="L34" s="19">
        <f t="shared" si="10"/>
        <v>35.695945634133082</v>
      </c>
      <c r="N34" s="6">
        <v>20</v>
      </c>
      <c r="O34" s="6">
        <f t="shared" si="2"/>
        <v>20</v>
      </c>
      <c r="P34" s="20">
        <f t="shared" si="3"/>
        <v>99017.527086300499</v>
      </c>
      <c r="Q34" s="20">
        <f t="shared" si="4"/>
        <v>99307.806961032678</v>
      </c>
      <c r="R34" s="5">
        <f t="shared" si="5"/>
        <v>99307.806961032678</v>
      </c>
      <c r="S34" s="5">
        <f t="shared" si="6"/>
        <v>6617470774.7113247</v>
      </c>
      <c r="T34" s="20">
        <f>SUM(S34:$S$136)</f>
        <v>213342796081.98276</v>
      </c>
      <c r="U34" s="6">
        <f t="shared" si="11"/>
        <v>32.239325770394423</v>
      </c>
    </row>
    <row r="35" spans="1:21" x14ac:dyDescent="0.2">
      <c r="A35" s="21">
        <v>21</v>
      </c>
      <c r="B35" s="14">
        <f>Absterbeordnung!B29</f>
        <v>98934.706050411725</v>
      </c>
      <c r="C35" s="15">
        <f t="shared" si="0"/>
        <v>0.65977581677260566</v>
      </c>
      <c r="D35" s="14">
        <f t="shared" si="7"/>
        <v>65274.72649156805</v>
      </c>
      <c r="E35" s="14">
        <f>SUM(D35:$D$136)</f>
        <v>2183788.0360993119</v>
      </c>
      <c r="F35" s="16">
        <f t="shared" si="8"/>
        <v>33.455337976504666</v>
      </c>
      <c r="G35" s="5"/>
      <c r="H35" s="17">
        <f>Absterbeordnung!C29</f>
        <v>99275.634634273985</v>
      </c>
      <c r="I35" s="18">
        <f t="shared" si="1"/>
        <v>0.65977581677260566</v>
      </c>
      <c r="J35" s="17">
        <f t="shared" si="9"/>
        <v>65499.662926446901</v>
      </c>
      <c r="K35" s="17">
        <f>SUM($J35:J$136)</f>
        <v>2318775.4026086433</v>
      </c>
      <c r="L35" s="19">
        <f t="shared" si="10"/>
        <v>35.401333365830006</v>
      </c>
      <c r="N35" s="6">
        <v>21</v>
      </c>
      <c r="O35" s="6">
        <f t="shared" si="2"/>
        <v>21</v>
      </c>
      <c r="P35" s="20">
        <f t="shared" si="3"/>
        <v>98934.706050411725</v>
      </c>
      <c r="Q35" s="20">
        <f t="shared" si="4"/>
        <v>99275.634634273985</v>
      </c>
      <c r="R35" s="5">
        <f t="shared" si="5"/>
        <v>99275.634634273985</v>
      </c>
      <c r="S35" s="5">
        <f t="shared" si="6"/>
        <v>6480189898.0290737</v>
      </c>
      <c r="T35" s="20">
        <f>SUM(S35:$S$136)</f>
        <v>206725325307.27139</v>
      </c>
      <c r="U35" s="6">
        <f t="shared" si="11"/>
        <v>31.901121504193288</v>
      </c>
    </row>
    <row r="36" spans="1:21" x14ac:dyDescent="0.2">
      <c r="A36" s="21">
        <v>22</v>
      </c>
      <c r="B36" s="14">
        <f>Absterbeordnung!B30</f>
        <v>98851.333571007825</v>
      </c>
      <c r="C36" s="15">
        <f t="shared" si="0"/>
        <v>0.64683903605157411</v>
      </c>
      <c r="D36" s="14">
        <f t="shared" si="7"/>
        <v>63940.90131948331</v>
      </c>
      <c r="E36" s="14">
        <f>SUM(D36:$D$136)</f>
        <v>2118513.3096077433</v>
      </c>
      <c r="F36" s="16">
        <f t="shared" si="8"/>
        <v>33.13236544825206</v>
      </c>
      <c r="G36" s="5"/>
      <c r="H36" s="17">
        <f>Absterbeordnung!C30</f>
        <v>99249.190754402822</v>
      </c>
      <c r="I36" s="18">
        <f t="shared" si="1"/>
        <v>0.64683903605157411</v>
      </c>
      <c r="J36" s="17">
        <f t="shared" si="9"/>
        <v>64198.250876476726</v>
      </c>
      <c r="K36" s="17">
        <f>SUM($J36:J$136)</f>
        <v>2253275.7396821966</v>
      </c>
      <c r="L36" s="19">
        <f t="shared" si="10"/>
        <v>35.098709215889762</v>
      </c>
      <c r="N36" s="6">
        <v>22</v>
      </c>
      <c r="O36" s="6">
        <f t="shared" si="2"/>
        <v>22</v>
      </c>
      <c r="P36" s="20">
        <f t="shared" si="3"/>
        <v>98851.333571007825</v>
      </c>
      <c r="Q36" s="20">
        <f t="shared" si="4"/>
        <v>99249.190754402822</v>
      </c>
      <c r="R36" s="5">
        <f t="shared" si="5"/>
        <v>99249.190754402822</v>
      </c>
      <c r="S36" s="5">
        <f t="shared" si="6"/>
        <v>6346082712.0658464</v>
      </c>
      <c r="T36" s="20">
        <f>SUM(S36:$S$136)</f>
        <v>200245135409.24231</v>
      </c>
      <c r="U36" s="6">
        <f t="shared" si="11"/>
        <v>31.554132603490181</v>
      </c>
    </row>
    <row r="37" spans="1:21" x14ac:dyDescent="0.2">
      <c r="A37" s="21">
        <v>23</v>
      </c>
      <c r="B37" s="14">
        <f>Absterbeordnung!B31</f>
        <v>98772.957270321931</v>
      </c>
      <c r="C37" s="15">
        <f t="shared" si="0"/>
        <v>0.63415591769762181</v>
      </c>
      <c r="D37" s="14">
        <f t="shared" si="7"/>
        <v>62637.455361468987</v>
      </c>
      <c r="E37" s="14">
        <f>SUM(D37:$D$136)</f>
        <v>2054572.40828826</v>
      </c>
      <c r="F37" s="16">
        <f t="shared" si="8"/>
        <v>32.801019716265749</v>
      </c>
      <c r="G37" s="5"/>
      <c r="H37" s="17">
        <f>Absterbeordnung!C31</f>
        <v>99223.141327162841</v>
      </c>
      <c r="I37" s="18">
        <f t="shared" si="1"/>
        <v>0.63415591769762181</v>
      </c>
      <c r="J37" s="17">
        <f t="shared" si="9"/>
        <v>62922.942245167775</v>
      </c>
      <c r="K37" s="17">
        <f>SUM($J37:J$136)</f>
        <v>2189077.4888057201</v>
      </c>
      <c r="L37" s="19">
        <f t="shared" si="10"/>
        <v>34.789814504801427</v>
      </c>
      <c r="N37" s="6">
        <v>23</v>
      </c>
      <c r="O37" s="6">
        <f t="shared" si="2"/>
        <v>23</v>
      </c>
      <c r="P37" s="20">
        <f t="shared" si="3"/>
        <v>98772.957270321931</v>
      </c>
      <c r="Q37" s="20">
        <f t="shared" si="4"/>
        <v>99223.141327162841</v>
      </c>
      <c r="R37" s="5">
        <f t="shared" si="5"/>
        <v>99223.141327162841</v>
      </c>
      <c r="S37" s="5">
        <f t="shared" si="6"/>
        <v>6215085085.7048912</v>
      </c>
      <c r="T37" s="20">
        <f>SUM(S37:$S$136)</f>
        <v>193899052697.17645</v>
      </c>
      <c r="U37" s="6">
        <f t="shared" si="11"/>
        <v>31.198133255352715</v>
      </c>
    </row>
    <row r="38" spans="1:21" x14ac:dyDescent="0.2">
      <c r="A38" s="21">
        <v>24</v>
      </c>
      <c r="B38" s="14">
        <f>Absterbeordnung!B32</f>
        <v>98694.531019294052</v>
      </c>
      <c r="C38" s="15">
        <f t="shared" si="0"/>
        <v>0.62172148793884485</v>
      </c>
      <c r="D38" s="14">
        <f t="shared" si="7"/>
        <v>61360.510676741978</v>
      </c>
      <c r="E38" s="14">
        <f>SUM(D38:$D$136)</f>
        <v>1991934.952926791</v>
      </c>
      <c r="F38" s="16">
        <f t="shared" si="8"/>
        <v>32.462815758178031</v>
      </c>
      <c r="G38" s="5"/>
      <c r="H38" s="17">
        <f>Absterbeordnung!C32</f>
        <v>99195.996819856853</v>
      </c>
      <c r="I38" s="18">
        <f t="shared" si="1"/>
        <v>0.62172148793884485</v>
      </c>
      <c r="J38" s="17">
        <f t="shared" si="9"/>
        <v>61672.282740418326</v>
      </c>
      <c r="K38" s="17">
        <f>SUM($J38:J$136)</f>
        <v>2126154.5465605515</v>
      </c>
      <c r="L38" s="19">
        <f t="shared" si="10"/>
        <v>34.475042143480252</v>
      </c>
      <c r="N38" s="6">
        <v>24</v>
      </c>
      <c r="O38" s="6">
        <f t="shared" si="2"/>
        <v>24</v>
      </c>
      <c r="P38" s="20">
        <f t="shared" si="3"/>
        <v>98694.531019294052</v>
      </c>
      <c r="Q38" s="20">
        <f t="shared" si="4"/>
        <v>99195.996819856853</v>
      </c>
      <c r="R38" s="5">
        <f t="shared" si="5"/>
        <v>99195.996819856853</v>
      </c>
      <c r="S38" s="5">
        <f t="shared" si="6"/>
        <v>6086717021.9548903</v>
      </c>
      <c r="T38" s="20">
        <f>SUM(S38:$S$136)</f>
        <v>187683967611.47153</v>
      </c>
      <c r="U38" s="6">
        <f t="shared" si="11"/>
        <v>30.835007925371315</v>
      </c>
    </row>
    <row r="39" spans="1:21" x14ac:dyDescent="0.2">
      <c r="A39" s="21">
        <v>25</v>
      </c>
      <c r="B39" s="14">
        <f>Absterbeordnung!B33</f>
        <v>98620.885407935784</v>
      </c>
      <c r="C39" s="15">
        <f t="shared" si="0"/>
        <v>0.60953087052827937</v>
      </c>
      <c r="D39" s="14">
        <f t="shared" si="7"/>
        <v>60112.474134968783</v>
      </c>
      <c r="E39" s="14">
        <f>SUM(D39:$D$136)</f>
        <v>1930574.442250049</v>
      </c>
      <c r="F39" s="16">
        <f t="shared" si="8"/>
        <v>32.116036979535835</v>
      </c>
      <c r="G39" s="5"/>
      <c r="H39" s="17">
        <f>Absterbeordnung!C33</f>
        <v>99169.925345187701</v>
      </c>
      <c r="I39" s="18">
        <f t="shared" si="1"/>
        <v>0.60953087052827937</v>
      </c>
      <c r="J39" s="17">
        <f t="shared" si="9"/>
        <v>60447.130925876736</v>
      </c>
      <c r="K39" s="17">
        <f>SUM($J39:J$136)</f>
        <v>2064482.2638201341</v>
      </c>
      <c r="L39" s="19">
        <f t="shared" si="10"/>
        <v>34.153519483856137</v>
      </c>
      <c r="N39" s="6">
        <v>25</v>
      </c>
      <c r="O39" s="6">
        <f t="shared" si="2"/>
        <v>25</v>
      </c>
      <c r="P39" s="20">
        <f t="shared" si="3"/>
        <v>98620.885407935784</v>
      </c>
      <c r="Q39" s="20">
        <f t="shared" si="4"/>
        <v>99169.925345187701</v>
      </c>
      <c r="R39" s="5">
        <f t="shared" si="5"/>
        <v>99169.925345187701</v>
      </c>
      <c r="S39" s="5">
        <f t="shared" si="6"/>
        <v>5961349572.2793818</v>
      </c>
      <c r="T39" s="20">
        <f>SUM(S39:$S$136)</f>
        <v>181597250589.5166</v>
      </c>
      <c r="U39" s="6">
        <f t="shared" si="11"/>
        <v>30.462439484165508</v>
      </c>
    </row>
    <row r="40" spans="1:21" x14ac:dyDescent="0.2">
      <c r="A40" s="21">
        <v>26</v>
      </c>
      <c r="B40" s="14">
        <f>Absterbeordnung!B34</f>
        <v>98547.508777886731</v>
      </c>
      <c r="C40" s="15">
        <f t="shared" si="0"/>
        <v>0.59757928483164635</v>
      </c>
      <c r="D40" s="14">
        <f t="shared" si="7"/>
        <v>58889.949817429944</v>
      </c>
      <c r="E40" s="14">
        <f>SUM(D40:$D$136)</f>
        <v>1870461.9681150804</v>
      </c>
      <c r="F40" s="16">
        <f t="shared" si="8"/>
        <v>31.761989506084969</v>
      </c>
      <c r="G40" s="5"/>
      <c r="H40" s="17">
        <f>Absterbeordnung!C34</f>
        <v>99143.470564747331</v>
      </c>
      <c r="I40" s="18">
        <f t="shared" si="1"/>
        <v>0.59757928483164635</v>
      </c>
      <c r="J40" s="17">
        <f t="shared" si="9"/>
        <v>59246.084235809089</v>
      </c>
      <c r="K40" s="17">
        <f>SUM($J40:J$136)</f>
        <v>2004035.1328942575</v>
      </c>
      <c r="L40" s="19">
        <f t="shared" si="10"/>
        <v>33.825613266150562</v>
      </c>
      <c r="N40" s="6">
        <v>26</v>
      </c>
      <c r="O40" s="6">
        <f t="shared" si="2"/>
        <v>26</v>
      </c>
      <c r="P40" s="20">
        <f t="shared" si="3"/>
        <v>98547.508777886731</v>
      </c>
      <c r="Q40" s="20">
        <f t="shared" si="4"/>
        <v>99143.470564747331</v>
      </c>
      <c r="R40" s="5">
        <f t="shared" si="5"/>
        <v>99143.470564747331</v>
      </c>
      <c r="S40" s="5">
        <f t="shared" si="6"/>
        <v>5838554006.2838125</v>
      </c>
      <c r="T40" s="20">
        <f>SUM(S40:$S$136)</f>
        <v>175635901017.23721</v>
      </c>
      <c r="U40" s="6">
        <f t="shared" si="11"/>
        <v>30.082088960418453</v>
      </c>
    </row>
    <row r="41" spans="1:21" x14ac:dyDescent="0.2">
      <c r="A41" s="21">
        <v>27</v>
      </c>
      <c r="B41" s="14">
        <f>Absterbeordnung!B35</f>
        <v>98476.447850974597</v>
      </c>
      <c r="C41" s="15">
        <f t="shared" si="0"/>
        <v>0.58586204395259456</v>
      </c>
      <c r="D41" s="14">
        <f t="shared" si="7"/>
        <v>57693.613019163065</v>
      </c>
      <c r="E41" s="14">
        <f>SUM(D41:$D$136)</f>
        <v>1811572.0182976502</v>
      </c>
      <c r="F41" s="16">
        <f t="shared" si="8"/>
        <v>31.399871207510134</v>
      </c>
      <c r="G41" s="5"/>
      <c r="H41" s="17">
        <f>Absterbeordnung!C35</f>
        <v>99116.413841606933</v>
      </c>
      <c r="I41" s="18">
        <f t="shared" si="1"/>
        <v>0.58586204395259456</v>
      </c>
      <c r="J41" s="17">
        <f t="shared" si="9"/>
        <v>58068.544802495075</v>
      </c>
      <c r="K41" s="17">
        <f>SUM($J41:J$136)</f>
        <v>1944789.0486584483</v>
      </c>
      <c r="L41" s="19">
        <f t="shared" si="10"/>
        <v>33.491265456593382</v>
      </c>
      <c r="N41" s="6">
        <v>27</v>
      </c>
      <c r="O41" s="6">
        <f t="shared" si="2"/>
        <v>27</v>
      </c>
      <c r="P41" s="20">
        <f t="shared" si="3"/>
        <v>98476.447850974597</v>
      </c>
      <c r="Q41" s="20">
        <f t="shared" si="4"/>
        <v>99116.413841606933</v>
      </c>
      <c r="R41" s="5">
        <f t="shared" si="5"/>
        <v>99116.413841606933</v>
      </c>
      <c r="S41" s="5">
        <f t="shared" si="6"/>
        <v>5718384024.024888</v>
      </c>
      <c r="T41" s="20">
        <f>SUM(S41:$S$136)</f>
        <v>169797347010.9534</v>
      </c>
      <c r="U41" s="6">
        <f t="shared" si="11"/>
        <v>29.69323961062717</v>
      </c>
    </row>
    <row r="42" spans="1:21" x14ac:dyDescent="0.2">
      <c r="A42" s="21">
        <v>28</v>
      </c>
      <c r="B42" s="14">
        <f>Absterbeordnung!B36</f>
        <v>98401.97182316822</v>
      </c>
      <c r="C42" s="15">
        <f t="shared" si="0"/>
        <v>0.57437455289470041</v>
      </c>
      <c r="D42" s="14">
        <f t="shared" si="7"/>
        <v>56519.588569889151</v>
      </c>
      <c r="E42" s="14">
        <f>SUM(D42:$D$136)</f>
        <v>1753878.4052784871</v>
      </c>
      <c r="F42" s="16">
        <f t="shared" si="8"/>
        <v>31.031337093151933</v>
      </c>
      <c r="G42" s="5"/>
      <c r="H42" s="17">
        <f>Absterbeordnung!C36</f>
        <v>99086.23965768081</v>
      </c>
      <c r="I42" s="18">
        <f t="shared" si="1"/>
        <v>0.57437455289470041</v>
      </c>
      <c r="J42" s="17">
        <f t="shared" si="9"/>
        <v>56912.614601397545</v>
      </c>
      <c r="K42" s="17">
        <f>SUM($J42:J$136)</f>
        <v>1886720.503855953</v>
      </c>
      <c r="L42" s="19">
        <f t="shared" si="10"/>
        <v>33.15118303859515</v>
      </c>
      <c r="N42" s="6">
        <v>28</v>
      </c>
      <c r="O42" s="6">
        <f t="shared" si="2"/>
        <v>28</v>
      </c>
      <c r="P42" s="20">
        <f t="shared" si="3"/>
        <v>98401.97182316822</v>
      </c>
      <c r="Q42" s="20">
        <f t="shared" si="4"/>
        <v>99086.23965768081</v>
      </c>
      <c r="R42" s="5">
        <f t="shared" si="5"/>
        <v>99086.23965768081</v>
      </c>
      <c r="S42" s="5">
        <f t="shared" si="6"/>
        <v>5600313498.389554</v>
      </c>
      <c r="T42" s="20">
        <f>SUM(S42:$S$136)</f>
        <v>164078962986.92853</v>
      </c>
      <c r="U42" s="6">
        <f t="shared" si="11"/>
        <v>29.298174652921066</v>
      </c>
    </row>
    <row r="43" spans="1:21" x14ac:dyDescent="0.2">
      <c r="A43" s="21">
        <v>29</v>
      </c>
      <c r="B43" s="14">
        <f>Absterbeordnung!B37</f>
        <v>98329.282288142975</v>
      </c>
      <c r="C43" s="15">
        <f t="shared" si="0"/>
        <v>0.56311230675951029</v>
      </c>
      <c r="D43" s="14">
        <f t="shared" si="7"/>
        <v>55370.428971283247</v>
      </c>
      <c r="E43" s="14">
        <f>SUM(D43:$D$136)</f>
        <v>1697358.8167085981</v>
      </c>
      <c r="F43" s="16">
        <f t="shared" si="8"/>
        <v>30.654608393749285</v>
      </c>
      <c r="G43" s="5"/>
      <c r="H43" s="17">
        <f>Absterbeordnung!C37</f>
        <v>99055.817338044508</v>
      </c>
      <c r="I43" s="18">
        <f t="shared" si="1"/>
        <v>0.56311230675951029</v>
      </c>
      <c r="J43" s="17">
        <f t="shared" si="9"/>
        <v>55779.549799174936</v>
      </c>
      <c r="K43" s="17">
        <f>SUM($J43:J$136)</f>
        <v>1829807.8892545556</v>
      </c>
      <c r="L43" s="19">
        <f t="shared" si="10"/>
        <v>32.804278554460851</v>
      </c>
      <c r="N43" s="6">
        <v>29</v>
      </c>
      <c r="O43" s="6">
        <f t="shared" si="2"/>
        <v>29</v>
      </c>
      <c r="P43" s="20">
        <f t="shared" si="3"/>
        <v>98329.282288142975</v>
      </c>
      <c r="Q43" s="20">
        <f t="shared" si="4"/>
        <v>99055.817338044508</v>
      </c>
      <c r="R43" s="5">
        <f t="shared" si="5"/>
        <v>99055.817338044508</v>
      </c>
      <c r="S43" s="5">
        <f t="shared" si="6"/>
        <v>5484763098.1086016</v>
      </c>
      <c r="T43" s="20">
        <f>SUM(S43:$S$136)</f>
        <v>158478649488.53894</v>
      </c>
      <c r="U43" s="6">
        <f t="shared" si="11"/>
        <v>28.894347240483306</v>
      </c>
    </row>
    <row r="44" spans="1:21" x14ac:dyDescent="0.2">
      <c r="A44" s="21">
        <v>30</v>
      </c>
      <c r="B44" s="14">
        <f>Absterbeordnung!B38</f>
        <v>98256.097032791018</v>
      </c>
      <c r="C44" s="15">
        <f t="shared" si="0"/>
        <v>0.55207088897991197</v>
      </c>
      <c r="D44" s="14">
        <f t="shared" si="7"/>
        <v>54244.330836589426</v>
      </c>
      <c r="E44" s="14">
        <f>SUM(D44:$D$136)</f>
        <v>1641988.3877373147</v>
      </c>
      <c r="F44" s="16">
        <f t="shared" si="8"/>
        <v>30.270230315565886</v>
      </c>
      <c r="G44" s="5"/>
      <c r="H44" s="17">
        <f>Absterbeordnung!C38</f>
        <v>99025.867478647298</v>
      </c>
      <c r="I44" s="18">
        <f t="shared" si="1"/>
        <v>0.55207088897991197</v>
      </c>
      <c r="J44" s="17">
        <f t="shared" si="9"/>
        <v>54669.298690943768</v>
      </c>
      <c r="K44" s="17">
        <f>SUM($J44:J$136)</f>
        <v>1774028.3394553806</v>
      </c>
      <c r="L44" s="19">
        <f t="shared" si="10"/>
        <v>32.450175545223466</v>
      </c>
      <c r="N44" s="6">
        <v>30</v>
      </c>
      <c r="O44" s="6">
        <f t="shared" si="2"/>
        <v>30</v>
      </c>
      <c r="P44" s="20">
        <f t="shared" si="3"/>
        <v>98256.097032791018</v>
      </c>
      <c r="Q44" s="20">
        <f t="shared" si="4"/>
        <v>99025.867478647298</v>
      </c>
      <c r="R44" s="5">
        <f t="shared" si="5"/>
        <v>99025.867478647298</v>
      </c>
      <c r="S44" s="5">
        <f t="shared" si="6"/>
        <v>5371591916.8920059</v>
      </c>
      <c r="T44" s="20">
        <f>SUM(S44:$S$136)</f>
        <v>152993886390.43036</v>
      </c>
      <c r="U44" s="6">
        <f t="shared" si="11"/>
        <v>28.482038240714378</v>
      </c>
    </row>
    <row r="45" spans="1:21" x14ac:dyDescent="0.2">
      <c r="A45" s="21">
        <v>31</v>
      </c>
      <c r="B45" s="14">
        <f>Absterbeordnung!B39</f>
        <v>98180.189262654894</v>
      </c>
      <c r="C45" s="15">
        <f t="shared" si="0"/>
        <v>0.54124596958814919</v>
      </c>
      <c r="D45" s="14">
        <f t="shared" si="7"/>
        <v>53139.631731813643</v>
      </c>
      <c r="E45" s="14">
        <f>SUM(D45:$D$136)</f>
        <v>1587744.0569007252</v>
      </c>
      <c r="F45" s="16">
        <f t="shared" si="8"/>
        <v>29.878717732064644</v>
      </c>
      <c r="G45" s="5"/>
      <c r="H45" s="17">
        <f>Absterbeordnung!C39</f>
        <v>98992.881053786186</v>
      </c>
      <c r="I45" s="18">
        <f t="shared" si="1"/>
        <v>0.54124596958814919</v>
      </c>
      <c r="J45" s="17">
        <f t="shared" si="9"/>
        <v>53579.497888280828</v>
      </c>
      <c r="K45" s="17">
        <f>SUM($J45:J$136)</f>
        <v>1719359.0407644371</v>
      </c>
      <c r="L45" s="19">
        <f t="shared" si="10"/>
        <v>32.089868485693735</v>
      </c>
      <c r="N45" s="6">
        <v>31</v>
      </c>
      <c r="O45" s="6">
        <f t="shared" si="2"/>
        <v>31</v>
      </c>
      <c r="P45" s="20">
        <f t="shared" si="3"/>
        <v>98180.189262654894</v>
      </c>
      <c r="Q45" s="20">
        <f t="shared" si="4"/>
        <v>98992.881053786186</v>
      </c>
      <c r="R45" s="5">
        <f t="shared" si="5"/>
        <v>98992.881053786186</v>
      </c>
      <c r="S45" s="5">
        <f t="shared" si="6"/>
        <v>5260445243.2694302</v>
      </c>
      <c r="T45" s="20">
        <f>SUM(S45:$S$136)</f>
        <v>147622294473.53833</v>
      </c>
      <c r="U45" s="6">
        <f t="shared" si="11"/>
        <v>28.062699571374932</v>
      </c>
    </row>
    <row r="46" spans="1:21" x14ac:dyDescent="0.2">
      <c r="A46" s="21">
        <v>32</v>
      </c>
      <c r="B46" s="14">
        <f>Absterbeordnung!B40</f>
        <v>98099.81801942426</v>
      </c>
      <c r="C46" s="15">
        <f t="shared" si="0"/>
        <v>0.53063330351779314</v>
      </c>
      <c r="D46" s="14">
        <f t="shared" si="7"/>
        <v>52055.030510141427</v>
      </c>
      <c r="E46" s="14">
        <f>SUM(D46:$D$136)</f>
        <v>1534604.4251689117</v>
      </c>
      <c r="F46" s="16">
        <f t="shared" si="8"/>
        <v>29.48042504499038</v>
      </c>
      <c r="G46" s="5"/>
      <c r="H46" s="17">
        <f>Absterbeordnung!C40</f>
        <v>98957.374560181663</v>
      </c>
      <c r="I46" s="18">
        <f t="shared" si="1"/>
        <v>0.53063330351779314</v>
      </c>
      <c r="J46" s="17">
        <f t="shared" si="9"/>
        <v>52510.078570316815</v>
      </c>
      <c r="K46" s="17">
        <f>SUM($J46:J$136)</f>
        <v>1665779.5428761565</v>
      </c>
      <c r="L46" s="19">
        <f t="shared" si="10"/>
        <v>31.723044189421525</v>
      </c>
      <c r="N46" s="6">
        <v>32</v>
      </c>
      <c r="O46" s="6">
        <f t="shared" si="2"/>
        <v>32</v>
      </c>
      <c r="P46" s="20">
        <f t="shared" si="3"/>
        <v>98099.81801942426</v>
      </c>
      <c r="Q46" s="20">
        <f t="shared" si="4"/>
        <v>98957.374560181663</v>
      </c>
      <c r="R46" s="5">
        <f t="shared" si="5"/>
        <v>98957.374560181663</v>
      </c>
      <c r="S46" s="5">
        <f t="shared" si="6"/>
        <v>5151229151.9337492</v>
      </c>
      <c r="T46" s="20">
        <f>SUM(S46:$S$136)</f>
        <v>142361849230.26889</v>
      </c>
      <c r="U46" s="6">
        <f t="shared" si="11"/>
        <v>27.636481513703746</v>
      </c>
    </row>
    <row r="47" spans="1:21" x14ac:dyDescent="0.2">
      <c r="A47" s="21">
        <v>33</v>
      </c>
      <c r="B47" s="14">
        <f>Absterbeordnung!B41</f>
        <v>98016.836078265769</v>
      </c>
      <c r="C47" s="15">
        <f t="shared" ref="C47:C78" si="12">1/(((1+($B$5/100))^A47))</f>
        <v>0.52022872893901284</v>
      </c>
      <c r="D47" s="14">
        <f t="shared" si="7"/>
        <v>50991.174047619774</v>
      </c>
      <c r="E47" s="14">
        <f>SUM(D47:$D$136)</f>
        <v>1482549.3946587702</v>
      </c>
      <c r="F47" s="16">
        <f t="shared" si="8"/>
        <v>29.074627567395154</v>
      </c>
      <c r="G47" s="5"/>
      <c r="H47" s="17">
        <f>Absterbeordnung!C41</f>
        <v>98922.037503593572</v>
      </c>
      <c r="I47" s="18">
        <f t="shared" ref="I47:I78" si="13">1/(((1+($B$5/100))^A47))</f>
        <v>0.52022872893901284</v>
      </c>
      <c r="J47" s="17">
        <f t="shared" si="9"/>
        <v>51462.085834551843</v>
      </c>
      <c r="K47" s="17">
        <f>SUM($J47:J$136)</f>
        <v>1613269.4643058395</v>
      </c>
      <c r="L47" s="19">
        <f t="shared" si="10"/>
        <v>31.348699496798947</v>
      </c>
      <c r="N47" s="6">
        <v>33</v>
      </c>
      <c r="O47" s="6">
        <f t="shared" si="2"/>
        <v>33</v>
      </c>
      <c r="P47" s="20">
        <f t="shared" si="3"/>
        <v>98016.836078265769</v>
      </c>
      <c r="Q47" s="20">
        <f t="shared" si="4"/>
        <v>98922.037503593572</v>
      </c>
      <c r="R47" s="5">
        <f t="shared" si="5"/>
        <v>98922.037503593572</v>
      </c>
      <c r="S47" s="5">
        <f t="shared" ref="S47:S78" si="14">P47*R47*I47</f>
        <v>5044150831.4909105</v>
      </c>
      <c r="T47" s="20">
        <f>SUM(S47:$S$136)</f>
        <v>137210620078.33521</v>
      </c>
      <c r="U47" s="6">
        <f t="shared" si="11"/>
        <v>27.20192648120706</v>
      </c>
    </row>
    <row r="48" spans="1:21" x14ac:dyDescent="0.2">
      <c r="A48" s="21">
        <v>34</v>
      </c>
      <c r="B48" s="14">
        <f>Absterbeordnung!B42</f>
        <v>97928.235479593917</v>
      </c>
      <c r="C48" s="15">
        <f t="shared" si="12"/>
        <v>0.51002816562648323</v>
      </c>
      <c r="D48" s="14">
        <f t="shared" si="7"/>
        <v>49946.158304695578</v>
      </c>
      <c r="E48" s="14">
        <f>SUM(D48:$D$136)</f>
        <v>1431558.2206111506</v>
      </c>
      <c r="F48" s="16">
        <f t="shared" si="8"/>
        <v>28.662028656497608</v>
      </c>
      <c r="G48" s="5"/>
      <c r="H48" s="17">
        <f>Absterbeordnung!C42</f>
        <v>98882.2715417812</v>
      </c>
      <c r="I48" s="18">
        <f t="shared" si="13"/>
        <v>0.51002816562648323</v>
      </c>
      <c r="J48" s="17">
        <f t="shared" si="9"/>
        <v>50432.743567434474</v>
      </c>
      <c r="K48" s="17">
        <f>SUM($J48:J$136)</f>
        <v>1561807.3784712874</v>
      </c>
      <c r="L48" s="19">
        <f t="shared" si="10"/>
        <v>30.968122453678696</v>
      </c>
      <c r="N48" s="6">
        <v>34</v>
      </c>
      <c r="O48" s="6">
        <f t="shared" si="2"/>
        <v>34</v>
      </c>
      <c r="P48" s="20">
        <f t="shared" si="3"/>
        <v>97928.235479593917</v>
      </c>
      <c r="Q48" s="20">
        <f t="shared" si="4"/>
        <v>98882.2715417812</v>
      </c>
      <c r="R48" s="5">
        <f t="shared" si="5"/>
        <v>98882.2715417812</v>
      </c>
      <c r="S48" s="5">
        <f t="shared" si="14"/>
        <v>4938789587.9536982</v>
      </c>
      <c r="T48" s="20">
        <f>SUM(S48:$S$136)</f>
        <v>132166469246.8443</v>
      </c>
      <c r="U48" s="6">
        <f t="shared" si="11"/>
        <v>26.76090302960349</v>
      </c>
    </row>
    <row r="49" spans="1:21" x14ac:dyDescent="0.2">
      <c r="A49" s="21">
        <v>35</v>
      </c>
      <c r="B49" s="14">
        <f>Absterbeordnung!B43</f>
        <v>97832.667802564567</v>
      </c>
      <c r="C49" s="15">
        <f t="shared" si="12"/>
        <v>0.50002761335929735</v>
      </c>
      <c r="D49" s="14">
        <f t="shared" si="7"/>
        <v>48919.035389889337</v>
      </c>
      <c r="E49" s="14">
        <f>SUM(D49:$D$136)</f>
        <v>1381612.0623064551</v>
      </c>
      <c r="F49" s="16">
        <f t="shared" si="8"/>
        <v>28.242831267928249</v>
      </c>
      <c r="G49" s="5"/>
      <c r="H49" s="17">
        <f>Absterbeordnung!C43</f>
        <v>98834.458880152655</v>
      </c>
      <c r="I49" s="18">
        <f t="shared" si="13"/>
        <v>0.50002761335929735</v>
      </c>
      <c r="J49" s="17">
        <f t="shared" si="9"/>
        <v>49419.958591500348</v>
      </c>
      <c r="K49" s="17">
        <f>SUM($J49:J$136)</f>
        <v>1511374.6349038528</v>
      </c>
      <c r="L49" s="19">
        <f t="shared" si="10"/>
        <v>30.582272385064108</v>
      </c>
      <c r="N49" s="6">
        <v>35</v>
      </c>
      <c r="O49" s="6">
        <f t="shared" si="2"/>
        <v>35</v>
      </c>
      <c r="P49" s="20">
        <f t="shared" si="3"/>
        <v>97832.667802564567</v>
      </c>
      <c r="Q49" s="20">
        <f t="shared" si="4"/>
        <v>98834.458880152655</v>
      </c>
      <c r="R49" s="5">
        <f t="shared" si="5"/>
        <v>98834.458880152655</v>
      </c>
      <c r="S49" s="5">
        <f t="shared" si="14"/>
        <v>4834886391.6987505</v>
      </c>
      <c r="T49" s="20">
        <f>SUM(S49:$S$136)</f>
        <v>127227679658.89061</v>
      </c>
      <c r="U49" s="6">
        <f t="shared" si="11"/>
        <v>26.314512762354447</v>
      </c>
    </row>
    <row r="50" spans="1:21" x14ac:dyDescent="0.2">
      <c r="A50" s="21">
        <v>36</v>
      </c>
      <c r="B50" s="14">
        <f>Absterbeordnung!B44</f>
        <v>97725.456861003477</v>
      </c>
      <c r="C50" s="15">
        <f t="shared" si="12"/>
        <v>0.49022315035225233</v>
      </c>
      <c r="D50" s="14">
        <f t="shared" si="7"/>
        <v>47907.28133201426</v>
      </c>
      <c r="E50" s="14">
        <f>SUM(D50:$D$136)</f>
        <v>1332693.0269165656</v>
      </c>
      <c r="F50" s="16">
        <f t="shared" si="8"/>
        <v>27.818172725781192</v>
      </c>
      <c r="G50" s="5"/>
      <c r="H50" s="17">
        <f>Absterbeordnung!C44</f>
        <v>98780.037694625644</v>
      </c>
      <c r="I50" s="18">
        <f t="shared" si="13"/>
        <v>0.49022315035225233</v>
      </c>
      <c r="J50" s="17">
        <f t="shared" si="9"/>
        <v>48424.261270573617</v>
      </c>
      <c r="K50" s="17">
        <f>SUM($J50:J$136)</f>
        <v>1461954.6763123525</v>
      </c>
      <c r="L50" s="19">
        <f t="shared" si="10"/>
        <v>30.190541640761197</v>
      </c>
      <c r="N50" s="6">
        <v>36</v>
      </c>
      <c r="O50" s="6">
        <f t="shared" si="2"/>
        <v>36</v>
      </c>
      <c r="P50" s="20">
        <f t="shared" si="3"/>
        <v>97725.456861003477</v>
      </c>
      <c r="Q50" s="20">
        <f t="shared" si="4"/>
        <v>98780.037694625644</v>
      </c>
      <c r="R50" s="5">
        <f t="shared" si="5"/>
        <v>98780.037694625644</v>
      </c>
      <c r="S50" s="5">
        <f t="shared" si="14"/>
        <v>4732283055.8234034</v>
      </c>
      <c r="T50" s="20">
        <f>SUM(S50:$S$136)</f>
        <v>122392793267.19186</v>
      </c>
      <c r="U50" s="6">
        <f t="shared" si="11"/>
        <v>25.86337119386361</v>
      </c>
    </row>
    <row r="51" spans="1:21" x14ac:dyDescent="0.2">
      <c r="A51" s="21">
        <v>37</v>
      </c>
      <c r="B51" s="14">
        <f>Absterbeordnung!B45</f>
        <v>97611.087203674426</v>
      </c>
      <c r="C51" s="15">
        <f t="shared" si="12"/>
        <v>0.48061093171789437</v>
      </c>
      <c r="D51" s="14">
        <f t="shared" si="7"/>
        <v>46912.955566954603</v>
      </c>
      <c r="E51" s="14">
        <f>SUM(D51:$D$136)</f>
        <v>1284785.7455845515</v>
      </c>
      <c r="F51" s="16">
        <f t="shared" si="8"/>
        <v>27.386587139045066</v>
      </c>
      <c r="G51" s="5"/>
      <c r="H51" s="17">
        <f>Absterbeordnung!C45</f>
        <v>98719.249443063265</v>
      </c>
      <c r="I51" s="18">
        <f t="shared" si="13"/>
        <v>0.48061093171789437</v>
      </c>
      <c r="J51" s="17">
        <f t="shared" si="9"/>
        <v>47445.550453321863</v>
      </c>
      <c r="K51" s="17">
        <f>SUM($J51:J$136)</f>
        <v>1413530.4150417787</v>
      </c>
      <c r="L51" s="19">
        <f t="shared" si="10"/>
        <v>29.792686596237214</v>
      </c>
      <c r="N51" s="6">
        <v>37</v>
      </c>
      <c r="O51" s="6">
        <f t="shared" si="2"/>
        <v>37</v>
      </c>
      <c r="P51" s="20">
        <f t="shared" si="3"/>
        <v>97611.087203674426</v>
      </c>
      <c r="Q51" s="20">
        <f t="shared" si="4"/>
        <v>98719.249443063265</v>
      </c>
      <c r="R51" s="5">
        <f t="shared" si="5"/>
        <v>98719.249443063265</v>
      </c>
      <c r="S51" s="5">
        <f t="shared" si="14"/>
        <v>4631211762.7255344</v>
      </c>
      <c r="T51" s="20">
        <f>SUM(S51:$S$136)</f>
        <v>117660510211.36845</v>
      </c>
      <c r="U51" s="6">
        <f t="shared" si="11"/>
        <v>25.40598794431364</v>
      </c>
    </row>
    <row r="52" spans="1:21" x14ac:dyDescent="0.2">
      <c r="A52" s="21">
        <v>38</v>
      </c>
      <c r="B52" s="14">
        <f>Absterbeordnung!B46</f>
        <v>97488.615425021417</v>
      </c>
      <c r="C52" s="15">
        <f t="shared" si="12"/>
        <v>0.47118718795871989</v>
      </c>
      <c r="D52" s="14">
        <f t="shared" si="7"/>
        <v>45935.386560104926</v>
      </c>
      <c r="E52" s="14">
        <f>SUM(D52:$D$136)</f>
        <v>1237872.7900175969</v>
      </c>
      <c r="F52" s="16">
        <f t="shared" si="8"/>
        <v>26.948130465776782</v>
      </c>
      <c r="G52" s="5"/>
      <c r="H52" s="17">
        <f>Absterbeordnung!C46</f>
        <v>98654.168319177421</v>
      </c>
      <c r="I52" s="18">
        <f t="shared" si="13"/>
        <v>0.47118718795871989</v>
      </c>
      <c r="J52" s="17">
        <f t="shared" si="9"/>
        <v>46484.580150719441</v>
      </c>
      <c r="K52" s="17">
        <f>SUM($J52:J$136)</f>
        <v>1366084.8645884572</v>
      </c>
      <c r="L52" s="19">
        <f t="shared" si="10"/>
        <v>29.387914447309779</v>
      </c>
      <c r="N52" s="6">
        <v>38</v>
      </c>
      <c r="O52" s="6">
        <f t="shared" si="2"/>
        <v>38</v>
      </c>
      <c r="P52" s="20">
        <f t="shared" si="3"/>
        <v>97488.615425021417</v>
      </c>
      <c r="Q52" s="20">
        <f t="shared" si="4"/>
        <v>98654.168319177421</v>
      </c>
      <c r="R52" s="5">
        <f t="shared" si="5"/>
        <v>98654.168319177421</v>
      </c>
      <c r="S52" s="5">
        <f t="shared" si="14"/>
        <v>4531717357.5070715</v>
      </c>
      <c r="T52" s="20">
        <f>SUM(S52:$S$136)</f>
        <v>113029298448.64294</v>
      </c>
      <c r="U52" s="6">
        <f t="shared" si="11"/>
        <v>24.941824375124121</v>
      </c>
    </row>
    <row r="53" spans="1:21" x14ac:dyDescent="0.2">
      <c r="A53" s="21">
        <v>39</v>
      </c>
      <c r="B53" s="14">
        <f>Absterbeordnung!B47</f>
        <v>97347.083454557913</v>
      </c>
      <c r="C53" s="15">
        <f t="shared" si="12"/>
        <v>0.46194822348894127</v>
      </c>
      <c r="D53" s="14">
        <f t="shared" si="7"/>
        <v>44969.312263662738</v>
      </c>
      <c r="E53" s="14">
        <f>SUM(D53:$D$136)</f>
        <v>1191937.4034574917</v>
      </c>
      <c r="F53" s="16">
        <f t="shared" si="8"/>
        <v>26.505573322290534</v>
      </c>
      <c r="G53" s="5"/>
      <c r="H53" s="17">
        <f>Absterbeordnung!C47</f>
        <v>98580.670489386655</v>
      </c>
      <c r="I53" s="18">
        <f t="shared" si="13"/>
        <v>0.46194822348894127</v>
      </c>
      <c r="J53" s="17">
        <f t="shared" si="9"/>
        <v>45539.165602920861</v>
      </c>
      <c r="K53" s="17">
        <f>SUM($J53:J$136)</f>
        <v>1319600.2844377374</v>
      </c>
      <c r="L53" s="19">
        <f t="shared" si="10"/>
        <v>28.977260934993918</v>
      </c>
      <c r="N53" s="6">
        <v>39</v>
      </c>
      <c r="O53" s="6">
        <f t="shared" si="2"/>
        <v>39</v>
      </c>
      <c r="P53" s="20">
        <f t="shared" si="3"/>
        <v>97347.083454557913</v>
      </c>
      <c r="Q53" s="20">
        <f t="shared" si="4"/>
        <v>98580.670489386655</v>
      </c>
      <c r="R53" s="5">
        <f t="shared" si="5"/>
        <v>98580.670489386655</v>
      </c>
      <c r="S53" s="5">
        <f t="shared" si="14"/>
        <v>4433104954.3984699</v>
      </c>
      <c r="T53" s="20">
        <f>SUM(S53:$S$136)</f>
        <v>108497581091.13586</v>
      </c>
      <c r="U53" s="6">
        <f t="shared" si="11"/>
        <v>24.474399367307097</v>
      </c>
    </row>
    <row r="54" spans="1:21" x14ac:dyDescent="0.2">
      <c r="A54" s="21">
        <v>40</v>
      </c>
      <c r="B54" s="14">
        <f>Absterbeordnung!B48</f>
        <v>97190.54341987097</v>
      </c>
      <c r="C54" s="15">
        <f t="shared" si="12"/>
        <v>0.45289041518523643</v>
      </c>
      <c r="D54" s="14">
        <f t="shared" si="7"/>
        <v>44016.665561504109</v>
      </c>
      <c r="E54" s="14">
        <f>SUM(D54:$D$136)</f>
        <v>1146968.091193829</v>
      </c>
      <c r="F54" s="16">
        <f t="shared" si="8"/>
        <v>26.05758697444222</v>
      </c>
      <c r="G54" s="5"/>
      <c r="H54" s="17">
        <f>Absterbeordnung!C48</f>
        <v>98496.794592844322</v>
      </c>
      <c r="I54" s="18">
        <f t="shared" si="13"/>
        <v>0.45289041518523643</v>
      </c>
      <c r="J54" s="17">
        <f t="shared" si="9"/>
        <v>44608.254197568218</v>
      </c>
      <c r="K54" s="17">
        <f>SUM($J54:J$136)</f>
        <v>1274061.1188348169</v>
      </c>
      <c r="L54" s="19">
        <f t="shared" si="10"/>
        <v>28.561106946531684</v>
      </c>
      <c r="N54" s="6">
        <v>40</v>
      </c>
      <c r="O54" s="6">
        <f t="shared" si="2"/>
        <v>40</v>
      </c>
      <c r="P54" s="20">
        <f t="shared" si="3"/>
        <v>97190.54341987097</v>
      </c>
      <c r="Q54" s="20">
        <f t="shared" si="4"/>
        <v>98496.794592844322</v>
      </c>
      <c r="R54" s="5">
        <f t="shared" si="5"/>
        <v>98496.794592844322</v>
      </c>
      <c r="S54" s="5">
        <f t="shared" si="14"/>
        <v>4335500466.4733953</v>
      </c>
      <c r="T54" s="20">
        <f>SUM(S54:$S$136)</f>
        <v>104064476136.7374</v>
      </c>
      <c r="U54" s="6">
        <f t="shared" si="11"/>
        <v>24.002875087079865</v>
      </c>
    </row>
    <row r="55" spans="1:21" x14ac:dyDescent="0.2">
      <c r="A55" s="21">
        <v>41</v>
      </c>
      <c r="B55" s="14">
        <f>Absterbeordnung!B49</f>
        <v>97014.891971949881</v>
      </c>
      <c r="C55" s="15">
        <f t="shared" si="12"/>
        <v>0.44401021096591808</v>
      </c>
      <c r="D55" s="14">
        <f t="shared" si="7"/>
        <v>43075.602651301218</v>
      </c>
      <c r="E55" s="14">
        <f>SUM(D55:$D$136)</f>
        <v>1102951.425632325</v>
      </c>
      <c r="F55" s="16">
        <f t="shared" si="8"/>
        <v>25.605014387396093</v>
      </c>
      <c r="G55" s="5"/>
      <c r="H55" s="17">
        <f>Absterbeordnung!C49</f>
        <v>98405.189521401655</v>
      </c>
      <c r="I55" s="18">
        <f t="shared" si="13"/>
        <v>0.44401021096591808</v>
      </c>
      <c r="J55" s="17">
        <f t="shared" si="9"/>
        <v>43692.908959538698</v>
      </c>
      <c r="K55" s="17">
        <f>SUM($J55:J$136)</f>
        <v>1229452.8646372482</v>
      </c>
      <c r="L55" s="19">
        <f t="shared" si="10"/>
        <v>28.138498761338333</v>
      </c>
      <c r="N55" s="6">
        <v>41</v>
      </c>
      <c r="O55" s="6">
        <f t="shared" si="2"/>
        <v>41</v>
      </c>
      <c r="P55" s="20">
        <f t="shared" si="3"/>
        <v>97014.891971949881</v>
      </c>
      <c r="Q55" s="20">
        <f t="shared" si="4"/>
        <v>98405.189521401655</v>
      </c>
      <c r="R55" s="5">
        <f t="shared" si="5"/>
        <v>98405.189521401655</v>
      </c>
      <c r="S55" s="5">
        <f t="shared" si="14"/>
        <v>4238862842.6498876</v>
      </c>
      <c r="T55" s="20">
        <f>SUM(S55:$S$136)</f>
        <v>99728975670.263992</v>
      </c>
      <c r="U55" s="6">
        <f t="shared" si="11"/>
        <v>23.527294789259873</v>
      </c>
    </row>
    <row r="56" spans="1:21" x14ac:dyDescent="0.2">
      <c r="A56" s="21">
        <v>42</v>
      </c>
      <c r="B56" s="14">
        <f>Absterbeordnung!B50</f>
        <v>96824.300110428216</v>
      </c>
      <c r="C56" s="15">
        <f t="shared" si="12"/>
        <v>0.4353041283979589</v>
      </c>
      <c r="D56" s="14">
        <f t="shared" si="7"/>
        <v>42148.017567312352</v>
      </c>
      <c r="E56" s="14">
        <f>SUM(D56:$D$136)</f>
        <v>1059875.8229810237</v>
      </c>
      <c r="F56" s="16">
        <f t="shared" si="8"/>
        <v>25.14651658973883</v>
      </c>
      <c r="G56" s="5"/>
      <c r="H56" s="17">
        <f>Absterbeordnung!C50</f>
        <v>98300.651310139307</v>
      </c>
      <c r="I56" s="18">
        <f t="shared" si="13"/>
        <v>0.4353041283979589</v>
      </c>
      <c r="J56" s="17">
        <f t="shared" si="9"/>
        <v>42790.679339511866</v>
      </c>
      <c r="K56" s="17">
        <f>SUM($J56:J$136)</f>
        <v>1185759.9556777095</v>
      </c>
      <c r="L56" s="19">
        <f t="shared" si="10"/>
        <v>27.710706489831487</v>
      </c>
      <c r="N56" s="6">
        <v>42</v>
      </c>
      <c r="O56" s="6">
        <f t="shared" si="2"/>
        <v>42</v>
      </c>
      <c r="P56" s="20">
        <f t="shared" si="3"/>
        <v>96824.300110428216</v>
      </c>
      <c r="Q56" s="20">
        <f t="shared" si="4"/>
        <v>98300.651310139307</v>
      </c>
      <c r="R56" s="5">
        <f t="shared" si="5"/>
        <v>98300.651310139307</v>
      </c>
      <c r="S56" s="5">
        <f t="shared" si="14"/>
        <v>4143177578.297997</v>
      </c>
      <c r="T56" s="20">
        <f>SUM(S56:$S$136)</f>
        <v>95490112827.614105</v>
      </c>
      <c r="U56" s="6">
        <f t="shared" si="11"/>
        <v>23.047554931700784</v>
      </c>
    </row>
    <row r="57" spans="1:21" x14ac:dyDescent="0.2">
      <c r="A57" s="21">
        <v>43</v>
      </c>
      <c r="B57" s="14">
        <f>Absterbeordnung!B51</f>
        <v>96605.443363259255</v>
      </c>
      <c r="C57" s="15">
        <f t="shared" si="12"/>
        <v>0.4267687533313323</v>
      </c>
      <c r="D57" s="14">
        <f t="shared" si="7"/>
        <v>41228.184629158779</v>
      </c>
      <c r="E57" s="14">
        <f>SUM(D57:$D$136)</f>
        <v>1017727.8054137116</v>
      </c>
      <c r="F57" s="16">
        <f t="shared" si="8"/>
        <v>24.685244198065419</v>
      </c>
      <c r="G57" s="5"/>
      <c r="H57" s="17">
        <f>Absterbeordnung!C51</f>
        <v>98187.066683496523</v>
      </c>
      <c r="I57" s="18">
        <f t="shared" si="13"/>
        <v>0.4267687533313323</v>
      </c>
      <c r="J57" s="17">
        <f t="shared" si="9"/>
        <v>41903.172041776204</v>
      </c>
      <c r="K57" s="17">
        <f>SUM($J57:J$136)</f>
        <v>1142969.2763381978</v>
      </c>
      <c r="L57" s="19">
        <f t="shared" si="10"/>
        <v>27.276438051007016</v>
      </c>
      <c r="N57" s="6">
        <v>43</v>
      </c>
      <c r="O57" s="6">
        <f t="shared" si="2"/>
        <v>43</v>
      </c>
      <c r="P57" s="20">
        <f t="shared" si="3"/>
        <v>96605.443363259255</v>
      </c>
      <c r="Q57" s="20">
        <f t="shared" si="4"/>
        <v>98187.066683496523</v>
      </c>
      <c r="R57" s="5">
        <f t="shared" si="5"/>
        <v>98187.066683496523</v>
      </c>
      <c r="S57" s="5">
        <f t="shared" si="14"/>
        <v>4048074513.42272</v>
      </c>
      <c r="T57" s="20">
        <f>SUM(S57:$S$136)</f>
        <v>91346935249.316116</v>
      </c>
      <c r="U57" s="6">
        <f t="shared" si="11"/>
        <v>22.565527128126067</v>
      </c>
    </row>
    <row r="58" spans="1:21" x14ac:dyDescent="0.2">
      <c r="A58" s="21">
        <v>44</v>
      </c>
      <c r="B58" s="14">
        <f>Absterbeordnung!B52</f>
        <v>96359.951945432069</v>
      </c>
      <c r="C58" s="15">
        <f t="shared" si="12"/>
        <v>0.41840073856012966</v>
      </c>
      <c r="D58" s="14">
        <f t="shared" si="7"/>
        <v>40317.075061587384</v>
      </c>
      <c r="E58" s="14">
        <f>SUM(D58:$D$136)</f>
        <v>976499.62078455288</v>
      </c>
      <c r="F58" s="16">
        <f t="shared" si="8"/>
        <v>24.220497625209067</v>
      </c>
      <c r="G58" s="5"/>
      <c r="H58" s="17">
        <f>Absterbeordnung!C52</f>
        <v>98055.093813000683</v>
      </c>
      <c r="I58" s="18">
        <f t="shared" si="13"/>
        <v>0.41840073856012966</v>
      </c>
      <c r="J58" s="17">
        <f t="shared" si="9"/>
        <v>41026.323670942285</v>
      </c>
      <c r="K58" s="17">
        <f>SUM($J58:J$136)</f>
        <v>1101066.1042964216</v>
      </c>
      <c r="L58" s="19">
        <f t="shared" si="10"/>
        <v>26.83803972122108</v>
      </c>
      <c r="N58" s="6">
        <v>44</v>
      </c>
      <c r="O58" s="6">
        <f t="shared" si="2"/>
        <v>44</v>
      </c>
      <c r="P58" s="20">
        <f t="shared" si="3"/>
        <v>96359.951945432069</v>
      </c>
      <c r="Q58" s="20">
        <f t="shared" si="4"/>
        <v>98055.093813000683</v>
      </c>
      <c r="R58" s="5">
        <f t="shared" si="5"/>
        <v>98055.093813000683</v>
      </c>
      <c r="S58" s="5">
        <f t="shared" si="14"/>
        <v>3953294577.4297404</v>
      </c>
      <c r="T58" s="20">
        <f>SUM(S58:$S$136)</f>
        <v>87298860735.893402</v>
      </c>
      <c r="U58" s="6">
        <f t="shared" si="11"/>
        <v>22.082558996312212</v>
      </c>
    </row>
    <row r="59" spans="1:21" x14ac:dyDescent="0.2">
      <c r="A59" s="21">
        <v>45</v>
      </c>
      <c r="B59" s="14">
        <f>Absterbeordnung!B53</f>
        <v>96095.133366279333</v>
      </c>
      <c r="C59" s="15">
        <f t="shared" si="12"/>
        <v>0.41019680250993107</v>
      </c>
      <c r="D59" s="14">
        <f t="shared" si="7"/>
        <v>39417.916443613169</v>
      </c>
      <c r="E59" s="14">
        <f>SUM(D59:$D$136)</f>
        <v>936182.5457229655</v>
      </c>
      <c r="F59" s="16">
        <f t="shared" si="8"/>
        <v>23.750178350044525</v>
      </c>
      <c r="G59" s="5"/>
      <c r="H59" s="17">
        <f>Absterbeordnung!C53</f>
        <v>97911.258946004644</v>
      </c>
      <c r="I59" s="18">
        <f t="shared" si="13"/>
        <v>0.41019680250993107</v>
      </c>
      <c r="J59" s="17">
        <f t="shared" si="9"/>
        <v>40162.885349372991</v>
      </c>
      <c r="K59" s="17">
        <f>SUM($J59:J$136)</f>
        <v>1060039.7806254793</v>
      </c>
      <c r="L59" s="19">
        <f t="shared" si="10"/>
        <v>26.39351658637813</v>
      </c>
      <c r="N59" s="6">
        <v>45</v>
      </c>
      <c r="O59" s="6">
        <f t="shared" si="2"/>
        <v>45</v>
      </c>
      <c r="P59" s="20">
        <f t="shared" si="3"/>
        <v>96095.133366279333</v>
      </c>
      <c r="Q59" s="20">
        <f t="shared" si="4"/>
        <v>97911.258946004644</v>
      </c>
      <c r="R59" s="5">
        <f t="shared" si="5"/>
        <v>97911.258946004644</v>
      </c>
      <c r="S59" s="5">
        <f t="shared" si="14"/>
        <v>3859457824.022584</v>
      </c>
      <c r="T59" s="20">
        <f>SUM(S59:$S$136)</f>
        <v>83345566158.463654</v>
      </c>
      <c r="U59" s="6">
        <f t="shared" si="11"/>
        <v>21.595148841812023</v>
      </c>
    </row>
    <row r="60" spans="1:21" x14ac:dyDescent="0.2">
      <c r="A60" s="21">
        <v>46</v>
      </c>
      <c r="B60" s="14">
        <f>Absterbeordnung!B54</f>
        <v>95789.636808813215</v>
      </c>
      <c r="C60" s="15">
        <f t="shared" si="12"/>
        <v>0.40215372795091275</v>
      </c>
      <c r="D60" s="14">
        <f t="shared" si="7"/>
        <v>38522.159541728208</v>
      </c>
      <c r="E60" s="14">
        <f>SUM(D60:$D$136)</f>
        <v>896764.62927935238</v>
      </c>
      <c r="F60" s="16">
        <f t="shared" si="8"/>
        <v>23.279188912240333</v>
      </c>
      <c r="G60" s="5"/>
      <c r="H60" s="17">
        <f>Absterbeordnung!C54</f>
        <v>97751.218681988685</v>
      </c>
      <c r="I60" s="18">
        <f t="shared" si="13"/>
        <v>0.40215372795091275</v>
      </c>
      <c r="J60" s="17">
        <f t="shared" si="9"/>
        <v>39311.017004706657</v>
      </c>
      <c r="K60" s="17">
        <f>SUM($J60:J$136)</f>
        <v>1019876.8952761061</v>
      </c>
      <c r="L60" s="19">
        <f t="shared" si="10"/>
        <v>25.943793190443216</v>
      </c>
      <c r="N60" s="6">
        <v>46</v>
      </c>
      <c r="O60" s="6">
        <f t="shared" si="2"/>
        <v>46</v>
      </c>
      <c r="P60" s="20">
        <f t="shared" si="3"/>
        <v>95789.636808813215</v>
      </c>
      <c r="Q60" s="20">
        <f t="shared" si="4"/>
        <v>97751.218681988685</v>
      </c>
      <c r="R60" s="5">
        <f t="shared" si="5"/>
        <v>97751.218681988685</v>
      </c>
      <c r="S60" s="5">
        <f t="shared" si="14"/>
        <v>3765588041.4659309</v>
      </c>
      <c r="T60" s="20">
        <f>SUM(S60:$S$136)</f>
        <v>79486108334.441055</v>
      </c>
      <c r="U60" s="6">
        <f t="shared" si="11"/>
        <v>21.108551296412493</v>
      </c>
    </row>
    <row r="61" spans="1:21" x14ac:dyDescent="0.2">
      <c r="A61" s="21">
        <v>47</v>
      </c>
      <c r="B61" s="14">
        <f>Absterbeordnung!B55</f>
        <v>95453.906244974962</v>
      </c>
      <c r="C61" s="15">
        <f t="shared" si="12"/>
        <v>0.39426836073618909</v>
      </c>
      <c r="D61" s="14">
        <f t="shared" si="7"/>
        <v>37634.455141072161</v>
      </c>
      <c r="E61" s="14">
        <f>SUM(D61:$D$136)</f>
        <v>858242.46973762417</v>
      </c>
      <c r="F61" s="16">
        <f t="shared" si="8"/>
        <v>22.804700281178931</v>
      </c>
      <c r="G61" s="5"/>
      <c r="H61" s="17">
        <f>Absterbeordnung!C55</f>
        <v>97574.095784272096</v>
      </c>
      <c r="I61" s="18">
        <f t="shared" si="13"/>
        <v>0.39426836073618909</v>
      </c>
      <c r="J61" s="17">
        <f t="shared" si="9"/>
        <v>38470.378795180855</v>
      </c>
      <c r="K61" s="17">
        <f>SUM($J61:J$136)</f>
        <v>980565.87827139942</v>
      </c>
      <c r="L61" s="19">
        <f t="shared" si="10"/>
        <v>25.488854255686036</v>
      </c>
      <c r="N61" s="6">
        <v>47</v>
      </c>
      <c r="O61" s="6">
        <f t="shared" si="2"/>
        <v>47</v>
      </c>
      <c r="P61" s="20">
        <f t="shared" si="3"/>
        <v>95453.906244974962</v>
      </c>
      <c r="Q61" s="20">
        <f t="shared" si="4"/>
        <v>97574.095784272096</v>
      </c>
      <c r="R61" s="5">
        <f t="shared" si="5"/>
        <v>97574.095784272096</v>
      </c>
      <c r="S61" s="5">
        <f t="shared" si="14"/>
        <v>3672147930.7238665</v>
      </c>
      <c r="T61" s="20">
        <f>SUM(S61:$S$136)</f>
        <v>75720520292.975128</v>
      </c>
      <c r="U61" s="6">
        <f t="shared" si="11"/>
        <v>20.620226015254467</v>
      </c>
    </row>
    <row r="62" spans="1:21" x14ac:dyDescent="0.2">
      <c r="A62" s="21">
        <v>48</v>
      </c>
      <c r="B62" s="14">
        <f>Absterbeordnung!B56</f>
        <v>95083.009165652649</v>
      </c>
      <c r="C62" s="15">
        <f t="shared" si="12"/>
        <v>0.38653760856489122</v>
      </c>
      <c r="D62" s="14">
        <f t="shared" si="7"/>
        <v>36753.158978045009</v>
      </c>
      <c r="E62" s="14">
        <f>SUM(D62:$D$136)</f>
        <v>820608.01459655201</v>
      </c>
      <c r="F62" s="16">
        <f t="shared" si="8"/>
        <v>22.327550540261129</v>
      </c>
      <c r="G62" s="5"/>
      <c r="H62" s="17">
        <f>Absterbeordnung!C56</f>
        <v>97382.716279438479</v>
      </c>
      <c r="I62" s="18">
        <f t="shared" si="13"/>
        <v>0.38653760856489122</v>
      </c>
      <c r="J62" s="17">
        <f t="shared" si="9"/>
        <v>37642.08226620745</v>
      </c>
      <c r="K62" s="17">
        <f>SUM($J62:J$136)</f>
        <v>942095.4994762186</v>
      </c>
      <c r="L62" s="19">
        <f t="shared" si="10"/>
        <v>25.027720114250137</v>
      </c>
      <c r="N62" s="6">
        <v>48</v>
      </c>
      <c r="O62" s="6">
        <f t="shared" si="2"/>
        <v>48</v>
      </c>
      <c r="P62" s="20">
        <f t="shared" si="3"/>
        <v>95083.009165652649</v>
      </c>
      <c r="Q62" s="20">
        <f t="shared" si="4"/>
        <v>97382.716279438479</v>
      </c>
      <c r="R62" s="5">
        <f t="shared" si="5"/>
        <v>97382.716279438479</v>
      </c>
      <c r="S62" s="5">
        <f t="shared" si="14"/>
        <v>3579122453.1320539</v>
      </c>
      <c r="T62" s="20">
        <f>SUM(S62:$S$136)</f>
        <v>72048372362.251266</v>
      </c>
      <c r="U62" s="6">
        <f t="shared" si="11"/>
        <v>20.130178082955073</v>
      </c>
    </row>
    <row r="63" spans="1:21" x14ac:dyDescent="0.2">
      <c r="A63" s="21">
        <v>49</v>
      </c>
      <c r="B63" s="14">
        <f>Absterbeordnung!B57</f>
        <v>94685.471459570763</v>
      </c>
      <c r="C63" s="15">
        <f t="shared" si="12"/>
        <v>0.37895843976950117</v>
      </c>
      <c r="D63" s="14">
        <f t="shared" si="7"/>
        <v>35881.858533158571</v>
      </c>
      <c r="E63" s="14">
        <f>SUM(D63:$D$136)</f>
        <v>783854.85561850679</v>
      </c>
      <c r="F63" s="16">
        <f t="shared" si="8"/>
        <v>21.845436319697413</v>
      </c>
      <c r="G63" s="5"/>
      <c r="H63" s="17">
        <f>Absterbeordnung!C57</f>
        <v>97172.524506652189</v>
      </c>
      <c r="I63" s="18">
        <f t="shared" si="13"/>
        <v>0.37895843976950117</v>
      </c>
      <c r="J63" s="17">
        <f t="shared" si="9"/>
        <v>36824.348275504526</v>
      </c>
      <c r="K63" s="17">
        <f>SUM($J63:J$136)</f>
        <v>904453.41721001116</v>
      </c>
      <c r="L63" s="19">
        <f t="shared" si="10"/>
        <v>24.561287831715724</v>
      </c>
      <c r="N63" s="6">
        <v>49</v>
      </c>
      <c r="O63" s="6">
        <f t="shared" si="2"/>
        <v>49</v>
      </c>
      <c r="P63" s="20">
        <f t="shared" si="3"/>
        <v>94685.471459570763</v>
      </c>
      <c r="Q63" s="20">
        <f t="shared" si="4"/>
        <v>97172.524506652189</v>
      </c>
      <c r="R63" s="5">
        <f t="shared" si="5"/>
        <v>97172.524506652189</v>
      </c>
      <c r="S63" s="5">
        <f t="shared" si="14"/>
        <v>3486730777.6575775</v>
      </c>
      <c r="T63" s="20">
        <f>SUM(S63:$S$136)</f>
        <v>68469249909.119186</v>
      </c>
      <c r="U63" s="6">
        <f t="shared" si="11"/>
        <v>19.637091096295524</v>
      </c>
    </row>
    <row r="64" spans="1:21" x14ac:dyDescent="0.2">
      <c r="A64" s="21">
        <v>50</v>
      </c>
      <c r="B64" s="14">
        <f>Absterbeordnung!B58</f>
        <v>94254.92319993634</v>
      </c>
      <c r="C64" s="15">
        <f t="shared" si="12"/>
        <v>0.37152788212696192</v>
      </c>
      <c r="D64" s="14">
        <f t="shared" si="7"/>
        <v>35018.331996511799</v>
      </c>
      <c r="E64" s="14">
        <f>SUM(D64:$D$136)</f>
        <v>747972.99708534824</v>
      </c>
      <c r="F64" s="16">
        <f t="shared" si="8"/>
        <v>21.35946958181373</v>
      </c>
      <c r="G64" s="5"/>
      <c r="H64" s="17">
        <f>Absterbeordnung!C58</f>
        <v>96937.665849658588</v>
      </c>
      <c r="I64" s="18">
        <f t="shared" si="13"/>
        <v>0.37152788212696192</v>
      </c>
      <c r="J64" s="17">
        <f t="shared" si="9"/>
        <v>36015.045691454776</v>
      </c>
      <c r="K64" s="17">
        <f>SUM($J64:J$136)</f>
        <v>867629.06893450662</v>
      </c>
      <c r="L64" s="19">
        <f t="shared" si="10"/>
        <v>24.090739086313789</v>
      </c>
      <c r="N64" s="6">
        <v>50</v>
      </c>
      <c r="O64" s="6">
        <f t="shared" si="2"/>
        <v>50</v>
      </c>
      <c r="P64" s="20">
        <f t="shared" si="3"/>
        <v>94254.92319993634</v>
      </c>
      <c r="Q64" s="20">
        <f t="shared" si="4"/>
        <v>96937.665849658588</v>
      </c>
      <c r="R64" s="5">
        <f t="shared" si="5"/>
        <v>96937.665849658588</v>
      </c>
      <c r="S64" s="5">
        <f t="shared" si="14"/>
        <v>3394595365.690268</v>
      </c>
      <c r="T64" s="20">
        <f>SUM(S64:$S$136)</f>
        <v>64982519131.461609</v>
      </c>
      <c r="U64" s="6">
        <f t="shared" si="11"/>
        <v>19.142935204664035</v>
      </c>
    </row>
    <row r="65" spans="1:21" x14ac:dyDescent="0.2">
      <c r="A65" s="21">
        <v>51</v>
      </c>
      <c r="B65" s="14">
        <f>Absterbeordnung!B59</f>
        <v>93783.6785335561</v>
      </c>
      <c r="C65" s="15">
        <f t="shared" si="12"/>
        <v>0.36424302169309997</v>
      </c>
      <c r="D65" s="14">
        <f t="shared" si="7"/>
        <v>34160.050454556789</v>
      </c>
      <c r="E65" s="14">
        <f>SUM(D65:$D$136)</f>
        <v>712954.66508883645</v>
      </c>
      <c r="F65" s="16">
        <f t="shared" si="8"/>
        <v>20.87100737855414</v>
      </c>
      <c r="G65" s="5"/>
      <c r="H65" s="17">
        <f>Absterbeordnung!C59</f>
        <v>96688.086965024035</v>
      </c>
      <c r="I65" s="18">
        <f t="shared" si="13"/>
        <v>0.36424302169309997</v>
      </c>
      <c r="J65" s="17">
        <f t="shared" si="9"/>
        <v>35217.960957865587</v>
      </c>
      <c r="K65" s="17">
        <f>SUM($J65:J$136)</f>
        <v>831614.02324305195</v>
      </c>
      <c r="L65" s="19">
        <f t="shared" si="10"/>
        <v>23.613349570067005</v>
      </c>
      <c r="N65" s="6">
        <v>51</v>
      </c>
      <c r="O65" s="6">
        <f t="shared" si="2"/>
        <v>51</v>
      </c>
      <c r="P65" s="20">
        <f t="shared" si="3"/>
        <v>93783.6785335561</v>
      </c>
      <c r="Q65" s="20">
        <f t="shared" si="4"/>
        <v>96688.086965024035</v>
      </c>
      <c r="R65" s="5">
        <f t="shared" si="5"/>
        <v>96688.086965024035</v>
      </c>
      <c r="S65" s="5">
        <f t="shared" si="14"/>
        <v>3302869929.0797954</v>
      </c>
      <c r="T65" s="20">
        <f>SUM(S65:$S$136)</f>
        <v>61587923765.771347</v>
      </c>
      <c r="U65" s="6">
        <f t="shared" si="11"/>
        <v>18.646790545254749</v>
      </c>
    </row>
    <row r="66" spans="1:21" x14ac:dyDescent="0.2">
      <c r="A66" s="21">
        <v>52</v>
      </c>
      <c r="B66" s="14">
        <f>Absterbeordnung!B60</f>
        <v>93289.374203070634</v>
      </c>
      <c r="C66" s="15">
        <f t="shared" si="12"/>
        <v>0.35710100165990188</v>
      </c>
      <c r="D66" s="14">
        <f t="shared" si="7"/>
        <v>33313.728972141937</v>
      </c>
      <c r="E66" s="14">
        <f>SUM(D66:$D$136)</f>
        <v>678794.61463427974</v>
      </c>
      <c r="F66" s="16">
        <f t="shared" si="8"/>
        <v>20.375822088302115</v>
      </c>
      <c r="G66" s="5"/>
      <c r="H66" s="17">
        <f>Absterbeordnung!C60</f>
        <v>96417.462376336742</v>
      </c>
      <c r="I66" s="18">
        <f t="shared" si="13"/>
        <v>0.35710100165990188</v>
      </c>
      <c r="J66" s="17">
        <f t="shared" si="9"/>
        <v>34430.772392095758</v>
      </c>
      <c r="K66" s="17">
        <f>SUM($J66:J$136)</f>
        <v>796396.06228518637</v>
      </c>
      <c r="L66" s="19">
        <f t="shared" si="10"/>
        <v>23.130357147259765</v>
      </c>
      <c r="N66" s="6">
        <v>52</v>
      </c>
      <c r="O66" s="6">
        <f t="shared" si="2"/>
        <v>52</v>
      </c>
      <c r="P66" s="20">
        <f t="shared" si="3"/>
        <v>93289.374203070634</v>
      </c>
      <c r="Q66" s="20">
        <f t="shared" si="4"/>
        <v>96417.462376336742</v>
      </c>
      <c r="R66" s="5">
        <f t="shared" si="5"/>
        <v>96417.462376336742</v>
      </c>
      <c r="S66" s="5">
        <f t="shared" si="14"/>
        <v>3212025209.7869744</v>
      </c>
      <c r="T66" s="20">
        <f>SUM(S66:$S$136)</f>
        <v>58285053836.691544</v>
      </c>
      <c r="U66" s="6">
        <f t="shared" si="11"/>
        <v>18.145889284772171</v>
      </c>
    </row>
    <row r="67" spans="1:21" x14ac:dyDescent="0.2">
      <c r="A67" s="21">
        <v>53</v>
      </c>
      <c r="B67" s="14">
        <f>Absterbeordnung!B61</f>
        <v>92741.989873798433</v>
      </c>
      <c r="C67" s="15">
        <f t="shared" si="12"/>
        <v>0.35009902123519798</v>
      </c>
      <c r="D67" s="14">
        <f t="shared" si="7"/>
        <v>32468.879882221474</v>
      </c>
      <c r="E67" s="14">
        <f>SUM(D67:$D$136)</f>
        <v>645480.88566213788</v>
      </c>
      <c r="F67" s="16">
        <f t="shared" si="8"/>
        <v>19.879986251560673</v>
      </c>
      <c r="G67" s="5"/>
      <c r="H67" s="17">
        <f>Absterbeordnung!C61</f>
        <v>96119.118915165483</v>
      </c>
      <c r="I67" s="18">
        <f t="shared" si="13"/>
        <v>0.35009902123519798</v>
      </c>
      <c r="J67" s="17">
        <f t="shared" si="9"/>
        <v>33651.20945418904</v>
      </c>
      <c r="K67" s="17">
        <f>SUM($J67:J$136)</f>
        <v>761965.28989309049</v>
      </c>
      <c r="L67" s="19">
        <f t="shared" si="10"/>
        <v>22.643028356243462</v>
      </c>
      <c r="N67" s="6">
        <v>53</v>
      </c>
      <c r="O67" s="6">
        <f t="shared" si="2"/>
        <v>53</v>
      </c>
      <c r="P67" s="20">
        <f t="shared" si="3"/>
        <v>92741.989873798433</v>
      </c>
      <c r="Q67" s="20">
        <f t="shared" si="4"/>
        <v>96119.118915165483</v>
      </c>
      <c r="R67" s="5">
        <f t="shared" si="5"/>
        <v>96119.118915165483</v>
      </c>
      <c r="S67" s="5">
        <f t="shared" si="14"/>
        <v>3120880126.4414706</v>
      </c>
      <c r="T67" s="20">
        <f>SUM(S67:$S$136)</f>
        <v>55073028626.904572</v>
      </c>
      <c r="U67" s="6">
        <f t="shared" si="11"/>
        <v>17.646633768564715</v>
      </c>
    </row>
    <row r="68" spans="1:21" x14ac:dyDescent="0.2">
      <c r="A68" s="21">
        <v>54</v>
      </c>
      <c r="B68" s="14">
        <f>Absterbeordnung!B62</f>
        <v>92163.088350874255</v>
      </c>
      <c r="C68" s="15">
        <f t="shared" si="12"/>
        <v>0.34323433454431168</v>
      </c>
      <c r="D68" s="14">
        <f t="shared" si="7"/>
        <v>31633.536299660929</v>
      </c>
      <c r="E68" s="14">
        <f>SUM(D68:$D$136)</f>
        <v>613012.00577991642</v>
      </c>
      <c r="F68" s="16">
        <f t="shared" si="8"/>
        <v>19.378548132365687</v>
      </c>
      <c r="G68" s="5"/>
      <c r="H68" s="17">
        <f>Absterbeordnung!C62</f>
        <v>95805.185444652408</v>
      </c>
      <c r="I68" s="18">
        <f t="shared" si="13"/>
        <v>0.34323433454431168</v>
      </c>
      <c r="J68" s="17">
        <f t="shared" si="9"/>
        <v>32883.629071989642</v>
      </c>
      <c r="K68" s="17">
        <f>SUM($J68:J$136)</f>
        <v>728314.08043890144</v>
      </c>
      <c r="L68" s="19">
        <f t="shared" si="10"/>
        <v>22.148226974719197</v>
      </c>
      <c r="N68" s="6">
        <v>54</v>
      </c>
      <c r="O68" s="6">
        <f t="shared" si="2"/>
        <v>54</v>
      </c>
      <c r="P68" s="20">
        <f t="shared" si="3"/>
        <v>92163.088350874255</v>
      </c>
      <c r="Q68" s="20">
        <f t="shared" si="4"/>
        <v>95805.185444652408</v>
      </c>
      <c r="R68" s="5">
        <f t="shared" si="5"/>
        <v>95805.185444652408</v>
      </c>
      <c r="S68" s="5">
        <f t="shared" si="14"/>
        <v>3030656811.4591584</v>
      </c>
      <c r="T68" s="20">
        <f>SUM(S68:$S$136)</f>
        <v>51952148500.463104</v>
      </c>
      <c r="U68" s="6">
        <f t="shared" si="11"/>
        <v>17.142207690434571</v>
      </c>
    </row>
    <row r="69" spans="1:21" x14ac:dyDescent="0.2">
      <c r="A69" s="21">
        <v>55</v>
      </c>
      <c r="B69" s="14">
        <f>Absterbeordnung!B63</f>
        <v>91518.452172090532</v>
      </c>
      <c r="C69" s="15">
        <f t="shared" si="12"/>
        <v>0.33650424955324687</v>
      </c>
      <c r="D69" s="14">
        <f t="shared" si="7"/>
        <v>30796.34806844404</v>
      </c>
      <c r="E69" s="14">
        <f>SUM(D69:$D$136)</f>
        <v>581378.46948025539</v>
      </c>
      <c r="F69" s="16">
        <f t="shared" si="8"/>
        <v>18.878162702543744</v>
      </c>
      <c r="G69" s="5"/>
      <c r="H69" s="17">
        <f>Absterbeordnung!C63</f>
        <v>95458.036203988275</v>
      </c>
      <c r="I69" s="18">
        <f t="shared" si="13"/>
        <v>0.33650424955324687</v>
      </c>
      <c r="J69" s="17">
        <f t="shared" si="9"/>
        <v>32122.034836649746</v>
      </c>
      <c r="K69" s="17">
        <f>SUM($J69:J$136)</f>
        <v>695430.45136691188</v>
      </c>
      <c r="L69" s="19">
        <f t="shared" si="10"/>
        <v>21.649638788557009</v>
      </c>
      <c r="N69" s="6">
        <v>55</v>
      </c>
      <c r="O69" s="6">
        <f t="shared" si="2"/>
        <v>55</v>
      </c>
      <c r="P69" s="20">
        <f t="shared" si="3"/>
        <v>91518.452172090532</v>
      </c>
      <c r="Q69" s="20">
        <f t="shared" si="4"/>
        <v>95458.036203988275</v>
      </c>
      <c r="R69" s="5">
        <f t="shared" si="5"/>
        <v>95458.036203988275</v>
      </c>
      <c r="S69" s="5">
        <f t="shared" si="14"/>
        <v>2939758908.868156</v>
      </c>
      <c r="T69" s="20">
        <f>SUM(S69:$S$136)</f>
        <v>48921491689.003952</v>
      </c>
      <c r="U69" s="6">
        <f t="shared" si="11"/>
        <v>16.64132781141544</v>
      </c>
    </row>
    <row r="70" spans="1:21" x14ac:dyDescent="0.2">
      <c r="A70" s="21">
        <v>56</v>
      </c>
      <c r="B70" s="14">
        <f>Absterbeordnung!B64</f>
        <v>90828.586888898368</v>
      </c>
      <c r="C70" s="15">
        <f t="shared" si="12"/>
        <v>0.3299061270129871</v>
      </c>
      <c r="D70" s="14">
        <f t="shared" si="7"/>
        <v>29964.907322579042</v>
      </c>
      <c r="E70" s="14">
        <f>SUM(D70:$D$136)</f>
        <v>550582.12141181133</v>
      </c>
      <c r="F70" s="16">
        <f t="shared" si="8"/>
        <v>18.374230745474016</v>
      </c>
      <c r="G70" s="5"/>
      <c r="H70" s="17">
        <f>Absterbeordnung!C64</f>
        <v>95097.77432061483</v>
      </c>
      <c r="I70" s="18">
        <f t="shared" si="13"/>
        <v>0.3299061270129871</v>
      </c>
      <c r="J70" s="17">
        <f t="shared" si="9"/>
        <v>31373.338413669138</v>
      </c>
      <c r="K70" s="17">
        <f>SUM($J70:J$136)</f>
        <v>663308.41653026198</v>
      </c>
      <c r="L70" s="19">
        <f t="shared" si="10"/>
        <v>21.142423792594009</v>
      </c>
      <c r="N70" s="6">
        <v>56</v>
      </c>
      <c r="O70" s="6">
        <f t="shared" si="2"/>
        <v>56</v>
      </c>
      <c r="P70" s="20">
        <f t="shared" si="3"/>
        <v>90828.586888898368</v>
      </c>
      <c r="Q70" s="20">
        <f t="shared" si="4"/>
        <v>95097.77432061483</v>
      </c>
      <c r="R70" s="5">
        <f t="shared" si="5"/>
        <v>95097.77432061483</v>
      </c>
      <c r="S70" s="5">
        <f t="shared" si="14"/>
        <v>2849595994.1007605</v>
      </c>
      <c r="T70" s="20">
        <f>SUM(S70:$S$136)</f>
        <v>45981732780.135788</v>
      </c>
      <c r="U70" s="6">
        <f t="shared" si="11"/>
        <v>16.136228740960917</v>
      </c>
    </row>
    <row r="71" spans="1:21" x14ac:dyDescent="0.2">
      <c r="A71" s="21">
        <v>57</v>
      </c>
      <c r="B71" s="14">
        <f>Absterbeordnung!B65</f>
        <v>90099.032474283842</v>
      </c>
      <c r="C71" s="15">
        <f t="shared" si="12"/>
        <v>0.32343737942449713</v>
      </c>
      <c r="D71" s="14">
        <f t="shared" si="7"/>
        <v>29141.394952165032</v>
      </c>
      <c r="E71" s="14">
        <f>SUM(D71:$D$136)</f>
        <v>520617.21408923232</v>
      </c>
      <c r="F71" s="16">
        <f t="shared" si="8"/>
        <v>17.865212524788678</v>
      </c>
      <c r="G71" s="5"/>
      <c r="H71" s="17">
        <f>Absterbeordnung!C65</f>
        <v>94708.735550829384</v>
      </c>
      <c r="I71" s="18">
        <f t="shared" si="13"/>
        <v>0.32343737942449713</v>
      </c>
      <c r="J71" s="17">
        <f t="shared" si="9"/>
        <v>30632.345235167963</v>
      </c>
      <c r="K71" s="17">
        <f>SUM($J71:J$136)</f>
        <v>631935.07811659283</v>
      </c>
      <c r="L71" s="19">
        <f t="shared" si="10"/>
        <v>20.629666885285999</v>
      </c>
      <c r="N71" s="6">
        <v>57</v>
      </c>
      <c r="O71" s="6">
        <f t="shared" si="2"/>
        <v>57</v>
      </c>
      <c r="P71" s="20">
        <f t="shared" si="3"/>
        <v>90099.032474283842</v>
      </c>
      <c r="Q71" s="20">
        <f t="shared" si="4"/>
        <v>94708.735550829384</v>
      </c>
      <c r="R71" s="5">
        <f t="shared" si="5"/>
        <v>94708.735550829384</v>
      </c>
      <c r="S71" s="5">
        <f t="shared" si="14"/>
        <v>2759944668.1068726</v>
      </c>
      <c r="T71" s="20">
        <f>SUM(S71:$S$136)</f>
        <v>43132136786.035034</v>
      </c>
      <c r="U71" s="6">
        <f t="shared" si="11"/>
        <v>15.627899096839734</v>
      </c>
    </row>
    <row r="72" spans="1:21" x14ac:dyDescent="0.2">
      <c r="A72" s="21">
        <v>58</v>
      </c>
      <c r="B72" s="14">
        <f>Absterbeordnung!B66</f>
        <v>89296.066364511091</v>
      </c>
      <c r="C72" s="15">
        <f t="shared" si="12"/>
        <v>0.31709547002401678</v>
      </c>
      <c r="D72" s="14">
        <f t="shared" si="7"/>
        <v>28315.37813515044</v>
      </c>
      <c r="E72" s="14">
        <f>SUM(D72:$D$136)</f>
        <v>491475.8191370673</v>
      </c>
      <c r="F72" s="16">
        <f t="shared" si="8"/>
        <v>17.357204865541028</v>
      </c>
      <c r="G72" s="5"/>
      <c r="H72" s="17">
        <f>Absterbeordnung!C66</f>
        <v>94284.922149166538</v>
      </c>
      <c r="I72" s="18">
        <f t="shared" si="13"/>
        <v>0.31709547002401678</v>
      </c>
      <c r="J72" s="17">
        <f t="shared" si="9"/>
        <v>29897.321705067792</v>
      </c>
      <c r="K72" s="17">
        <f>SUM($J72:J$136)</f>
        <v>601302.73288142495</v>
      </c>
      <c r="L72" s="19">
        <f t="shared" si="10"/>
        <v>20.112260851094906</v>
      </c>
      <c r="N72" s="6">
        <v>58</v>
      </c>
      <c r="O72" s="6">
        <f t="shared" si="2"/>
        <v>58</v>
      </c>
      <c r="P72" s="20">
        <f t="shared" si="3"/>
        <v>89296.066364511091</v>
      </c>
      <c r="Q72" s="20">
        <f t="shared" si="4"/>
        <v>94284.922149166538</v>
      </c>
      <c r="R72" s="5">
        <f t="shared" si="5"/>
        <v>94284.922149166538</v>
      </c>
      <c r="S72" s="5">
        <f t="shared" si="14"/>
        <v>2669713223.0968714</v>
      </c>
      <c r="T72" s="20">
        <f>SUM(S72:$S$136)</f>
        <v>40372192117.928162</v>
      </c>
      <c r="U72" s="6">
        <f t="shared" si="11"/>
        <v>15.122295446810709</v>
      </c>
    </row>
    <row r="73" spans="1:21" x14ac:dyDescent="0.2">
      <c r="A73" s="21">
        <v>59</v>
      </c>
      <c r="B73" s="14">
        <f>Absterbeordnung!B67</f>
        <v>88418.7636593918</v>
      </c>
      <c r="C73" s="15">
        <f t="shared" si="12"/>
        <v>0.3108779117882518</v>
      </c>
      <c r="D73" s="14">
        <f t="shared" si="7"/>
        <v>27487.44060933069</v>
      </c>
      <c r="E73" s="14">
        <f>SUM(D73:$D$136)</f>
        <v>463160.44100191683</v>
      </c>
      <c r="F73" s="16">
        <f t="shared" si="8"/>
        <v>16.849893287070739</v>
      </c>
      <c r="G73" s="5"/>
      <c r="H73" s="17">
        <f>Absterbeordnung!C67</f>
        <v>93827.944868804479</v>
      </c>
      <c r="I73" s="18">
        <f t="shared" si="13"/>
        <v>0.3108779117882518</v>
      </c>
      <c r="J73" s="17">
        <f t="shared" si="9"/>
        <v>29169.035568197152</v>
      </c>
      <c r="K73" s="17">
        <f>SUM($J73:J$136)</f>
        <v>571405.41117635707</v>
      </c>
      <c r="L73" s="19">
        <f t="shared" si="10"/>
        <v>19.589451623808824</v>
      </c>
      <c r="N73" s="6">
        <v>59</v>
      </c>
      <c r="O73" s="6">
        <f t="shared" si="2"/>
        <v>59</v>
      </c>
      <c r="P73" s="20">
        <f t="shared" si="3"/>
        <v>88418.7636593918</v>
      </c>
      <c r="Q73" s="20">
        <f t="shared" si="4"/>
        <v>93827.944868804479</v>
      </c>
      <c r="R73" s="5">
        <f t="shared" si="5"/>
        <v>93827.944868804479</v>
      </c>
      <c r="S73" s="5">
        <f t="shared" si="14"/>
        <v>2579090062.076817</v>
      </c>
      <c r="T73" s="20">
        <f>SUM(S73:$S$136)</f>
        <v>37702478894.831284</v>
      </c>
      <c r="U73" s="6">
        <f t="shared" si="11"/>
        <v>14.618519705539594</v>
      </c>
    </row>
    <row r="74" spans="1:21" x14ac:dyDescent="0.2">
      <c r="A74" s="21">
        <v>60</v>
      </c>
      <c r="B74" s="14">
        <f>Absterbeordnung!B68</f>
        <v>87470.147259393969</v>
      </c>
      <c r="C74" s="15">
        <f t="shared" si="12"/>
        <v>0.30478226645907031</v>
      </c>
      <c r="D74" s="14">
        <f t="shared" si="7"/>
        <v>26659.349729226731</v>
      </c>
      <c r="E74" s="14">
        <f>SUM(D74:$D$136)</f>
        <v>435673.00039258617</v>
      </c>
      <c r="F74" s="16">
        <f t="shared" si="8"/>
        <v>16.342221577706244</v>
      </c>
      <c r="G74" s="5"/>
      <c r="H74" s="17">
        <f>Absterbeordnung!C68</f>
        <v>93356.066896960663</v>
      </c>
      <c r="I74" s="18">
        <f t="shared" si="13"/>
        <v>0.30478226645907031</v>
      </c>
      <c r="J74" s="17">
        <f t="shared" si="9"/>
        <v>28453.273656560257</v>
      </c>
      <c r="K74" s="17">
        <f>SUM($J74:J$136)</f>
        <v>542236.37560816004</v>
      </c>
      <c r="L74" s="19">
        <f t="shared" si="10"/>
        <v>19.057082223758133</v>
      </c>
      <c r="N74" s="6">
        <v>60</v>
      </c>
      <c r="O74" s="6">
        <f t="shared" si="2"/>
        <v>60</v>
      </c>
      <c r="P74" s="20">
        <f t="shared" si="3"/>
        <v>87470.147259393969</v>
      </c>
      <c r="Q74" s="20">
        <f t="shared" si="4"/>
        <v>93356.066896960663</v>
      </c>
      <c r="R74" s="5">
        <f t="shared" si="5"/>
        <v>93356.066896960663</v>
      </c>
      <c r="S74" s="5">
        <f t="shared" si="14"/>
        <v>2488812036.7511606</v>
      </c>
      <c r="T74" s="20">
        <f>SUM(S74:$S$136)</f>
        <v>35123388832.754486</v>
      </c>
      <c r="U74" s="6">
        <f t="shared" si="11"/>
        <v>14.112511637722458</v>
      </c>
    </row>
    <row r="75" spans="1:21" x14ac:dyDescent="0.2">
      <c r="A75" s="21">
        <v>61</v>
      </c>
      <c r="B75" s="14">
        <f>Absterbeordnung!B69</f>
        <v>86477.22546044222</v>
      </c>
      <c r="C75" s="15">
        <f t="shared" si="12"/>
        <v>0.29880614358732388</v>
      </c>
      <c r="D75" s="14">
        <f t="shared" si="7"/>
        <v>25839.926247966279</v>
      </c>
      <c r="E75" s="14">
        <f>SUM(D75:$D$136)</f>
        <v>409013.65066335944</v>
      </c>
      <c r="F75" s="16">
        <f t="shared" si="8"/>
        <v>15.828746829165222</v>
      </c>
      <c r="G75" s="5"/>
      <c r="H75" s="17">
        <f>Absterbeordnung!C69</f>
        <v>92854.606183057826</v>
      </c>
      <c r="I75" s="18">
        <f t="shared" si="13"/>
        <v>0.29880614358732388</v>
      </c>
      <c r="J75" s="17">
        <f t="shared" si="9"/>
        <v>27745.526787879189</v>
      </c>
      <c r="K75" s="17">
        <f>SUM($J75:J$136)</f>
        <v>513783.10195159994</v>
      </c>
      <c r="L75" s="19">
        <f t="shared" si="10"/>
        <v>18.5176913698409</v>
      </c>
      <c r="N75" s="6">
        <v>61</v>
      </c>
      <c r="O75" s="6">
        <f t="shared" si="2"/>
        <v>61</v>
      </c>
      <c r="P75" s="20">
        <f t="shared" si="3"/>
        <v>86477.22546044222</v>
      </c>
      <c r="Q75" s="20">
        <f t="shared" si="4"/>
        <v>92854.606183057826</v>
      </c>
      <c r="R75" s="5">
        <f t="shared" si="5"/>
        <v>92854.606183057826</v>
      </c>
      <c r="S75" s="5">
        <f t="shared" si="14"/>
        <v>2399356175.5541677</v>
      </c>
      <c r="T75" s="20">
        <f>SUM(S75:$S$136)</f>
        <v>32634576796.003307</v>
      </c>
      <c r="U75" s="6">
        <f t="shared" si="11"/>
        <v>13.601389042819312</v>
      </c>
    </row>
    <row r="76" spans="1:21" x14ac:dyDescent="0.2">
      <c r="A76" s="21">
        <v>62</v>
      </c>
      <c r="B76" s="14">
        <f>Absterbeordnung!B70</f>
        <v>85397.078974600096</v>
      </c>
      <c r="C76" s="15">
        <f t="shared" si="12"/>
        <v>0.29294719959541554</v>
      </c>
      <c r="D76" s="14">
        <f t="shared" si="7"/>
        <v>25016.835139237639</v>
      </c>
      <c r="E76" s="14">
        <f>SUM(D76:$D$136)</f>
        <v>383173.72441539308</v>
      </c>
      <c r="F76" s="16">
        <f t="shared" si="8"/>
        <v>15.316634669523184</v>
      </c>
      <c r="G76" s="5"/>
      <c r="H76" s="17">
        <f>Absterbeordnung!C70</f>
        <v>92310.95197990282</v>
      </c>
      <c r="I76" s="18">
        <f t="shared" si="13"/>
        <v>0.29294719959541554</v>
      </c>
      <c r="J76" s="17">
        <f t="shared" si="9"/>
        <v>27042.234874499412</v>
      </c>
      <c r="K76" s="17">
        <f>SUM($J76:J$136)</f>
        <v>486037.57516372076</v>
      </c>
      <c r="L76" s="19">
        <f t="shared" si="10"/>
        <v>17.97327689147652</v>
      </c>
      <c r="N76" s="6">
        <v>62</v>
      </c>
      <c r="O76" s="6">
        <f t="shared" si="2"/>
        <v>62</v>
      </c>
      <c r="P76" s="20">
        <f t="shared" si="3"/>
        <v>85397.078974600096</v>
      </c>
      <c r="Q76" s="20">
        <f t="shared" si="4"/>
        <v>92310.95197990282</v>
      </c>
      <c r="R76" s="5">
        <f t="shared" si="5"/>
        <v>92310.95197990282</v>
      </c>
      <c r="S76" s="5">
        <f t="shared" si="14"/>
        <v>2309327867.2273111</v>
      </c>
      <c r="T76" s="20">
        <f>SUM(S76:$S$136)</f>
        <v>30235220620.449139</v>
      </c>
      <c r="U76" s="6">
        <f t="shared" si="11"/>
        <v>13.092649618761577</v>
      </c>
    </row>
    <row r="77" spans="1:21" x14ac:dyDescent="0.2">
      <c r="A77" s="21">
        <v>63</v>
      </c>
      <c r="B77" s="14">
        <f>Absterbeordnung!B71</f>
        <v>84230.437321274396</v>
      </c>
      <c r="C77" s="15">
        <f t="shared" si="12"/>
        <v>0.28720313685825061</v>
      </c>
      <c r="D77" s="14">
        <f t="shared" si="7"/>
        <v>24191.245817612271</v>
      </c>
      <c r="E77" s="14">
        <f>SUM(D77:$D$136)</f>
        <v>358156.88927615545</v>
      </c>
      <c r="F77" s="16">
        <f t="shared" si="8"/>
        <v>14.805227146069582</v>
      </c>
      <c r="G77" s="5"/>
      <c r="H77" s="17">
        <f>Absterbeordnung!C71</f>
        <v>91724.084388910545</v>
      </c>
      <c r="I77" s="18">
        <f t="shared" si="13"/>
        <v>0.28720313685825061</v>
      </c>
      <c r="J77" s="17">
        <f t="shared" si="9"/>
        <v>26343.444761946004</v>
      </c>
      <c r="K77" s="17">
        <f>SUM($J77:J$136)</f>
        <v>458995.34028922138</v>
      </c>
      <c r="L77" s="19">
        <f t="shared" si="10"/>
        <v>17.423512545035706</v>
      </c>
      <c r="N77" s="6">
        <v>63</v>
      </c>
      <c r="O77" s="6">
        <f t="shared" si="2"/>
        <v>63</v>
      </c>
      <c r="P77" s="20">
        <f t="shared" si="3"/>
        <v>84230.437321274396</v>
      </c>
      <c r="Q77" s="20">
        <f t="shared" si="4"/>
        <v>91724.084388910545</v>
      </c>
      <c r="R77" s="5">
        <f t="shared" si="5"/>
        <v>91724.084388910545</v>
      </c>
      <c r="S77" s="5">
        <f t="shared" si="14"/>
        <v>2218919872.8475471</v>
      </c>
      <c r="T77" s="20">
        <f>SUM(S77:$S$136)</f>
        <v>27925892753.221828</v>
      </c>
      <c r="U77" s="6">
        <f t="shared" si="11"/>
        <v>12.585354295549411</v>
      </c>
    </row>
    <row r="78" spans="1:21" x14ac:dyDescent="0.2">
      <c r="A78" s="21">
        <v>64</v>
      </c>
      <c r="B78" s="14">
        <f>Absterbeordnung!B72</f>
        <v>82972.67391661735</v>
      </c>
      <c r="C78" s="15">
        <f t="shared" si="12"/>
        <v>0.28157170280220639</v>
      </c>
      <c r="D78" s="14">
        <f t="shared" si="7"/>
        <v>23362.757080754163</v>
      </c>
      <c r="E78" s="14">
        <f>SUM(D78:$D$136)</f>
        <v>333965.64345854317</v>
      </c>
      <c r="F78" s="16">
        <f t="shared" si="8"/>
        <v>14.294787310597785</v>
      </c>
      <c r="G78" s="5"/>
      <c r="H78" s="17">
        <f>Absterbeordnung!C72</f>
        <v>91081.502144304177</v>
      </c>
      <c r="I78" s="18">
        <f t="shared" si="13"/>
        <v>0.28157170280220639</v>
      </c>
      <c r="J78" s="17">
        <f t="shared" si="9"/>
        <v>25645.973652554541</v>
      </c>
      <c r="K78" s="17">
        <f>SUM($J78:J$136)</f>
        <v>432651.89552727528</v>
      </c>
      <c r="L78" s="19">
        <f t="shared" si="10"/>
        <v>16.870168447832736</v>
      </c>
      <c r="N78" s="6">
        <v>64</v>
      </c>
      <c r="O78" s="6">
        <f t="shared" si="2"/>
        <v>64</v>
      </c>
      <c r="P78" s="20">
        <f t="shared" si="3"/>
        <v>82972.67391661735</v>
      </c>
      <c r="Q78" s="20">
        <f t="shared" si="4"/>
        <v>91081.502144304177</v>
      </c>
      <c r="R78" s="5">
        <f t="shared" si="5"/>
        <v>91081.502144304177</v>
      </c>
      <c r="S78" s="5">
        <f t="shared" si="14"/>
        <v>2127915009.147568</v>
      </c>
      <c r="T78" s="20">
        <f>SUM(S78:$S$136)</f>
        <v>25706972880.374279</v>
      </c>
      <c r="U78" s="6">
        <f t="shared" si="11"/>
        <v>12.080826898566951</v>
      </c>
    </row>
    <row r="79" spans="1:21" x14ac:dyDescent="0.2">
      <c r="A79" s="21">
        <v>65</v>
      </c>
      <c r="B79" s="14">
        <f>Absterbeordnung!B73</f>
        <v>81622.67659545441</v>
      </c>
      <c r="C79" s="15">
        <f t="shared" ref="C79:C110" si="15">1/(((1+($B$5/100))^A79))</f>
        <v>0.27605068902177099</v>
      </c>
      <c r="D79" s="14">
        <f t="shared" si="7"/>
        <v>22531.996113976369</v>
      </c>
      <c r="E79" s="14">
        <f>SUM(D79:$D$136)</f>
        <v>310602.88637778896</v>
      </c>
      <c r="F79" s="16">
        <f t="shared" si="8"/>
        <v>13.784969818325379</v>
      </c>
      <c r="G79" s="5"/>
      <c r="H79" s="17">
        <f>Absterbeordnung!C73</f>
        <v>90394.765840212131</v>
      </c>
      <c r="I79" s="18">
        <f t="shared" ref="I79:I110" si="16">1/(((1+($B$5/100))^A79))</f>
        <v>0.27605068902177099</v>
      </c>
      <c r="J79" s="17">
        <f t="shared" si="9"/>
        <v>24953.537394152205</v>
      </c>
      <c r="K79" s="17">
        <f>SUM($J79:J$136)</f>
        <v>407005.92187472084</v>
      </c>
      <c r="L79" s="19">
        <f t="shared" si="10"/>
        <v>16.310550101409735</v>
      </c>
      <c r="N79" s="6">
        <v>65</v>
      </c>
      <c r="O79" s="6">
        <f t="shared" ref="O79:O136" si="17">N79+$B$3</f>
        <v>65</v>
      </c>
      <c r="P79" s="20">
        <f t="shared" ref="P79:P127" si="18">B79</f>
        <v>81622.67659545441</v>
      </c>
      <c r="Q79" s="20">
        <f t="shared" ref="Q79:Q127" si="19">H79</f>
        <v>90394.765840212131</v>
      </c>
      <c r="R79" s="5">
        <f t="shared" ref="R79:R136" si="20">LOOKUP(N79,$O$14:$O$136,$Q$14:$Q$136)</f>
        <v>90394.765840212131</v>
      </c>
      <c r="S79" s="5">
        <f t="shared" ref="S79:S110" si="21">P79*R79*I79</f>
        <v>2036774512.6354637</v>
      </c>
      <c r="T79" s="20">
        <f>SUM(S79:$S$136)</f>
        <v>23579057871.226715</v>
      </c>
      <c r="U79" s="6">
        <f t="shared" si="11"/>
        <v>11.576665813986857</v>
      </c>
    </row>
    <row r="80" spans="1:21" x14ac:dyDescent="0.2">
      <c r="A80" s="21">
        <v>66</v>
      </c>
      <c r="B80" s="14">
        <f>Absterbeordnung!B74</f>
        <v>80159.184842997158</v>
      </c>
      <c r="C80" s="15">
        <f t="shared" si="15"/>
        <v>0.27063793041350098</v>
      </c>
      <c r="D80" s="14">
        <f t="shared" ref="D80:D127" si="22">B80*C80</f>
        <v>21694.115889542027</v>
      </c>
      <c r="E80" s="14">
        <f>SUM(D80:$D$136)</f>
        <v>288070.89026381267</v>
      </c>
      <c r="F80" s="16">
        <f t="shared" ref="F80:F127" si="23">E80/D80</f>
        <v>13.278756863407445</v>
      </c>
      <c r="G80" s="5"/>
      <c r="H80" s="17">
        <f>Absterbeordnung!C74</f>
        <v>89629.475641468656</v>
      </c>
      <c r="I80" s="18">
        <f t="shared" si="16"/>
        <v>0.27063793041350098</v>
      </c>
      <c r="J80" s="17">
        <f t="shared" ref="J80:J127" si="24">H80*I80</f>
        <v>24257.135791654375</v>
      </c>
      <c r="K80" s="17">
        <f>SUM($J80:J$136)</f>
        <v>382052.3844805687</v>
      </c>
      <c r="L80" s="19">
        <f t="shared" ref="L80:L127" si="25">K80/J80</f>
        <v>15.750102887745435</v>
      </c>
      <c r="N80" s="6">
        <v>66</v>
      </c>
      <c r="O80" s="6">
        <f t="shared" si="17"/>
        <v>66</v>
      </c>
      <c r="P80" s="20">
        <f t="shared" si="18"/>
        <v>80159.184842997158</v>
      </c>
      <c r="Q80" s="20">
        <f t="shared" si="19"/>
        <v>89629.475641468656</v>
      </c>
      <c r="R80" s="5">
        <f t="shared" si="20"/>
        <v>89629.475641468656</v>
      </c>
      <c r="S80" s="5">
        <f t="shared" si="21"/>
        <v>1944432231.6849053</v>
      </c>
      <c r="T80" s="20">
        <f>SUM(S80:$S$136)</f>
        <v>21542283358.591251</v>
      </c>
      <c r="U80" s="6">
        <f t="shared" ref="U80:U127" si="26">T80/S80</f>
        <v>11.078958169667994</v>
      </c>
    </row>
    <row r="81" spans="1:21" x14ac:dyDescent="0.2">
      <c r="A81" s="21">
        <v>67</v>
      </c>
      <c r="B81" s="14">
        <f>Absterbeordnung!B75</f>
        <v>78560.821323744298</v>
      </c>
      <c r="C81" s="15">
        <f t="shared" si="15"/>
        <v>0.26533130432696173</v>
      </c>
      <c r="D81" s="14">
        <f t="shared" si="22"/>
        <v>20844.645190826461</v>
      </c>
      <c r="E81" s="14">
        <f>SUM(D81:$D$136)</f>
        <v>266376.77437427058</v>
      </c>
      <c r="F81" s="16">
        <f t="shared" si="23"/>
        <v>12.77914648753535</v>
      </c>
      <c r="G81" s="5"/>
      <c r="H81" s="17">
        <f>Absterbeordnung!C75</f>
        <v>88776.81445460784</v>
      </c>
      <c r="I81" s="18">
        <f t="shared" si="16"/>
        <v>0.26533130432696173</v>
      </c>
      <c r="J81" s="17">
        <f t="shared" si="24"/>
        <v>23555.267973233767</v>
      </c>
      <c r="K81" s="17">
        <f>SUM($J81:J$136)</f>
        <v>357795.24868891423</v>
      </c>
      <c r="L81" s="19">
        <f t="shared" si="25"/>
        <v>15.189606380003097</v>
      </c>
      <c r="N81" s="6">
        <v>67</v>
      </c>
      <c r="O81" s="6">
        <f t="shared" si="17"/>
        <v>67</v>
      </c>
      <c r="P81" s="20">
        <f t="shared" si="18"/>
        <v>78560.821323744298</v>
      </c>
      <c r="Q81" s="20">
        <f t="shared" si="19"/>
        <v>88776.81445460784</v>
      </c>
      <c r="R81" s="5">
        <f t="shared" si="20"/>
        <v>88776.81445460784</v>
      </c>
      <c r="S81" s="5">
        <f t="shared" si="21"/>
        <v>1850521198.4781344</v>
      </c>
      <c r="T81" s="20">
        <f>SUM(S81:$S$136)</f>
        <v>19597851126.906345</v>
      </c>
      <c r="U81" s="6">
        <f t="shared" si="26"/>
        <v>10.590449405834198</v>
      </c>
    </row>
    <row r="82" spans="1:21" x14ac:dyDescent="0.2">
      <c r="A82" s="21">
        <v>68</v>
      </c>
      <c r="B82" s="14">
        <f>Absterbeordnung!B76</f>
        <v>76816.667108153139</v>
      </c>
      <c r="C82" s="15">
        <f t="shared" si="15"/>
        <v>0.26012872973231543</v>
      </c>
      <c r="D82" s="14">
        <f t="shared" si="22"/>
        <v>19982.222037114014</v>
      </c>
      <c r="E82" s="14">
        <f>SUM(D82:$D$136)</f>
        <v>245532.12918344399</v>
      </c>
      <c r="F82" s="16">
        <f t="shared" si="23"/>
        <v>12.287528820738979</v>
      </c>
      <c r="G82" s="5"/>
      <c r="H82" s="17">
        <f>Absterbeordnung!C76</f>
        <v>87841.940511705994</v>
      </c>
      <c r="I82" s="18">
        <f t="shared" si="16"/>
        <v>0.26012872973231543</v>
      </c>
      <c r="J82" s="17">
        <f t="shared" si="24"/>
        <v>22850.212402531699</v>
      </c>
      <c r="K82" s="17">
        <f>SUM($J82:J$136)</f>
        <v>334239.9807156804</v>
      </c>
      <c r="L82" s="19">
        <f t="shared" si="25"/>
        <v>14.627434302477125</v>
      </c>
      <c r="N82" s="6">
        <v>68</v>
      </c>
      <c r="O82" s="6">
        <f t="shared" si="17"/>
        <v>68</v>
      </c>
      <c r="P82" s="20">
        <f t="shared" si="18"/>
        <v>76816.667108153139</v>
      </c>
      <c r="Q82" s="20">
        <f t="shared" si="19"/>
        <v>87841.940511705994</v>
      </c>
      <c r="R82" s="5">
        <f t="shared" si="20"/>
        <v>87841.940511705994</v>
      </c>
      <c r="S82" s="5">
        <f t="shared" si="21"/>
        <v>1755277159.4758697</v>
      </c>
      <c r="T82" s="20">
        <f>SUM(S82:$S$136)</f>
        <v>17747329928.428207</v>
      </c>
      <c r="U82" s="6">
        <f t="shared" si="26"/>
        <v>10.110841944600708</v>
      </c>
    </row>
    <row r="83" spans="1:21" x14ac:dyDescent="0.2">
      <c r="A83" s="21">
        <v>69</v>
      </c>
      <c r="B83" s="14">
        <f>Absterbeordnung!B77</f>
        <v>74924.530725595003</v>
      </c>
      <c r="C83" s="15">
        <f t="shared" si="15"/>
        <v>0.25502816640423082</v>
      </c>
      <c r="D83" s="14">
        <f t="shared" si="22"/>
        <v>19107.865689645947</v>
      </c>
      <c r="E83" s="14">
        <f>SUM(D83:$D$136)</f>
        <v>225549.90714632996</v>
      </c>
      <c r="F83" s="16">
        <f t="shared" si="23"/>
        <v>11.804034569310875</v>
      </c>
      <c r="G83" s="5"/>
      <c r="H83" s="17">
        <f>Absterbeordnung!C77</f>
        <v>86800.970506603946</v>
      </c>
      <c r="I83" s="18">
        <f t="shared" si="16"/>
        <v>0.25502816640423082</v>
      </c>
      <c r="J83" s="17">
        <f t="shared" si="24"/>
        <v>22136.692350406924</v>
      </c>
      <c r="K83" s="17">
        <f>SUM($J83:J$136)</f>
        <v>311389.76831314876</v>
      </c>
      <c r="L83" s="19">
        <f t="shared" si="25"/>
        <v>14.066680034401106</v>
      </c>
      <c r="N83" s="6">
        <v>69</v>
      </c>
      <c r="O83" s="6">
        <f t="shared" si="17"/>
        <v>69</v>
      </c>
      <c r="P83" s="20">
        <f t="shared" si="18"/>
        <v>74924.530725595003</v>
      </c>
      <c r="Q83" s="20">
        <f t="shared" si="19"/>
        <v>86800.970506603946</v>
      </c>
      <c r="R83" s="5">
        <f t="shared" si="20"/>
        <v>86800.970506603946</v>
      </c>
      <c r="S83" s="5">
        <f t="shared" si="21"/>
        <v>1658581286.1711073</v>
      </c>
      <c r="T83" s="20">
        <f>SUM(S83:$S$136)</f>
        <v>15992052768.952341</v>
      </c>
      <c r="U83" s="6">
        <f t="shared" si="26"/>
        <v>9.6420072397359267</v>
      </c>
    </row>
    <row r="84" spans="1:21" x14ac:dyDescent="0.2">
      <c r="A84" s="21">
        <v>70</v>
      </c>
      <c r="B84" s="14">
        <f>Absterbeordnung!B78</f>
        <v>72925.212904873144</v>
      </c>
      <c r="C84" s="15">
        <f t="shared" si="15"/>
        <v>0.25002761412179492</v>
      </c>
      <c r="D84" s="14">
        <f t="shared" si="22"/>
        <v>18233.316991929361</v>
      </c>
      <c r="E84" s="14">
        <f>SUM(D84:$D$136)</f>
        <v>206442.04145668403</v>
      </c>
      <c r="F84" s="16">
        <f t="shared" si="23"/>
        <v>11.322242768447548</v>
      </c>
      <c r="G84" s="5"/>
      <c r="H84" s="17">
        <f>Absterbeordnung!C78</f>
        <v>85662.460810146062</v>
      </c>
      <c r="I84" s="18">
        <f t="shared" si="16"/>
        <v>0.25002761412179492</v>
      </c>
      <c r="J84" s="17">
        <f t="shared" si="24"/>
        <v>21417.98069616258</v>
      </c>
      <c r="K84" s="17">
        <f>SUM($J84:J$136)</f>
        <v>289253.07596274186</v>
      </c>
      <c r="L84" s="19">
        <f t="shared" si="25"/>
        <v>13.505151585768624</v>
      </c>
      <c r="N84" s="6">
        <v>70</v>
      </c>
      <c r="O84" s="6">
        <f t="shared" si="17"/>
        <v>70</v>
      </c>
      <c r="P84" s="20">
        <f t="shared" si="18"/>
        <v>72925.212904873144</v>
      </c>
      <c r="Q84" s="20">
        <f t="shared" si="19"/>
        <v>85662.460810146062</v>
      </c>
      <c r="R84" s="5">
        <f t="shared" si="20"/>
        <v>85662.460810146062</v>
      </c>
      <c r="S84" s="5">
        <f t="shared" si="21"/>
        <v>1561910802.2601192</v>
      </c>
      <c r="T84" s="20">
        <f>SUM(S84:$S$136)</f>
        <v>14333471482.781235</v>
      </c>
      <c r="U84" s="6">
        <f t="shared" si="26"/>
        <v>9.176882227871392</v>
      </c>
    </row>
    <row r="85" spans="1:21" x14ac:dyDescent="0.2">
      <c r="A85" s="21">
        <v>71</v>
      </c>
      <c r="B85" s="14">
        <f>Absterbeordnung!B79</f>
        <v>70761.485821543072</v>
      </c>
      <c r="C85" s="15">
        <f t="shared" si="15"/>
        <v>0.24512511188411268</v>
      </c>
      <c r="D85" s="14">
        <f t="shared" si="22"/>
        <v>17345.417129091798</v>
      </c>
      <c r="E85" s="14">
        <f>SUM(D85:$D$136)</f>
        <v>188208.72446475469</v>
      </c>
      <c r="F85" s="16">
        <f t="shared" si="23"/>
        <v>10.850631210770384</v>
      </c>
      <c r="G85" s="5"/>
      <c r="H85" s="17">
        <f>Absterbeordnung!C79</f>
        <v>84394.907117427167</v>
      </c>
      <c r="I85" s="18">
        <f t="shared" si="16"/>
        <v>0.24512511188411268</v>
      </c>
      <c r="J85" s="17">
        <f t="shared" si="24"/>
        <v>20687.31104960863</v>
      </c>
      <c r="K85" s="17">
        <f>SUM($J85:J$136)</f>
        <v>267835.0952665793</v>
      </c>
      <c r="L85" s="19">
        <f t="shared" si="25"/>
        <v>12.946829804236268</v>
      </c>
      <c r="N85" s="6">
        <v>71</v>
      </c>
      <c r="O85" s="6">
        <f t="shared" si="17"/>
        <v>71</v>
      </c>
      <c r="P85" s="20">
        <f t="shared" si="18"/>
        <v>70761.485821543072</v>
      </c>
      <c r="Q85" s="20">
        <f t="shared" si="19"/>
        <v>84394.907117427167</v>
      </c>
      <c r="R85" s="5">
        <f t="shared" si="20"/>
        <v>84394.907117427167</v>
      </c>
      <c r="S85" s="5">
        <f t="shared" si="21"/>
        <v>1463864867.5227325</v>
      </c>
      <c r="T85" s="20">
        <f>SUM(S85:$S$136)</f>
        <v>12771560680.521114</v>
      </c>
      <c r="U85" s="6">
        <f t="shared" si="26"/>
        <v>8.7245489415523423</v>
      </c>
    </row>
    <row r="86" spans="1:21" x14ac:dyDescent="0.2">
      <c r="A86" s="21">
        <v>72</v>
      </c>
      <c r="B86" s="14">
        <f>Absterbeordnung!B80</f>
        <v>68421.234223124295</v>
      </c>
      <c r="C86" s="15">
        <f t="shared" si="15"/>
        <v>0.24031873714128693</v>
      </c>
      <c r="D86" s="14">
        <f t="shared" si="22"/>
        <v>16442.904602149432</v>
      </c>
      <c r="E86" s="14">
        <f>SUM(D86:$D$136)</f>
        <v>170863.30733566289</v>
      </c>
      <c r="F86" s="16">
        <f t="shared" si="23"/>
        <v>10.39130928931665</v>
      </c>
      <c r="G86" s="5"/>
      <c r="H86" s="17">
        <f>Absterbeordnung!C80</f>
        <v>82991.590561361954</v>
      </c>
      <c r="I86" s="18">
        <f t="shared" si="16"/>
        <v>0.24031873714128693</v>
      </c>
      <c r="J86" s="17">
        <f t="shared" si="24"/>
        <v>19944.434237053254</v>
      </c>
      <c r="K86" s="17">
        <f>SUM($J86:J$136)</f>
        <v>247147.78421697061</v>
      </c>
      <c r="L86" s="19">
        <f t="shared" si="25"/>
        <v>12.391817249837725</v>
      </c>
      <c r="N86" s="6">
        <v>72</v>
      </c>
      <c r="O86" s="6">
        <f t="shared" si="17"/>
        <v>72</v>
      </c>
      <c r="P86" s="20">
        <f t="shared" si="18"/>
        <v>68421.234223124295</v>
      </c>
      <c r="Q86" s="20">
        <f t="shared" si="19"/>
        <v>82991.590561361954</v>
      </c>
      <c r="R86" s="5">
        <f t="shared" si="20"/>
        <v>82991.590561361954</v>
      </c>
      <c r="S86" s="5">
        <f t="shared" si="21"/>
        <v>1364622806.38112</v>
      </c>
      <c r="T86" s="20">
        <f>SUM(S86:$S$136)</f>
        <v>11307695812.998383</v>
      </c>
      <c r="U86" s="6">
        <f t="shared" si="26"/>
        <v>8.2863160135697616</v>
      </c>
    </row>
    <row r="87" spans="1:21" x14ac:dyDescent="0.2">
      <c r="A87" s="21">
        <v>73</v>
      </c>
      <c r="B87" s="14">
        <f>Absterbeordnung!B81</f>
        <v>65934.684799812036</v>
      </c>
      <c r="C87" s="15">
        <f t="shared" si="15"/>
        <v>0.2356066050404774</v>
      </c>
      <c r="D87" s="14">
        <f t="shared" si="22"/>
        <v>15534.647240097682</v>
      </c>
      <c r="E87" s="14">
        <f>SUM(D87:$D$136)</f>
        <v>154420.40273351347</v>
      </c>
      <c r="F87" s="16">
        <f t="shared" si="23"/>
        <v>9.9403868235209742</v>
      </c>
      <c r="G87" s="5"/>
      <c r="H87" s="17">
        <f>Absterbeordnung!C81</f>
        <v>81451.537445602982</v>
      </c>
      <c r="I87" s="18">
        <f t="shared" si="16"/>
        <v>0.2356066050404774</v>
      </c>
      <c r="J87" s="17">
        <f t="shared" si="24"/>
        <v>19190.520212885836</v>
      </c>
      <c r="K87" s="17">
        <f>SUM($J87:J$136)</f>
        <v>227203.34997991734</v>
      </c>
      <c r="L87" s="19">
        <f t="shared" si="25"/>
        <v>11.839353360903544</v>
      </c>
      <c r="N87" s="6">
        <v>73</v>
      </c>
      <c r="O87" s="6">
        <f t="shared" si="17"/>
        <v>73</v>
      </c>
      <c r="P87" s="20">
        <f t="shared" si="18"/>
        <v>65934.684799812036</v>
      </c>
      <c r="Q87" s="20">
        <f t="shared" si="19"/>
        <v>81451.537445602982</v>
      </c>
      <c r="R87" s="5">
        <f t="shared" si="20"/>
        <v>81451.537445602982</v>
      </c>
      <c r="S87" s="5">
        <f t="shared" si="21"/>
        <v>1265320901.3810494</v>
      </c>
      <c r="T87" s="20">
        <f>SUM(S87:$S$136)</f>
        <v>9943073006.6172619</v>
      </c>
      <c r="U87" s="6">
        <f t="shared" si="26"/>
        <v>7.858143334046547</v>
      </c>
    </row>
    <row r="88" spans="1:21" x14ac:dyDescent="0.2">
      <c r="A88" s="21">
        <v>74</v>
      </c>
      <c r="B88" s="14">
        <f>Absterbeordnung!B82</f>
        <v>63328.038308162482</v>
      </c>
      <c r="C88" s="15">
        <f t="shared" si="15"/>
        <v>0.23098686768674251</v>
      </c>
      <c r="D88" s="14">
        <f t="shared" si="22"/>
        <v>14627.945205548489</v>
      </c>
      <c r="E88" s="14">
        <f>SUM(D88:$D$136)</f>
        <v>138885.75549341578</v>
      </c>
      <c r="F88" s="16">
        <f t="shared" si="23"/>
        <v>9.4945498866604563</v>
      </c>
      <c r="G88" s="5"/>
      <c r="H88" s="17">
        <f>Absterbeordnung!C82</f>
        <v>79754.916262538318</v>
      </c>
      <c r="I88" s="18">
        <f t="shared" si="16"/>
        <v>0.23098686768674251</v>
      </c>
      <c r="J88" s="17">
        <f t="shared" si="24"/>
        <v>18422.338290102165</v>
      </c>
      <c r="K88" s="17">
        <f>SUM($J88:J$136)</f>
        <v>208012.82976703151</v>
      </c>
      <c r="L88" s="19">
        <f t="shared" si="25"/>
        <v>11.291336989441307</v>
      </c>
      <c r="N88" s="6">
        <v>74</v>
      </c>
      <c r="O88" s="6">
        <f t="shared" si="17"/>
        <v>74</v>
      </c>
      <c r="P88" s="20">
        <f t="shared" si="18"/>
        <v>63328.038308162482</v>
      </c>
      <c r="Q88" s="20">
        <f t="shared" si="19"/>
        <v>79754.916262538318</v>
      </c>
      <c r="R88" s="5">
        <f t="shared" si="20"/>
        <v>79754.916262538318</v>
      </c>
      <c r="S88" s="5">
        <f t="shared" si="21"/>
        <v>1166650544.9615185</v>
      </c>
      <c r="T88" s="20">
        <f>SUM(S88:$S$136)</f>
        <v>8677752105.2362099</v>
      </c>
      <c r="U88" s="6">
        <f t="shared" si="26"/>
        <v>7.4381760182715571</v>
      </c>
    </row>
    <row r="89" spans="1:21" x14ac:dyDescent="0.2">
      <c r="A89" s="21">
        <v>75</v>
      </c>
      <c r="B89" s="14">
        <f>Absterbeordnung!B83</f>
        <v>60600.0567664958</v>
      </c>
      <c r="C89" s="15">
        <f t="shared" si="15"/>
        <v>0.22645771341837509</v>
      </c>
      <c r="D89" s="14">
        <f t="shared" si="22"/>
        <v>13723.350288364369</v>
      </c>
      <c r="E89" s="14">
        <f>SUM(D89:$D$136)</f>
        <v>124257.81028786737</v>
      </c>
      <c r="F89" s="16">
        <f t="shared" si="23"/>
        <v>9.0544806972698186</v>
      </c>
      <c r="G89" s="5"/>
      <c r="H89" s="17">
        <f>Absterbeordnung!C83</f>
        <v>77893.524422865361</v>
      </c>
      <c r="I89" s="18">
        <f t="shared" si="16"/>
        <v>0.22645771341837509</v>
      </c>
      <c r="J89" s="17">
        <f t="shared" si="24"/>
        <v>17639.589430900443</v>
      </c>
      <c r="K89" s="17">
        <f>SUM($J89:J$136)</f>
        <v>189590.49147692931</v>
      </c>
      <c r="L89" s="19">
        <f t="shared" si="25"/>
        <v>10.748010446592993</v>
      </c>
      <c r="N89" s="6">
        <v>75</v>
      </c>
      <c r="O89" s="6">
        <f t="shared" si="17"/>
        <v>75</v>
      </c>
      <c r="P89" s="20">
        <f t="shared" si="18"/>
        <v>60600.0567664958</v>
      </c>
      <c r="Q89" s="20">
        <f t="shared" si="19"/>
        <v>77893.524422865361</v>
      </c>
      <c r="R89" s="5">
        <f t="shared" si="20"/>
        <v>77893.524422865361</v>
      </c>
      <c r="S89" s="5">
        <f t="shared" si="21"/>
        <v>1068960120.8502464</v>
      </c>
      <c r="T89" s="20">
        <f>SUM(S89:$S$136)</f>
        <v>7511101560.2746897</v>
      </c>
      <c r="U89" s="6">
        <f t="shared" si="26"/>
        <v>7.0265498345255297</v>
      </c>
    </row>
    <row r="90" spans="1:21" x14ac:dyDescent="0.2">
      <c r="A90" s="21">
        <v>76</v>
      </c>
      <c r="B90" s="14">
        <f>Absterbeordnung!B84</f>
        <v>57778.1000553255</v>
      </c>
      <c r="C90" s="15">
        <f t="shared" si="15"/>
        <v>0.22201736609644609</v>
      </c>
      <c r="D90" s="14">
        <f t="shared" si="22"/>
        <v>12827.741592340293</v>
      </c>
      <c r="E90" s="14">
        <f>SUM(D90:$D$136)</f>
        <v>110534.45999950297</v>
      </c>
      <c r="F90" s="16">
        <f t="shared" si="23"/>
        <v>8.6168293306988151</v>
      </c>
      <c r="G90" s="5"/>
      <c r="H90" s="17">
        <f>Absterbeordnung!C84</f>
        <v>75833.474309628466</v>
      </c>
      <c r="I90" s="18">
        <f t="shared" si="16"/>
        <v>0.22201736609644609</v>
      </c>
      <c r="J90" s="17">
        <f t="shared" si="24"/>
        <v>16836.348228166222</v>
      </c>
      <c r="K90" s="17">
        <f>SUM($J90:J$136)</f>
        <v>171950.90204602887</v>
      </c>
      <c r="L90" s="19">
        <f t="shared" si="25"/>
        <v>10.21307588294979</v>
      </c>
      <c r="N90" s="6">
        <v>76</v>
      </c>
      <c r="O90" s="6">
        <f t="shared" si="17"/>
        <v>76</v>
      </c>
      <c r="P90" s="20">
        <f t="shared" si="18"/>
        <v>57778.1000553255</v>
      </c>
      <c r="Q90" s="20">
        <f t="shared" si="19"/>
        <v>75833.474309628466</v>
      </c>
      <c r="R90" s="5">
        <f t="shared" si="20"/>
        <v>75833.474309628466</v>
      </c>
      <c r="S90" s="5">
        <f t="shared" si="21"/>
        <v>972772212.49329019</v>
      </c>
      <c r="T90" s="20">
        <f>SUM(S90:$S$136)</f>
        <v>6442141439.4244432</v>
      </c>
      <c r="U90" s="6">
        <f t="shared" si="26"/>
        <v>6.6224562715589279</v>
      </c>
    </row>
    <row r="91" spans="1:21" x14ac:dyDescent="0.2">
      <c r="A91" s="21">
        <v>77</v>
      </c>
      <c r="B91" s="14">
        <f>Absterbeordnung!B85</f>
        <v>54843.311746073618</v>
      </c>
      <c r="C91" s="15">
        <f t="shared" si="15"/>
        <v>0.2176640844082805</v>
      </c>
      <c r="D91" s="14">
        <f t="shared" si="22"/>
        <v>11937.419237127009</v>
      </c>
      <c r="E91" s="14">
        <f>SUM(D91:$D$136)</f>
        <v>97706.718407162683</v>
      </c>
      <c r="F91" s="16">
        <f t="shared" si="23"/>
        <v>8.1849113670466895</v>
      </c>
      <c r="G91" s="5"/>
      <c r="H91" s="17">
        <f>Absterbeordnung!C85</f>
        <v>73585.135015466483</v>
      </c>
      <c r="I91" s="18">
        <f t="shared" si="16"/>
        <v>0.2176640844082805</v>
      </c>
      <c r="J91" s="17">
        <f t="shared" si="24"/>
        <v>16016.841039201214</v>
      </c>
      <c r="K91" s="17">
        <f>SUM($J91:J$136)</f>
        <v>155114.55381786264</v>
      </c>
      <c r="L91" s="19">
        <f t="shared" si="25"/>
        <v>9.6844660840561385</v>
      </c>
      <c r="N91" s="6">
        <v>77</v>
      </c>
      <c r="O91" s="6">
        <f t="shared" si="17"/>
        <v>77</v>
      </c>
      <c r="P91" s="20">
        <f t="shared" si="18"/>
        <v>54843.311746073618</v>
      </c>
      <c r="Q91" s="20">
        <f t="shared" si="19"/>
        <v>73585.135015466483</v>
      </c>
      <c r="R91" s="5">
        <f t="shared" si="20"/>
        <v>73585.135015466483</v>
      </c>
      <c r="S91" s="5">
        <f t="shared" si="21"/>
        <v>878416606.30021787</v>
      </c>
      <c r="T91" s="20">
        <f>SUM(S91:$S$136)</f>
        <v>5469369226.9311533</v>
      </c>
      <c r="U91" s="6">
        <f t="shared" si="26"/>
        <v>6.2263955254300809</v>
      </c>
    </row>
    <row r="92" spans="1:21" x14ac:dyDescent="0.2">
      <c r="A92" s="21">
        <v>78</v>
      </c>
      <c r="B92" s="14">
        <f>Absterbeordnung!B86</f>
        <v>51744.033034393738</v>
      </c>
      <c r="C92" s="15">
        <f t="shared" si="15"/>
        <v>0.21339616118458871</v>
      </c>
      <c r="D92" s="14">
        <f t="shared" si="22"/>
        <v>11041.978013748168</v>
      </c>
      <c r="E92" s="14">
        <f>SUM(D92:$D$136)</f>
        <v>85769.29917003568</v>
      </c>
      <c r="F92" s="16">
        <f t="shared" si="23"/>
        <v>7.7675665594738428</v>
      </c>
      <c r="G92" s="5"/>
      <c r="H92" s="17">
        <f>Absterbeordnung!C86</f>
        <v>71128.83779123456</v>
      </c>
      <c r="I92" s="18">
        <f t="shared" si="16"/>
        <v>0.21339616118458871</v>
      </c>
      <c r="J92" s="17">
        <f t="shared" si="24"/>
        <v>15178.620934170754</v>
      </c>
      <c r="K92" s="17">
        <f>SUM($J92:J$136)</f>
        <v>139097.71277866143</v>
      </c>
      <c r="L92" s="19">
        <f t="shared" si="25"/>
        <v>9.1640547176139542</v>
      </c>
      <c r="N92" s="6">
        <v>78</v>
      </c>
      <c r="O92" s="6">
        <f t="shared" si="17"/>
        <v>78</v>
      </c>
      <c r="P92" s="20">
        <f t="shared" si="18"/>
        <v>51744.033034393738</v>
      </c>
      <c r="Q92" s="20">
        <f t="shared" si="19"/>
        <v>71128.83779123456</v>
      </c>
      <c r="R92" s="5">
        <f t="shared" si="20"/>
        <v>71128.83779123456</v>
      </c>
      <c r="S92" s="5">
        <f t="shared" si="21"/>
        <v>785403063.03427184</v>
      </c>
      <c r="T92" s="20">
        <f>SUM(S92:$S$136)</f>
        <v>4590952620.6309357</v>
      </c>
      <c r="U92" s="6">
        <f t="shared" si="26"/>
        <v>5.8453459589202099</v>
      </c>
    </row>
    <row r="93" spans="1:21" x14ac:dyDescent="0.2">
      <c r="A93" s="21">
        <v>79</v>
      </c>
      <c r="B93" s="14">
        <f>Absterbeordnung!B87</f>
        <v>48520.930231082697</v>
      </c>
      <c r="C93" s="15">
        <f t="shared" si="15"/>
        <v>0.20921192272998898</v>
      </c>
      <c r="D93" s="14">
        <f t="shared" si="22"/>
        <v>10151.15710629246</v>
      </c>
      <c r="E93" s="14">
        <f>SUM(D93:$D$136)</f>
        <v>74727.321156287493</v>
      </c>
      <c r="F93" s="16">
        <f t="shared" si="23"/>
        <v>7.3614584400398861</v>
      </c>
      <c r="G93" s="5"/>
      <c r="H93" s="17">
        <f>Absterbeordnung!C87</f>
        <v>68424.495914564905</v>
      </c>
      <c r="I93" s="18">
        <f t="shared" si="16"/>
        <v>0.20921192272998898</v>
      </c>
      <c r="J93" s="17">
        <f t="shared" si="24"/>
        <v>14315.220352116399</v>
      </c>
      <c r="K93" s="17">
        <f>SUM($J93:J$136)</f>
        <v>123919.09184449073</v>
      </c>
      <c r="L93" s="19">
        <f t="shared" si="25"/>
        <v>8.656457169111631</v>
      </c>
      <c r="N93" s="6">
        <v>79</v>
      </c>
      <c r="O93" s="6">
        <f t="shared" si="17"/>
        <v>79</v>
      </c>
      <c r="P93" s="20">
        <f t="shared" si="18"/>
        <v>48520.930231082697</v>
      </c>
      <c r="Q93" s="20">
        <f t="shared" si="19"/>
        <v>68424.495914564905</v>
      </c>
      <c r="R93" s="5">
        <f t="shared" si="20"/>
        <v>68424.495914564905</v>
      </c>
      <c r="S93" s="5">
        <f t="shared" si="21"/>
        <v>694587807.94761491</v>
      </c>
      <c r="T93" s="20">
        <f>SUM(S93:$S$136)</f>
        <v>3805549557.5966654</v>
      </c>
      <c r="U93" s="6">
        <f t="shared" si="26"/>
        <v>5.4788602881490194</v>
      </c>
    </row>
    <row r="94" spans="1:21" x14ac:dyDescent="0.2">
      <c r="A94" s="21">
        <v>80</v>
      </c>
      <c r="B94" s="14">
        <f>Absterbeordnung!B88</f>
        <v>45204.517751539446</v>
      </c>
      <c r="C94" s="15">
        <f t="shared" si="15"/>
        <v>0.20510972816665585</v>
      </c>
      <c r="D94" s="14">
        <f t="shared" si="22"/>
        <v>9271.886347923024</v>
      </c>
      <c r="E94" s="14">
        <f>SUM(D94:$D$136)</f>
        <v>64576.16404999503</v>
      </c>
      <c r="F94" s="16">
        <f t="shared" si="23"/>
        <v>6.9647277400526599</v>
      </c>
      <c r="G94" s="5"/>
      <c r="H94" s="17">
        <f>Absterbeordnung!C88</f>
        <v>65452.169935462218</v>
      </c>
      <c r="I94" s="18">
        <f t="shared" si="16"/>
        <v>0.20510972816665585</v>
      </c>
      <c r="J94" s="17">
        <f t="shared" si="24"/>
        <v>13424.87678338042</v>
      </c>
      <c r="K94" s="17">
        <f>SUM($J94:J$136)</f>
        <v>109603.87149237434</v>
      </c>
      <c r="L94" s="19">
        <f t="shared" si="25"/>
        <v>8.1642366824595758</v>
      </c>
      <c r="N94" s="6">
        <v>80</v>
      </c>
      <c r="O94" s="6">
        <f t="shared" si="17"/>
        <v>80</v>
      </c>
      <c r="P94" s="20">
        <f t="shared" si="18"/>
        <v>45204.517751539446</v>
      </c>
      <c r="Q94" s="20">
        <f t="shared" si="19"/>
        <v>65452.169935462218</v>
      </c>
      <c r="R94" s="5">
        <f t="shared" si="20"/>
        <v>65452.169935462218</v>
      </c>
      <c r="S94" s="5">
        <f t="shared" si="21"/>
        <v>606865080.86654997</v>
      </c>
      <c r="T94" s="20">
        <f>SUM(S94:$S$136)</f>
        <v>3110961749.6490507</v>
      </c>
      <c r="U94" s="6">
        <f t="shared" si="26"/>
        <v>5.1262823446800905</v>
      </c>
    </row>
    <row r="95" spans="1:21" x14ac:dyDescent="0.2">
      <c r="A95" s="21">
        <v>81</v>
      </c>
      <c r="B95" s="14">
        <f>Absterbeordnung!B89</f>
        <v>41744.264156229772</v>
      </c>
      <c r="C95" s="15">
        <f t="shared" si="15"/>
        <v>0.20108796879083907</v>
      </c>
      <c r="D95" s="14">
        <f t="shared" si="22"/>
        <v>8394.2692878444741</v>
      </c>
      <c r="E95" s="14">
        <f>SUM(D95:$D$136)</f>
        <v>55304.277702071995</v>
      </c>
      <c r="F95" s="16">
        <f t="shared" si="23"/>
        <v>6.5883373293916963</v>
      </c>
      <c r="G95" s="5"/>
      <c r="H95" s="17">
        <f>Absterbeordnung!C89</f>
        <v>62176.768393567923</v>
      </c>
      <c r="I95" s="18">
        <f t="shared" si="16"/>
        <v>0.20108796879083907</v>
      </c>
      <c r="J95" s="17">
        <f t="shared" si="24"/>
        <v>12503.000062241015</v>
      </c>
      <c r="K95" s="17">
        <f>SUM($J95:J$136)</f>
        <v>96178.994708993909</v>
      </c>
      <c r="L95" s="19">
        <f t="shared" si="25"/>
        <v>7.6924733448137692</v>
      </c>
      <c r="N95" s="6">
        <v>81</v>
      </c>
      <c r="O95" s="6">
        <f t="shared" si="17"/>
        <v>81</v>
      </c>
      <c r="P95" s="20">
        <f t="shared" si="18"/>
        <v>41744.264156229772</v>
      </c>
      <c r="Q95" s="20">
        <f t="shared" si="19"/>
        <v>62176.768393567923</v>
      </c>
      <c r="R95" s="5">
        <f t="shared" si="20"/>
        <v>62176.768393567923</v>
      </c>
      <c r="S95" s="5">
        <f t="shared" si="21"/>
        <v>521928537.34354621</v>
      </c>
      <c r="T95" s="20">
        <f>SUM(S95:$S$136)</f>
        <v>2504096668.7825007</v>
      </c>
      <c r="U95" s="6">
        <f t="shared" si="26"/>
        <v>4.7977768786653696</v>
      </c>
    </row>
    <row r="96" spans="1:21" x14ac:dyDescent="0.2">
      <c r="A96" s="21">
        <v>82</v>
      </c>
      <c r="B96" s="14">
        <f>Absterbeordnung!B90</f>
        <v>38120.236777424769</v>
      </c>
      <c r="C96" s="15">
        <f t="shared" si="15"/>
        <v>0.19714506744199911</v>
      </c>
      <c r="D96" s="14">
        <f t="shared" si="22"/>
        <v>7515.2166503903809</v>
      </c>
      <c r="E96" s="14">
        <f>SUM(D96:$D$136)</f>
        <v>46910.00841422753</v>
      </c>
      <c r="F96" s="16">
        <f t="shared" si="23"/>
        <v>6.2420034706239331</v>
      </c>
      <c r="G96" s="5"/>
      <c r="H96" s="17">
        <f>Absterbeordnung!C90</f>
        <v>58522.628515383854</v>
      </c>
      <c r="I96" s="18">
        <f t="shared" si="16"/>
        <v>0.19714506744199911</v>
      </c>
      <c r="J96" s="17">
        <f t="shared" si="24"/>
        <v>11537.44754554841</v>
      </c>
      <c r="K96" s="17">
        <f>SUM($J96:J$136)</f>
        <v>83675.994646752893</v>
      </c>
      <c r="L96" s="19">
        <f t="shared" si="25"/>
        <v>7.2525568862965972</v>
      </c>
      <c r="N96" s="6">
        <v>82</v>
      </c>
      <c r="O96" s="6">
        <f t="shared" si="17"/>
        <v>82</v>
      </c>
      <c r="P96" s="20">
        <f t="shared" si="18"/>
        <v>38120.236777424769</v>
      </c>
      <c r="Q96" s="20">
        <f t="shared" si="19"/>
        <v>58522.628515383854</v>
      </c>
      <c r="R96" s="5">
        <f t="shared" si="20"/>
        <v>58522.628515383854</v>
      </c>
      <c r="S96" s="5">
        <f t="shared" si="21"/>
        <v>439810232.2434237</v>
      </c>
      <c r="T96" s="20">
        <f>SUM(S96:$S$136)</f>
        <v>1982168131.4389546</v>
      </c>
      <c r="U96" s="6">
        <f t="shared" si="26"/>
        <v>4.5068713415968809</v>
      </c>
    </row>
    <row r="97" spans="1:21" x14ac:dyDescent="0.2">
      <c r="A97" s="21">
        <v>83</v>
      </c>
      <c r="B97" s="14">
        <f>Absterbeordnung!B91</f>
        <v>34548.779742549908</v>
      </c>
      <c r="C97" s="15">
        <f t="shared" si="15"/>
        <v>0.19327947788431285</v>
      </c>
      <c r="D97" s="14">
        <f t="shared" si="22"/>
        <v>6677.5701101801706</v>
      </c>
      <c r="E97" s="14">
        <f>SUM(D97:$D$136)</f>
        <v>39394.791763837144</v>
      </c>
      <c r="F97" s="16">
        <f t="shared" si="23"/>
        <v>5.899569920468303</v>
      </c>
      <c r="G97" s="5"/>
      <c r="H97" s="17">
        <f>Absterbeordnung!C91</f>
        <v>54749.900799102303</v>
      </c>
      <c r="I97" s="18">
        <f t="shared" si="16"/>
        <v>0.19327947788431285</v>
      </c>
      <c r="J97" s="17">
        <f t="shared" si="24"/>
        <v>10582.032240668415</v>
      </c>
      <c r="K97" s="17">
        <f>SUM($J97:J$136)</f>
        <v>72138.547101204502</v>
      </c>
      <c r="L97" s="19">
        <f t="shared" si="25"/>
        <v>6.8170787482544908</v>
      </c>
      <c r="N97" s="6">
        <v>83</v>
      </c>
      <c r="O97" s="6">
        <f t="shared" si="17"/>
        <v>83</v>
      </c>
      <c r="P97" s="20">
        <f t="shared" si="18"/>
        <v>34548.779742549908</v>
      </c>
      <c r="Q97" s="20">
        <f t="shared" si="19"/>
        <v>54749.900799102303</v>
      </c>
      <c r="R97" s="5">
        <f t="shared" si="20"/>
        <v>54749.900799102303</v>
      </c>
      <c r="S97" s="5">
        <f t="shared" si="21"/>
        <v>365596301.11141497</v>
      </c>
      <c r="T97" s="20">
        <f>SUM(S97:$S$136)</f>
        <v>1542357899.1955309</v>
      </c>
      <c r="U97" s="6">
        <f t="shared" si="26"/>
        <v>4.2187459077314333</v>
      </c>
    </row>
    <row r="98" spans="1:21" x14ac:dyDescent="0.2">
      <c r="A98" s="21">
        <v>84</v>
      </c>
      <c r="B98" s="14">
        <f>Absterbeordnung!B92</f>
        <v>30979.8918702394</v>
      </c>
      <c r="C98" s="15">
        <f t="shared" si="15"/>
        <v>0.18948968420030671</v>
      </c>
      <c r="D98" s="14">
        <f t="shared" si="22"/>
        <v>5870.3699270513134</v>
      </c>
      <c r="E98" s="14">
        <f>SUM(D98:$D$136)</f>
        <v>32717.221653656983</v>
      </c>
      <c r="F98" s="16">
        <f t="shared" si="23"/>
        <v>5.5732810811278535</v>
      </c>
      <c r="G98" s="5"/>
      <c r="H98" s="17">
        <f>Absterbeordnung!C92</f>
        <v>50754.349935906313</v>
      </c>
      <c r="I98" s="18">
        <f t="shared" si="16"/>
        <v>0.18948968420030671</v>
      </c>
      <c r="J98" s="17">
        <f t="shared" si="24"/>
        <v>9617.4257411467443</v>
      </c>
      <c r="K98" s="17">
        <f>SUM($J98:J$136)</f>
        <v>61556.514860536059</v>
      </c>
      <c r="L98" s="19">
        <f t="shared" si="25"/>
        <v>6.4005188620459572</v>
      </c>
      <c r="N98" s="6">
        <v>84</v>
      </c>
      <c r="O98" s="6">
        <f t="shared" si="17"/>
        <v>84</v>
      </c>
      <c r="P98" s="20">
        <f t="shared" si="18"/>
        <v>30979.8918702394</v>
      </c>
      <c r="Q98" s="20">
        <f t="shared" si="19"/>
        <v>50754.349935906313</v>
      </c>
      <c r="R98" s="5">
        <f t="shared" si="20"/>
        <v>50754.349935906313</v>
      </c>
      <c r="S98" s="5">
        <f t="shared" si="21"/>
        <v>297946809.53078318</v>
      </c>
      <c r="T98" s="20">
        <f>SUM(S98:$S$136)</f>
        <v>1176761598.0841157</v>
      </c>
      <c r="U98" s="6">
        <f t="shared" si="26"/>
        <v>3.9495693876948041</v>
      </c>
    </row>
    <row r="99" spans="1:21" x14ac:dyDescent="0.2">
      <c r="A99" s="21">
        <v>85</v>
      </c>
      <c r="B99" s="14">
        <f>Absterbeordnung!B93</f>
        <v>27629.883370963806</v>
      </c>
      <c r="C99" s="15">
        <f t="shared" si="15"/>
        <v>0.18577420019637911</v>
      </c>
      <c r="D99" s="14">
        <f t="shared" si="22"/>
        <v>5132.9194847600356</v>
      </c>
      <c r="E99" s="14">
        <f>SUM(D99:$D$136)</f>
        <v>26846.851726605673</v>
      </c>
      <c r="F99" s="16">
        <f t="shared" si="23"/>
        <v>5.2303278487643698</v>
      </c>
      <c r="G99" s="5"/>
      <c r="H99" s="17">
        <f>Absterbeordnung!C93</f>
        <v>46777.199441562152</v>
      </c>
      <c r="I99" s="18">
        <f t="shared" si="16"/>
        <v>0.18577420019637911</v>
      </c>
      <c r="J99" s="17">
        <f t="shared" si="24"/>
        <v>8689.996813682721</v>
      </c>
      <c r="K99" s="17">
        <f>SUM($J99:J$136)</f>
        <v>51939.089119389319</v>
      </c>
      <c r="L99" s="19">
        <f t="shared" si="25"/>
        <v>5.9768824123858488</v>
      </c>
      <c r="N99" s="6">
        <v>85</v>
      </c>
      <c r="O99" s="6">
        <f t="shared" si="17"/>
        <v>85</v>
      </c>
      <c r="P99" s="20">
        <f t="shared" si="18"/>
        <v>27629.883370963806</v>
      </c>
      <c r="Q99" s="20">
        <f t="shared" si="19"/>
        <v>46777.199441562152</v>
      </c>
      <c r="R99" s="5">
        <f t="shared" si="20"/>
        <v>46777.199441562152</v>
      </c>
      <c r="S99" s="5">
        <f t="shared" si="21"/>
        <v>240103598.45610064</v>
      </c>
      <c r="T99" s="20">
        <f>SUM(S99:$S$136)</f>
        <v>878814788.55333257</v>
      </c>
      <c r="U99" s="6">
        <f t="shared" si="26"/>
        <v>3.6601483451486492</v>
      </c>
    </row>
    <row r="100" spans="1:21" x14ac:dyDescent="0.2">
      <c r="A100" s="13">
        <v>86</v>
      </c>
      <c r="B100" s="14">
        <f>Absterbeordnung!B94</f>
        <v>24268.763347609252</v>
      </c>
      <c r="C100" s="15">
        <f t="shared" si="15"/>
        <v>0.18213156881997952</v>
      </c>
      <c r="D100" s="14">
        <f t="shared" si="22"/>
        <v>4420.107941820891</v>
      </c>
      <c r="E100" s="14">
        <f>SUM(D100:$D$136)</f>
        <v>21713.932241845636</v>
      </c>
      <c r="F100" s="16">
        <f t="shared" si="23"/>
        <v>4.9125343832441448</v>
      </c>
      <c r="G100" s="5"/>
      <c r="H100" s="17">
        <f>Absterbeordnung!C94</f>
        <v>42552.344497904174</v>
      </c>
      <c r="I100" s="18">
        <f t="shared" si="16"/>
        <v>0.18213156881997952</v>
      </c>
      <c r="J100" s="17">
        <f t="shared" si="24"/>
        <v>7750.1252603715111</v>
      </c>
      <c r="K100" s="17">
        <f>SUM($J100:J$136)</f>
        <v>43249.092305706596</v>
      </c>
      <c r="L100" s="19">
        <f t="shared" si="25"/>
        <v>5.5804378449017999</v>
      </c>
      <c r="N100" s="20">
        <v>86</v>
      </c>
      <c r="O100" s="6">
        <f t="shared" si="17"/>
        <v>86</v>
      </c>
      <c r="P100" s="20">
        <f t="shared" si="18"/>
        <v>24268.763347609252</v>
      </c>
      <c r="Q100" s="20">
        <f t="shared" si="19"/>
        <v>42552.344497904174</v>
      </c>
      <c r="R100" s="5">
        <f t="shared" si="20"/>
        <v>42552.344497904174</v>
      </c>
      <c r="S100" s="5">
        <f t="shared" si="21"/>
        <v>188085955.85828474</v>
      </c>
      <c r="T100" s="20">
        <f>SUM(S100:$S$136)</f>
        <v>638711190.09723198</v>
      </c>
      <c r="U100" s="6">
        <f t="shared" si="26"/>
        <v>3.3958473251372121</v>
      </c>
    </row>
    <row r="101" spans="1:21" x14ac:dyDescent="0.2">
      <c r="A101" s="13">
        <v>87</v>
      </c>
      <c r="B101" s="14">
        <f>Absterbeordnung!B95</f>
        <v>20897.861304460766</v>
      </c>
      <c r="C101" s="15">
        <f t="shared" si="15"/>
        <v>0.17856036158821526</v>
      </c>
      <c r="D101" s="14">
        <f t="shared" si="22"/>
        <v>3731.5296709448862</v>
      </c>
      <c r="E101" s="14">
        <f>SUM(D101:$D$136)</f>
        <v>17293.824300024746</v>
      </c>
      <c r="F101" s="16">
        <f t="shared" si="23"/>
        <v>4.6345134100583634</v>
      </c>
      <c r="G101" s="5"/>
      <c r="H101" s="17">
        <f>Absterbeordnung!C95</f>
        <v>38065.25593453888</v>
      </c>
      <c r="I101" s="18">
        <f t="shared" si="16"/>
        <v>0.17856036158821526</v>
      </c>
      <c r="J101" s="17">
        <f t="shared" si="24"/>
        <v>6796.9458636192194</v>
      </c>
      <c r="K101" s="17">
        <f>SUM($J101:J$136)</f>
        <v>35498.967045335085</v>
      </c>
      <c r="L101" s="19">
        <f t="shared" si="25"/>
        <v>5.2227820785426546</v>
      </c>
      <c r="N101" s="20">
        <v>87</v>
      </c>
      <c r="O101" s="6">
        <f t="shared" si="17"/>
        <v>87</v>
      </c>
      <c r="P101" s="20">
        <f t="shared" si="18"/>
        <v>20897.861304460766</v>
      </c>
      <c r="Q101" s="20">
        <f t="shared" si="19"/>
        <v>38065.25593453888</v>
      </c>
      <c r="R101" s="5">
        <f t="shared" si="20"/>
        <v>38065.25593453888</v>
      </c>
      <c r="S101" s="5">
        <f t="shared" si="21"/>
        <v>142041631.95184273</v>
      </c>
      <c r="T101" s="20">
        <f>SUM(S101:$S$136)</f>
        <v>450625234.23894739</v>
      </c>
      <c r="U101" s="6">
        <f t="shared" si="26"/>
        <v>3.1724870240277565</v>
      </c>
    </row>
    <row r="102" spans="1:21" x14ac:dyDescent="0.2">
      <c r="A102" s="13">
        <v>88</v>
      </c>
      <c r="B102" s="14">
        <f>Absterbeordnung!B96</f>
        <v>17710.04094599561</v>
      </c>
      <c r="C102" s="15">
        <f t="shared" si="15"/>
        <v>0.17505917802766199</v>
      </c>
      <c r="D102" s="14">
        <f t="shared" si="22"/>
        <v>3100.3052108422289</v>
      </c>
      <c r="E102" s="14">
        <f>SUM(D102:$D$136)</f>
        <v>13562.294629079855</v>
      </c>
      <c r="F102" s="16">
        <f t="shared" si="23"/>
        <v>4.374503059134466</v>
      </c>
      <c r="G102" s="5"/>
      <c r="H102" s="17">
        <f>Absterbeordnung!C96</f>
        <v>33570.18042110993</v>
      </c>
      <c r="I102" s="18">
        <f t="shared" si="16"/>
        <v>0.17505917802766199</v>
      </c>
      <c r="J102" s="17">
        <f t="shared" si="24"/>
        <v>5876.7681907598162</v>
      </c>
      <c r="K102" s="17">
        <f>SUM($J102:J$136)</f>
        <v>28702.021181715867</v>
      </c>
      <c r="L102" s="19">
        <f t="shared" si="25"/>
        <v>4.8839804889436929</v>
      </c>
      <c r="N102" s="20">
        <v>88</v>
      </c>
      <c r="O102" s="6">
        <f t="shared" si="17"/>
        <v>88</v>
      </c>
      <c r="P102" s="20">
        <f t="shared" si="18"/>
        <v>17710.04094599561</v>
      </c>
      <c r="Q102" s="20">
        <f t="shared" si="19"/>
        <v>33570.18042110993</v>
      </c>
      <c r="R102" s="5">
        <f t="shared" si="20"/>
        <v>33570.18042110993</v>
      </c>
      <c r="S102" s="5">
        <f t="shared" si="21"/>
        <v>104077805.28848089</v>
      </c>
      <c r="T102" s="20">
        <f>SUM(S102:$S$136)</f>
        <v>308583602.28710461</v>
      </c>
      <c r="U102" s="6">
        <f t="shared" si="26"/>
        <v>2.9649318741087827</v>
      </c>
    </row>
    <row r="103" spans="1:21" x14ac:dyDescent="0.2">
      <c r="A103" s="13">
        <v>89</v>
      </c>
      <c r="B103" s="14">
        <f>Absterbeordnung!B97</f>
        <v>14706.124329777937</v>
      </c>
      <c r="C103" s="15">
        <f t="shared" si="15"/>
        <v>0.17162664512515882</v>
      </c>
      <c r="D103" s="14">
        <f t="shared" si="22"/>
        <v>2523.9627815132621</v>
      </c>
      <c r="E103" s="14">
        <f>SUM(D103:$D$136)</f>
        <v>10461.989418237627</v>
      </c>
      <c r="F103" s="16">
        <f t="shared" si="23"/>
        <v>4.1450648539139934</v>
      </c>
      <c r="G103" s="5"/>
      <c r="H103" s="17">
        <f>Absterbeordnung!C97</f>
        <v>29085.579936157344</v>
      </c>
      <c r="I103" s="18">
        <f t="shared" si="16"/>
        <v>0.17162664512515882</v>
      </c>
      <c r="J103" s="17">
        <f t="shared" si="24"/>
        <v>4991.860505962316</v>
      </c>
      <c r="K103" s="17">
        <f>SUM($J103:J$136)</f>
        <v>22825.252990956051</v>
      </c>
      <c r="L103" s="19">
        <f t="shared" si="25"/>
        <v>4.5724941559751908</v>
      </c>
      <c r="N103" s="20">
        <v>89</v>
      </c>
      <c r="O103" s="6">
        <f t="shared" si="17"/>
        <v>89</v>
      </c>
      <c r="P103" s="20">
        <f t="shared" si="18"/>
        <v>14706.124329777937</v>
      </c>
      <c r="Q103" s="20">
        <f t="shared" si="19"/>
        <v>29085.579936157344</v>
      </c>
      <c r="R103" s="5">
        <f t="shared" si="20"/>
        <v>29085.579936157344</v>
      </c>
      <c r="S103" s="5">
        <f t="shared" si="21"/>
        <v>73410921.237590015</v>
      </c>
      <c r="T103" s="20">
        <f>SUM(S103:$S$136)</f>
        <v>204505796.9986237</v>
      </c>
      <c r="U103" s="6">
        <f t="shared" si="26"/>
        <v>2.7857680240349123</v>
      </c>
    </row>
    <row r="104" spans="1:21" x14ac:dyDescent="0.2">
      <c r="A104" s="13">
        <v>90</v>
      </c>
      <c r="B104" s="14">
        <f>Absterbeordnung!B98</f>
        <v>12048.683980138185</v>
      </c>
      <c r="C104" s="15">
        <f t="shared" si="15"/>
        <v>0.16826141678937137</v>
      </c>
      <c r="D104" s="14">
        <f t="shared" si="22"/>
        <v>2027.3286369454531</v>
      </c>
      <c r="E104" s="14">
        <f>SUM(D104:$D$136)</f>
        <v>7938.0266367243639</v>
      </c>
      <c r="F104" s="16">
        <f t="shared" si="23"/>
        <v>3.9155105354228481</v>
      </c>
      <c r="G104" s="5"/>
      <c r="H104" s="17">
        <f>Absterbeordnung!C98</f>
        <v>24798.003738449665</v>
      </c>
      <c r="I104" s="18">
        <f t="shared" si="16"/>
        <v>0.16826141678937137</v>
      </c>
      <c r="J104" s="17">
        <f t="shared" si="24"/>
        <v>4172.5472425796688</v>
      </c>
      <c r="K104" s="17">
        <f>SUM($J104:J$136)</f>
        <v>17833.392484993739</v>
      </c>
      <c r="L104" s="19">
        <f t="shared" si="25"/>
        <v>4.2739821620253915</v>
      </c>
      <c r="N104" s="20">
        <v>90</v>
      </c>
      <c r="O104" s="6">
        <f t="shared" si="17"/>
        <v>90</v>
      </c>
      <c r="P104" s="20">
        <f t="shared" si="18"/>
        <v>12048.683980138185</v>
      </c>
      <c r="Q104" s="20">
        <f t="shared" si="19"/>
        <v>24798.003738449665</v>
      </c>
      <c r="R104" s="5">
        <f t="shared" si="20"/>
        <v>24798.003738449665</v>
      </c>
      <c r="S104" s="5">
        <f t="shared" si="21"/>
        <v>50273703.118039407</v>
      </c>
      <c r="T104" s="20">
        <f>SUM(S104:$S$136)</f>
        <v>131094875.76103365</v>
      </c>
      <c r="U104" s="6">
        <f t="shared" si="26"/>
        <v>2.6076232230840715</v>
      </c>
    </row>
    <row r="105" spans="1:21" x14ac:dyDescent="0.2">
      <c r="A105" s="13">
        <v>91</v>
      </c>
      <c r="B105" s="14">
        <f>Absterbeordnung!B99</f>
        <v>9689.831769056882</v>
      </c>
      <c r="C105" s="15">
        <f t="shared" si="15"/>
        <v>0.16496217332291313</v>
      </c>
      <c r="D105" s="14">
        <f t="shared" si="22"/>
        <v>1598.4557077570314</v>
      </c>
      <c r="E105" s="14">
        <f>SUM(D105:$D$136)</f>
        <v>5910.6979997789113</v>
      </c>
      <c r="F105" s="16">
        <f t="shared" si="23"/>
        <v>3.6977552590886988</v>
      </c>
      <c r="G105" s="5"/>
      <c r="H105" s="17">
        <f>Absterbeordnung!C99</f>
        <v>20713.103714342156</v>
      </c>
      <c r="I105" s="18">
        <f t="shared" si="16"/>
        <v>0.16496217332291313</v>
      </c>
      <c r="J105" s="17">
        <f t="shared" si="24"/>
        <v>3416.8786049807863</v>
      </c>
      <c r="K105" s="17">
        <f>SUM($J105:J$136)</f>
        <v>13660.845242414074</v>
      </c>
      <c r="L105" s="19">
        <f t="shared" si="25"/>
        <v>3.9980481666807393</v>
      </c>
      <c r="N105" s="20">
        <v>91</v>
      </c>
      <c r="O105" s="6">
        <f t="shared" si="17"/>
        <v>91</v>
      </c>
      <c r="P105" s="20">
        <f t="shared" si="18"/>
        <v>9689.831769056882</v>
      </c>
      <c r="Q105" s="20">
        <f t="shared" si="19"/>
        <v>20713.103714342156</v>
      </c>
      <c r="R105" s="5">
        <f t="shared" si="20"/>
        <v>20713.103714342156</v>
      </c>
      <c r="S105" s="5">
        <f t="shared" si="21"/>
        <v>33108978.857553583</v>
      </c>
      <c r="T105" s="20">
        <f>SUM(S105:$S$136)</f>
        <v>80821172.64299424</v>
      </c>
      <c r="U105" s="6">
        <f t="shared" si="26"/>
        <v>2.4410650956864366</v>
      </c>
    </row>
    <row r="106" spans="1:21" x14ac:dyDescent="0.2">
      <c r="A106" s="13">
        <v>92</v>
      </c>
      <c r="B106" s="14">
        <f>Absterbeordnung!B100</f>
        <v>7608.4696503588584</v>
      </c>
      <c r="C106" s="15">
        <f t="shared" si="15"/>
        <v>0.16172762090481677</v>
      </c>
      <c r="D106" s="14">
        <f t="shared" si="22"/>
        <v>1230.4996952790411</v>
      </c>
      <c r="E106" s="14">
        <f>SUM(D106:$D$136)</f>
        <v>4312.2422920218796</v>
      </c>
      <c r="F106" s="16">
        <f t="shared" si="23"/>
        <v>3.5044643314958237</v>
      </c>
      <c r="G106" s="5"/>
      <c r="H106" s="17">
        <f>Absterbeordnung!C100</f>
        <v>16817.972518741313</v>
      </c>
      <c r="I106" s="18">
        <f t="shared" si="16"/>
        <v>0.16172762090481677</v>
      </c>
      <c r="J106" s="17">
        <f t="shared" si="24"/>
        <v>2719.9306838986213</v>
      </c>
      <c r="K106" s="17">
        <f>SUM($J106:J$136)</f>
        <v>10243.966637433288</v>
      </c>
      <c r="L106" s="19">
        <f t="shared" si="25"/>
        <v>3.7662601837889729</v>
      </c>
      <c r="N106" s="20">
        <v>92</v>
      </c>
      <c r="O106" s="6">
        <f t="shared" si="17"/>
        <v>92</v>
      </c>
      <c r="P106" s="20">
        <f t="shared" si="18"/>
        <v>7608.4696503588584</v>
      </c>
      <c r="Q106" s="20">
        <f t="shared" si="19"/>
        <v>16817.972518741313</v>
      </c>
      <c r="R106" s="5">
        <f t="shared" si="20"/>
        <v>16817.972518741313</v>
      </c>
      <c r="S106" s="5">
        <f t="shared" si="21"/>
        <v>20694510.059522476</v>
      </c>
      <c r="T106" s="20">
        <f>SUM(S106:$S$136)</f>
        <v>47712193.785440668</v>
      </c>
      <c r="U106" s="6">
        <f t="shared" si="26"/>
        <v>2.3055483627401046</v>
      </c>
    </row>
    <row r="107" spans="1:21" x14ac:dyDescent="0.2">
      <c r="A107" s="13">
        <v>93</v>
      </c>
      <c r="B107" s="14">
        <f>Absterbeordnung!B101</f>
        <v>5845.0249028713224</v>
      </c>
      <c r="C107" s="15">
        <f t="shared" si="15"/>
        <v>0.15855649108315373</v>
      </c>
      <c r="D107" s="14">
        <f t="shared" si="22"/>
        <v>926.76663889292831</v>
      </c>
      <c r="E107" s="14">
        <f>SUM(D107:$D$136)</f>
        <v>3081.7425967428385</v>
      </c>
      <c r="F107" s="16">
        <f t="shared" si="23"/>
        <v>3.3252627656344456</v>
      </c>
      <c r="G107" s="5"/>
      <c r="H107" s="17">
        <f>Absterbeordnung!C101</f>
        <v>13355.896500610132</v>
      </c>
      <c r="I107" s="18">
        <f t="shared" si="16"/>
        <v>0.15855649108315373</v>
      </c>
      <c r="J107" s="17">
        <f t="shared" si="24"/>
        <v>2117.6640844065146</v>
      </c>
      <c r="K107" s="17">
        <f>SUM($J107:J$136)</f>
        <v>7524.0359535346633</v>
      </c>
      <c r="L107" s="19">
        <f t="shared" si="25"/>
        <v>3.5529884125334781</v>
      </c>
      <c r="N107" s="20">
        <v>93</v>
      </c>
      <c r="O107" s="6">
        <f t="shared" si="17"/>
        <v>93</v>
      </c>
      <c r="P107" s="20">
        <f t="shared" si="18"/>
        <v>5845.0249028713224</v>
      </c>
      <c r="Q107" s="20">
        <f t="shared" si="19"/>
        <v>13355.896500610132</v>
      </c>
      <c r="R107" s="5">
        <f t="shared" si="20"/>
        <v>13355.896500610132</v>
      </c>
      <c r="S107" s="5">
        <f t="shared" si="21"/>
        <v>12377799.309272274</v>
      </c>
      <c r="T107" s="20">
        <f>SUM(S107:$S$136)</f>
        <v>27017683.7259182</v>
      </c>
      <c r="U107" s="6">
        <f t="shared" si="26"/>
        <v>2.1827534160841591</v>
      </c>
    </row>
    <row r="108" spans="1:21" x14ac:dyDescent="0.2">
      <c r="A108" s="13">
        <v>94</v>
      </c>
      <c r="B108" s="14">
        <f>Absterbeordnung!B102</f>
        <v>4388.1255470594533</v>
      </c>
      <c r="C108" s="15">
        <f t="shared" si="15"/>
        <v>0.15544754027760166</v>
      </c>
      <c r="D108" s="14">
        <f t="shared" si="22"/>
        <v>682.12332271969717</v>
      </c>
      <c r="E108" s="14">
        <f>SUM(D108:$D$136)</f>
        <v>2154.9759578499102</v>
      </c>
      <c r="F108" s="16">
        <f t="shared" si="23"/>
        <v>3.1592175286688557</v>
      </c>
      <c r="G108" s="5"/>
      <c r="H108" s="17">
        <f>Absterbeordnung!C102</f>
        <v>10360.716325933545</v>
      </c>
      <c r="I108" s="18">
        <f t="shared" si="16"/>
        <v>0.15544754027760166</v>
      </c>
      <c r="J108" s="17">
        <f t="shared" si="24"/>
        <v>1610.5478683803599</v>
      </c>
      <c r="K108" s="17">
        <f>SUM($J108:J$136)</f>
        <v>5406.3718691281483</v>
      </c>
      <c r="L108" s="19">
        <f t="shared" si="25"/>
        <v>3.356852643296496</v>
      </c>
      <c r="N108" s="20">
        <v>94</v>
      </c>
      <c r="O108" s="6">
        <f t="shared" si="17"/>
        <v>94</v>
      </c>
      <c r="P108" s="20">
        <f t="shared" si="18"/>
        <v>4388.1255470594533</v>
      </c>
      <c r="Q108" s="20">
        <f t="shared" si="19"/>
        <v>10360.716325933545</v>
      </c>
      <c r="R108" s="5">
        <f t="shared" si="20"/>
        <v>10360.716325933545</v>
      </c>
      <c r="S108" s="5">
        <f t="shared" si="21"/>
        <v>7067286.2460020026</v>
      </c>
      <c r="T108" s="20">
        <f>SUM(S108:$S$136)</f>
        <v>14639884.416645927</v>
      </c>
      <c r="U108" s="6">
        <f t="shared" si="26"/>
        <v>2.0715001355616209</v>
      </c>
    </row>
    <row r="109" spans="1:21" x14ac:dyDescent="0.2">
      <c r="A109" s="13">
        <v>95</v>
      </c>
      <c r="B109" s="14">
        <f>Absterbeordnung!B103</f>
        <v>3215.6664638777888</v>
      </c>
      <c r="C109" s="15">
        <f t="shared" si="15"/>
        <v>0.15239954929176638</v>
      </c>
      <c r="D109" s="14">
        <f t="shared" si="22"/>
        <v>490.06611976762321</v>
      </c>
      <c r="E109" s="14">
        <f>SUM(D109:$D$136)</f>
        <v>1472.852635130213</v>
      </c>
      <c r="F109" s="16">
        <f t="shared" si="23"/>
        <v>3.0054161585963177</v>
      </c>
      <c r="G109" s="5"/>
      <c r="H109" s="17">
        <f>Absterbeordnung!C103</f>
        <v>7840.97802501775</v>
      </c>
      <c r="I109" s="18">
        <f t="shared" si="16"/>
        <v>0.15239954929176638</v>
      </c>
      <c r="J109" s="17">
        <f t="shared" si="24"/>
        <v>1194.9615170193497</v>
      </c>
      <c r="K109" s="17">
        <f>SUM($J109:J$136)</f>
        <v>3795.8240007477898</v>
      </c>
      <c r="L109" s="19">
        <f t="shared" si="25"/>
        <v>3.1765240526037166</v>
      </c>
      <c r="N109" s="20">
        <v>95</v>
      </c>
      <c r="O109" s="6">
        <f t="shared" si="17"/>
        <v>95</v>
      </c>
      <c r="P109" s="20">
        <f t="shared" si="18"/>
        <v>3215.6664638777888</v>
      </c>
      <c r="Q109" s="20">
        <f t="shared" si="19"/>
        <v>7840.97802501775</v>
      </c>
      <c r="R109" s="5">
        <f t="shared" si="20"/>
        <v>7840.97802501775</v>
      </c>
      <c r="S109" s="5">
        <f t="shared" si="21"/>
        <v>3842597.67590365</v>
      </c>
      <c r="T109" s="20">
        <f>SUM(S109:$S$136)</f>
        <v>7572598.1706439229</v>
      </c>
      <c r="U109" s="6">
        <f t="shared" si="26"/>
        <v>1.9706976398103144</v>
      </c>
    </row>
    <row r="110" spans="1:21" x14ac:dyDescent="0.2">
      <c r="A110" s="13">
        <v>96</v>
      </c>
      <c r="B110" s="14">
        <f>Absterbeordnung!B104</f>
        <v>2297.5124276931733</v>
      </c>
      <c r="C110" s="15">
        <f t="shared" si="15"/>
        <v>0.14941132283506506</v>
      </c>
      <c r="D110" s="14">
        <f t="shared" si="22"/>
        <v>343.27437105163881</v>
      </c>
      <c r="E110" s="14">
        <f>SUM(D110:$D$136)</f>
        <v>982.78651536258985</v>
      </c>
      <c r="F110" s="16">
        <f t="shared" si="23"/>
        <v>2.8629766689303735</v>
      </c>
      <c r="G110" s="5"/>
      <c r="H110" s="17">
        <f>Absterbeordnung!C104</f>
        <v>5781.7697166427934</v>
      </c>
      <c r="I110" s="18">
        <f t="shared" si="16"/>
        <v>0.14941132283506506</v>
      </c>
      <c r="J110" s="17">
        <f t="shared" si="24"/>
        <v>863.86186169131906</v>
      </c>
      <c r="K110" s="17">
        <f>SUM($J110:J$136)</f>
        <v>2600.8624837284406</v>
      </c>
      <c r="L110" s="19">
        <f t="shared" si="25"/>
        <v>3.0107388681754284</v>
      </c>
      <c r="N110" s="20">
        <v>96</v>
      </c>
      <c r="O110" s="6">
        <f t="shared" si="17"/>
        <v>96</v>
      </c>
      <c r="P110" s="20">
        <f t="shared" si="18"/>
        <v>2297.5124276931733</v>
      </c>
      <c r="Q110" s="20">
        <f t="shared" si="19"/>
        <v>5781.7697166427934</v>
      </c>
      <c r="R110" s="5">
        <f t="shared" si="20"/>
        <v>5781.7697166427934</v>
      </c>
      <c r="S110" s="5">
        <f t="shared" si="21"/>
        <v>1984733.3630459667</v>
      </c>
      <c r="T110" s="20">
        <f>SUM(S110:$S$136)</f>
        <v>3730000.4947402747</v>
      </c>
      <c r="U110" s="6">
        <f t="shared" si="26"/>
        <v>1.8793458931006479</v>
      </c>
    </row>
    <row r="111" spans="1:21" x14ac:dyDescent="0.2">
      <c r="A111" s="13">
        <v>97</v>
      </c>
      <c r="B111" s="14">
        <f>Absterbeordnung!B105</f>
        <v>1598.5834437815747</v>
      </c>
      <c r="C111" s="15">
        <f t="shared" ref="C111:C127" si="27">1/(((1+($B$5/100))^A111))</f>
        <v>0.14648168905398534</v>
      </c>
      <c r="D111" s="14">
        <f t="shared" si="22"/>
        <v>234.16320293886167</v>
      </c>
      <c r="E111" s="14">
        <f>SUM(D111:$D$136)</f>
        <v>639.51214431095116</v>
      </c>
      <c r="F111" s="16">
        <f t="shared" si="23"/>
        <v>2.7310531128920505</v>
      </c>
      <c r="G111" s="5"/>
      <c r="H111" s="17">
        <f>Absterbeordnung!C105</f>
        <v>4148.6598375189069</v>
      </c>
      <c r="I111" s="18">
        <f t="shared" ref="I111:I127" si="28">1/(((1+($B$5/100))^A111))</f>
        <v>0.14648168905398534</v>
      </c>
      <c r="J111" s="17">
        <f t="shared" si="24"/>
        <v>607.70270031020186</v>
      </c>
      <c r="K111" s="17">
        <f>SUM($J111:J$136)</f>
        <v>1737.0006220371206</v>
      </c>
      <c r="L111" s="19">
        <f t="shared" si="25"/>
        <v>2.8583065718655991</v>
      </c>
      <c r="N111" s="20">
        <v>97</v>
      </c>
      <c r="O111" s="6">
        <f t="shared" si="17"/>
        <v>97</v>
      </c>
      <c r="P111" s="20">
        <f t="shared" si="18"/>
        <v>1598.5834437815747</v>
      </c>
      <c r="Q111" s="20">
        <f t="shared" si="19"/>
        <v>4148.6598375189069</v>
      </c>
      <c r="R111" s="5">
        <f t="shared" si="20"/>
        <v>4148.6598375189069</v>
      </c>
      <c r="S111" s="5">
        <f t="shared" ref="S111:S136" si="29">P111*R111*I111</f>
        <v>971463.47545724479</v>
      </c>
      <c r="T111" s="20">
        <f>SUM(S111:$S$136)</f>
        <v>1745267.1316943078</v>
      </c>
      <c r="U111" s="6">
        <f t="shared" si="26"/>
        <v>1.7965339673453518</v>
      </c>
    </row>
    <row r="112" spans="1:21" x14ac:dyDescent="0.2">
      <c r="A112" s="13">
        <v>98</v>
      </c>
      <c r="B112" s="14">
        <f>Absterbeordnung!B106</f>
        <v>1081.9295154418403</v>
      </c>
      <c r="C112" s="15">
        <f t="shared" si="27"/>
        <v>0.14360949907253467</v>
      </c>
      <c r="D112" s="14">
        <f t="shared" si="22"/>
        <v>155.37535574439286</v>
      </c>
      <c r="E112" s="14">
        <f>SUM(D112:$D$136)</f>
        <v>405.34894137208954</v>
      </c>
      <c r="F112" s="16">
        <f t="shared" si="23"/>
        <v>2.6088367709929936</v>
      </c>
      <c r="G112" s="5"/>
      <c r="H112" s="17">
        <f>Absterbeordnung!C106</f>
        <v>2893.0619377011481</v>
      </c>
      <c r="I112" s="18">
        <f t="shared" si="28"/>
        <v>0.14360949907253467</v>
      </c>
      <c r="J112" s="17">
        <f t="shared" si="24"/>
        <v>415.47117565907837</v>
      </c>
      <c r="K112" s="17">
        <f>SUM($J112:J$136)</f>
        <v>1129.2979217269185</v>
      </c>
      <c r="L112" s="19">
        <f t="shared" si="25"/>
        <v>2.7181137654988183</v>
      </c>
      <c r="N112" s="20">
        <v>98</v>
      </c>
      <c r="O112" s="6">
        <f t="shared" si="17"/>
        <v>98</v>
      </c>
      <c r="P112" s="20">
        <f t="shared" si="18"/>
        <v>1081.9295154418403</v>
      </c>
      <c r="Q112" s="20">
        <f t="shared" si="19"/>
        <v>2893.0619377011481</v>
      </c>
      <c r="R112" s="5">
        <f t="shared" si="20"/>
        <v>2893.0619377011481</v>
      </c>
      <c r="S112" s="5">
        <f t="shared" si="29"/>
        <v>449510.52776087838</v>
      </c>
      <c r="T112" s="20">
        <f>SUM(S112:$S$136)</f>
        <v>773803.65623706311</v>
      </c>
      <c r="U112" s="6">
        <f t="shared" si="26"/>
        <v>1.7214361142809445</v>
      </c>
    </row>
    <row r="113" spans="1:21" x14ac:dyDescent="0.2">
      <c r="A113" s="13">
        <v>99</v>
      </c>
      <c r="B113" s="14">
        <f>Absterbeordnung!B107</f>
        <v>711.45017533542136</v>
      </c>
      <c r="C113" s="15">
        <f t="shared" si="27"/>
        <v>0.14079362654170063</v>
      </c>
      <c r="D113" s="14">
        <f t="shared" si="22"/>
        <v>100.16765028920275</v>
      </c>
      <c r="E113" s="14">
        <f>SUM(D113:$D$136)</f>
        <v>249.97358562769662</v>
      </c>
      <c r="F113" s="16">
        <f t="shared" si="23"/>
        <v>2.4955520560378135</v>
      </c>
      <c r="G113" s="5"/>
      <c r="H113" s="17">
        <f>Absterbeordnung!C107</f>
        <v>1958.1992851260941</v>
      </c>
      <c r="I113" s="18">
        <f t="shared" si="28"/>
        <v>0.14079362654170063</v>
      </c>
      <c r="J113" s="17">
        <f t="shared" si="24"/>
        <v>275.70197884426847</v>
      </c>
      <c r="K113" s="17">
        <f>SUM($J113:J$136)</f>
        <v>713.8267460678403</v>
      </c>
      <c r="L113" s="19">
        <f t="shared" si="25"/>
        <v>2.5891244925414503</v>
      </c>
      <c r="N113" s="20">
        <v>99</v>
      </c>
      <c r="O113" s="6">
        <f t="shared" si="17"/>
        <v>99</v>
      </c>
      <c r="P113" s="20">
        <f t="shared" si="18"/>
        <v>711.45017533542136</v>
      </c>
      <c r="Q113" s="20">
        <f t="shared" si="19"/>
        <v>1958.1992851260941</v>
      </c>
      <c r="R113" s="5">
        <f t="shared" si="20"/>
        <v>1958.1992851260941</v>
      </c>
      <c r="S113" s="5">
        <f t="shared" si="29"/>
        <v>196148.22118907742</v>
      </c>
      <c r="T113" s="20">
        <f>SUM(S113:$S$136)</f>
        <v>324293.12847618468</v>
      </c>
      <c r="U113" s="6">
        <f t="shared" si="26"/>
        <v>1.6533064970473617</v>
      </c>
    </row>
    <row r="114" spans="1:21" x14ac:dyDescent="0.2">
      <c r="A114" s="13">
        <v>100</v>
      </c>
      <c r="B114" s="14">
        <f>Absterbeordnung!B108</f>
        <v>454.01220159479334</v>
      </c>
      <c r="C114" s="15">
        <f t="shared" si="27"/>
        <v>0.13803296719774574</v>
      </c>
      <c r="D114" s="14">
        <f t="shared" si="22"/>
        <v>62.668651330110436</v>
      </c>
      <c r="E114" s="14">
        <f>SUM(D114:$D$136)</f>
        <v>149.80593533849387</v>
      </c>
      <c r="F114" s="16">
        <f t="shared" si="23"/>
        <v>2.3904445389989832</v>
      </c>
      <c r="G114" s="5"/>
      <c r="H114" s="17">
        <f>Absterbeordnung!C108</f>
        <v>1284.8477825498326</v>
      </c>
      <c r="I114" s="18">
        <f t="shared" si="28"/>
        <v>0.13803296719774574</v>
      </c>
      <c r="J114" s="17">
        <f t="shared" si="24"/>
        <v>177.3513518227974</v>
      </c>
      <c r="K114" s="17">
        <f>SUM($J114:J$136)</f>
        <v>438.12476722357172</v>
      </c>
      <c r="L114" s="19">
        <f t="shared" si="25"/>
        <v>2.4703773764370798</v>
      </c>
      <c r="N114" s="20">
        <v>100</v>
      </c>
      <c r="O114" s="6">
        <f t="shared" si="17"/>
        <v>100</v>
      </c>
      <c r="P114" s="20">
        <f t="shared" si="18"/>
        <v>454.01220159479334</v>
      </c>
      <c r="Q114" s="20">
        <f t="shared" si="19"/>
        <v>1284.8477825498326</v>
      </c>
      <c r="R114" s="5">
        <f t="shared" si="20"/>
        <v>1284.8477825498326</v>
      </c>
      <c r="S114" s="5">
        <f t="shared" si="29"/>
        <v>80519.677696881001</v>
      </c>
      <c r="T114" s="20">
        <f>SUM(S114:$S$136)</f>
        <v>128144.90728710724</v>
      </c>
      <c r="U114" s="6">
        <f t="shared" si="26"/>
        <v>1.591473177146995</v>
      </c>
    </row>
    <row r="115" spans="1:21" x14ac:dyDescent="0.2">
      <c r="A115" s="13">
        <v>101</v>
      </c>
      <c r="B115" s="14">
        <f>Absterbeordnung!B109</f>
        <v>280.8430741730798</v>
      </c>
      <c r="C115" s="15">
        <f t="shared" si="27"/>
        <v>0.13532643842916248</v>
      </c>
      <c r="D115" s="14">
        <f t="shared" si="22"/>
        <v>38.005492985339991</v>
      </c>
      <c r="E115" s="14">
        <f>SUM(D115:$D$136)</f>
        <v>87.13728400838346</v>
      </c>
      <c r="F115" s="16">
        <f t="shared" si="23"/>
        <v>2.2927549983891873</v>
      </c>
      <c r="G115" s="5"/>
      <c r="H115" s="17">
        <f>Absterbeordnung!C109</f>
        <v>816.18477734377359</v>
      </c>
      <c r="I115" s="18">
        <f t="shared" si="28"/>
        <v>0.13532643842916248</v>
      </c>
      <c r="J115" s="17">
        <f t="shared" si="24"/>
        <v>110.45137901803186</v>
      </c>
      <c r="K115" s="17">
        <f>SUM($J115:J$136)</f>
        <v>260.77341540077441</v>
      </c>
      <c r="L115" s="19">
        <f t="shared" si="25"/>
        <v>2.3609792627233888</v>
      </c>
      <c r="N115" s="20">
        <v>101</v>
      </c>
      <c r="O115" s="6">
        <f t="shared" si="17"/>
        <v>101</v>
      </c>
      <c r="P115" s="20">
        <f t="shared" si="18"/>
        <v>280.8430741730798</v>
      </c>
      <c r="Q115" s="20">
        <f t="shared" si="19"/>
        <v>816.18477734377359</v>
      </c>
      <c r="R115" s="5">
        <f t="shared" si="20"/>
        <v>816.18477734377359</v>
      </c>
      <c r="S115" s="5">
        <f t="shared" si="29"/>
        <v>31019.50483008007</v>
      </c>
      <c r="T115" s="20">
        <f>SUM(S115:$S$136)</f>
        <v>47625.229590226278</v>
      </c>
      <c r="U115" s="6">
        <f t="shared" si="26"/>
        <v>1.5353317163220281</v>
      </c>
    </row>
    <row r="116" spans="1:21" x14ac:dyDescent="0.2">
      <c r="A116" s="21">
        <v>102</v>
      </c>
      <c r="B116" s="14">
        <f>Absterbeordnung!B110</f>
        <v>168.20105645083368</v>
      </c>
      <c r="C116" s="15">
        <f t="shared" si="27"/>
        <v>0.13267297885212007</v>
      </c>
      <c r="D116" s="14">
        <f t="shared" si="22"/>
        <v>22.315735205405709</v>
      </c>
      <c r="E116" s="14">
        <f>SUM(D116:$D$136)</f>
        <v>49.131791023043462</v>
      </c>
      <c r="F116" s="16">
        <f t="shared" si="23"/>
        <v>2.2016658008713912</v>
      </c>
      <c r="G116" s="5"/>
      <c r="H116" s="17">
        <f>Absterbeordnung!C110</f>
        <v>501.31846952738613</v>
      </c>
      <c r="I116" s="18">
        <f t="shared" si="28"/>
        <v>0.13267297885212007</v>
      </c>
      <c r="J116" s="17">
        <f t="shared" si="24"/>
        <v>66.511414705784091</v>
      </c>
      <c r="K116" s="17">
        <f>SUM($J116:J$136)</f>
        <v>150.32203638274254</v>
      </c>
      <c r="L116" s="19">
        <f t="shared" si="25"/>
        <v>2.2600938056677653</v>
      </c>
      <c r="N116" s="6">
        <v>102</v>
      </c>
      <c r="O116" s="6">
        <f t="shared" si="17"/>
        <v>102</v>
      </c>
      <c r="P116" s="20">
        <f t="shared" si="18"/>
        <v>168.20105645083368</v>
      </c>
      <c r="Q116" s="20">
        <f t="shared" si="19"/>
        <v>501.31846952738613</v>
      </c>
      <c r="R116" s="5">
        <f t="shared" si="20"/>
        <v>501.31846952738613</v>
      </c>
      <c r="S116" s="5">
        <f t="shared" si="29"/>
        <v>11187.2902195524</v>
      </c>
      <c r="T116" s="20">
        <f>SUM(S116:$S$136)</f>
        <v>16605.7247601462</v>
      </c>
      <c r="U116" s="6">
        <f t="shared" si="26"/>
        <v>1.4843384263978261</v>
      </c>
    </row>
    <row r="117" spans="1:21" x14ac:dyDescent="0.2">
      <c r="A117" s="21">
        <v>103</v>
      </c>
      <c r="B117" s="14">
        <f>Absterbeordnung!B111</f>
        <v>97.422254428272609</v>
      </c>
      <c r="C117" s="15">
        <f t="shared" si="27"/>
        <v>0.13007154789423539</v>
      </c>
      <c r="D117" s="14">
        <f t="shared" si="22"/>
        <v>12.671863432831447</v>
      </c>
      <c r="E117" s="14">
        <f>SUM(D117:$D$136)</f>
        <v>26.81605581763775</v>
      </c>
      <c r="F117" s="16">
        <f t="shared" si="23"/>
        <v>2.1161888273006642</v>
      </c>
      <c r="G117" s="5"/>
      <c r="H117" s="17">
        <f>Absterbeordnung!C111</f>
        <v>297.35394678261162</v>
      </c>
      <c r="I117" s="18">
        <f t="shared" si="28"/>
        <v>0.13007154789423539</v>
      </c>
      <c r="J117" s="17">
        <f t="shared" si="24"/>
        <v>38.677288130474388</v>
      </c>
      <c r="K117" s="17">
        <f>SUM($J117:J$136)</f>
        <v>83.810621676958462</v>
      </c>
      <c r="L117" s="19">
        <f t="shared" si="25"/>
        <v>2.1669208398021804</v>
      </c>
      <c r="N117" s="6">
        <v>103</v>
      </c>
      <c r="O117" s="6">
        <f t="shared" si="17"/>
        <v>103</v>
      </c>
      <c r="P117" s="20">
        <f t="shared" si="18"/>
        <v>97.422254428272609</v>
      </c>
      <c r="Q117" s="20">
        <f t="shared" si="19"/>
        <v>297.35394678261162</v>
      </c>
      <c r="R117" s="5">
        <f t="shared" si="20"/>
        <v>297.35394678261162</v>
      </c>
      <c r="S117" s="5">
        <f t="shared" si="29"/>
        <v>3768.0286048426842</v>
      </c>
      <c r="T117" s="20">
        <f>SUM(S117:$S$136)</f>
        <v>5418.4345405938029</v>
      </c>
      <c r="U117" s="6">
        <f t="shared" si="26"/>
        <v>1.4380024964858311</v>
      </c>
    </row>
    <row r="118" spans="1:21" x14ac:dyDescent="0.2">
      <c r="A118" s="21">
        <v>104</v>
      </c>
      <c r="B118" s="14">
        <f>Absterbeordnung!B112</f>
        <v>54.506429513713584</v>
      </c>
      <c r="C118" s="15">
        <f t="shared" si="27"/>
        <v>0.12752112538650526</v>
      </c>
      <c r="D118" s="14">
        <f t="shared" si="22"/>
        <v>6.9507212323889807</v>
      </c>
      <c r="E118" s="14">
        <f>SUM(D118:$D$136)</f>
        <v>14.144192384806303</v>
      </c>
      <c r="F118" s="16">
        <f t="shared" si="23"/>
        <v>2.0349244217847748</v>
      </c>
      <c r="G118" s="5"/>
      <c r="H118" s="17">
        <f>Absterbeordnung!C112</f>
        <v>170.104138915259</v>
      </c>
      <c r="I118" s="18">
        <f t="shared" si="28"/>
        <v>0.12752112538650526</v>
      </c>
      <c r="J118" s="17">
        <f t="shared" si="24"/>
        <v>21.69187122737625</v>
      </c>
      <c r="K118" s="17">
        <f>SUM($J118:J$136)</f>
        <v>45.133333546484067</v>
      </c>
      <c r="L118" s="19">
        <f t="shared" si="25"/>
        <v>2.0806565313518686</v>
      </c>
      <c r="N118" s="6">
        <v>104</v>
      </c>
      <c r="O118" s="6">
        <f t="shared" si="17"/>
        <v>104</v>
      </c>
      <c r="P118" s="20">
        <f t="shared" si="18"/>
        <v>54.506429513713584</v>
      </c>
      <c r="Q118" s="20">
        <f t="shared" si="19"/>
        <v>170.104138915259</v>
      </c>
      <c r="R118" s="5">
        <f t="shared" si="20"/>
        <v>170.104138915259</v>
      </c>
      <c r="S118" s="5">
        <f t="shared" si="29"/>
        <v>1182.3464500755354</v>
      </c>
      <c r="T118" s="20">
        <f>SUM(S118:$S$136)</f>
        <v>1650.4059357511189</v>
      </c>
      <c r="U118" s="6">
        <f t="shared" si="26"/>
        <v>1.395873380129556</v>
      </c>
    </row>
    <row r="119" spans="1:21" x14ac:dyDescent="0.2">
      <c r="A119" s="21">
        <v>105</v>
      </c>
      <c r="B119" s="14">
        <f>Absterbeordnung!B113</f>
        <v>29.423412719818767</v>
      </c>
      <c r="C119" s="15">
        <f t="shared" si="27"/>
        <v>0.12502071116324046</v>
      </c>
      <c r="D119" s="14">
        <f t="shared" si="22"/>
        <v>3.6785359830812774</v>
      </c>
      <c r="E119" s="14">
        <f>SUM(D119:$D$136)</f>
        <v>7.193471152417322</v>
      </c>
      <c r="F119" s="16">
        <f t="shared" si="23"/>
        <v>1.9555255638390698</v>
      </c>
      <c r="G119" s="5"/>
      <c r="H119" s="17">
        <f>Absterbeordnung!C113</f>
        <v>93.731077563265259</v>
      </c>
      <c r="I119" s="18">
        <f t="shared" si="28"/>
        <v>0.12502071116324046</v>
      </c>
      <c r="J119" s="17">
        <f t="shared" si="24"/>
        <v>11.718325975056274</v>
      </c>
      <c r="K119" s="17">
        <f>SUM($J119:J$136)</f>
        <v>23.441462319107828</v>
      </c>
      <c r="L119" s="19">
        <f t="shared" si="25"/>
        <v>2.00041049967423</v>
      </c>
      <c r="N119" s="6">
        <v>105</v>
      </c>
      <c r="O119" s="6">
        <f t="shared" si="17"/>
        <v>105</v>
      </c>
      <c r="P119" s="20">
        <f t="shared" si="18"/>
        <v>29.423412719818767</v>
      </c>
      <c r="Q119" s="20">
        <f t="shared" si="19"/>
        <v>93.731077563265259</v>
      </c>
      <c r="R119" s="5">
        <f t="shared" si="20"/>
        <v>93.731077563265259</v>
      </c>
      <c r="S119" s="5">
        <f t="shared" si="29"/>
        <v>344.79314154945342</v>
      </c>
      <c r="T119" s="20">
        <f>SUM(S119:$S$136)</f>
        <v>468.05948567558369</v>
      </c>
      <c r="U119" s="6">
        <f t="shared" si="26"/>
        <v>1.3575081092744135</v>
      </c>
    </row>
    <row r="120" spans="1:21" x14ac:dyDescent="0.2">
      <c r="A120" s="21">
        <v>106</v>
      </c>
      <c r="B120" s="14">
        <f>Absterbeordnung!B114</f>
        <v>15.306988341122983</v>
      </c>
      <c r="C120" s="15">
        <f t="shared" si="27"/>
        <v>0.12256932466984359</v>
      </c>
      <c r="D120" s="14">
        <f t="shared" si="22"/>
        <v>1.8761672237006135</v>
      </c>
      <c r="E120" s="14">
        <f>SUM(D120:$D$136)</f>
        <v>3.5149351693360447</v>
      </c>
      <c r="F120" s="16">
        <f t="shared" si="23"/>
        <v>1.8734658216675759</v>
      </c>
      <c r="G120" s="5"/>
      <c r="H120" s="17">
        <f>Absterbeordnung!C114</f>
        <v>49.68511258483332</v>
      </c>
      <c r="I120" s="18">
        <f t="shared" si="28"/>
        <v>0.12256932466984359</v>
      </c>
      <c r="J120" s="17">
        <f t="shared" si="24"/>
        <v>6.089870695668167</v>
      </c>
      <c r="K120" s="17">
        <f>SUM($J120:J$136)</f>
        <v>11.723136344051545</v>
      </c>
      <c r="L120" s="19">
        <f t="shared" si="25"/>
        <v>1.9250222098131606</v>
      </c>
      <c r="N120" s="6">
        <v>106</v>
      </c>
      <c r="O120" s="6">
        <f t="shared" si="17"/>
        <v>106</v>
      </c>
      <c r="P120" s="20">
        <f t="shared" si="18"/>
        <v>15.306988341122983</v>
      </c>
      <c r="Q120" s="20">
        <f t="shared" si="19"/>
        <v>49.68511258483332</v>
      </c>
      <c r="R120" s="5">
        <f t="shared" si="20"/>
        <v>49.68511258483332</v>
      </c>
      <c r="S120" s="5">
        <f t="shared" si="29"/>
        <v>93.21757973753914</v>
      </c>
      <c r="T120" s="20">
        <f>SUM(S120:$S$136)</f>
        <v>123.26634412613026</v>
      </c>
      <c r="U120" s="6">
        <f t="shared" si="26"/>
        <v>1.3223508320339961</v>
      </c>
    </row>
    <row r="121" spans="1:21" x14ac:dyDescent="0.2">
      <c r="A121" s="21">
        <v>107</v>
      </c>
      <c r="B121" s="14">
        <f>Absterbeordnung!B115</f>
        <v>7.6653767525619863</v>
      </c>
      <c r="C121" s="15">
        <f t="shared" si="27"/>
        <v>0.12016600457827803</v>
      </c>
      <c r="D121" s="14">
        <f t="shared" si="22"/>
        <v>0.92111769794258957</v>
      </c>
      <c r="E121" s="14">
        <f>SUM(D121:$D$136)</f>
        <v>1.6387679456354314</v>
      </c>
      <c r="F121" s="16">
        <f t="shared" si="23"/>
        <v>1.7791080871595313</v>
      </c>
      <c r="G121" s="5"/>
      <c r="H121" s="17">
        <f>Absterbeordnung!C115</f>
        <v>25.304005310037443</v>
      </c>
      <c r="I121" s="18">
        <f t="shared" si="28"/>
        <v>0.12016600457827803</v>
      </c>
      <c r="J121" s="17">
        <f t="shared" si="24"/>
        <v>3.0406812179347309</v>
      </c>
      <c r="K121" s="17">
        <f>SUM($J121:J$136)</f>
        <v>5.6332656483833796</v>
      </c>
      <c r="L121" s="19">
        <f t="shared" si="25"/>
        <v>1.8526327637231124</v>
      </c>
      <c r="N121" s="6">
        <v>107</v>
      </c>
      <c r="O121" s="6">
        <f t="shared" si="17"/>
        <v>107</v>
      </c>
      <c r="P121" s="20">
        <f t="shared" si="18"/>
        <v>7.6653767525619863</v>
      </c>
      <c r="Q121" s="20">
        <f t="shared" si="19"/>
        <v>25.304005310037443</v>
      </c>
      <c r="R121" s="5">
        <f t="shared" si="20"/>
        <v>25.304005310037443</v>
      </c>
      <c r="S121" s="5">
        <f t="shared" si="29"/>
        <v>23.307967119908753</v>
      </c>
      <c r="T121" s="20">
        <f>SUM(S121:$S$136)</f>
        <v>30.048764388591124</v>
      </c>
      <c r="U121" s="6">
        <f t="shared" si="26"/>
        <v>1.2892057138232638</v>
      </c>
    </row>
    <row r="122" spans="1:21" x14ac:dyDescent="0.2">
      <c r="A122" s="21">
        <v>108</v>
      </c>
      <c r="B122" s="14">
        <f>Absterbeordnung!B116</f>
        <v>3.6907952489003786</v>
      </c>
      <c r="C122" s="15">
        <f t="shared" si="27"/>
        <v>0.11780980841007649</v>
      </c>
      <c r="D122" s="14">
        <f t="shared" si="22"/>
        <v>0.43481188115377417</v>
      </c>
      <c r="E122" s="14">
        <f>SUM(D122:$D$136)</f>
        <v>0.7176502476928418</v>
      </c>
      <c r="F122" s="16">
        <f t="shared" si="23"/>
        <v>1.6504844480986938</v>
      </c>
      <c r="G122" s="5"/>
      <c r="H122" s="17">
        <f>Absterbeordnung!C116</f>
        <v>12.365707493355325</v>
      </c>
      <c r="I122" s="18">
        <f t="shared" si="28"/>
        <v>0.11780980841007649</v>
      </c>
      <c r="J122" s="17">
        <f t="shared" si="24"/>
        <v>1.456801630647238</v>
      </c>
      <c r="K122" s="17">
        <f>SUM($J122:J$136)</f>
        <v>2.5925844304486492</v>
      </c>
      <c r="L122" s="19">
        <f t="shared" si="25"/>
        <v>1.7796413567280245</v>
      </c>
      <c r="N122" s="6">
        <v>108</v>
      </c>
      <c r="O122" s="6">
        <f t="shared" si="17"/>
        <v>108</v>
      </c>
      <c r="P122" s="20">
        <f t="shared" si="18"/>
        <v>3.6907952489003786</v>
      </c>
      <c r="Q122" s="20">
        <f t="shared" si="19"/>
        <v>12.365707493355325</v>
      </c>
      <c r="R122" s="5">
        <f t="shared" si="20"/>
        <v>12.365707493355325</v>
      </c>
      <c r="S122" s="5">
        <f t="shared" si="29"/>
        <v>5.3767565369831498</v>
      </c>
      <c r="T122" s="20">
        <f>SUM(S122:$S$136)</f>
        <v>6.7407972686823685</v>
      </c>
      <c r="U122" s="6">
        <f t="shared" si="26"/>
        <v>1.2536921138825767</v>
      </c>
    </row>
    <row r="123" spans="1:21" x14ac:dyDescent="0.2">
      <c r="A123" s="21">
        <v>109</v>
      </c>
      <c r="B123" s="14">
        <f>Absterbeordnung!B117</f>
        <v>1.7066510883805865</v>
      </c>
      <c r="C123" s="15">
        <f t="shared" si="27"/>
        <v>0.11549981216674166</v>
      </c>
      <c r="D123" s="14">
        <f t="shared" si="22"/>
        <v>0.19711788014212295</v>
      </c>
      <c r="E123" s="14">
        <f>SUM(D123:$D$136)</f>
        <v>0.28283836653906758</v>
      </c>
      <c r="F123" s="16">
        <f t="shared" si="23"/>
        <v>1.4348691571517498</v>
      </c>
      <c r="G123" s="5"/>
      <c r="H123" s="17">
        <f>Absterbeordnung!C117</f>
        <v>5.7911092720434443</v>
      </c>
      <c r="I123" s="18">
        <f t="shared" si="28"/>
        <v>0.11549981216674166</v>
      </c>
      <c r="J123" s="17">
        <f t="shared" si="24"/>
        <v>0.66887203315809385</v>
      </c>
      <c r="K123" s="17">
        <f>SUM($J123:J$136)</f>
        <v>1.1357827998014107</v>
      </c>
      <c r="L123" s="19">
        <f t="shared" si="25"/>
        <v>1.6980569428785766</v>
      </c>
      <c r="N123" s="6">
        <v>109</v>
      </c>
      <c r="O123" s="6">
        <f t="shared" si="17"/>
        <v>109</v>
      </c>
      <c r="P123" s="20">
        <f t="shared" si="18"/>
        <v>1.7066510883805865</v>
      </c>
      <c r="Q123" s="20">
        <f t="shared" si="19"/>
        <v>5.7911092720434443</v>
      </c>
      <c r="R123" s="5">
        <f t="shared" si="20"/>
        <v>5.7911092720434443</v>
      </c>
      <c r="S123" s="5">
        <f t="shared" si="29"/>
        <v>1.1415311833765966</v>
      </c>
      <c r="T123" s="20">
        <f>SUM(S123:$S$136)</f>
        <v>1.3640407316992194</v>
      </c>
      <c r="U123" s="6">
        <f t="shared" si="26"/>
        <v>1.1949220061290395</v>
      </c>
    </row>
    <row r="124" spans="1:21" x14ac:dyDescent="0.2">
      <c r="A124" s="21">
        <v>110</v>
      </c>
      <c r="B124" s="14">
        <f>Absterbeordnung!B118</f>
        <v>0.7570133187633058</v>
      </c>
      <c r="C124" s="15">
        <f t="shared" si="27"/>
        <v>0.11323510996739378</v>
      </c>
      <c r="D124" s="14">
        <f t="shared" si="22"/>
        <v>8.5720486396944656E-2</v>
      </c>
      <c r="E124" s="14">
        <f>SUM(D124:$D$136)</f>
        <v>8.5720486396944656E-2</v>
      </c>
      <c r="F124" s="16">
        <f t="shared" si="23"/>
        <v>1</v>
      </c>
      <c r="G124" s="5"/>
      <c r="H124" s="17">
        <f>Absterbeordnung!C118</f>
        <v>2.5957569500043527</v>
      </c>
      <c r="I124" s="18">
        <f t="shared" si="28"/>
        <v>0.11323510996739378</v>
      </c>
      <c r="J124" s="17">
        <f t="shared" si="24"/>
        <v>0.29393082368236956</v>
      </c>
      <c r="K124" s="17">
        <f>SUM($J124:J$136)</f>
        <v>0.46691076664331693</v>
      </c>
      <c r="L124" s="19">
        <f t="shared" si="25"/>
        <v>1.5885056245338689</v>
      </c>
      <c r="N124" s="6">
        <v>110</v>
      </c>
      <c r="O124" s="6">
        <f t="shared" si="17"/>
        <v>110</v>
      </c>
      <c r="P124" s="20">
        <f t="shared" si="18"/>
        <v>0.7570133187633058</v>
      </c>
      <c r="Q124" s="20">
        <f t="shared" si="19"/>
        <v>2.5957569500043527</v>
      </c>
      <c r="R124" s="5">
        <f t="shared" si="20"/>
        <v>2.5957569500043527</v>
      </c>
      <c r="S124" s="5">
        <f t="shared" si="29"/>
        <v>0.22250954832262265</v>
      </c>
      <c r="T124" s="20">
        <f>SUM(S124:$S$136)</f>
        <v>0.22250954832262265</v>
      </c>
      <c r="U124" s="6">
        <f t="shared" si="26"/>
        <v>1</v>
      </c>
    </row>
    <row r="125" spans="1:21" x14ac:dyDescent="0.2">
      <c r="A125" s="21">
        <v>111</v>
      </c>
      <c r="B125" s="14">
        <f>Absterbeordnung!B119</f>
        <v>0</v>
      </c>
      <c r="C125" s="15">
        <f t="shared" si="27"/>
        <v>0.11101481369352335</v>
      </c>
      <c r="D125" s="14">
        <f t="shared" si="22"/>
        <v>0</v>
      </c>
      <c r="E125" s="14">
        <f>SUM(D125:$D$136)</f>
        <v>0</v>
      </c>
      <c r="F125" s="16" t="e">
        <f t="shared" si="23"/>
        <v>#DIV/0!</v>
      </c>
      <c r="G125" s="25"/>
      <c r="H125" s="17">
        <f>Absterbeordnung!C119</f>
        <v>1.112172495502546</v>
      </c>
      <c r="I125" s="18">
        <f t="shared" si="28"/>
        <v>0.11101481369352335</v>
      </c>
      <c r="J125" s="17">
        <f t="shared" si="24"/>
        <v>0.12346762238327609</v>
      </c>
      <c r="K125" s="17">
        <f>SUM($J125:J$136)</f>
        <v>0.1729799429609474</v>
      </c>
      <c r="L125" s="19">
        <f t="shared" si="25"/>
        <v>1.4010146111340187</v>
      </c>
      <c r="N125" s="6">
        <v>111</v>
      </c>
      <c r="O125" s="6">
        <f t="shared" si="17"/>
        <v>111</v>
      </c>
      <c r="P125" s="20">
        <f t="shared" si="18"/>
        <v>0</v>
      </c>
      <c r="Q125" s="20">
        <f t="shared" si="19"/>
        <v>1.112172495502546</v>
      </c>
      <c r="R125" s="5">
        <f t="shared" si="20"/>
        <v>1.112172495502546</v>
      </c>
      <c r="S125" s="5">
        <f t="shared" si="29"/>
        <v>0</v>
      </c>
      <c r="T125" s="20">
        <f>SUM(S125:$S$136)</f>
        <v>0</v>
      </c>
      <c r="U125" s="6" t="e">
        <f t="shared" si="26"/>
        <v>#DIV/0!</v>
      </c>
    </row>
    <row r="126" spans="1:21" x14ac:dyDescent="0.2">
      <c r="A126" s="21">
        <v>112</v>
      </c>
      <c r="B126" s="14">
        <f>Absterbeordnung!B120</f>
        <v>0</v>
      </c>
      <c r="C126" s="15">
        <f t="shared" si="27"/>
        <v>0.10883805264070914</v>
      </c>
      <c r="D126" s="14">
        <f t="shared" si="22"/>
        <v>0</v>
      </c>
      <c r="E126" s="14">
        <f>SUM(D126:$D$136)</f>
        <v>0</v>
      </c>
      <c r="F126" s="16" t="e">
        <f t="shared" si="23"/>
        <v>#DIV/0!</v>
      </c>
      <c r="G126" s="5"/>
      <c r="H126" s="17">
        <f>Absterbeordnung!C120</f>
        <v>0.45491736921386283</v>
      </c>
      <c r="I126" s="18">
        <f t="shared" si="28"/>
        <v>0.10883805264070914</v>
      </c>
      <c r="J126" s="17">
        <f t="shared" si="24"/>
        <v>4.9512320577671319E-2</v>
      </c>
      <c r="K126" s="17">
        <f>SUM($J126:J$136)</f>
        <v>4.9512320577671319E-2</v>
      </c>
      <c r="L126" s="19">
        <f t="shared" si="25"/>
        <v>1</v>
      </c>
      <c r="N126" s="6">
        <v>112</v>
      </c>
      <c r="O126" s="6">
        <f t="shared" si="17"/>
        <v>112</v>
      </c>
      <c r="P126" s="20">
        <f t="shared" si="18"/>
        <v>0</v>
      </c>
      <c r="Q126" s="20">
        <f t="shared" si="19"/>
        <v>0.45491736921386283</v>
      </c>
      <c r="R126" s="5">
        <f t="shared" si="20"/>
        <v>0.45491736921386283</v>
      </c>
      <c r="S126" s="5">
        <f t="shared" si="29"/>
        <v>0</v>
      </c>
      <c r="T126" s="20">
        <f>SUM(S126:$S$136)</f>
        <v>0</v>
      </c>
      <c r="U126" s="6" t="e">
        <f t="shared" si="26"/>
        <v>#DIV/0!</v>
      </c>
    </row>
    <row r="127" spans="1:21" x14ac:dyDescent="0.2">
      <c r="A127" s="26">
        <v>113</v>
      </c>
      <c r="B127" s="14">
        <f>Absterbeordnung!B121</f>
        <v>0</v>
      </c>
      <c r="C127" s="15">
        <f t="shared" si="27"/>
        <v>0.10670397317716583</v>
      </c>
      <c r="D127" s="14">
        <f t="shared" si="22"/>
        <v>0</v>
      </c>
      <c r="E127" s="14">
        <f>SUM(D127:$D$136)</f>
        <v>0</v>
      </c>
      <c r="F127" s="16" t="e">
        <f t="shared" si="23"/>
        <v>#DIV/0!</v>
      </c>
      <c r="G127" s="27"/>
      <c r="H127" s="17">
        <f>Absterbeordnung!C121</f>
        <v>0</v>
      </c>
      <c r="I127" s="18">
        <f t="shared" si="28"/>
        <v>0.10670397317716583</v>
      </c>
      <c r="J127" s="17">
        <f t="shared" si="24"/>
        <v>0</v>
      </c>
      <c r="K127" s="17">
        <f>SUM($J127:J$136)</f>
        <v>0</v>
      </c>
      <c r="L127" s="19" t="e">
        <f t="shared" si="25"/>
        <v>#DIV/0!</v>
      </c>
      <c r="N127" s="28">
        <v>113</v>
      </c>
      <c r="O127" s="6">
        <f t="shared" si="17"/>
        <v>113</v>
      </c>
      <c r="P127" s="20">
        <f t="shared" si="18"/>
        <v>0</v>
      </c>
      <c r="Q127" s="20">
        <f t="shared" si="19"/>
        <v>0</v>
      </c>
      <c r="R127" s="5">
        <f t="shared" si="20"/>
        <v>0</v>
      </c>
      <c r="S127" s="5">
        <f t="shared" si="29"/>
        <v>0</v>
      </c>
      <c r="T127" s="20">
        <f>SUM(S127:$S$136)</f>
        <v>0</v>
      </c>
      <c r="U127" s="6" t="e">
        <f t="shared" si="26"/>
        <v>#DIV/0!</v>
      </c>
    </row>
    <row r="128" spans="1:21" x14ac:dyDescent="0.2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 x14ac:dyDescent="0.2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 x14ac:dyDescent="0.2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 x14ac:dyDescent="0.2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 x14ac:dyDescent="0.2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 x14ac:dyDescent="0.2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 x14ac:dyDescent="0.2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 x14ac:dyDescent="0.2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Frauen'!D5</f>
        <v>50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'2 Frauen'!D8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67" t="s">
        <v>0</v>
      </c>
      <c r="C11" s="267"/>
      <c r="D11" s="267"/>
      <c r="E11" s="267"/>
      <c r="F11" s="267"/>
      <c r="H11" s="264" t="s">
        <v>0</v>
      </c>
      <c r="I11" s="265"/>
      <c r="J11" s="265"/>
      <c r="K11" s="265"/>
      <c r="L11" s="266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378288878607.77191</v>
      </c>
    </row>
    <row r="15" spans="1:21" x14ac:dyDescent="0.2">
      <c r="A15" s="21">
        <v>1</v>
      </c>
      <c r="B15" s="17">
        <f>Absterbeordnung!C9</f>
        <v>99620.629425835097</v>
      </c>
      <c r="C15" s="18">
        <f t="shared" ref="C15:C46" si="1">1/(((1+($B$5/100))^A15))</f>
        <v>0.98039215686274506</v>
      </c>
      <c r="D15" s="17">
        <f t="shared" ref="D15:D46" si="2">B15*C15</f>
        <v>97667.283750818722</v>
      </c>
      <c r="E15" s="17">
        <f>SUM(D15:$D$136)</f>
        <v>3945433.0464166175</v>
      </c>
      <c r="F15" s="19">
        <f t="shared" ref="F15:F46" si="3">E15/D15</f>
        <v>40.396670152952254</v>
      </c>
      <c r="G15" s="5"/>
      <c r="H15" s="17">
        <f>Absterbeordnung!C9</f>
        <v>99620.629425835097</v>
      </c>
      <c r="I15" s="18">
        <f t="shared" ref="I15:I46" si="4">1/(((1+($B$5/100))^A15))</f>
        <v>0.98039215686274506</v>
      </c>
      <c r="J15" s="17">
        <f t="shared" ref="J15:J46" si="5">H15*I15</f>
        <v>97667.283750818722</v>
      </c>
      <c r="K15" s="17">
        <f>SUM($J15:J$136)</f>
        <v>3945433.0464166175</v>
      </c>
      <c r="L15" s="19">
        <f t="shared" ref="L15:L46" si="6">K15/J15</f>
        <v>40.396670152952254</v>
      </c>
      <c r="N15" s="6">
        <v>1</v>
      </c>
      <c r="O15" s="6">
        <f t="shared" si="0"/>
        <v>1</v>
      </c>
      <c r="P15" s="20">
        <f t="shared" ref="P15:P78" si="7">B15</f>
        <v>99620.629425835097</v>
      </c>
      <c r="Q15" s="20">
        <f t="shared" ref="Q15:Q78" si="8">B15</f>
        <v>99620.629425835097</v>
      </c>
      <c r="R15" s="5">
        <f t="shared" ref="R15:R78" si="9">LOOKUP(N15,$O$14:$O$136,$Q$14:$Q$136)</f>
        <v>99620.629425835097</v>
      </c>
      <c r="S15" s="5">
        <f t="shared" ref="S15:S46" si="10">P15*R15*I15</f>
        <v>9729676281.5681973</v>
      </c>
      <c r="T15" s="20">
        <f>SUM(S15:$S$127)</f>
        <v>378288878607.77191</v>
      </c>
      <c r="U15" s="6">
        <f t="shared" ref="U15:U46" si="11">T15/S15</f>
        <v>38.879903879679802</v>
      </c>
    </row>
    <row r="16" spans="1:21" x14ac:dyDescent="0.2">
      <c r="A16" s="21">
        <v>2</v>
      </c>
      <c r="B16" s="17">
        <f>Absterbeordnung!C10</f>
        <v>99583.109101729278</v>
      </c>
      <c r="C16" s="18">
        <f t="shared" si="1"/>
        <v>0.96116878123798544</v>
      </c>
      <c r="D16" s="17">
        <f t="shared" si="2"/>
        <v>95716.175607198471</v>
      </c>
      <c r="E16" s="17">
        <f>SUM(D16:$D$136)</f>
        <v>3847765.7626657989</v>
      </c>
      <c r="F16" s="19">
        <f t="shared" si="3"/>
        <v>40.199744068926449</v>
      </c>
      <c r="G16" s="5"/>
      <c r="H16" s="17">
        <f>Absterbeordnung!C10</f>
        <v>99583.109101729278</v>
      </c>
      <c r="I16" s="18">
        <f t="shared" si="4"/>
        <v>0.96116878123798544</v>
      </c>
      <c r="J16" s="17">
        <f t="shared" si="5"/>
        <v>95716.175607198471</v>
      </c>
      <c r="K16" s="17">
        <f>SUM($J16:J$136)</f>
        <v>3847765.7626657989</v>
      </c>
      <c r="L16" s="19">
        <f t="shared" si="6"/>
        <v>40.199744068926449</v>
      </c>
      <c r="N16" s="6">
        <v>2</v>
      </c>
      <c r="O16" s="6">
        <f t="shared" si="0"/>
        <v>2</v>
      </c>
      <c r="P16" s="20">
        <f t="shared" si="7"/>
        <v>99583.109101729278</v>
      </c>
      <c r="Q16" s="20">
        <f t="shared" si="8"/>
        <v>99583.109101729278</v>
      </c>
      <c r="R16" s="5">
        <f t="shared" si="9"/>
        <v>99583.109101729278</v>
      </c>
      <c r="S16" s="5">
        <f t="shared" si="10"/>
        <v>9531714358.2919235</v>
      </c>
      <c r="T16" s="20">
        <f>SUM(S16:$S$127)</f>
        <v>368559202326.20367</v>
      </c>
      <c r="U16" s="6">
        <f t="shared" si="11"/>
        <v>38.666622652784703</v>
      </c>
    </row>
    <row r="17" spans="1:21" x14ac:dyDescent="0.2">
      <c r="A17" s="21">
        <v>3</v>
      </c>
      <c r="B17" s="17">
        <f>Absterbeordnung!C11</f>
        <v>99563.133986407513</v>
      </c>
      <c r="C17" s="18">
        <f t="shared" si="1"/>
        <v>0.94232233454704462</v>
      </c>
      <c r="D17" s="17">
        <f t="shared" si="2"/>
        <v>93820.564852891723</v>
      </c>
      <c r="E17" s="17">
        <f>SUM(D17:$D$136)</f>
        <v>3752049.5870585996</v>
      </c>
      <c r="F17" s="19">
        <f t="shared" si="3"/>
        <v>39.991760792974532</v>
      </c>
      <c r="G17" s="5"/>
      <c r="H17" s="17">
        <f>Absterbeordnung!C11</f>
        <v>99563.133986407513</v>
      </c>
      <c r="I17" s="18">
        <f t="shared" si="4"/>
        <v>0.94232233454704462</v>
      </c>
      <c r="J17" s="17">
        <f t="shared" si="5"/>
        <v>93820.564852891723</v>
      </c>
      <c r="K17" s="17">
        <f>SUM($J17:J$136)</f>
        <v>3752049.5870585996</v>
      </c>
      <c r="L17" s="19">
        <f t="shared" si="6"/>
        <v>39.991760792974532</v>
      </c>
      <c r="N17" s="6">
        <v>3</v>
      </c>
      <c r="O17" s="6">
        <f t="shared" si="0"/>
        <v>3</v>
      </c>
      <c r="P17" s="20">
        <f t="shared" si="7"/>
        <v>99563.133986407513</v>
      </c>
      <c r="Q17" s="20">
        <f t="shared" si="8"/>
        <v>99563.133986407513</v>
      </c>
      <c r="R17" s="5">
        <f t="shared" si="9"/>
        <v>99563.133986407513</v>
      </c>
      <c r="S17" s="5">
        <f t="shared" si="10"/>
        <v>9341069469.1288948</v>
      </c>
      <c r="T17" s="20">
        <f>SUM(S17:$S$127)</f>
        <v>359027487967.9118</v>
      </c>
      <c r="U17" s="6">
        <f t="shared" si="11"/>
        <v>38.435372861154093</v>
      </c>
    </row>
    <row r="18" spans="1:21" x14ac:dyDescent="0.2">
      <c r="A18" s="21">
        <v>4</v>
      </c>
      <c r="B18" s="17">
        <f>Absterbeordnung!C12</f>
        <v>99545.754018661348</v>
      </c>
      <c r="C18" s="18">
        <f t="shared" si="1"/>
        <v>0.9238454260265142</v>
      </c>
      <c r="D18" s="17">
        <f t="shared" si="2"/>
        <v>91964.889530500775</v>
      </c>
      <c r="E18" s="17">
        <f>SUM(D18:$D$136)</f>
        <v>3658229.0222057076</v>
      </c>
      <c r="F18" s="19">
        <f t="shared" si="3"/>
        <v>39.778539841473211</v>
      </c>
      <c r="G18" s="5"/>
      <c r="H18" s="17">
        <f>Absterbeordnung!C12</f>
        <v>99545.754018661348</v>
      </c>
      <c r="I18" s="18">
        <f t="shared" si="4"/>
        <v>0.9238454260265142</v>
      </c>
      <c r="J18" s="17">
        <f t="shared" si="5"/>
        <v>91964.889530500775</v>
      </c>
      <c r="K18" s="17">
        <f>SUM($J18:J$136)</f>
        <v>3658229.0222057076</v>
      </c>
      <c r="L18" s="19">
        <f t="shared" si="6"/>
        <v>39.778539841473211</v>
      </c>
      <c r="N18" s="6">
        <v>4</v>
      </c>
      <c r="O18" s="6">
        <f t="shared" si="0"/>
        <v>4</v>
      </c>
      <c r="P18" s="20">
        <f t="shared" si="7"/>
        <v>99545.754018661348</v>
      </c>
      <c r="Q18" s="20">
        <f t="shared" si="8"/>
        <v>99545.754018661348</v>
      </c>
      <c r="R18" s="5">
        <f t="shared" si="9"/>
        <v>99545.754018661348</v>
      </c>
      <c r="S18" s="5">
        <f t="shared" si="10"/>
        <v>9154714271.5565948</v>
      </c>
      <c r="T18" s="20">
        <f>SUM(S18:$S$127)</f>
        <v>349686418498.7829</v>
      </c>
      <c r="U18" s="6">
        <f t="shared" si="11"/>
        <v>38.197414810121103</v>
      </c>
    </row>
    <row r="19" spans="1:21" x14ac:dyDescent="0.2">
      <c r="A19" s="21">
        <v>5</v>
      </c>
      <c r="B19" s="17">
        <f>Absterbeordnung!C13</f>
        <v>99532.12243407355</v>
      </c>
      <c r="C19" s="18">
        <f t="shared" si="1"/>
        <v>0.90573080982991594</v>
      </c>
      <c r="D19" s="17">
        <f t="shared" si="2"/>
        <v>90149.309856303778</v>
      </c>
      <c r="E19" s="17">
        <f>SUM(D19:$D$136)</f>
        <v>3566264.1326752068</v>
      </c>
      <c r="F19" s="19">
        <f t="shared" si="3"/>
        <v>39.559527836205973</v>
      </c>
      <c r="G19" s="5"/>
      <c r="H19" s="17">
        <f>Absterbeordnung!C13</f>
        <v>99532.12243407355</v>
      </c>
      <c r="I19" s="18">
        <f t="shared" si="4"/>
        <v>0.90573080982991594</v>
      </c>
      <c r="J19" s="17">
        <f t="shared" si="5"/>
        <v>90149.309856303778</v>
      </c>
      <c r="K19" s="17">
        <f>SUM($J19:J$136)</f>
        <v>3566264.1326752068</v>
      </c>
      <c r="L19" s="19">
        <f t="shared" si="6"/>
        <v>39.559527836205973</v>
      </c>
      <c r="N19" s="6">
        <v>5</v>
      </c>
      <c r="O19" s="6">
        <f t="shared" si="0"/>
        <v>5</v>
      </c>
      <c r="P19" s="20">
        <f t="shared" si="7"/>
        <v>99532.12243407355</v>
      </c>
      <c r="Q19" s="20">
        <f t="shared" si="8"/>
        <v>99532.12243407355</v>
      </c>
      <c r="R19" s="5">
        <f t="shared" si="9"/>
        <v>99532.12243407355</v>
      </c>
      <c r="S19" s="5">
        <f t="shared" si="10"/>
        <v>8972752145.9648609</v>
      </c>
      <c r="T19" s="20">
        <f>SUM(S19:$S$127)</f>
        <v>340531704227.22626</v>
      </c>
      <c r="U19" s="6">
        <f t="shared" si="11"/>
        <v>37.95175646084985</v>
      </c>
    </row>
    <row r="20" spans="1:21" x14ac:dyDescent="0.2">
      <c r="A20" s="21">
        <v>6</v>
      </c>
      <c r="B20" s="17">
        <f>Absterbeordnung!C14</f>
        <v>99520.139300198382</v>
      </c>
      <c r="C20" s="18">
        <f t="shared" si="1"/>
        <v>0.88797138218619198</v>
      </c>
      <c r="D20" s="17">
        <f t="shared" si="2"/>
        <v>88371.03564975952</v>
      </c>
      <c r="E20" s="17">
        <f>SUM(D20:$D$136)</f>
        <v>3476114.8228189028</v>
      </c>
      <c r="F20" s="19">
        <f t="shared" si="3"/>
        <v>39.33545417070556</v>
      </c>
      <c r="G20" s="5"/>
      <c r="H20" s="17">
        <f>Absterbeordnung!C14</f>
        <v>99520.139300198382</v>
      </c>
      <c r="I20" s="18">
        <f t="shared" si="4"/>
        <v>0.88797138218619198</v>
      </c>
      <c r="J20" s="17">
        <f t="shared" si="5"/>
        <v>88371.03564975952</v>
      </c>
      <c r="K20" s="17">
        <f>SUM($J20:J$136)</f>
        <v>3476114.8228189028</v>
      </c>
      <c r="L20" s="19">
        <f t="shared" si="6"/>
        <v>39.33545417070556</v>
      </c>
      <c r="N20" s="6">
        <v>6</v>
      </c>
      <c r="O20" s="6">
        <f t="shared" si="0"/>
        <v>6</v>
      </c>
      <c r="P20" s="20">
        <f t="shared" si="7"/>
        <v>99520.139300198382</v>
      </c>
      <c r="Q20" s="20">
        <f t="shared" si="8"/>
        <v>99520.139300198382</v>
      </c>
      <c r="R20" s="5">
        <f t="shared" si="9"/>
        <v>99520.139300198382</v>
      </c>
      <c r="S20" s="5">
        <f t="shared" si="10"/>
        <v>8794697777.9668655</v>
      </c>
      <c r="T20" s="20">
        <f>SUM(S20:$S$127)</f>
        <v>331558952081.26141</v>
      </c>
      <c r="U20" s="6">
        <f t="shared" si="11"/>
        <v>37.699868767737271</v>
      </c>
    </row>
    <row r="21" spans="1:21" x14ac:dyDescent="0.2">
      <c r="A21" s="21">
        <v>7</v>
      </c>
      <c r="B21" s="17">
        <f>Absterbeordnung!C15</f>
        <v>99508.972077707018</v>
      </c>
      <c r="C21" s="18">
        <f t="shared" si="1"/>
        <v>0.87056017861391388</v>
      </c>
      <c r="D21" s="17">
        <f t="shared" si="2"/>
        <v>86628.548505655592</v>
      </c>
      <c r="E21" s="17">
        <f>SUM(D21:$D$136)</f>
        <v>3387743.7871691431</v>
      </c>
      <c r="F21" s="19">
        <f t="shared" si="3"/>
        <v>39.106551426842529</v>
      </c>
      <c r="G21" s="5"/>
      <c r="H21" s="17">
        <f>Absterbeordnung!C15</f>
        <v>99508.972077707018</v>
      </c>
      <c r="I21" s="18">
        <f t="shared" si="4"/>
        <v>0.87056017861391388</v>
      </c>
      <c r="J21" s="17">
        <f t="shared" si="5"/>
        <v>86628.548505655592</v>
      </c>
      <c r="K21" s="17">
        <f>SUM($J21:J$136)</f>
        <v>3387743.7871691431</v>
      </c>
      <c r="L21" s="19">
        <f t="shared" si="6"/>
        <v>39.106551426842529</v>
      </c>
      <c r="N21" s="6">
        <v>7</v>
      </c>
      <c r="O21" s="6">
        <f t="shared" si="0"/>
        <v>7</v>
      </c>
      <c r="P21" s="20">
        <f t="shared" si="7"/>
        <v>99508.972077707018</v>
      </c>
      <c r="Q21" s="20">
        <f t="shared" si="8"/>
        <v>99508.972077707018</v>
      </c>
      <c r="R21" s="5">
        <f t="shared" si="9"/>
        <v>99508.972077707018</v>
      </c>
      <c r="S21" s="5">
        <f t="shared" si="10"/>
        <v>8620317814.3815689</v>
      </c>
      <c r="T21" s="20">
        <f>SUM(S21:$S$127)</f>
        <v>322764254303.29449</v>
      </c>
      <c r="U21" s="6">
        <f t="shared" si="11"/>
        <v>37.442268516459556</v>
      </c>
    </row>
    <row r="22" spans="1:21" x14ac:dyDescent="0.2">
      <c r="A22" s="21">
        <v>8</v>
      </c>
      <c r="B22" s="17">
        <f>Absterbeordnung!C16</f>
        <v>99500.607504551619</v>
      </c>
      <c r="C22" s="18">
        <f t="shared" si="1"/>
        <v>0.85349037119011162</v>
      </c>
      <c r="D22" s="17">
        <f t="shared" si="2"/>
        <v>84922.810432701372</v>
      </c>
      <c r="E22" s="17">
        <f>SUM(D22:$D$136)</f>
        <v>3301115.2386634871</v>
      </c>
      <c r="F22" s="19">
        <f t="shared" si="3"/>
        <v>38.871949972493148</v>
      </c>
      <c r="G22" s="5"/>
      <c r="H22" s="17">
        <f>Absterbeordnung!C16</f>
        <v>99500.607504551619</v>
      </c>
      <c r="I22" s="18">
        <f t="shared" si="4"/>
        <v>0.85349037119011162</v>
      </c>
      <c r="J22" s="17">
        <f t="shared" si="5"/>
        <v>84922.810432701372</v>
      </c>
      <c r="K22" s="17">
        <f>SUM($J22:J$136)</f>
        <v>3301115.2386634871</v>
      </c>
      <c r="L22" s="19">
        <f t="shared" si="6"/>
        <v>38.871949972493148</v>
      </c>
      <c r="N22" s="6">
        <v>8</v>
      </c>
      <c r="O22" s="6">
        <f t="shared" si="0"/>
        <v>8</v>
      </c>
      <c r="P22" s="20">
        <f t="shared" si="7"/>
        <v>99500.607504551619</v>
      </c>
      <c r="Q22" s="20">
        <f t="shared" si="8"/>
        <v>99500.607504551619</v>
      </c>
      <c r="R22" s="5">
        <f t="shared" si="9"/>
        <v>99500.607504551619</v>
      </c>
      <c r="S22" s="5">
        <f t="shared" si="10"/>
        <v>8449871229.0476599</v>
      </c>
      <c r="T22" s="20">
        <f>SUM(S22:$S$127)</f>
        <v>314143936488.9129</v>
      </c>
      <c r="U22" s="6">
        <f t="shared" si="11"/>
        <v>37.177363769639172</v>
      </c>
    </row>
    <row r="23" spans="1:21" x14ac:dyDescent="0.2">
      <c r="A23" s="21">
        <v>9</v>
      </c>
      <c r="B23" s="17">
        <f>Absterbeordnung!C17</f>
        <v>99491.196960467089</v>
      </c>
      <c r="C23" s="18">
        <f t="shared" si="1"/>
        <v>0.83675526587265847</v>
      </c>
      <c r="D23" s="17">
        <f t="shared" si="2"/>
        <v>83249.782964644663</v>
      </c>
      <c r="E23" s="17">
        <f>SUM(D23:$D$136)</f>
        <v>3216192.4282307862</v>
      </c>
      <c r="F23" s="19">
        <f t="shared" si="3"/>
        <v>38.633042798401895</v>
      </c>
      <c r="G23" s="5"/>
      <c r="H23" s="17">
        <f>Absterbeordnung!C17</f>
        <v>99491.196960467089</v>
      </c>
      <c r="I23" s="18">
        <f t="shared" si="4"/>
        <v>0.83675526587265847</v>
      </c>
      <c r="J23" s="17">
        <f t="shared" si="5"/>
        <v>83249.782964644663</v>
      </c>
      <c r="K23" s="17">
        <f>SUM($J23:J$136)</f>
        <v>3216192.4282307862</v>
      </c>
      <c r="L23" s="19">
        <f t="shared" si="6"/>
        <v>38.633042798401895</v>
      </c>
      <c r="N23" s="6">
        <v>9</v>
      </c>
      <c r="O23" s="6">
        <f t="shared" si="0"/>
        <v>9</v>
      </c>
      <c r="P23" s="20">
        <f t="shared" si="7"/>
        <v>99491.196960467089</v>
      </c>
      <c r="Q23" s="20">
        <f t="shared" si="8"/>
        <v>99491.196960467089</v>
      </c>
      <c r="R23" s="5">
        <f t="shared" si="9"/>
        <v>99491.196960467089</v>
      </c>
      <c r="S23" s="5">
        <f t="shared" si="10"/>
        <v>8282620553.8516006</v>
      </c>
      <c r="T23" s="20">
        <f>SUM(S23:$S$127)</f>
        <v>305694065259.8653</v>
      </c>
      <c r="U23" s="6">
        <f t="shared" si="11"/>
        <v>36.907892046039805</v>
      </c>
    </row>
    <row r="24" spans="1:21" x14ac:dyDescent="0.2">
      <c r="A24" s="21">
        <v>10</v>
      </c>
      <c r="B24" s="17">
        <f>Absterbeordnung!C18</f>
        <v>99483.306078655558</v>
      </c>
      <c r="C24" s="18">
        <f t="shared" si="1"/>
        <v>0.82034829987515534</v>
      </c>
      <c r="D24" s="17">
        <f t="shared" si="2"/>
        <v>81610.961007584789</v>
      </c>
      <c r="E24" s="17">
        <f>SUM(D24:$D$136)</f>
        <v>3132942.6452661413</v>
      </c>
      <c r="F24" s="19">
        <f t="shared" si="3"/>
        <v>38.388748356669524</v>
      </c>
      <c r="G24" s="5"/>
      <c r="H24" s="17">
        <f>Absterbeordnung!C18</f>
        <v>99483.306078655558</v>
      </c>
      <c r="I24" s="18">
        <f t="shared" si="4"/>
        <v>0.82034829987515534</v>
      </c>
      <c r="J24" s="17">
        <f t="shared" si="5"/>
        <v>81610.961007584789</v>
      </c>
      <c r="K24" s="17">
        <f>SUM($J24:J$136)</f>
        <v>3132942.6452661413</v>
      </c>
      <c r="L24" s="19">
        <f t="shared" si="6"/>
        <v>38.388748356669524</v>
      </c>
      <c r="N24" s="6">
        <v>10</v>
      </c>
      <c r="O24" s="6">
        <f t="shared" si="0"/>
        <v>10</v>
      </c>
      <c r="P24" s="20">
        <f t="shared" si="7"/>
        <v>99483.306078655558</v>
      </c>
      <c r="Q24" s="20">
        <f t="shared" si="8"/>
        <v>99483.306078655558</v>
      </c>
      <c r="R24" s="5">
        <f t="shared" si="9"/>
        <v>99483.306078655558</v>
      </c>
      <c r="S24" s="5">
        <f t="shared" si="10"/>
        <v>8118928213.290782</v>
      </c>
      <c r="T24" s="20">
        <f>SUM(S24:$S$127)</f>
        <v>297411444706.01361</v>
      </c>
      <c r="U24" s="6">
        <f t="shared" si="11"/>
        <v>36.631860375258341</v>
      </c>
    </row>
    <row r="25" spans="1:21" x14ac:dyDescent="0.2">
      <c r="A25" s="21">
        <v>11</v>
      </c>
      <c r="B25" s="17">
        <f>Absterbeordnung!C19</f>
        <v>99474.66131546571</v>
      </c>
      <c r="C25" s="18">
        <f t="shared" si="1"/>
        <v>0.80426303909328967</v>
      </c>
      <c r="D25" s="17">
        <f t="shared" si="2"/>
        <v>80003.793422352144</v>
      </c>
      <c r="E25" s="17">
        <f>SUM(D25:$D$136)</f>
        <v>3051331.6842585569</v>
      </c>
      <c r="F25" s="19">
        <f t="shared" si="3"/>
        <v>38.139837546828744</v>
      </c>
      <c r="G25" s="5"/>
      <c r="H25" s="17">
        <f>Absterbeordnung!C19</f>
        <v>99474.66131546571</v>
      </c>
      <c r="I25" s="18">
        <f t="shared" si="4"/>
        <v>0.80426303909328967</v>
      </c>
      <c r="J25" s="17">
        <f t="shared" si="5"/>
        <v>80003.793422352144</v>
      </c>
      <c r="K25" s="17">
        <f>SUM($J25:J$136)</f>
        <v>3051331.6842585569</v>
      </c>
      <c r="L25" s="19">
        <f t="shared" si="6"/>
        <v>38.139837546828744</v>
      </c>
      <c r="N25" s="6">
        <v>11</v>
      </c>
      <c r="O25" s="6">
        <f t="shared" si="0"/>
        <v>11</v>
      </c>
      <c r="P25" s="20">
        <f t="shared" si="7"/>
        <v>99474.66131546571</v>
      </c>
      <c r="Q25" s="20">
        <f t="shared" si="8"/>
        <v>99474.66131546571</v>
      </c>
      <c r="R25" s="5">
        <f t="shared" si="9"/>
        <v>99474.66131546571</v>
      </c>
      <c r="S25" s="5">
        <f t="shared" si="10"/>
        <v>7958350254.6409636</v>
      </c>
      <c r="T25" s="20">
        <f>SUM(S25:$S$127)</f>
        <v>289292516492.7229</v>
      </c>
      <c r="U25" s="6">
        <f t="shared" si="11"/>
        <v>36.350814834270466</v>
      </c>
    </row>
    <row r="26" spans="1:21" x14ac:dyDescent="0.2">
      <c r="A26" s="21">
        <v>12</v>
      </c>
      <c r="B26" s="17">
        <f>Absterbeordnung!C20</f>
        <v>99465.443527204668</v>
      </c>
      <c r="C26" s="18">
        <f t="shared" si="1"/>
        <v>0.78849317558165644</v>
      </c>
      <c r="D26" s="17">
        <f t="shared" si="2"/>
        <v>78427.82342740352</v>
      </c>
      <c r="E26" s="17">
        <f>SUM(D26:$D$136)</f>
        <v>2971327.8908362049</v>
      </c>
      <c r="F26" s="19">
        <f t="shared" si="3"/>
        <v>37.886145005498022</v>
      </c>
      <c r="G26" s="5"/>
      <c r="H26" s="17">
        <f>Absterbeordnung!C20</f>
        <v>99465.443527204668</v>
      </c>
      <c r="I26" s="18">
        <f t="shared" si="4"/>
        <v>0.78849317558165644</v>
      </c>
      <c r="J26" s="17">
        <f t="shared" si="5"/>
        <v>78427.82342740352</v>
      </c>
      <c r="K26" s="17">
        <f>SUM($J26:J$136)</f>
        <v>2971327.8908362049</v>
      </c>
      <c r="L26" s="19">
        <f t="shared" si="6"/>
        <v>37.886145005498022</v>
      </c>
      <c r="N26" s="6">
        <v>12</v>
      </c>
      <c r="O26" s="6">
        <f t="shared" si="0"/>
        <v>12</v>
      </c>
      <c r="P26" s="20">
        <f t="shared" si="7"/>
        <v>99465.443527204668</v>
      </c>
      <c r="Q26" s="20">
        <f t="shared" si="8"/>
        <v>99465.443527204668</v>
      </c>
      <c r="R26" s="5">
        <f t="shared" si="9"/>
        <v>99465.443527204668</v>
      </c>
      <c r="S26" s="5">
        <f t="shared" si="10"/>
        <v>7800858242.0799847</v>
      </c>
      <c r="T26" s="20">
        <f>SUM(S26:$S$127)</f>
        <v>281334166238.08197</v>
      </c>
      <c r="U26" s="6">
        <f t="shared" si="11"/>
        <v>36.064514635131779</v>
      </c>
    </row>
    <row r="27" spans="1:21" x14ac:dyDescent="0.2">
      <c r="A27" s="21">
        <v>13</v>
      </c>
      <c r="B27" s="17">
        <f>Absterbeordnung!C21</f>
        <v>99455.998817755433</v>
      </c>
      <c r="C27" s="18">
        <f t="shared" si="1"/>
        <v>0.77303252508005538</v>
      </c>
      <c r="D27" s="17">
        <f t="shared" si="2"/>
        <v>76882.72190044848</v>
      </c>
      <c r="E27" s="17">
        <f>SUM(D27:$D$136)</f>
        <v>2892900.0674088015</v>
      </c>
      <c r="F27" s="19">
        <f t="shared" si="3"/>
        <v>37.627440807242365</v>
      </c>
      <c r="G27" s="5"/>
      <c r="H27" s="17">
        <f>Absterbeordnung!C21</f>
        <v>99455.998817755433</v>
      </c>
      <c r="I27" s="18">
        <f t="shared" si="4"/>
        <v>0.77303252508005538</v>
      </c>
      <c r="J27" s="17">
        <f t="shared" si="5"/>
        <v>76882.72190044848</v>
      </c>
      <c r="K27" s="17">
        <f>SUM($J27:J$136)</f>
        <v>2892900.0674088015</v>
      </c>
      <c r="L27" s="19">
        <f t="shared" si="6"/>
        <v>37.627440807242365</v>
      </c>
      <c r="N27" s="6">
        <v>13</v>
      </c>
      <c r="O27" s="6">
        <f t="shared" si="0"/>
        <v>13</v>
      </c>
      <c r="P27" s="20">
        <f t="shared" si="7"/>
        <v>99455.998817755433</v>
      </c>
      <c r="Q27" s="20">
        <f t="shared" si="8"/>
        <v>99455.998817755433</v>
      </c>
      <c r="R27" s="5">
        <f t="shared" si="9"/>
        <v>99455.998817755433</v>
      </c>
      <c r="S27" s="5">
        <f t="shared" si="10"/>
        <v>7646447898.4368238</v>
      </c>
      <c r="T27" s="20">
        <f>SUM(S27:$S$127)</f>
        <v>273533307996.00168</v>
      </c>
      <c r="U27" s="6">
        <f t="shared" si="11"/>
        <v>35.77259815657942</v>
      </c>
    </row>
    <row r="28" spans="1:21" x14ac:dyDescent="0.2">
      <c r="A28" s="21">
        <v>14</v>
      </c>
      <c r="B28" s="17">
        <f>Absterbeordnung!C22</f>
        <v>99444.875218035697</v>
      </c>
      <c r="C28" s="18">
        <f t="shared" si="1"/>
        <v>0.75787502458828948</v>
      </c>
      <c r="D28" s="17">
        <f t="shared" si="2"/>
        <v>75366.787251048183</v>
      </c>
      <c r="E28" s="17">
        <f>SUM(D28:$D$136)</f>
        <v>2816017.3455083533</v>
      </c>
      <c r="F28" s="19">
        <f t="shared" si="3"/>
        <v>37.364168597609805</v>
      </c>
      <c r="G28" s="5"/>
      <c r="H28" s="17">
        <f>Absterbeordnung!C22</f>
        <v>99444.875218035697</v>
      </c>
      <c r="I28" s="18">
        <f t="shared" si="4"/>
        <v>0.75787502458828948</v>
      </c>
      <c r="J28" s="17">
        <f t="shared" si="5"/>
        <v>75366.787251048183</v>
      </c>
      <c r="K28" s="17">
        <f>SUM($J28:J$136)</f>
        <v>2816017.3455083533</v>
      </c>
      <c r="L28" s="19">
        <f t="shared" si="6"/>
        <v>37.364168597609805</v>
      </c>
      <c r="N28" s="6">
        <v>14</v>
      </c>
      <c r="O28" s="6">
        <f t="shared" si="0"/>
        <v>14</v>
      </c>
      <c r="P28" s="20">
        <f t="shared" si="7"/>
        <v>99444.875218035697</v>
      </c>
      <c r="Q28" s="20">
        <f t="shared" si="8"/>
        <v>99444.875218035697</v>
      </c>
      <c r="R28" s="5">
        <f t="shared" si="9"/>
        <v>99444.875218035697</v>
      </c>
      <c r="S28" s="5">
        <f t="shared" si="10"/>
        <v>7494840753.7647295</v>
      </c>
      <c r="T28" s="20">
        <f>SUM(S28:$S$127)</f>
        <v>265886860097.56488</v>
      </c>
      <c r="U28" s="6">
        <f t="shared" si="11"/>
        <v>35.475985258793841</v>
      </c>
    </row>
    <row r="29" spans="1:21" x14ac:dyDescent="0.2">
      <c r="A29" s="21">
        <v>15</v>
      </c>
      <c r="B29" s="17">
        <f>Absterbeordnung!C23</f>
        <v>99431.029303181087</v>
      </c>
      <c r="C29" s="18">
        <f t="shared" si="1"/>
        <v>0.74301472998851925</v>
      </c>
      <c r="D29" s="17">
        <f t="shared" si="2"/>
        <v>73878.719390183644</v>
      </c>
      <c r="E29" s="17">
        <f>SUM(D29:$D$136)</f>
        <v>2740650.5582573046</v>
      </c>
      <c r="F29" s="19">
        <f t="shared" si="3"/>
        <v>37.096617007975077</v>
      </c>
      <c r="G29" s="5"/>
      <c r="H29" s="17">
        <f>Absterbeordnung!C23</f>
        <v>99431.029303181087</v>
      </c>
      <c r="I29" s="18">
        <f t="shared" si="4"/>
        <v>0.74301472998851925</v>
      </c>
      <c r="J29" s="17">
        <f t="shared" si="5"/>
        <v>73878.719390183644</v>
      </c>
      <c r="K29" s="17">
        <f>SUM($J29:J$136)</f>
        <v>2740650.5582573046</v>
      </c>
      <c r="L29" s="19">
        <f t="shared" si="6"/>
        <v>37.096617007975077</v>
      </c>
      <c r="N29" s="6">
        <v>15</v>
      </c>
      <c r="O29" s="6">
        <f t="shared" si="0"/>
        <v>15</v>
      </c>
      <c r="P29" s="20">
        <f t="shared" si="7"/>
        <v>99431.029303181087</v>
      </c>
      <c r="Q29" s="20">
        <f t="shared" si="8"/>
        <v>99431.029303181087</v>
      </c>
      <c r="R29" s="5">
        <f t="shared" si="9"/>
        <v>99431.029303181087</v>
      </c>
      <c r="S29" s="5">
        <f t="shared" si="10"/>
        <v>7345837112.5668421</v>
      </c>
      <c r="T29" s="20">
        <f>SUM(S29:$S$127)</f>
        <v>258392019343.80017</v>
      </c>
      <c r="U29" s="6">
        <f t="shared" si="11"/>
        <v>35.175299340868548</v>
      </c>
    </row>
    <row r="30" spans="1:21" x14ac:dyDescent="0.2">
      <c r="A30" s="21">
        <v>16</v>
      </c>
      <c r="B30" s="17">
        <f>Absterbeordnung!C24</f>
        <v>99413.843976360018</v>
      </c>
      <c r="C30" s="18">
        <f t="shared" si="1"/>
        <v>0.72844581371423445</v>
      </c>
      <c r="D30" s="17">
        <f t="shared" si="2"/>
        <v>72417.598469819524</v>
      </c>
      <c r="E30" s="17">
        <f>SUM(D30:$D$136)</f>
        <v>2666771.8388671204</v>
      </c>
      <c r="F30" s="19">
        <f t="shared" si="3"/>
        <v>36.824914043214427</v>
      </c>
      <c r="G30" s="5"/>
      <c r="H30" s="17">
        <f>Absterbeordnung!C24</f>
        <v>99413.843976360018</v>
      </c>
      <c r="I30" s="18">
        <f t="shared" si="4"/>
        <v>0.72844581371423445</v>
      </c>
      <c r="J30" s="17">
        <f t="shared" si="5"/>
        <v>72417.598469819524</v>
      </c>
      <c r="K30" s="17">
        <f>SUM($J30:J$136)</f>
        <v>2666771.8388671204</v>
      </c>
      <c r="L30" s="19">
        <f t="shared" si="6"/>
        <v>36.824914043214427</v>
      </c>
      <c r="N30" s="6">
        <v>16</v>
      </c>
      <c r="O30" s="6">
        <f t="shared" si="0"/>
        <v>16</v>
      </c>
      <c r="P30" s="20">
        <f t="shared" si="7"/>
        <v>99413.843976360018</v>
      </c>
      <c r="Q30" s="20">
        <f t="shared" si="8"/>
        <v>99413.843976360018</v>
      </c>
      <c r="R30" s="5">
        <f t="shared" si="9"/>
        <v>99413.843976360018</v>
      </c>
      <c r="S30" s="5">
        <f t="shared" si="10"/>
        <v>7199311835.4213257</v>
      </c>
      <c r="T30" s="20">
        <f>SUM(S30:$S$127)</f>
        <v>251046182231.23334</v>
      </c>
      <c r="U30" s="6">
        <f t="shared" si="11"/>
        <v>34.870858211205871</v>
      </c>
    </row>
    <row r="31" spans="1:21" x14ac:dyDescent="0.2">
      <c r="A31" s="21">
        <v>17</v>
      </c>
      <c r="B31" s="17">
        <f>Absterbeordnung!C25</f>
        <v>99393.331519081563</v>
      </c>
      <c r="C31" s="18">
        <f t="shared" si="1"/>
        <v>0.7141625624649357</v>
      </c>
      <c r="D31" s="17">
        <f t="shared" si="2"/>
        <v>70982.996329594156</v>
      </c>
      <c r="E31" s="17">
        <f>SUM(D31:$D$136)</f>
        <v>2594354.240397301</v>
      </c>
      <c r="F31" s="19">
        <f t="shared" si="3"/>
        <v>36.548953616313682</v>
      </c>
      <c r="G31" s="5"/>
      <c r="H31" s="17">
        <f>Absterbeordnung!C25</f>
        <v>99393.331519081563</v>
      </c>
      <c r="I31" s="18">
        <f t="shared" si="4"/>
        <v>0.7141625624649357</v>
      </c>
      <c r="J31" s="17">
        <f t="shared" si="5"/>
        <v>70982.996329594156</v>
      </c>
      <c r="K31" s="17">
        <f>SUM($J31:J$136)</f>
        <v>2594354.240397301</v>
      </c>
      <c r="L31" s="19">
        <f t="shared" si="6"/>
        <v>36.548953616313682</v>
      </c>
      <c r="N31" s="6">
        <v>17</v>
      </c>
      <c r="O31" s="6">
        <f t="shared" si="0"/>
        <v>17</v>
      </c>
      <c r="P31" s="20">
        <f t="shared" si="7"/>
        <v>99393.331519081563</v>
      </c>
      <c r="Q31" s="20">
        <f t="shared" si="8"/>
        <v>99393.331519081563</v>
      </c>
      <c r="R31" s="5">
        <f t="shared" si="9"/>
        <v>99393.331519081563</v>
      </c>
      <c r="S31" s="5">
        <f t="shared" si="10"/>
        <v>7055236486.4051018</v>
      </c>
      <c r="T31" s="20">
        <f>SUM(S31:$S$127)</f>
        <v>243846870395.81201</v>
      </c>
      <c r="U31" s="6">
        <f t="shared" si="11"/>
        <v>34.562536757724025</v>
      </c>
    </row>
    <row r="32" spans="1:21" x14ac:dyDescent="0.2">
      <c r="A32" s="21">
        <v>18</v>
      </c>
      <c r="B32" s="17">
        <f>Absterbeordnung!C26</f>
        <v>99370.217945121738</v>
      </c>
      <c r="C32" s="18">
        <f t="shared" si="1"/>
        <v>0.7001593749656233</v>
      </c>
      <c r="D32" s="17">
        <f t="shared" si="2"/>
        <v>69574.989686654197</v>
      </c>
      <c r="E32" s="17">
        <f>SUM(D32:$D$136)</f>
        <v>2523371.2440677071</v>
      </c>
      <c r="F32" s="19">
        <f t="shared" si="3"/>
        <v>36.268366771339061</v>
      </c>
      <c r="G32" s="5"/>
      <c r="H32" s="17">
        <f>Absterbeordnung!C26</f>
        <v>99370.217945121738</v>
      </c>
      <c r="I32" s="18">
        <f t="shared" si="4"/>
        <v>0.7001593749656233</v>
      </c>
      <c r="J32" s="17">
        <f t="shared" si="5"/>
        <v>69574.989686654197</v>
      </c>
      <c r="K32" s="17">
        <f>SUM($J32:J$136)</f>
        <v>2523371.2440677071</v>
      </c>
      <c r="L32" s="19">
        <f t="shared" si="6"/>
        <v>36.268366771339061</v>
      </c>
      <c r="N32" s="6">
        <v>18</v>
      </c>
      <c r="O32" s="6">
        <f t="shared" si="0"/>
        <v>18</v>
      </c>
      <c r="P32" s="20">
        <f t="shared" si="7"/>
        <v>99370.217945121738</v>
      </c>
      <c r="Q32" s="20">
        <f t="shared" si="8"/>
        <v>99370.217945121738</v>
      </c>
      <c r="R32" s="5">
        <f t="shared" si="9"/>
        <v>99370.217945121738</v>
      </c>
      <c r="S32" s="5">
        <f t="shared" si="10"/>
        <v>6913681888.6924257</v>
      </c>
      <c r="T32" s="20">
        <f>SUM(S32:$S$127)</f>
        <v>236791633909.40692</v>
      </c>
      <c r="U32" s="6">
        <f t="shared" si="11"/>
        <v>34.249714945185445</v>
      </c>
    </row>
    <row r="33" spans="1:21" x14ac:dyDescent="0.2">
      <c r="A33" s="21">
        <v>19</v>
      </c>
      <c r="B33" s="17">
        <f>Absterbeordnung!C27</f>
        <v>99339.290326429953</v>
      </c>
      <c r="C33" s="18">
        <f t="shared" si="1"/>
        <v>0.68643075977021895</v>
      </c>
      <c r="D33" s="17">
        <f t="shared" si="2"/>
        <v>68189.544533805674</v>
      </c>
      <c r="E33" s="17">
        <f>SUM(D33:$D$136)</f>
        <v>2453796.2543810531</v>
      </c>
      <c r="F33" s="19">
        <f t="shared" si="3"/>
        <v>35.984933924357833</v>
      </c>
      <c r="G33" s="5"/>
      <c r="H33" s="17">
        <f>Absterbeordnung!C27</f>
        <v>99339.290326429953</v>
      </c>
      <c r="I33" s="18">
        <f t="shared" si="4"/>
        <v>0.68643075977021895</v>
      </c>
      <c r="J33" s="17">
        <f t="shared" si="5"/>
        <v>68189.544533805674</v>
      </c>
      <c r="K33" s="17">
        <f>SUM($J33:J$136)</f>
        <v>2453796.2543810531</v>
      </c>
      <c r="L33" s="19">
        <f t="shared" si="6"/>
        <v>35.984933924357833</v>
      </c>
      <c r="N33" s="6">
        <v>19</v>
      </c>
      <c r="O33" s="6">
        <f t="shared" si="0"/>
        <v>19</v>
      </c>
      <c r="P33" s="20">
        <f t="shared" si="7"/>
        <v>99339.290326429953</v>
      </c>
      <c r="Q33" s="20">
        <f t="shared" si="8"/>
        <v>99339.290326429953</v>
      </c>
      <c r="R33" s="5">
        <f t="shared" si="9"/>
        <v>99339.290326429953</v>
      </c>
      <c r="S33" s="5">
        <f t="shared" si="10"/>
        <v>6773900961.6707458</v>
      </c>
      <c r="T33" s="20">
        <f>SUM(S33:$S$127)</f>
        <v>229877952020.71448</v>
      </c>
      <c r="U33" s="6">
        <f t="shared" si="11"/>
        <v>33.935830080990193</v>
      </c>
    </row>
    <row r="34" spans="1:21" x14ac:dyDescent="0.2">
      <c r="A34" s="21">
        <v>20</v>
      </c>
      <c r="B34" s="17">
        <f>Absterbeordnung!C28</f>
        <v>99307.806961032678</v>
      </c>
      <c r="C34" s="18">
        <f t="shared" si="1"/>
        <v>0.67297133310805779</v>
      </c>
      <c r="D34" s="17">
        <f t="shared" si="2"/>
        <v>66831.307238603826</v>
      </c>
      <c r="E34" s="17">
        <f>SUM(D34:$D$136)</f>
        <v>2385606.7098472468</v>
      </c>
      <c r="F34" s="19">
        <f t="shared" si="3"/>
        <v>35.695945634133082</v>
      </c>
      <c r="G34" s="5"/>
      <c r="H34" s="17">
        <f>Absterbeordnung!C28</f>
        <v>99307.806961032678</v>
      </c>
      <c r="I34" s="18">
        <f t="shared" si="4"/>
        <v>0.67297133310805779</v>
      </c>
      <c r="J34" s="17">
        <f t="shared" si="5"/>
        <v>66831.307238603826</v>
      </c>
      <c r="K34" s="17">
        <f>SUM($J34:J$136)</f>
        <v>2385606.7098472468</v>
      </c>
      <c r="L34" s="19">
        <f t="shared" si="6"/>
        <v>35.695945634133082</v>
      </c>
      <c r="N34" s="6">
        <v>20</v>
      </c>
      <c r="O34" s="6">
        <f t="shared" si="0"/>
        <v>20</v>
      </c>
      <c r="P34" s="20">
        <f t="shared" si="7"/>
        <v>99307.806961032678</v>
      </c>
      <c r="Q34" s="20">
        <f t="shared" si="8"/>
        <v>99307.806961032678</v>
      </c>
      <c r="R34" s="5">
        <f t="shared" si="9"/>
        <v>99307.806961032678</v>
      </c>
      <c r="S34" s="5">
        <f t="shared" si="10"/>
        <v>6636870558.2047348</v>
      </c>
      <c r="T34" s="20">
        <f>SUM(S34:$S$127)</f>
        <v>223104051059.04373</v>
      </c>
      <c r="U34" s="6">
        <f t="shared" si="11"/>
        <v>33.615850889729131</v>
      </c>
    </row>
    <row r="35" spans="1:21" x14ac:dyDescent="0.2">
      <c r="A35" s="21">
        <v>21</v>
      </c>
      <c r="B35" s="17">
        <f>Absterbeordnung!C29</f>
        <v>99275.634634273985</v>
      </c>
      <c r="C35" s="18">
        <f t="shared" si="1"/>
        <v>0.65977581677260566</v>
      </c>
      <c r="D35" s="17">
        <f t="shared" si="2"/>
        <v>65499.662926446901</v>
      </c>
      <c r="E35" s="17">
        <f>SUM(D35:$D$136)</f>
        <v>2318775.4026086433</v>
      </c>
      <c r="F35" s="19">
        <f t="shared" si="3"/>
        <v>35.401333365830006</v>
      </c>
      <c r="G35" s="5"/>
      <c r="H35" s="17">
        <f>Absterbeordnung!C29</f>
        <v>99275.634634273985</v>
      </c>
      <c r="I35" s="18">
        <f t="shared" si="4"/>
        <v>0.65977581677260566</v>
      </c>
      <c r="J35" s="17">
        <f t="shared" si="5"/>
        <v>65499.662926446901</v>
      </c>
      <c r="K35" s="17">
        <f>SUM($J35:J$136)</f>
        <v>2318775.4026086433</v>
      </c>
      <c r="L35" s="19">
        <f t="shared" si="6"/>
        <v>35.401333365830006</v>
      </c>
      <c r="N35" s="6">
        <v>21</v>
      </c>
      <c r="O35" s="6">
        <f t="shared" si="0"/>
        <v>21</v>
      </c>
      <c r="P35" s="20">
        <f t="shared" si="7"/>
        <v>99275.634634273985</v>
      </c>
      <c r="Q35" s="20">
        <f t="shared" si="8"/>
        <v>99275.634634273985</v>
      </c>
      <c r="R35" s="5">
        <f t="shared" si="9"/>
        <v>99275.634634273985</v>
      </c>
      <c r="S35" s="5">
        <f t="shared" si="10"/>
        <v>6502520605.354044</v>
      </c>
      <c r="T35" s="20">
        <f>SUM(S35:$S$127)</f>
        <v>216467180500.83899</v>
      </c>
      <c r="U35" s="6">
        <f t="shared" si="11"/>
        <v>33.289733879905633</v>
      </c>
    </row>
    <row r="36" spans="1:21" x14ac:dyDescent="0.2">
      <c r="A36" s="21">
        <v>22</v>
      </c>
      <c r="B36" s="17">
        <f>Absterbeordnung!C30</f>
        <v>99249.190754402822</v>
      </c>
      <c r="C36" s="18">
        <f t="shared" si="1"/>
        <v>0.64683903605157411</v>
      </c>
      <c r="D36" s="17">
        <f t="shared" si="2"/>
        <v>64198.250876476726</v>
      </c>
      <c r="E36" s="17">
        <f>SUM(D36:$D$136)</f>
        <v>2253275.7396821966</v>
      </c>
      <c r="F36" s="19">
        <f t="shared" si="3"/>
        <v>35.098709215889762</v>
      </c>
      <c r="G36" s="5"/>
      <c r="H36" s="17">
        <f>Absterbeordnung!C30</f>
        <v>99249.190754402822</v>
      </c>
      <c r="I36" s="18">
        <f t="shared" si="4"/>
        <v>0.64683903605157411</v>
      </c>
      <c r="J36" s="17">
        <f t="shared" si="5"/>
        <v>64198.250876476726</v>
      </c>
      <c r="K36" s="17">
        <f>SUM($J36:J$136)</f>
        <v>2253275.7396821966</v>
      </c>
      <c r="L36" s="19">
        <f t="shared" si="6"/>
        <v>35.098709215889762</v>
      </c>
      <c r="N36" s="6">
        <v>22</v>
      </c>
      <c r="O36" s="6">
        <f t="shared" si="0"/>
        <v>22</v>
      </c>
      <c r="P36" s="20">
        <f t="shared" si="7"/>
        <v>99249.190754402822</v>
      </c>
      <c r="Q36" s="20">
        <f t="shared" si="8"/>
        <v>99249.190754402822</v>
      </c>
      <c r="R36" s="5">
        <f t="shared" si="9"/>
        <v>99249.190754402822</v>
      </c>
      <c r="S36" s="5">
        <f t="shared" si="10"/>
        <v>6371624447.3384466</v>
      </c>
      <c r="T36" s="20">
        <f>SUM(S36:$S$127)</f>
        <v>209964659895.48492</v>
      </c>
      <c r="U36" s="6">
        <f t="shared" si="11"/>
        <v>32.953081530596378</v>
      </c>
    </row>
    <row r="37" spans="1:21" x14ac:dyDescent="0.2">
      <c r="A37" s="21">
        <v>23</v>
      </c>
      <c r="B37" s="17">
        <f>Absterbeordnung!C31</f>
        <v>99223.141327162841</v>
      </c>
      <c r="C37" s="18">
        <f t="shared" si="1"/>
        <v>0.63415591769762181</v>
      </c>
      <c r="D37" s="17">
        <f t="shared" si="2"/>
        <v>62922.942245167775</v>
      </c>
      <c r="E37" s="17">
        <f>SUM(D37:$D$136)</f>
        <v>2189077.4888057201</v>
      </c>
      <c r="F37" s="19">
        <f t="shared" si="3"/>
        <v>34.789814504801427</v>
      </c>
      <c r="G37" s="5"/>
      <c r="H37" s="17">
        <f>Absterbeordnung!C31</f>
        <v>99223.141327162841</v>
      </c>
      <c r="I37" s="18">
        <f t="shared" si="4"/>
        <v>0.63415591769762181</v>
      </c>
      <c r="J37" s="17">
        <f t="shared" si="5"/>
        <v>62922.942245167775</v>
      </c>
      <c r="K37" s="17">
        <f>SUM($J37:J$136)</f>
        <v>2189077.4888057201</v>
      </c>
      <c r="L37" s="19">
        <f t="shared" si="6"/>
        <v>34.789814504801427</v>
      </c>
      <c r="N37" s="6">
        <v>23</v>
      </c>
      <c r="O37" s="6">
        <f t="shared" si="0"/>
        <v>23</v>
      </c>
      <c r="P37" s="20">
        <f t="shared" si="7"/>
        <v>99223.141327162841</v>
      </c>
      <c r="Q37" s="20">
        <f t="shared" si="8"/>
        <v>99223.141327162841</v>
      </c>
      <c r="R37" s="5">
        <f t="shared" si="9"/>
        <v>99223.141327162841</v>
      </c>
      <c r="S37" s="5">
        <f t="shared" si="10"/>
        <v>6243411991.1131868</v>
      </c>
      <c r="T37" s="20">
        <f>SUM(S37:$S$127)</f>
        <v>203593035448.14651</v>
      </c>
      <c r="U37" s="6">
        <f t="shared" si="11"/>
        <v>32.609258485254358</v>
      </c>
    </row>
    <row r="38" spans="1:21" x14ac:dyDescent="0.2">
      <c r="A38" s="21">
        <v>24</v>
      </c>
      <c r="B38" s="17">
        <f>Absterbeordnung!C32</f>
        <v>99195.996819856853</v>
      </c>
      <c r="C38" s="18">
        <f t="shared" si="1"/>
        <v>0.62172148793884485</v>
      </c>
      <c r="D38" s="17">
        <f t="shared" si="2"/>
        <v>61672.282740418326</v>
      </c>
      <c r="E38" s="17">
        <f>SUM(D38:$D$136)</f>
        <v>2126154.5465605515</v>
      </c>
      <c r="F38" s="19">
        <f t="shared" si="3"/>
        <v>34.475042143480252</v>
      </c>
      <c r="G38" s="5"/>
      <c r="H38" s="17">
        <f>Absterbeordnung!C32</f>
        <v>99195.996819856853</v>
      </c>
      <c r="I38" s="18">
        <f t="shared" si="4"/>
        <v>0.62172148793884485</v>
      </c>
      <c r="J38" s="17">
        <f t="shared" si="5"/>
        <v>61672.282740418326</v>
      </c>
      <c r="K38" s="17">
        <f>SUM($J38:J$136)</f>
        <v>2126154.5465605515</v>
      </c>
      <c r="L38" s="19">
        <f t="shared" si="6"/>
        <v>34.475042143480252</v>
      </c>
      <c r="N38" s="6">
        <v>24</v>
      </c>
      <c r="O38" s="6">
        <f t="shared" si="0"/>
        <v>24</v>
      </c>
      <c r="P38" s="20">
        <f t="shared" si="7"/>
        <v>99195.996819856853</v>
      </c>
      <c r="Q38" s="20">
        <f t="shared" si="8"/>
        <v>99195.996819856853</v>
      </c>
      <c r="R38" s="5">
        <f t="shared" si="9"/>
        <v>99195.996819856853</v>
      </c>
      <c r="S38" s="5">
        <f t="shared" si="10"/>
        <v>6117643562.5918484</v>
      </c>
      <c r="T38" s="20">
        <f>SUM(S38:$S$127)</f>
        <v>197349623457.03333</v>
      </c>
      <c r="U38" s="6">
        <f t="shared" si="11"/>
        <v>32.259091501143729</v>
      </c>
    </row>
    <row r="39" spans="1:21" x14ac:dyDescent="0.2">
      <c r="A39" s="21">
        <v>25</v>
      </c>
      <c r="B39" s="17">
        <f>Absterbeordnung!C33</f>
        <v>99169.925345187701</v>
      </c>
      <c r="C39" s="18">
        <f t="shared" si="1"/>
        <v>0.60953087052827937</v>
      </c>
      <c r="D39" s="17">
        <f t="shared" si="2"/>
        <v>60447.130925876736</v>
      </c>
      <c r="E39" s="17">
        <f>SUM(D39:$D$136)</f>
        <v>2064482.2638201341</v>
      </c>
      <c r="F39" s="19">
        <f t="shared" si="3"/>
        <v>34.153519483856137</v>
      </c>
      <c r="G39" s="5"/>
      <c r="H39" s="17">
        <f>Absterbeordnung!C33</f>
        <v>99169.925345187701</v>
      </c>
      <c r="I39" s="18">
        <f t="shared" si="4"/>
        <v>0.60953087052827937</v>
      </c>
      <c r="J39" s="17">
        <f t="shared" si="5"/>
        <v>60447.130925876736</v>
      </c>
      <c r="K39" s="17">
        <f>SUM($J39:J$136)</f>
        <v>2064482.2638201341</v>
      </c>
      <c r="L39" s="19">
        <f t="shared" si="6"/>
        <v>34.153519483856137</v>
      </c>
      <c r="N39" s="6">
        <v>25</v>
      </c>
      <c r="O39" s="6">
        <f t="shared" si="0"/>
        <v>25</v>
      </c>
      <c r="P39" s="20">
        <f t="shared" si="7"/>
        <v>99169.925345187701</v>
      </c>
      <c r="Q39" s="20">
        <f t="shared" si="8"/>
        <v>99169.925345187701</v>
      </c>
      <c r="R39" s="5">
        <f t="shared" si="9"/>
        <v>99169.925345187701</v>
      </c>
      <c r="S39" s="5">
        <f t="shared" si="10"/>
        <v>5994537461.2499828</v>
      </c>
      <c r="T39" s="20">
        <f>SUM(S39:$S$127)</f>
        <v>191231979894.44144</v>
      </c>
      <c r="U39" s="6">
        <f t="shared" si="11"/>
        <v>31.901040093686508</v>
      </c>
    </row>
    <row r="40" spans="1:21" x14ac:dyDescent="0.2">
      <c r="A40" s="21">
        <v>26</v>
      </c>
      <c r="B40" s="17">
        <f>Absterbeordnung!C34</f>
        <v>99143.470564747331</v>
      </c>
      <c r="C40" s="18">
        <f t="shared" si="1"/>
        <v>0.59757928483164635</v>
      </c>
      <c r="D40" s="17">
        <f t="shared" si="2"/>
        <v>59246.084235809089</v>
      </c>
      <c r="E40" s="17">
        <f>SUM(D40:$D$136)</f>
        <v>2004035.1328942575</v>
      </c>
      <c r="F40" s="19">
        <f t="shared" si="3"/>
        <v>33.825613266150562</v>
      </c>
      <c r="G40" s="5"/>
      <c r="H40" s="17">
        <f>Absterbeordnung!C34</f>
        <v>99143.470564747331</v>
      </c>
      <c r="I40" s="18">
        <f t="shared" si="4"/>
        <v>0.59757928483164635</v>
      </c>
      <c r="J40" s="17">
        <f t="shared" si="5"/>
        <v>59246.084235809089</v>
      </c>
      <c r="K40" s="17">
        <f>SUM($J40:J$136)</f>
        <v>2004035.1328942575</v>
      </c>
      <c r="L40" s="19">
        <f t="shared" si="6"/>
        <v>33.825613266150562</v>
      </c>
      <c r="N40" s="6">
        <v>26</v>
      </c>
      <c r="O40" s="6">
        <f t="shared" si="0"/>
        <v>26</v>
      </c>
      <c r="P40" s="20">
        <f t="shared" si="7"/>
        <v>99143.470564747331</v>
      </c>
      <c r="Q40" s="20">
        <f t="shared" si="8"/>
        <v>99143.470564747331</v>
      </c>
      <c r="R40" s="5">
        <f t="shared" si="9"/>
        <v>99143.470564747331</v>
      </c>
      <c r="S40" s="5">
        <f t="shared" si="10"/>
        <v>5873862408.5094795</v>
      </c>
      <c r="T40" s="20">
        <f>SUM(S40:$S$127)</f>
        <v>185237442433.1915</v>
      </c>
      <c r="U40" s="6">
        <f t="shared" si="11"/>
        <v>31.535883810427283</v>
      </c>
    </row>
    <row r="41" spans="1:21" x14ac:dyDescent="0.2">
      <c r="A41" s="21">
        <v>27</v>
      </c>
      <c r="B41" s="17">
        <f>Absterbeordnung!C35</f>
        <v>99116.413841606933</v>
      </c>
      <c r="C41" s="18">
        <f t="shared" si="1"/>
        <v>0.58586204395259456</v>
      </c>
      <c r="D41" s="17">
        <f t="shared" si="2"/>
        <v>58068.544802495075</v>
      </c>
      <c r="E41" s="17">
        <f>SUM(D41:$D$136)</f>
        <v>1944789.0486584483</v>
      </c>
      <c r="F41" s="19">
        <f t="shared" si="3"/>
        <v>33.491265456593382</v>
      </c>
      <c r="G41" s="5"/>
      <c r="H41" s="17">
        <f>Absterbeordnung!C35</f>
        <v>99116.413841606933</v>
      </c>
      <c r="I41" s="18">
        <f t="shared" si="4"/>
        <v>0.58586204395259456</v>
      </c>
      <c r="J41" s="17">
        <f t="shared" si="5"/>
        <v>58068.544802495075</v>
      </c>
      <c r="K41" s="17">
        <f>SUM($J41:J$136)</f>
        <v>1944789.0486584483</v>
      </c>
      <c r="L41" s="19">
        <f t="shared" si="6"/>
        <v>33.491265456593382</v>
      </c>
      <c r="N41" s="6">
        <v>27</v>
      </c>
      <c r="O41" s="6">
        <f t="shared" si="0"/>
        <v>27</v>
      </c>
      <c r="P41" s="20">
        <f t="shared" si="7"/>
        <v>99116.413841606933</v>
      </c>
      <c r="Q41" s="20">
        <f t="shared" si="8"/>
        <v>99116.413841606933</v>
      </c>
      <c r="R41" s="5">
        <f t="shared" si="9"/>
        <v>99116.413841606933</v>
      </c>
      <c r="S41" s="5">
        <f t="shared" si="10"/>
        <v>5755545917.8239946</v>
      </c>
      <c r="T41" s="20">
        <f>SUM(S41:$S$127)</f>
        <v>179363580024.68204</v>
      </c>
      <c r="U41" s="6">
        <f t="shared" si="11"/>
        <v>31.163608558698499</v>
      </c>
    </row>
    <row r="42" spans="1:21" x14ac:dyDescent="0.2">
      <c r="A42" s="21">
        <v>28</v>
      </c>
      <c r="B42" s="17">
        <f>Absterbeordnung!C36</f>
        <v>99086.23965768081</v>
      </c>
      <c r="C42" s="18">
        <f t="shared" si="1"/>
        <v>0.57437455289470041</v>
      </c>
      <c r="D42" s="17">
        <f t="shared" si="2"/>
        <v>56912.614601397545</v>
      </c>
      <c r="E42" s="17">
        <f>SUM(D42:$D$136)</f>
        <v>1886720.503855953</v>
      </c>
      <c r="F42" s="19">
        <f t="shared" si="3"/>
        <v>33.15118303859515</v>
      </c>
      <c r="G42" s="5"/>
      <c r="H42" s="17">
        <f>Absterbeordnung!C36</f>
        <v>99086.23965768081</v>
      </c>
      <c r="I42" s="18">
        <f t="shared" si="4"/>
        <v>0.57437455289470041</v>
      </c>
      <c r="J42" s="17">
        <f t="shared" si="5"/>
        <v>56912.614601397545</v>
      </c>
      <c r="K42" s="17">
        <f>SUM($J42:J$136)</f>
        <v>1886720.503855953</v>
      </c>
      <c r="L42" s="19">
        <f t="shared" si="6"/>
        <v>33.15118303859515</v>
      </c>
      <c r="N42" s="6">
        <v>28</v>
      </c>
      <c r="O42" s="6">
        <f t="shared" si="0"/>
        <v>28</v>
      </c>
      <c r="P42" s="20">
        <f t="shared" si="7"/>
        <v>99086.23965768081</v>
      </c>
      <c r="Q42" s="20">
        <f t="shared" si="8"/>
        <v>99086.23965768081</v>
      </c>
      <c r="R42" s="5">
        <f t="shared" si="9"/>
        <v>99086.23965768081</v>
      </c>
      <c r="S42" s="5">
        <f t="shared" si="10"/>
        <v>5639256969.9393015</v>
      </c>
      <c r="T42" s="20">
        <f>SUM(S42:$S$127)</f>
        <v>173608034106.85803</v>
      </c>
      <c r="U42" s="6">
        <f t="shared" si="11"/>
        <v>30.785622118710911</v>
      </c>
    </row>
    <row r="43" spans="1:21" x14ac:dyDescent="0.2">
      <c r="A43" s="21">
        <v>29</v>
      </c>
      <c r="B43" s="17">
        <f>Absterbeordnung!C37</f>
        <v>99055.817338044508</v>
      </c>
      <c r="C43" s="18">
        <f t="shared" si="1"/>
        <v>0.56311230675951029</v>
      </c>
      <c r="D43" s="17">
        <f t="shared" si="2"/>
        <v>55779.549799174936</v>
      </c>
      <c r="E43" s="17">
        <f>SUM(D43:$D$136)</f>
        <v>1829807.8892545556</v>
      </c>
      <c r="F43" s="19">
        <f t="shared" si="3"/>
        <v>32.804278554460851</v>
      </c>
      <c r="G43" s="5"/>
      <c r="H43" s="17">
        <f>Absterbeordnung!C37</f>
        <v>99055.817338044508</v>
      </c>
      <c r="I43" s="18">
        <f t="shared" si="4"/>
        <v>0.56311230675951029</v>
      </c>
      <c r="J43" s="17">
        <f t="shared" si="5"/>
        <v>55779.549799174936</v>
      </c>
      <c r="K43" s="17">
        <f>SUM($J43:J$136)</f>
        <v>1829807.8892545556</v>
      </c>
      <c r="L43" s="19">
        <f t="shared" si="6"/>
        <v>32.804278554460851</v>
      </c>
      <c r="N43" s="6">
        <v>29</v>
      </c>
      <c r="O43" s="6">
        <f t="shared" si="0"/>
        <v>29</v>
      </c>
      <c r="P43" s="20">
        <f t="shared" si="7"/>
        <v>99055.817338044508</v>
      </c>
      <c r="Q43" s="20">
        <f t="shared" si="8"/>
        <v>99055.817338044508</v>
      </c>
      <c r="R43" s="5">
        <f t="shared" si="9"/>
        <v>99055.817338044508</v>
      </c>
      <c r="S43" s="5">
        <f t="shared" si="10"/>
        <v>5525288896.1054296</v>
      </c>
      <c r="T43" s="20">
        <f>SUM(S43:$S$127)</f>
        <v>167968777136.91873</v>
      </c>
      <c r="U43" s="6">
        <f t="shared" si="11"/>
        <v>30.39999903992598</v>
      </c>
    </row>
    <row r="44" spans="1:21" x14ac:dyDescent="0.2">
      <c r="A44" s="21">
        <v>30</v>
      </c>
      <c r="B44" s="17">
        <f>Absterbeordnung!C38</f>
        <v>99025.867478647298</v>
      </c>
      <c r="C44" s="18">
        <f t="shared" si="1"/>
        <v>0.55207088897991197</v>
      </c>
      <c r="D44" s="17">
        <f t="shared" si="2"/>
        <v>54669.298690943768</v>
      </c>
      <c r="E44" s="17">
        <f>SUM(D44:$D$136)</f>
        <v>1774028.3394553806</v>
      </c>
      <c r="F44" s="19">
        <f t="shared" si="3"/>
        <v>32.450175545223466</v>
      </c>
      <c r="G44" s="5"/>
      <c r="H44" s="17">
        <f>Absterbeordnung!C38</f>
        <v>99025.867478647298</v>
      </c>
      <c r="I44" s="18">
        <f t="shared" si="4"/>
        <v>0.55207088897991197</v>
      </c>
      <c r="J44" s="17">
        <f t="shared" si="5"/>
        <v>54669.298690943768</v>
      </c>
      <c r="K44" s="17">
        <f>SUM($J44:J$136)</f>
        <v>1774028.3394553806</v>
      </c>
      <c r="L44" s="19">
        <f t="shared" si="6"/>
        <v>32.450175545223466</v>
      </c>
      <c r="N44" s="6">
        <v>30</v>
      </c>
      <c r="O44" s="6">
        <f t="shared" si="0"/>
        <v>30</v>
      </c>
      <c r="P44" s="20">
        <f t="shared" si="7"/>
        <v>99025.867478647298</v>
      </c>
      <c r="Q44" s="20">
        <f t="shared" si="8"/>
        <v>99025.867478647298</v>
      </c>
      <c r="R44" s="5">
        <f t="shared" si="9"/>
        <v>99025.867478647298</v>
      </c>
      <c r="S44" s="5">
        <f t="shared" si="10"/>
        <v>5413674727.3199835</v>
      </c>
      <c r="T44" s="20">
        <f>SUM(S44:$S$127)</f>
        <v>162443488240.81332</v>
      </c>
      <c r="U44" s="6">
        <f t="shared" si="11"/>
        <v>30.006141192976749</v>
      </c>
    </row>
    <row r="45" spans="1:21" x14ac:dyDescent="0.2">
      <c r="A45" s="21">
        <v>31</v>
      </c>
      <c r="B45" s="17">
        <f>Absterbeordnung!C39</f>
        <v>98992.881053786186</v>
      </c>
      <c r="C45" s="18">
        <f t="shared" si="1"/>
        <v>0.54124596958814919</v>
      </c>
      <c r="D45" s="17">
        <f t="shared" si="2"/>
        <v>53579.497888280828</v>
      </c>
      <c r="E45" s="17">
        <f>SUM(D45:$D$136)</f>
        <v>1719359.0407644371</v>
      </c>
      <c r="F45" s="19">
        <f t="shared" si="3"/>
        <v>32.089868485693735</v>
      </c>
      <c r="G45" s="5"/>
      <c r="H45" s="17">
        <f>Absterbeordnung!C39</f>
        <v>98992.881053786186</v>
      </c>
      <c r="I45" s="18">
        <f t="shared" si="4"/>
        <v>0.54124596958814919</v>
      </c>
      <c r="J45" s="17">
        <f t="shared" si="5"/>
        <v>53579.497888280828</v>
      </c>
      <c r="K45" s="17">
        <f>SUM($J45:J$136)</f>
        <v>1719359.0407644371</v>
      </c>
      <c r="L45" s="19">
        <f t="shared" si="6"/>
        <v>32.089868485693735</v>
      </c>
      <c r="N45" s="6">
        <v>31</v>
      </c>
      <c r="O45" s="6">
        <f t="shared" si="0"/>
        <v>31</v>
      </c>
      <c r="P45" s="20">
        <f t="shared" si="7"/>
        <v>98992.881053786186</v>
      </c>
      <c r="Q45" s="20">
        <f t="shared" si="8"/>
        <v>98992.881053786186</v>
      </c>
      <c r="R45" s="5">
        <f t="shared" si="9"/>
        <v>98992.881053786186</v>
      </c>
      <c r="S45" s="5">
        <f t="shared" si="10"/>
        <v>5303988861.3761721</v>
      </c>
      <c r="T45" s="20">
        <f>SUM(S45:$S$127)</f>
        <v>157029813513.49335</v>
      </c>
      <c r="U45" s="6">
        <f t="shared" si="11"/>
        <v>29.605984781942098</v>
      </c>
    </row>
    <row r="46" spans="1:21" x14ac:dyDescent="0.2">
      <c r="A46" s="21">
        <v>32</v>
      </c>
      <c r="B46" s="17">
        <f>Absterbeordnung!C40</f>
        <v>98957.374560181663</v>
      </c>
      <c r="C46" s="18">
        <f t="shared" si="1"/>
        <v>0.53063330351779314</v>
      </c>
      <c r="D46" s="17">
        <f t="shared" si="2"/>
        <v>52510.078570316815</v>
      </c>
      <c r="E46" s="17">
        <f>SUM(D46:$D$136)</f>
        <v>1665779.5428761565</v>
      </c>
      <c r="F46" s="19">
        <f t="shared" si="3"/>
        <v>31.723044189421525</v>
      </c>
      <c r="G46" s="5"/>
      <c r="H46" s="17">
        <f>Absterbeordnung!C40</f>
        <v>98957.374560181663</v>
      </c>
      <c r="I46" s="18">
        <f t="shared" si="4"/>
        <v>0.53063330351779314</v>
      </c>
      <c r="J46" s="17">
        <f t="shared" si="5"/>
        <v>52510.078570316815</v>
      </c>
      <c r="K46" s="17">
        <f>SUM($J46:J$136)</f>
        <v>1665779.5428761565</v>
      </c>
      <c r="L46" s="19">
        <f t="shared" si="6"/>
        <v>31.723044189421525</v>
      </c>
      <c r="N46" s="6">
        <v>32</v>
      </c>
      <c r="O46" s="6">
        <f t="shared" ref="O46:O77" si="12">N46+$B$3</f>
        <v>32</v>
      </c>
      <c r="P46" s="20">
        <f t="shared" si="7"/>
        <v>98957.374560181663</v>
      </c>
      <c r="Q46" s="20">
        <f t="shared" si="8"/>
        <v>98957.374560181663</v>
      </c>
      <c r="R46" s="5">
        <f t="shared" si="9"/>
        <v>98957.374560181663</v>
      </c>
      <c r="S46" s="5">
        <f t="shared" si="10"/>
        <v>5196259513.2674103</v>
      </c>
      <c r="T46" s="20">
        <f>SUM(S46:$S$127)</f>
        <v>151725824652.11719</v>
      </c>
      <c r="U46" s="6">
        <f t="shared" si="11"/>
        <v>29.199046788314067</v>
      </c>
    </row>
    <row r="47" spans="1:21" x14ac:dyDescent="0.2">
      <c r="A47" s="21">
        <v>33</v>
      </c>
      <c r="B47" s="17">
        <f>Absterbeordnung!C41</f>
        <v>98922.037503593572</v>
      </c>
      <c r="C47" s="18">
        <f t="shared" ref="C47:C78" si="13">1/(((1+($B$5/100))^A47))</f>
        <v>0.52022872893901284</v>
      </c>
      <c r="D47" s="17">
        <f t="shared" ref="D47:D78" si="14">B47*C47</f>
        <v>51462.085834551843</v>
      </c>
      <c r="E47" s="17">
        <f>SUM(D47:$D$136)</f>
        <v>1613269.4643058395</v>
      </c>
      <c r="F47" s="19">
        <f t="shared" ref="F47:F78" si="15">E47/D47</f>
        <v>31.348699496798947</v>
      </c>
      <c r="G47" s="5"/>
      <c r="H47" s="17">
        <f>Absterbeordnung!C41</f>
        <v>98922.037503593572</v>
      </c>
      <c r="I47" s="18">
        <f t="shared" ref="I47:I78" si="16">1/(((1+($B$5/100))^A47))</f>
        <v>0.52022872893901284</v>
      </c>
      <c r="J47" s="17">
        <f t="shared" ref="J47:J78" si="17">H47*I47</f>
        <v>51462.085834551843</v>
      </c>
      <c r="K47" s="17">
        <f>SUM($J47:J$136)</f>
        <v>1613269.4643058395</v>
      </c>
      <c r="L47" s="19">
        <f t="shared" ref="L47:L78" si="18">K47/J47</f>
        <v>31.348699496798947</v>
      </c>
      <c r="N47" s="6">
        <v>33</v>
      </c>
      <c r="O47" s="6">
        <f t="shared" si="12"/>
        <v>33</v>
      </c>
      <c r="P47" s="20">
        <f t="shared" si="7"/>
        <v>98922.037503593572</v>
      </c>
      <c r="Q47" s="20">
        <f t="shared" si="8"/>
        <v>98922.037503593572</v>
      </c>
      <c r="R47" s="5">
        <f t="shared" si="9"/>
        <v>98922.037503593572</v>
      </c>
      <c r="S47" s="5">
        <f t="shared" ref="S47:S78" si="19">P47*R47*I47</f>
        <v>5090734384.9386892</v>
      </c>
      <c r="T47" s="20">
        <f>SUM(S47:$S$127)</f>
        <v>146529565138.84976</v>
      </c>
      <c r="U47" s="6">
        <f t="shared" ref="U47:U78" si="20">T47/S47</f>
        <v>28.783580925449229</v>
      </c>
    </row>
    <row r="48" spans="1:21" x14ac:dyDescent="0.2">
      <c r="A48" s="21">
        <v>34</v>
      </c>
      <c r="B48" s="17">
        <f>Absterbeordnung!C42</f>
        <v>98882.2715417812</v>
      </c>
      <c r="C48" s="18">
        <f t="shared" si="13"/>
        <v>0.51002816562648323</v>
      </c>
      <c r="D48" s="17">
        <f t="shared" si="14"/>
        <v>50432.743567434474</v>
      </c>
      <c r="E48" s="17">
        <f>SUM(D48:$D$136)</f>
        <v>1561807.3784712874</v>
      </c>
      <c r="F48" s="19">
        <f t="shared" si="15"/>
        <v>30.968122453678696</v>
      </c>
      <c r="G48" s="5"/>
      <c r="H48" s="17">
        <f>Absterbeordnung!C42</f>
        <v>98882.2715417812</v>
      </c>
      <c r="I48" s="18">
        <f t="shared" si="16"/>
        <v>0.51002816562648323</v>
      </c>
      <c r="J48" s="17">
        <f t="shared" si="17"/>
        <v>50432.743567434474</v>
      </c>
      <c r="K48" s="17">
        <f>SUM($J48:J$136)</f>
        <v>1561807.3784712874</v>
      </c>
      <c r="L48" s="19">
        <f t="shared" si="18"/>
        <v>30.968122453678696</v>
      </c>
      <c r="N48" s="6">
        <v>34</v>
      </c>
      <c r="O48" s="6">
        <f t="shared" si="12"/>
        <v>34</v>
      </c>
      <c r="P48" s="20">
        <f t="shared" si="7"/>
        <v>98882.2715417812</v>
      </c>
      <c r="Q48" s="20">
        <f t="shared" si="8"/>
        <v>98882.2715417812</v>
      </c>
      <c r="R48" s="5">
        <f t="shared" si="9"/>
        <v>98882.2715417812</v>
      </c>
      <c r="S48" s="5">
        <f t="shared" si="19"/>
        <v>4986904244.0320749</v>
      </c>
      <c r="T48" s="20">
        <f>SUM(S48:$S$127)</f>
        <v>141438830753.91104</v>
      </c>
      <c r="U48" s="6">
        <f t="shared" si="20"/>
        <v>28.362050649593609</v>
      </c>
    </row>
    <row r="49" spans="1:21" x14ac:dyDescent="0.2">
      <c r="A49" s="21">
        <v>35</v>
      </c>
      <c r="B49" s="17">
        <f>Absterbeordnung!C43</f>
        <v>98834.458880152655</v>
      </c>
      <c r="C49" s="18">
        <f t="shared" si="13"/>
        <v>0.50002761335929735</v>
      </c>
      <c r="D49" s="17">
        <f t="shared" si="14"/>
        <v>49419.958591500348</v>
      </c>
      <c r="E49" s="17">
        <f>SUM(D49:$D$136)</f>
        <v>1511374.6349038528</v>
      </c>
      <c r="F49" s="19">
        <f t="shared" si="15"/>
        <v>30.582272385064108</v>
      </c>
      <c r="G49" s="5"/>
      <c r="H49" s="17">
        <f>Absterbeordnung!C43</f>
        <v>98834.458880152655</v>
      </c>
      <c r="I49" s="18">
        <f t="shared" si="16"/>
        <v>0.50002761335929735</v>
      </c>
      <c r="J49" s="17">
        <f t="shared" si="17"/>
        <v>49419.958591500348</v>
      </c>
      <c r="K49" s="17">
        <f>SUM($J49:J$136)</f>
        <v>1511374.6349038528</v>
      </c>
      <c r="L49" s="19">
        <f t="shared" si="18"/>
        <v>30.582272385064108</v>
      </c>
      <c r="N49" s="6">
        <v>35</v>
      </c>
      <c r="O49" s="6">
        <f t="shared" si="12"/>
        <v>35</v>
      </c>
      <c r="P49" s="20">
        <f t="shared" si="7"/>
        <v>98834.458880152655</v>
      </c>
      <c r="Q49" s="20">
        <f t="shared" si="8"/>
        <v>98834.458880152655</v>
      </c>
      <c r="R49" s="5">
        <f t="shared" si="9"/>
        <v>98834.458880152655</v>
      </c>
      <c r="S49" s="5">
        <f t="shared" si="19"/>
        <v>4884394865.2704878</v>
      </c>
      <c r="T49" s="20">
        <f>SUM(S49:$S$127)</f>
        <v>136451926509.87901</v>
      </c>
      <c r="U49" s="6">
        <f t="shared" si="20"/>
        <v>27.936301276559995</v>
      </c>
    </row>
    <row r="50" spans="1:21" x14ac:dyDescent="0.2">
      <c r="A50" s="21">
        <v>36</v>
      </c>
      <c r="B50" s="17">
        <f>Absterbeordnung!C44</f>
        <v>98780.037694625644</v>
      </c>
      <c r="C50" s="18">
        <f t="shared" si="13"/>
        <v>0.49022315035225233</v>
      </c>
      <c r="D50" s="17">
        <f t="shared" si="14"/>
        <v>48424.261270573617</v>
      </c>
      <c r="E50" s="17">
        <f>SUM(D50:$D$136)</f>
        <v>1461954.6763123525</v>
      </c>
      <c r="F50" s="19">
        <f t="shared" si="15"/>
        <v>30.190541640761197</v>
      </c>
      <c r="G50" s="5"/>
      <c r="H50" s="17">
        <f>Absterbeordnung!C44</f>
        <v>98780.037694625644</v>
      </c>
      <c r="I50" s="18">
        <f t="shared" si="16"/>
        <v>0.49022315035225233</v>
      </c>
      <c r="J50" s="17">
        <f t="shared" si="17"/>
        <v>48424.261270573617</v>
      </c>
      <c r="K50" s="17">
        <f>SUM($J50:J$136)</f>
        <v>1461954.6763123525</v>
      </c>
      <c r="L50" s="19">
        <f t="shared" si="18"/>
        <v>30.190541640761197</v>
      </c>
      <c r="N50" s="6">
        <v>36</v>
      </c>
      <c r="O50" s="6">
        <f t="shared" si="12"/>
        <v>36</v>
      </c>
      <c r="P50" s="20">
        <f t="shared" si="7"/>
        <v>98780.037694625644</v>
      </c>
      <c r="Q50" s="20">
        <f t="shared" si="8"/>
        <v>98780.037694625644</v>
      </c>
      <c r="R50" s="5">
        <f t="shared" si="9"/>
        <v>98780.037694625644</v>
      </c>
      <c r="S50" s="5">
        <f t="shared" si="19"/>
        <v>4783350353.6416636</v>
      </c>
      <c r="T50" s="20">
        <f>SUM(S50:$S$127)</f>
        <v>131567531644.60851</v>
      </c>
      <c r="U50" s="6">
        <f t="shared" si="20"/>
        <v>27.505309441622529</v>
      </c>
    </row>
    <row r="51" spans="1:21" x14ac:dyDescent="0.2">
      <c r="A51" s="21">
        <v>37</v>
      </c>
      <c r="B51" s="17">
        <f>Absterbeordnung!C45</f>
        <v>98719.249443063265</v>
      </c>
      <c r="C51" s="18">
        <f t="shared" si="13"/>
        <v>0.48061093171789437</v>
      </c>
      <c r="D51" s="17">
        <f t="shared" si="14"/>
        <v>47445.550453321863</v>
      </c>
      <c r="E51" s="17">
        <f>SUM(D51:$D$136)</f>
        <v>1413530.4150417787</v>
      </c>
      <c r="F51" s="19">
        <f t="shared" si="15"/>
        <v>29.792686596237214</v>
      </c>
      <c r="G51" s="5"/>
      <c r="H51" s="17">
        <f>Absterbeordnung!C45</f>
        <v>98719.249443063265</v>
      </c>
      <c r="I51" s="18">
        <f t="shared" si="16"/>
        <v>0.48061093171789437</v>
      </c>
      <c r="J51" s="17">
        <f t="shared" si="17"/>
        <v>47445.550453321863</v>
      </c>
      <c r="K51" s="17">
        <f>SUM($J51:J$136)</f>
        <v>1413530.4150417787</v>
      </c>
      <c r="L51" s="19">
        <f t="shared" si="18"/>
        <v>29.792686596237214</v>
      </c>
      <c r="N51" s="6">
        <v>37</v>
      </c>
      <c r="O51" s="6">
        <f t="shared" si="12"/>
        <v>37</v>
      </c>
      <c r="P51" s="20">
        <f t="shared" si="7"/>
        <v>98719.249443063265</v>
      </c>
      <c r="Q51" s="20">
        <f t="shared" si="8"/>
        <v>98719.249443063265</v>
      </c>
      <c r="R51" s="5">
        <f t="shared" si="9"/>
        <v>98719.249443063265</v>
      </c>
      <c r="S51" s="5">
        <f t="shared" si="19"/>
        <v>4683789130.1649246</v>
      </c>
      <c r="T51" s="20">
        <f>SUM(S51:$S$127)</f>
        <v>126784181290.96684</v>
      </c>
      <c r="U51" s="6">
        <f t="shared" si="20"/>
        <v>27.068721022140153</v>
      </c>
    </row>
    <row r="52" spans="1:21" x14ac:dyDescent="0.2">
      <c r="A52" s="21">
        <v>38</v>
      </c>
      <c r="B52" s="17">
        <f>Absterbeordnung!C46</f>
        <v>98654.168319177421</v>
      </c>
      <c r="C52" s="18">
        <f t="shared" si="13"/>
        <v>0.47118718795871989</v>
      </c>
      <c r="D52" s="17">
        <f t="shared" si="14"/>
        <v>46484.580150719441</v>
      </c>
      <c r="E52" s="17">
        <f>SUM(D52:$D$136)</f>
        <v>1366084.8645884572</v>
      </c>
      <c r="F52" s="19">
        <f t="shared" si="15"/>
        <v>29.387914447309779</v>
      </c>
      <c r="G52" s="5"/>
      <c r="H52" s="17">
        <f>Absterbeordnung!C46</f>
        <v>98654.168319177421</v>
      </c>
      <c r="I52" s="18">
        <f t="shared" si="16"/>
        <v>0.47118718795871989</v>
      </c>
      <c r="J52" s="17">
        <f t="shared" si="17"/>
        <v>46484.580150719441</v>
      </c>
      <c r="K52" s="17">
        <f>SUM($J52:J$136)</f>
        <v>1366084.8645884572</v>
      </c>
      <c r="L52" s="19">
        <f t="shared" si="18"/>
        <v>29.387914447309779</v>
      </c>
      <c r="N52" s="6">
        <v>38</v>
      </c>
      <c r="O52" s="6">
        <f t="shared" si="12"/>
        <v>38</v>
      </c>
      <c r="P52" s="20">
        <f t="shared" si="7"/>
        <v>98654.168319177421</v>
      </c>
      <c r="Q52" s="20">
        <f t="shared" si="8"/>
        <v>98654.168319177421</v>
      </c>
      <c r="R52" s="5">
        <f t="shared" si="9"/>
        <v>98654.168319177421</v>
      </c>
      <c r="S52" s="5">
        <f t="shared" si="19"/>
        <v>4585897594.4353695</v>
      </c>
      <c r="T52" s="20">
        <f>SUM(S52:$S$127)</f>
        <v>122100392160.80193</v>
      </c>
      <c r="U52" s="6">
        <f t="shared" si="20"/>
        <v>26.625189430518741</v>
      </c>
    </row>
    <row r="53" spans="1:21" x14ac:dyDescent="0.2">
      <c r="A53" s="21">
        <v>39</v>
      </c>
      <c r="B53" s="17">
        <f>Absterbeordnung!C47</f>
        <v>98580.670489386655</v>
      </c>
      <c r="C53" s="18">
        <f t="shared" si="13"/>
        <v>0.46194822348894127</v>
      </c>
      <c r="D53" s="17">
        <f t="shared" si="14"/>
        <v>45539.165602920861</v>
      </c>
      <c r="E53" s="17">
        <f>SUM(D53:$D$136)</f>
        <v>1319600.2844377374</v>
      </c>
      <c r="F53" s="19">
        <f t="shared" si="15"/>
        <v>28.977260934993918</v>
      </c>
      <c r="G53" s="5"/>
      <c r="H53" s="17">
        <f>Absterbeordnung!C47</f>
        <v>98580.670489386655</v>
      </c>
      <c r="I53" s="18">
        <f t="shared" si="16"/>
        <v>0.46194822348894127</v>
      </c>
      <c r="J53" s="17">
        <f t="shared" si="17"/>
        <v>45539.165602920861</v>
      </c>
      <c r="K53" s="17">
        <f>SUM($J53:J$136)</f>
        <v>1319600.2844377374</v>
      </c>
      <c r="L53" s="19">
        <f t="shared" si="18"/>
        <v>28.977260934993918</v>
      </c>
      <c r="N53" s="6">
        <v>39</v>
      </c>
      <c r="O53" s="6">
        <f t="shared" si="12"/>
        <v>39</v>
      </c>
      <c r="P53" s="20">
        <f t="shared" si="7"/>
        <v>98580.670489386655</v>
      </c>
      <c r="Q53" s="20">
        <f t="shared" si="8"/>
        <v>98580.670489386655</v>
      </c>
      <c r="R53" s="5">
        <f t="shared" si="9"/>
        <v>98580.670489386655</v>
      </c>
      <c r="S53" s="5">
        <f t="shared" si="19"/>
        <v>4489281478.6631527</v>
      </c>
      <c r="T53" s="20">
        <f>SUM(S53:$S$127)</f>
        <v>117514494566.36656</v>
      </c>
      <c r="U53" s="6">
        <f t="shared" si="20"/>
        <v>26.176682198453012</v>
      </c>
    </row>
    <row r="54" spans="1:21" x14ac:dyDescent="0.2">
      <c r="A54" s="21">
        <v>40</v>
      </c>
      <c r="B54" s="17">
        <f>Absterbeordnung!C48</f>
        <v>98496.794592844322</v>
      </c>
      <c r="C54" s="18">
        <f t="shared" si="13"/>
        <v>0.45289041518523643</v>
      </c>
      <c r="D54" s="17">
        <f t="shared" si="14"/>
        <v>44608.254197568218</v>
      </c>
      <c r="E54" s="17">
        <f>SUM(D54:$D$136)</f>
        <v>1274061.1188348169</v>
      </c>
      <c r="F54" s="19">
        <f t="shared" si="15"/>
        <v>28.561106946531684</v>
      </c>
      <c r="G54" s="5"/>
      <c r="H54" s="17">
        <f>Absterbeordnung!C48</f>
        <v>98496.794592844322</v>
      </c>
      <c r="I54" s="18">
        <f t="shared" si="16"/>
        <v>0.45289041518523643</v>
      </c>
      <c r="J54" s="17">
        <f t="shared" si="17"/>
        <v>44608.254197568218</v>
      </c>
      <c r="K54" s="17">
        <f>SUM($J54:J$136)</f>
        <v>1274061.1188348169</v>
      </c>
      <c r="L54" s="19">
        <f t="shared" si="18"/>
        <v>28.561106946531684</v>
      </c>
      <c r="N54" s="6">
        <v>40</v>
      </c>
      <c r="O54" s="6">
        <f t="shared" si="12"/>
        <v>40</v>
      </c>
      <c r="P54" s="20">
        <f t="shared" si="7"/>
        <v>98496.794592844322</v>
      </c>
      <c r="Q54" s="20">
        <f t="shared" si="8"/>
        <v>98496.794592844322</v>
      </c>
      <c r="R54" s="5">
        <f t="shared" si="9"/>
        <v>98496.794592844322</v>
      </c>
      <c r="S54" s="5">
        <f t="shared" si="19"/>
        <v>4393770050.8432617</v>
      </c>
      <c r="T54" s="20">
        <f>SUM(S54:$S$127)</f>
        <v>113025213087.70338</v>
      </c>
      <c r="U54" s="6">
        <f t="shared" si="20"/>
        <v>25.72397093607831</v>
      </c>
    </row>
    <row r="55" spans="1:21" x14ac:dyDescent="0.2">
      <c r="A55" s="21">
        <v>41</v>
      </c>
      <c r="B55" s="17">
        <f>Absterbeordnung!C49</f>
        <v>98405.189521401655</v>
      </c>
      <c r="C55" s="18">
        <f t="shared" si="13"/>
        <v>0.44401021096591808</v>
      </c>
      <c r="D55" s="17">
        <f t="shared" si="14"/>
        <v>43692.908959538698</v>
      </c>
      <c r="E55" s="17">
        <f>SUM(D55:$D$136)</f>
        <v>1229452.8646372482</v>
      </c>
      <c r="F55" s="19">
        <f t="shared" si="15"/>
        <v>28.138498761338333</v>
      </c>
      <c r="G55" s="5"/>
      <c r="H55" s="17">
        <f>Absterbeordnung!C49</f>
        <v>98405.189521401655</v>
      </c>
      <c r="I55" s="18">
        <f t="shared" si="16"/>
        <v>0.44401021096591808</v>
      </c>
      <c r="J55" s="17">
        <f t="shared" si="17"/>
        <v>43692.908959538698</v>
      </c>
      <c r="K55" s="17">
        <f>SUM($J55:J$136)</f>
        <v>1229452.8646372482</v>
      </c>
      <c r="L55" s="19">
        <f t="shared" si="18"/>
        <v>28.138498761338333</v>
      </c>
      <c r="N55" s="6">
        <v>41</v>
      </c>
      <c r="O55" s="6">
        <f t="shared" si="12"/>
        <v>41</v>
      </c>
      <c r="P55" s="20">
        <f t="shared" si="7"/>
        <v>98405.189521401655</v>
      </c>
      <c r="Q55" s="20">
        <f t="shared" si="8"/>
        <v>98405.189521401655</v>
      </c>
      <c r="R55" s="5">
        <f t="shared" si="9"/>
        <v>98405.189521401655</v>
      </c>
      <c r="S55" s="5">
        <f t="shared" si="19"/>
        <v>4299608986.9047537</v>
      </c>
      <c r="T55" s="20">
        <f>SUM(S55:$S$127)</f>
        <v>108631443036.86012</v>
      </c>
      <c r="U55" s="6">
        <f t="shared" si="20"/>
        <v>25.265423755443127</v>
      </c>
    </row>
    <row r="56" spans="1:21" x14ac:dyDescent="0.2">
      <c r="A56" s="21">
        <v>42</v>
      </c>
      <c r="B56" s="17">
        <f>Absterbeordnung!C50</f>
        <v>98300.651310139307</v>
      </c>
      <c r="C56" s="18">
        <f t="shared" si="13"/>
        <v>0.4353041283979589</v>
      </c>
      <c r="D56" s="17">
        <f t="shared" si="14"/>
        <v>42790.679339511866</v>
      </c>
      <c r="E56" s="17">
        <f>SUM(D56:$D$136)</f>
        <v>1185759.9556777095</v>
      </c>
      <c r="F56" s="19">
        <f t="shared" si="15"/>
        <v>27.710706489831487</v>
      </c>
      <c r="G56" s="5"/>
      <c r="H56" s="17">
        <f>Absterbeordnung!C50</f>
        <v>98300.651310139307</v>
      </c>
      <c r="I56" s="18">
        <f t="shared" si="16"/>
        <v>0.4353041283979589</v>
      </c>
      <c r="J56" s="17">
        <f t="shared" si="17"/>
        <v>42790.679339511866</v>
      </c>
      <c r="K56" s="17">
        <f>SUM($J56:J$136)</f>
        <v>1185759.9556777095</v>
      </c>
      <c r="L56" s="19">
        <f t="shared" si="18"/>
        <v>27.710706489831487</v>
      </c>
      <c r="N56" s="6">
        <v>42</v>
      </c>
      <c r="O56" s="6">
        <f t="shared" si="12"/>
        <v>42</v>
      </c>
      <c r="P56" s="20">
        <f t="shared" si="7"/>
        <v>98300.651310139307</v>
      </c>
      <c r="Q56" s="20">
        <f t="shared" si="8"/>
        <v>98300.651310139307</v>
      </c>
      <c r="R56" s="5">
        <f t="shared" si="9"/>
        <v>98300.651310139307</v>
      </c>
      <c r="S56" s="5">
        <f t="shared" si="19"/>
        <v>4206351649.0773382</v>
      </c>
      <c r="T56" s="20">
        <f>SUM(S56:$S$127)</f>
        <v>104331834049.95537</v>
      </c>
      <c r="U56" s="6">
        <f t="shared" si="20"/>
        <v>24.803402747566413</v>
      </c>
    </row>
    <row r="57" spans="1:21" x14ac:dyDescent="0.2">
      <c r="A57" s="21">
        <v>43</v>
      </c>
      <c r="B57" s="17">
        <f>Absterbeordnung!C51</f>
        <v>98187.066683496523</v>
      </c>
      <c r="C57" s="18">
        <f t="shared" si="13"/>
        <v>0.4267687533313323</v>
      </c>
      <c r="D57" s="17">
        <f t="shared" si="14"/>
        <v>41903.172041776204</v>
      </c>
      <c r="E57" s="17">
        <f>SUM(D57:$D$136)</f>
        <v>1142969.2763381978</v>
      </c>
      <c r="F57" s="19">
        <f t="shared" si="15"/>
        <v>27.276438051007016</v>
      </c>
      <c r="G57" s="5"/>
      <c r="H57" s="17">
        <f>Absterbeordnung!C51</f>
        <v>98187.066683496523</v>
      </c>
      <c r="I57" s="18">
        <f t="shared" si="16"/>
        <v>0.4267687533313323</v>
      </c>
      <c r="J57" s="17">
        <f t="shared" si="17"/>
        <v>41903.172041776204</v>
      </c>
      <c r="K57" s="17">
        <f>SUM($J57:J$136)</f>
        <v>1142969.2763381978</v>
      </c>
      <c r="L57" s="19">
        <f t="shared" si="18"/>
        <v>27.276438051007016</v>
      </c>
      <c r="N57" s="6">
        <v>43</v>
      </c>
      <c r="O57" s="6">
        <f t="shared" si="12"/>
        <v>43</v>
      </c>
      <c r="P57" s="20">
        <f t="shared" si="7"/>
        <v>98187.066683496523</v>
      </c>
      <c r="Q57" s="20">
        <f t="shared" si="8"/>
        <v>98187.066683496523</v>
      </c>
      <c r="R57" s="5">
        <f t="shared" si="9"/>
        <v>98187.066683496523</v>
      </c>
      <c r="S57" s="5">
        <f t="shared" si="19"/>
        <v>4114349547.5159073</v>
      </c>
      <c r="T57" s="20">
        <f>SUM(S57:$S$127)</f>
        <v>100125482400.87804</v>
      </c>
      <c r="U57" s="6">
        <f t="shared" si="20"/>
        <v>24.335677181665353</v>
      </c>
    </row>
    <row r="58" spans="1:21" x14ac:dyDescent="0.2">
      <c r="A58" s="21">
        <v>44</v>
      </c>
      <c r="B58" s="17">
        <f>Absterbeordnung!C52</f>
        <v>98055.093813000683</v>
      </c>
      <c r="C58" s="18">
        <f t="shared" si="13"/>
        <v>0.41840073856012966</v>
      </c>
      <c r="D58" s="17">
        <f t="shared" si="14"/>
        <v>41026.323670942285</v>
      </c>
      <c r="E58" s="17">
        <f>SUM(D58:$D$136)</f>
        <v>1101066.1042964216</v>
      </c>
      <c r="F58" s="19">
        <f t="shared" si="15"/>
        <v>26.83803972122108</v>
      </c>
      <c r="G58" s="5"/>
      <c r="H58" s="17">
        <f>Absterbeordnung!C52</f>
        <v>98055.093813000683</v>
      </c>
      <c r="I58" s="18">
        <f t="shared" si="16"/>
        <v>0.41840073856012966</v>
      </c>
      <c r="J58" s="17">
        <f t="shared" si="17"/>
        <v>41026.323670942285</v>
      </c>
      <c r="K58" s="17">
        <f>SUM($J58:J$136)</f>
        <v>1101066.1042964216</v>
      </c>
      <c r="L58" s="19">
        <f t="shared" si="18"/>
        <v>26.83803972122108</v>
      </c>
      <c r="N58" s="6">
        <v>44</v>
      </c>
      <c r="O58" s="6">
        <f t="shared" si="12"/>
        <v>44</v>
      </c>
      <c r="P58" s="20">
        <f t="shared" si="7"/>
        <v>98055.093813000683</v>
      </c>
      <c r="Q58" s="20">
        <f t="shared" si="8"/>
        <v>98055.093813000683</v>
      </c>
      <c r="R58" s="5">
        <f t="shared" si="9"/>
        <v>98055.093813000683</v>
      </c>
      <c r="S58" s="5">
        <f t="shared" si="19"/>
        <v>4022840016.3567762</v>
      </c>
      <c r="T58" s="20">
        <f>SUM(S58:$S$127)</f>
        <v>96011132853.362106</v>
      </c>
      <c r="U58" s="6">
        <f t="shared" si="20"/>
        <v>23.866505370082582</v>
      </c>
    </row>
    <row r="59" spans="1:21" x14ac:dyDescent="0.2">
      <c r="A59" s="21">
        <v>45</v>
      </c>
      <c r="B59" s="17">
        <f>Absterbeordnung!C53</f>
        <v>97911.258946004644</v>
      </c>
      <c r="C59" s="18">
        <f t="shared" si="13"/>
        <v>0.41019680250993107</v>
      </c>
      <c r="D59" s="17">
        <f t="shared" si="14"/>
        <v>40162.885349372991</v>
      </c>
      <c r="E59" s="17">
        <f>SUM(D59:$D$136)</f>
        <v>1060039.7806254793</v>
      </c>
      <c r="F59" s="19">
        <f t="shared" si="15"/>
        <v>26.39351658637813</v>
      </c>
      <c r="G59" s="5"/>
      <c r="H59" s="17">
        <f>Absterbeordnung!C53</f>
        <v>97911.258946004644</v>
      </c>
      <c r="I59" s="18">
        <f t="shared" si="16"/>
        <v>0.41019680250993107</v>
      </c>
      <c r="J59" s="17">
        <f t="shared" si="17"/>
        <v>40162.885349372991</v>
      </c>
      <c r="K59" s="17">
        <f>SUM($J59:J$136)</f>
        <v>1060039.7806254793</v>
      </c>
      <c r="L59" s="19">
        <f t="shared" si="18"/>
        <v>26.39351658637813</v>
      </c>
      <c r="N59" s="6">
        <v>45</v>
      </c>
      <c r="O59" s="6">
        <f t="shared" si="12"/>
        <v>45</v>
      </c>
      <c r="P59" s="20">
        <f t="shared" si="7"/>
        <v>97911.258946004644</v>
      </c>
      <c r="Q59" s="20">
        <f t="shared" si="8"/>
        <v>97911.258946004644</v>
      </c>
      <c r="R59" s="5">
        <f t="shared" si="9"/>
        <v>97911.258946004644</v>
      </c>
      <c r="S59" s="5">
        <f t="shared" si="19"/>
        <v>3932398667.4611549</v>
      </c>
      <c r="T59" s="20">
        <f>SUM(S59:$S$127)</f>
        <v>91988292837.005325</v>
      </c>
      <c r="U59" s="6">
        <f t="shared" si="20"/>
        <v>23.392412778024624</v>
      </c>
    </row>
    <row r="60" spans="1:21" x14ac:dyDescent="0.2">
      <c r="A60" s="21">
        <v>46</v>
      </c>
      <c r="B60" s="17">
        <f>Absterbeordnung!C54</f>
        <v>97751.218681988685</v>
      </c>
      <c r="C60" s="18">
        <f t="shared" si="13"/>
        <v>0.40215372795091275</v>
      </c>
      <c r="D60" s="17">
        <f t="shared" si="14"/>
        <v>39311.017004706657</v>
      </c>
      <c r="E60" s="17">
        <f>SUM(D60:$D$136)</f>
        <v>1019876.8952761061</v>
      </c>
      <c r="F60" s="19">
        <f t="shared" si="15"/>
        <v>25.943793190443216</v>
      </c>
      <c r="G60" s="5"/>
      <c r="H60" s="17">
        <f>Absterbeordnung!C54</f>
        <v>97751.218681988685</v>
      </c>
      <c r="I60" s="18">
        <f t="shared" si="16"/>
        <v>0.40215372795091275</v>
      </c>
      <c r="J60" s="17">
        <f t="shared" si="17"/>
        <v>39311.017004706657</v>
      </c>
      <c r="K60" s="17">
        <f>SUM($J60:J$136)</f>
        <v>1019876.8952761061</v>
      </c>
      <c r="L60" s="19">
        <f t="shared" si="18"/>
        <v>25.943793190443216</v>
      </c>
      <c r="N60" s="6">
        <v>46</v>
      </c>
      <c r="O60" s="6">
        <f t="shared" si="12"/>
        <v>46</v>
      </c>
      <c r="P60" s="20">
        <f t="shared" si="7"/>
        <v>97751.218681988685</v>
      </c>
      <c r="Q60" s="20">
        <f t="shared" si="8"/>
        <v>97751.218681988685</v>
      </c>
      <c r="R60" s="5">
        <f t="shared" si="9"/>
        <v>97751.218681988685</v>
      </c>
      <c r="S60" s="5">
        <f t="shared" si="19"/>
        <v>3842699819.8384566</v>
      </c>
      <c r="T60" s="20">
        <f>SUM(S60:$S$127)</f>
        <v>88055894169.544174</v>
      </c>
      <c r="U60" s="6">
        <f t="shared" si="20"/>
        <v>22.915111327443203</v>
      </c>
    </row>
    <row r="61" spans="1:21" x14ac:dyDescent="0.2">
      <c r="A61" s="21">
        <v>47</v>
      </c>
      <c r="B61" s="17">
        <f>Absterbeordnung!C55</f>
        <v>97574.095784272096</v>
      </c>
      <c r="C61" s="18">
        <f t="shared" si="13"/>
        <v>0.39426836073618909</v>
      </c>
      <c r="D61" s="17">
        <f t="shared" si="14"/>
        <v>38470.378795180855</v>
      </c>
      <c r="E61" s="17">
        <f>SUM(D61:$D$136)</f>
        <v>980565.87827139942</v>
      </c>
      <c r="F61" s="19">
        <f t="shared" si="15"/>
        <v>25.488854255686036</v>
      </c>
      <c r="G61" s="5"/>
      <c r="H61" s="17">
        <f>Absterbeordnung!C55</f>
        <v>97574.095784272096</v>
      </c>
      <c r="I61" s="18">
        <f t="shared" si="16"/>
        <v>0.39426836073618909</v>
      </c>
      <c r="J61" s="17">
        <f t="shared" si="17"/>
        <v>38470.378795180855</v>
      </c>
      <c r="K61" s="17">
        <f>SUM($J61:J$136)</f>
        <v>980565.87827139942</v>
      </c>
      <c r="L61" s="19">
        <f t="shared" si="18"/>
        <v>25.488854255686036</v>
      </c>
      <c r="N61" s="6">
        <v>47</v>
      </c>
      <c r="O61" s="6">
        <f t="shared" si="12"/>
        <v>47</v>
      </c>
      <c r="P61" s="20">
        <f t="shared" si="7"/>
        <v>97574.095784272096</v>
      </c>
      <c r="Q61" s="20">
        <f t="shared" si="8"/>
        <v>97574.095784272096</v>
      </c>
      <c r="R61" s="5">
        <f t="shared" si="9"/>
        <v>97574.095784272096</v>
      </c>
      <c r="S61" s="5">
        <f t="shared" si="19"/>
        <v>3753712425.4182072</v>
      </c>
      <c r="T61" s="20">
        <f>SUM(S61:$S$127)</f>
        <v>84213194349.705734</v>
      </c>
      <c r="U61" s="6">
        <f t="shared" si="20"/>
        <v>22.434641977221631</v>
      </c>
    </row>
    <row r="62" spans="1:21" x14ac:dyDescent="0.2">
      <c r="A62" s="21">
        <v>48</v>
      </c>
      <c r="B62" s="17">
        <f>Absterbeordnung!C56</f>
        <v>97382.716279438479</v>
      </c>
      <c r="C62" s="18">
        <f t="shared" si="13"/>
        <v>0.38653760856489122</v>
      </c>
      <c r="D62" s="17">
        <f t="shared" si="14"/>
        <v>37642.08226620745</v>
      </c>
      <c r="E62" s="17">
        <f>SUM(D62:$D$136)</f>
        <v>942095.4994762186</v>
      </c>
      <c r="F62" s="19">
        <f t="shared" si="15"/>
        <v>25.027720114250137</v>
      </c>
      <c r="G62" s="5"/>
      <c r="H62" s="17">
        <f>Absterbeordnung!C56</f>
        <v>97382.716279438479</v>
      </c>
      <c r="I62" s="18">
        <f t="shared" si="16"/>
        <v>0.38653760856489122</v>
      </c>
      <c r="J62" s="17">
        <f t="shared" si="17"/>
        <v>37642.08226620745</v>
      </c>
      <c r="K62" s="17">
        <f>SUM($J62:J$136)</f>
        <v>942095.4994762186</v>
      </c>
      <c r="L62" s="19">
        <f t="shared" si="18"/>
        <v>25.027720114250137</v>
      </c>
      <c r="N62" s="6">
        <v>48</v>
      </c>
      <c r="O62" s="6">
        <f t="shared" si="12"/>
        <v>48</v>
      </c>
      <c r="P62" s="20">
        <f t="shared" si="7"/>
        <v>97382.716279438479</v>
      </c>
      <c r="Q62" s="20">
        <f t="shared" si="8"/>
        <v>97382.716279438479</v>
      </c>
      <c r="R62" s="5">
        <f t="shared" si="9"/>
        <v>97382.716279438479</v>
      </c>
      <c r="S62" s="5">
        <f t="shared" si="19"/>
        <v>3665688217.4973631</v>
      </c>
      <c r="T62" s="20">
        <f>SUM(S62:$S$127)</f>
        <v>80459481924.287521</v>
      </c>
      <c r="U62" s="6">
        <f t="shared" si="20"/>
        <v>21.949352249935423</v>
      </c>
    </row>
    <row r="63" spans="1:21" x14ac:dyDescent="0.2">
      <c r="A63" s="21">
        <v>49</v>
      </c>
      <c r="B63" s="17">
        <f>Absterbeordnung!C57</f>
        <v>97172.524506652189</v>
      </c>
      <c r="C63" s="18">
        <f t="shared" si="13"/>
        <v>0.37895843976950117</v>
      </c>
      <c r="D63" s="17">
        <f t="shared" si="14"/>
        <v>36824.348275504526</v>
      </c>
      <c r="E63" s="17">
        <f>SUM(D63:$D$136)</f>
        <v>904453.41721001116</v>
      </c>
      <c r="F63" s="19">
        <f t="shared" si="15"/>
        <v>24.561287831715724</v>
      </c>
      <c r="G63" s="5"/>
      <c r="H63" s="17">
        <f>Absterbeordnung!C57</f>
        <v>97172.524506652189</v>
      </c>
      <c r="I63" s="18">
        <f t="shared" si="16"/>
        <v>0.37895843976950117</v>
      </c>
      <c r="J63" s="17">
        <f t="shared" si="17"/>
        <v>36824.348275504526</v>
      </c>
      <c r="K63" s="17">
        <f>SUM($J63:J$136)</f>
        <v>904453.41721001116</v>
      </c>
      <c r="L63" s="19">
        <f t="shared" si="18"/>
        <v>24.561287831715724</v>
      </c>
      <c r="N63" s="6">
        <v>49</v>
      </c>
      <c r="O63" s="6">
        <f t="shared" si="12"/>
        <v>49</v>
      </c>
      <c r="P63" s="20">
        <f t="shared" si="7"/>
        <v>97172.524506652189</v>
      </c>
      <c r="Q63" s="20">
        <f t="shared" si="8"/>
        <v>97172.524506652189</v>
      </c>
      <c r="R63" s="5">
        <f t="shared" si="9"/>
        <v>97172.524506652189</v>
      </c>
      <c r="S63" s="5">
        <f t="shared" si="19"/>
        <v>3578314885.242959</v>
      </c>
      <c r="T63" s="20">
        <f>SUM(S63:$S$127)</f>
        <v>76793793706.790176</v>
      </c>
      <c r="U63" s="6">
        <f t="shared" si="20"/>
        <v>21.46088205470382</v>
      </c>
    </row>
    <row r="64" spans="1:21" x14ac:dyDescent="0.2">
      <c r="A64" s="21">
        <v>50</v>
      </c>
      <c r="B64" s="17">
        <f>Absterbeordnung!C58</f>
        <v>96937.665849658588</v>
      </c>
      <c r="C64" s="18">
        <f t="shared" si="13"/>
        <v>0.37152788212696192</v>
      </c>
      <c r="D64" s="17">
        <f t="shared" si="14"/>
        <v>36015.045691454776</v>
      </c>
      <c r="E64" s="17">
        <f>SUM(D64:$D$136)</f>
        <v>867629.06893450662</v>
      </c>
      <c r="F64" s="19">
        <f t="shared" si="15"/>
        <v>24.090739086313789</v>
      </c>
      <c r="G64" s="5"/>
      <c r="H64" s="17">
        <f>Absterbeordnung!C58</f>
        <v>96937.665849658588</v>
      </c>
      <c r="I64" s="18">
        <f t="shared" si="16"/>
        <v>0.37152788212696192</v>
      </c>
      <c r="J64" s="17">
        <f t="shared" si="17"/>
        <v>36015.045691454776</v>
      </c>
      <c r="K64" s="17">
        <f>SUM($J64:J$136)</f>
        <v>867629.06893450662</v>
      </c>
      <c r="L64" s="19">
        <f t="shared" si="18"/>
        <v>24.090739086313789</v>
      </c>
      <c r="N64" s="6">
        <v>50</v>
      </c>
      <c r="O64" s="6">
        <f t="shared" si="12"/>
        <v>50</v>
      </c>
      <c r="P64" s="20">
        <f t="shared" si="7"/>
        <v>96937.665849658588</v>
      </c>
      <c r="Q64" s="20">
        <f t="shared" si="8"/>
        <v>96937.665849658588</v>
      </c>
      <c r="R64" s="5">
        <f t="shared" si="9"/>
        <v>96937.665849658588</v>
      </c>
      <c r="S64" s="5">
        <f t="shared" si="19"/>
        <v>3491214464.798429</v>
      </c>
      <c r="T64" s="20">
        <f>SUM(S64:$S$127)</f>
        <v>73215478821.547226</v>
      </c>
      <c r="U64" s="6">
        <f t="shared" si="20"/>
        <v>20.971349528873599</v>
      </c>
    </row>
    <row r="65" spans="1:21" x14ac:dyDescent="0.2">
      <c r="A65" s="21">
        <v>51</v>
      </c>
      <c r="B65" s="17">
        <f>Absterbeordnung!C59</f>
        <v>96688.086965024035</v>
      </c>
      <c r="C65" s="18">
        <f t="shared" si="13"/>
        <v>0.36424302169309997</v>
      </c>
      <c r="D65" s="17">
        <f t="shared" si="14"/>
        <v>35217.960957865587</v>
      </c>
      <c r="E65" s="17">
        <f>SUM(D65:$D$136)</f>
        <v>831614.02324305195</v>
      </c>
      <c r="F65" s="19">
        <f t="shared" si="15"/>
        <v>23.613349570067005</v>
      </c>
      <c r="G65" s="5"/>
      <c r="H65" s="17">
        <f>Absterbeordnung!C59</f>
        <v>96688.086965024035</v>
      </c>
      <c r="I65" s="18">
        <f t="shared" si="16"/>
        <v>0.36424302169309997</v>
      </c>
      <c r="J65" s="17">
        <f t="shared" si="17"/>
        <v>35217.960957865587</v>
      </c>
      <c r="K65" s="17">
        <f>SUM($J65:J$136)</f>
        <v>831614.02324305195</v>
      </c>
      <c r="L65" s="19">
        <f t="shared" si="18"/>
        <v>23.613349570067005</v>
      </c>
      <c r="N65" s="6">
        <v>51</v>
      </c>
      <c r="O65" s="6">
        <f t="shared" si="12"/>
        <v>51</v>
      </c>
      <c r="P65" s="20">
        <f t="shared" si="7"/>
        <v>96688.086965024035</v>
      </c>
      <c r="Q65" s="20">
        <f t="shared" si="8"/>
        <v>96688.086965024035</v>
      </c>
      <c r="R65" s="5">
        <f t="shared" si="9"/>
        <v>96688.086965024035</v>
      </c>
      <c r="S65" s="5">
        <f t="shared" si="19"/>
        <v>3405157271.8249288</v>
      </c>
      <c r="T65" s="20">
        <f>SUM(S65:$S$127)</f>
        <v>69724264356.748764</v>
      </c>
      <c r="U65" s="6">
        <f t="shared" si="20"/>
        <v>20.476077546744673</v>
      </c>
    </row>
    <row r="66" spans="1:21" x14ac:dyDescent="0.2">
      <c r="A66" s="21">
        <v>52</v>
      </c>
      <c r="B66" s="17">
        <f>Absterbeordnung!C60</f>
        <v>96417.462376336742</v>
      </c>
      <c r="C66" s="18">
        <f t="shared" si="13"/>
        <v>0.35710100165990188</v>
      </c>
      <c r="D66" s="17">
        <f t="shared" si="14"/>
        <v>34430.772392095758</v>
      </c>
      <c r="E66" s="17">
        <f>SUM(D66:$D$136)</f>
        <v>796396.06228518637</v>
      </c>
      <c r="F66" s="19">
        <f t="shared" si="15"/>
        <v>23.130357147259765</v>
      </c>
      <c r="G66" s="5"/>
      <c r="H66" s="17">
        <f>Absterbeordnung!C60</f>
        <v>96417.462376336742</v>
      </c>
      <c r="I66" s="18">
        <f t="shared" si="16"/>
        <v>0.35710100165990188</v>
      </c>
      <c r="J66" s="17">
        <f t="shared" si="17"/>
        <v>34430.772392095758</v>
      </c>
      <c r="K66" s="17">
        <f>SUM($J66:J$136)</f>
        <v>796396.06228518637</v>
      </c>
      <c r="L66" s="19">
        <f t="shared" si="18"/>
        <v>23.130357147259765</v>
      </c>
      <c r="N66" s="6">
        <v>52</v>
      </c>
      <c r="O66" s="6">
        <f t="shared" si="12"/>
        <v>52</v>
      </c>
      <c r="P66" s="20">
        <f t="shared" si="7"/>
        <v>96417.462376336742</v>
      </c>
      <c r="Q66" s="20">
        <f t="shared" si="8"/>
        <v>96417.462376336742</v>
      </c>
      <c r="R66" s="5">
        <f t="shared" si="9"/>
        <v>96417.462376336742</v>
      </c>
      <c r="S66" s="5">
        <f t="shared" si="19"/>
        <v>3319727701.7031064</v>
      </c>
      <c r="T66" s="20">
        <f>SUM(S66:$S$127)</f>
        <v>66319107084.923836</v>
      </c>
      <c r="U66" s="6">
        <f t="shared" si="20"/>
        <v>19.977273151319132</v>
      </c>
    </row>
    <row r="67" spans="1:21" x14ac:dyDescent="0.2">
      <c r="A67" s="21">
        <v>53</v>
      </c>
      <c r="B67" s="17">
        <f>Absterbeordnung!C61</f>
        <v>96119.118915165483</v>
      </c>
      <c r="C67" s="18">
        <f t="shared" si="13"/>
        <v>0.35009902123519798</v>
      </c>
      <c r="D67" s="17">
        <f t="shared" si="14"/>
        <v>33651.20945418904</v>
      </c>
      <c r="E67" s="17">
        <f>SUM(D67:$D$136)</f>
        <v>761965.28989309049</v>
      </c>
      <c r="F67" s="19">
        <f t="shared" si="15"/>
        <v>22.643028356243462</v>
      </c>
      <c r="G67" s="5"/>
      <c r="H67" s="17">
        <f>Absterbeordnung!C61</f>
        <v>96119.118915165483</v>
      </c>
      <c r="I67" s="18">
        <f t="shared" si="16"/>
        <v>0.35009902123519798</v>
      </c>
      <c r="J67" s="17">
        <f t="shared" si="17"/>
        <v>33651.20945418904</v>
      </c>
      <c r="K67" s="17">
        <f>SUM($J67:J$136)</f>
        <v>761965.28989309049</v>
      </c>
      <c r="L67" s="19">
        <f t="shared" si="18"/>
        <v>22.643028356243462</v>
      </c>
      <c r="N67" s="6">
        <v>53</v>
      </c>
      <c r="O67" s="6">
        <f t="shared" si="12"/>
        <v>53</v>
      </c>
      <c r="P67" s="20">
        <f t="shared" si="7"/>
        <v>96119.118915165483</v>
      </c>
      <c r="Q67" s="20">
        <f t="shared" si="8"/>
        <v>96119.118915165483</v>
      </c>
      <c r="R67" s="5">
        <f t="shared" si="9"/>
        <v>96119.118915165483</v>
      </c>
      <c r="S67" s="5">
        <f t="shared" si="19"/>
        <v>3234524603.1663375</v>
      </c>
      <c r="T67" s="20">
        <f>SUM(S67:$S$127)</f>
        <v>62999379383.220741</v>
      </c>
      <c r="U67" s="6">
        <f t="shared" si="20"/>
        <v>19.477168088797178</v>
      </c>
    </row>
    <row r="68" spans="1:21" x14ac:dyDescent="0.2">
      <c r="A68" s="21">
        <v>54</v>
      </c>
      <c r="B68" s="17">
        <f>Absterbeordnung!C62</f>
        <v>95805.185444652408</v>
      </c>
      <c r="C68" s="18">
        <f t="shared" si="13"/>
        <v>0.34323433454431168</v>
      </c>
      <c r="D68" s="17">
        <f t="shared" si="14"/>
        <v>32883.629071989642</v>
      </c>
      <c r="E68" s="17">
        <f>SUM(D68:$D$136)</f>
        <v>728314.08043890144</v>
      </c>
      <c r="F68" s="19">
        <f t="shared" si="15"/>
        <v>22.148226974719197</v>
      </c>
      <c r="G68" s="5"/>
      <c r="H68" s="17">
        <f>Absterbeordnung!C62</f>
        <v>95805.185444652408</v>
      </c>
      <c r="I68" s="18">
        <f t="shared" si="16"/>
        <v>0.34323433454431168</v>
      </c>
      <c r="J68" s="17">
        <f t="shared" si="17"/>
        <v>32883.629071989642</v>
      </c>
      <c r="K68" s="17">
        <f>SUM($J68:J$136)</f>
        <v>728314.08043890144</v>
      </c>
      <c r="L68" s="19">
        <f t="shared" si="18"/>
        <v>22.148226974719197</v>
      </c>
      <c r="N68" s="6">
        <v>54</v>
      </c>
      <c r="O68" s="6">
        <f t="shared" si="12"/>
        <v>54</v>
      </c>
      <c r="P68" s="20">
        <f t="shared" si="7"/>
        <v>95805.185444652408</v>
      </c>
      <c r="Q68" s="20">
        <f t="shared" si="8"/>
        <v>95805.185444652408</v>
      </c>
      <c r="R68" s="5">
        <f t="shared" si="9"/>
        <v>95805.185444652408</v>
      </c>
      <c r="S68" s="5">
        <f t="shared" si="19"/>
        <v>3150422181.3351312</v>
      </c>
      <c r="T68" s="20">
        <f>SUM(S68:$S$127)</f>
        <v>59764854780.054405</v>
      </c>
      <c r="U68" s="6">
        <f t="shared" si="20"/>
        <v>18.970427244365833</v>
      </c>
    </row>
    <row r="69" spans="1:21" x14ac:dyDescent="0.2">
      <c r="A69" s="21">
        <v>55</v>
      </c>
      <c r="B69" s="17">
        <f>Absterbeordnung!C63</f>
        <v>95458.036203988275</v>
      </c>
      <c r="C69" s="18">
        <f t="shared" si="13"/>
        <v>0.33650424955324687</v>
      </c>
      <c r="D69" s="17">
        <f t="shared" si="14"/>
        <v>32122.034836649746</v>
      </c>
      <c r="E69" s="17">
        <f>SUM(D69:$D$136)</f>
        <v>695430.45136691188</v>
      </c>
      <c r="F69" s="19">
        <f t="shared" si="15"/>
        <v>21.649638788557009</v>
      </c>
      <c r="G69" s="5"/>
      <c r="H69" s="17">
        <f>Absterbeordnung!C63</f>
        <v>95458.036203988275</v>
      </c>
      <c r="I69" s="18">
        <f t="shared" si="16"/>
        <v>0.33650424955324687</v>
      </c>
      <c r="J69" s="17">
        <f t="shared" si="17"/>
        <v>32122.034836649746</v>
      </c>
      <c r="K69" s="17">
        <f>SUM($J69:J$136)</f>
        <v>695430.45136691188</v>
      </c>
      <c r="L69" s="19">
        <f t="shared" si="18"/>
        <v>21.649638788557009</v>
      </c>
      <c r="N69" s="6">
        <v>55</v>
      </c>
      <c r="O69" s="6">
        <f t="shared" si="12"/>
        <v>55</v>
      </c>
      <c r="P69" s="20">
        <f t="shared" si="7"/>
        <v>95458.036203988275</v>
      </c>
      <c r="Q69" s="20">
        <f t="shared" si="8"/>
        <v>95458.036203988275</v>
      </c>
      <c r="R69" s="5">
        <f t="shared" si="9"/>
        <v>95458.036203988275</v>
      </c>
      <c r="S69" s="5">
        <f t="shared" si="19"/>
        <v>3066306364.3826838</v>
      </c>
      <c r="T69" s="20">
        <f>SUM(S69:$S$127)</f>
        <v>56614432598.719276</v>
      </c>
      <c r="U69" s="6">
        <f t="shared" si="20"/>
        <v>18.463397283564337</v>
      </c>
    </row>
    <row r="70" spans="1:21" x14ac:dyDescent="0.2">
      <c r="A70" s="21">
        <v>56</v>
      </c>
      <c r="B70" s="17">
        <f>Absterbeordnung!C64</f>
        <v>95097.77432061483</v>
      </c>
      <c r="C70" s="18">
        <f t="shared" si="13"/>
        <v>0.3299061270129871</v>
      </c>
      <c r="D70" s="17">
        <f t="shared" si="14"/>
        <v>31373.338413669138</v>
      </c>
      <c r="E70" s="17">
        <f>SUM(D70:$D$136)</f>
        <v>663308.41653026198</v>
      </c>
      <c r="F70" s="19">
        <f t="shared" si="15"/>
        <v>21.142423792594009</v>
      </c>
      <c r="G70" s="5"/>
      <c r="H70" s="17">
        <f>Absterbeordnung!C64</f>
        <v>95097.77432061483</v>
      </c>
      <c r="I70" s="18">
        <f t="shared" si="16"/>
        <v>0.3299061270129871</v>
      </c>
      <c r="J70" s="17">
        <f t="shared" si="17"/>
        <v>31373.338413669138</v>
      </c>
      <c r="K70" s="17">
        <f>SUM($J70:J$136)</f>
        <v>663308.41653026198</v>
      </c>
      <c r="L70" s="19">
        <f t="shared" si="18"/>
        <v>21.142423792594009</v>
      </c>
      <c r="N70" s="6">
        <v>56</v>
      </c>
      <c r="O70" s="6">
        <f t="shared" si="12"/>
        <v>56</v>
      </c>
      <c r="P70" s="20">
        <f t="shared" si="7"/>
        <v>95097.77432061483</v>
      </c>
      <c r="Q70" s="20">
        <f t="shared" si="8"/>
        <v>95097.77432061483</v>
      </c>
      <c r="R70" s="5">
        <f t="shared" si="9"/>
        <v>95097.77432061483</v>
      </c>
      <c r="S70" s="5">
        <f t="shared" si="19"/>
        <v>2983534656.1473837</v>
      </c>
      <c r="T70" s="20">
        <f>SUM(S70:$S$127)</f>
        <v>53548126234.336586</v>
      </c>
      <c r="U70" s="6">
        <f t="shared" si="20"/>
        <v>17.947881424472168</v>
      </c>
    </row>
    <row r="71" spans="1:21" x14ac:dyDescent="0.2">
      <c r="A71" s="21">
        <v>57</v>
      </c>
      <c r="B71" s="17">
        <f>Absterbeordnung!C65</f>
        <v>94708.735550829384</v>
      </c>
      <c r="C71" s="18">
        <f t="shared" si="13"/>
        <v>0.32343737942449713</v>
      </c>
      <c r="D71" s="17">
        <f t="shared" si="14"/>
        <v>30632.345235167963</v>
      </c>
      <c r="E71" s="17">
        <f>SUM(D71:$D$136)</f>
        <v>631935.07811659283</v>
      </c>
      <c r="F71" s="19">
        <f t="shared" si="15"/>
        <v>20.629666885285999</v>
      </c>
      <c r="G71" s="5"/>
      <c r="H71" s="17">
        <f>Absterbeordnung!C65</f>
        <v>94708.735550829384</v>
      </c>
      <c r="I71" s="18">
        <f t="shared" si="16"/>
        <v>0.32343737942449713</v>
      </c>
      <c r="J71" s="17">
        <f t="shared" si="17"/>
        <v>30632.345235167963</v>
      </c>
      <c r="K71" s="17">
        <f>SUM($J71:J$136)</f>
        <v>631935.07811659283</v>
      </c>
      <c r="L71" s="19">
        <f t="shared" si="18"/>
        <v>20.629666885285999</v>
      </c>
      <c r="N71" s="6">
        <v>57</v>
      </c>
      <c r="O71" s="6">
        <f t="shared" si="12"/>
        <v>57</v>
      </c>
      <c r="P71" s="20">
        <f t="shared" si="7"/>
        <v>94708.735550829384</v>
      </c>
      <c r="Q71" s="20">
        <f t="shared" si="8"/>
        <v>94708.735550829384</v>
      </c>
      <c r="R71" s="5">
        <f t="shared" si="9"/>
        <v>94708.735550829384</v>
      </c>
      <c r="S71" s="5">
        <f t="shared" si="19"/>
        <v>2901150684.1792316</v>
      </c>
      <c r="T71" s="20">
        <f>SUM(S71:$S$127)</f>
        <v>50564591578.189201</v>
      </c>
      <c r="U71" s="6">
        <f t="shared" si="20"/>
        <v>17.429150389854534</v>
      </c>
    </row>
    <row r="72" spans="1:21" x14ac:dyDescent="0.2">
      <c r="A72" s="21">
        <v>58</v>
      </c>
      <c r="B72" s="17">
        <f>Absterbeordnung!C66</f>
        <v>94284.922149166538</v>
      </c>
      <c r="C72" s="18">
        <f t="shared" si="13"/>
        <v>0.31709547002401678</v>
      </c>
      <c r="D72" s="17">
        <f t="shared" si="14"/>
        <v>29897.321705067792</v>
      </c>
      <c r="E72" s="17">
        <f>SUM(D72:$D$136)</f>
        <v>601302.73288142495</v>
      </c>
      <c r="F72" s="19">
        <f t="shared" si="15"/>
        <v>20.112260851094906</v>
      </c>
      <c r="G72" s="5"/>
      <c r="H72" s="17">
        <f>Absterbeordnung!C66</f>
        <v>94284.922149166538</v>
      </c>
      <c r="I72" s="18">
        <f t="shared" si="16"/>
        <v>0.31709547002401678</v>
      </c>
      <c r="J72" s="17">
        <f t="shared" si="17"/>
        <v>29897.321705067792</v>
      </c>
      <c r="K72" s="17">
        <f>SUM($J72:J$136)</f>
        <v>601302.73288142495</v>
      </c>
      <c r="L72" s="19">
        <f t="shared" si="18"/>
        <v>20.112260851094906</v>
      </c>
      <c r="N72" s="6">
        <v>58</v>
      </c>
      <c r="O72" s="6">
        <f t="shared" si="12"/>
        <v>58</v>
      </c>
      <c r="P72" s="20">
        <f t="shared" si="7"/>
        <v>94284.922149166538</v>
      </c>
      <c r="Q72" s="20">
        <f t="shared" si="8"/>
        <v>94284.922149166538</v>
      </c>
      <c r="R72" s="5">
        <f t="shared" si="9"/>
        <v>94284.922149166538</v>
      </c>
      <c r="S72" s="5">
        <f t="shared" si="19"/>
        <v>2818866649.4309039</v>
      </c>
      <c r="T72" s="20">
        <f>SUM(S72:$S$127)</f>
        <v>47663440894.009972</v>
      </c>
      <c r="U72" s="6">
        <f t="shared" si="20"/>
        <v>16.90872496704754</v>
      </c>
    </row>
    <row r="73" spans="1:21" x14ac:dyDescent="0.2">
      <c r="A73" s="21">
        <v>59</v>
      </c>
      <c r="B73" s="17">
        <f>Absterbeordnung!C67</f>
        <v>93827.944868804479</v>
      </c>
      <c r="C73" s="18">
        <f t="shared" si="13"/>
        <v>0.3108779117882518</v>
      </c>
      <c r="D73" s="17">
        <f t="shared" si="14"/>
        <v>29169.035568197152</v>
      </c>
      <c r="E73" s="17">
        <f>SUM(D73:$D$136)</f>
        <v>571405.41117635707</v>
      </c>
      <c r="F73" s="19">
        <f t="shared" si="15"/>
        <v>19.589451623808824</v>
      </c>
      <c r="G73" s="5"/>
      <c r="H73" s="17">
        <f>Absterbeordnung!C67</f>
        <v>93827.944868804479</v>
      </c>
      <c r="I73" s="18">
        <f t="shared" si="16"/>
        <v>0.3108779117882518</v>
      </c>
      <c r="J73" s="17">
        <f t="shared" si="17"/>
        <v>29169.035568197152</v>
      </c>
      <c r="K73" s="17">
        <f>SUM($J73:J$136)</f>
        <v>571405.41117635707</v>
      </c>
      <c r="L73" s="19">
        <f t="shared" si="18"/>
        <v>19.589451623808824</v>
      </c>
      <c r="N73" s="6">
        <v>59</v>
      </c>
      <c r="O73" s="6">
        <f t="shared" si="12"/>
        <v>59</v>
      </c>
      <c r="P73" s="20">
        <f t="shared" si="7"/>
        <v>93827.944868804479</v>
      </c>
      <c r="Q73" s="20">
        <f t="shared" si="8"/>
        <v>93827.944868804479</v>
      </c>
      <c r="R73" s="5">
        <f t="shared" si="9"/>
        <v>93827.944868804479</v>
      </c>
      <c r="S73" s="5">
        <f t="shared" si="19"/>
        <v>2736870661.1689997</v>
      </c>
      <c r="T73" s="20">
        <f>SUM(S73:$S$127)</f>
        <v>44844574244.579063</v>
      </c>
      <c r="U73" s="6">
        <f t="shared" si="20"/>
        <v>16.385346549560584</v>
      </c>
    </row>
    <row r="74" spans="1:21" x14ac:dyDescent="0.2">
      <c r="A74" s="21">
        <v>60</v>
      </c>
      <c r="B74" s="17">
        <f>Absterbeordnung!C68</f>
        <v>93356.066896960663</v>
      </c>
      <c r="C74" s="18">
        <f t="shared" si="13"/>
        <v>0.30478226645907031</v>
      </c>
      <c r="D74" s="17">
        <f t="shared" si="14"/>
        <v>28453.273656560257</v>
      </c>
      <c r="E74" s="17">
        <f>SUM(D74:$D$136)</f>
        <v>542236.37560816004</v>
      </c>
      <c r="F74" s="19">
        <f t="shared" si="15"/>
        <v>19.057082223758133</v>
      </c>
      <c r="G74" s="5"/>
      <c r="H74" s="17">
        <f>Absterbeordnung!C68</f>
        <v>93356.066896960663</v>
      </c>
      <c r="I74" s="18">
        <f t="shared" si="16"/>
        <v>0.30478226645907031</v>
      </c>
      <c r="J74" s="17">
        <f t="shared" si="17"/>
        <v>28453.273656560257</v>
      </c>
      <c r="K74" s="17">
        <f>SUM($J74:J$136)</f>
        <v>542236.37560816004</v>
      </c>
      <c r="L74" s="19">
        <f t="shared" si="18"/>
        <v>19.057082223758133</v>
      </c>
      <c r="N74" s="6">
        <v>60</v>
      </c>
      <c r="O74" s="6">
        <f t="shared" si="12"/>
        <v>60</v>
      </c>
      <c r="P74" s="20">
        <f t="shared" si="7"/>
        <v>93356.066896960663</v>
      </c>
      <c r="Q74" s="20">
        <f t="shared" si="8"/>
        <v>93356.066896960663</v>
      </c>
      <c r="R74" s="5">
        <f t="shared" si="9"/>
        <v>93356.066896960663</v>
      </c>
      <c r="S74" s="5">
        <f t="shared" si="19"/>
        <v>2656285718.9193683</v>
      </c>
      <c r="T74" s="20">
        <f>SUM(S74:$S$127)</f>
        <v>42107703583.410057</v>
      </c>
      <c r="U74" s="6">
        <f t="shared" si="20"/>
        <v>15.852098772168356</v>
      </c>
    </row>
    <row r="75" spans="1:21" x14ac:dyDescent="0.2">
      <c r="A75" s="21">
        <v>61</v>
      </c>
      <c r="B75" s="17">
        <f>Absterbeordnung!C69</f>
        <v>92854.606183057826</v>
      </c>
      <c r="C75" s="18">
        <f t="shared" si="13"/>
        <v>0.29880614358732388</v>
      </c>
      <c r="D75" s="17">
        <f t="shared" si="14"/>
        <v>27745.526787879189</v>
      </c>
      <c r="E75" s="17">
        <f>SUM(D75:$D$136)</f>
        <v>513783.10195159994</v>
      </c>
      <c r="F75" s="19">
        <f t="shared" si="15"/>
        <v>18.5176913698409</v>
      </c>
      <c r="G75" s="5"/>
      <c r="H75" s="17">
        <f>Absterbeordnung!C69</f>
        <v>92854.606183057826</v>
      </c>
      <c r="I75" s="18">
        <f t="shared" si="16"/>
        <v>0.29880614358732388</v>
      </c>
      <c r="J75" s="17">
        <f t="shared" si="17"/>
        <v>27745.526787879189</v>
      </c>
      <c r="K75" s="17">
        <f>SUM($J75:J$136)</f>
        <v>513783.10195159994</v>
      </c>
      <c r="L75" s="19">
        <f t="shared" si="18"/>
        <v>18.5176913698409</v>
      </c>
      <c r="N75" s="6">
        <v>61</v>
      </c>
      <c r="O75" s="6">
        <f t="shared" si="12"/>
        <v>61</v>
      </c>
      <c r="P75" s="20">
        <f t="shared" si="7"/>
        <v>92854.606183057826</v>
      </c>
      <c r="Q75" s="20">
        <f t="shared" si="8"/>
        <v>92854.606183057826</v>
      </c>
      <c r="R75" s="5">
        <f t="shared" si="9"/>
        <v>92854.606183057826</v>
      </c>
      <c r="S75" s="5">
        <f t="shared" si="19"/>
        <v>2576299963.2300034</v>
      </c>
      <c r="T75" s="20">
        <f>SUM(S75:$S$127)</f>
        <v>39451417864.490692</v>
      </c>
      <c r="U75" s="6">
        <f t="shared" si="20"/>
        <v>15.313208255077944</v>
      </c>
    </row>
    <row r="76" spans="1:21" x14ac:dyDescent="0.2">
      <c r="A76" s="21">
        <v>62</v>
      </c>
      <c r="B76" s="17">
        <f>Absterbeordnung!C70</f>
        <v>92310.95197990282</v>
      </c>
      <c r="C76" s="18">
        <f t="shared" si="13"/>
        <v>0.29294719959541554</v>
      </c>
      <c r="D76" s="17">
        <f t="shared" si="14"/>
        <v>27042.234874499412</v>
      </c>
      <c r="E76" s="17">
        <f>SUM(D76:$D$136)</f>
        <v>486037.57516372076</v>
      </c>
      <c r="F76" s="19">
        <f t="shared" si="15"/>
        <v>17.97327689147652</v>
      </c>
      <c r="G76" s="5"/>
      <c r="H76" s="17">
        <f>Absterbeordnung!C70</f>
        <v>92310.95197990282</v>
      </c>
      <c r="I76" s="18">
        <f t="shared" si="16"/>
        <v>0.29294719959541554</v>
      </c>
      <c r="J76" s="17">
        <f t="shared" si="17"/>
        <v>27042.234874499412</v>
      </c>
      <c r="K76" s="17">
        <f>SUM($J76:J$136)</f>
        <v>486037.57516372076</v>
      </c>
      <c r="L76" s="19">
        <f t="shared" si="18"/>
        <v>17.97327689147652</v>
      </c>
      <c r="N76" s="6">
        <v>62</v>
      </c>
      <c r="O76" s="6">
        <f t="shared" si="12"/>
        <v>62</v>
      </c>
      <c r="P76" s="20">
        <f t="shared" si="7"/>
        <v>92310.95197990282</v>
      </c>
      <c r="Q76" s="20">
        <f t="shared" si="8"/>
        <v>92310.95197990282</v>
      </c>
      <c r="R76" s="5">
        <f t="shared" si="9"/>
        <v>92310.95197990282</v>
      </c>
      <c r="S76" s="5">
        <f t="shared" si="19"/>
        <v>2496294444.9291687</v>
      </c>
      <c r="T76" s="20">
        <f>SUM(S76:$S$127)</f>
        <v>36875117901.260689</v>
      </c>
      <c r="U76" s="6">
        <f t="shared" si="20"/>
        <v>14.771942459018293</v>
      </c>
    </row>
    <row r="77" spans="1:21" x14ac:dyDescent="0.2">
      <c r="A77" s="21">
        <v>63</v>
      </c>
      <c r="B77" s="17">
        <f>Absterbeordnung!C71</f>
        <v>91724.084388910545</v>
      </c>
      <c r="C77" s="18">
        <f t="shared" si="13"/>
        <v>0.28720313685825061</v>
      </c>
      <c r="D77" s="17">
        <f t="shared" si="14"/>
        <v>26343.444761946004</v>
      </c>
      <c r="E77" s="17">
        <f>SUM(D77:$D$136)</f>
        <v>458995.34028922138</v>
      </c>
      <c r="F77" s="19">
        <f t="shared" si="15"/>
        <v>17.423512545035706</v>
      </c>
      <c r="G77" s="5"/>
      <c r="H77" s="17">
        <f>Absterbeordnung!C71</f>
        <v>91724.084388910545</v>
      </c>
      <c r="I77" s="18">
        <f t="shared" si="16"/>
        <v>0.28720313685825061</v>
      </c>
      <c r="J77" s="17">
        <f t="shared" si="17"/>
        <v>26343.444761946004</v>
      </c>
      <c r="K77" s="17">
        <f>SUM($J77:J$136)</f>
        <v>458995.34028922138</v>
      </c>
      <c r="L77" s="19">
        <f t="shared" si="18"/>
        <v>17.423512545035706</v>
      </c>
      <c r="N77" s="6">
        <v>63</v>
      </c>
      <c r="O77" s="6">
        <f t="shared" si="12"/>
        <v>63</v>
      </c>
      <c r="P77" s="20">
        <f t="shared" si="7"/>
        <v>91724.084388910545</v>
      </c>
      <c r="Q77" s="20">
        <f t="shared" si="8"/>
        <v>91724.084388910545</v>
      </c>
      <c r="R77" s="5">
        <f t="shared" si="9"/>
        <v>91724.084388910545</v>
      </c>
      <c r="S77" s="5">
        <f t="shared" si="19"/>
        <v>2416328350.4393387</v>
      </c>
      <c r="T77" s="20">
        <f>SUM(S77:$S$127)</f>
        <v>34378823456.33152</v>
      </c>
      <c r="U77" s="6">
        <f t="shared" si="20"/>
        <v>14.227711829843297</v>
      </c>
    </row>
    <row r="78" spans="1:21" x14ac:dyDescent="0.2">
      <c r="A78" s="21">
        <v>64</v>
      </c>
      <c r="B78" s="17">
        <f>Absterbeordnung!C72</f>
        <v>91081.502144304177</v>
      </c>
      <c r="C78" s="18">
        <f t="shared" si="13"/>
        <v>0.28157170280220639</v>
      </c>
      <c r="D78" s="17">
        <f t="shared" si="14"/>
        <v>25645.973652554541</v>
      </c>
      <c r="E78" s="17">
        <f>SUM(D78:$D$136)</f>
        <v>432651.89552727528</v>
      </c>
      <c r="F78" s="19">
        <f t="shared" si="15"/>
        <v>16.870168447832736</v>
      </c>
      <c r="G78" s="5"/>
      <c r="H78" s="17">
        <f>Absterbeordnung!C72</f>
        <v>91081.502144304177</v>
      </c>
      <c r="I78" s="18">
        <f t="shared" si="16"/>
        <v>0.28157170280220639</v>
      </c>
      <c r="J78" s="17">
        <f t="shared" si="17"/>
        <v>25645.973652554541</v>
      </c>
      <c r="K78" s="17">
        <f>SUM($J78:J$136)</f>
        <v>432651.89552727528</v>
      </c>
      <c r="L78" s="19">
        <f t="shared" si="18"/>
        <v>16.870168447832736</v>
      </c>
      <c r="N78" s="6">
        <v>64</v>
      </c>
      <c r="O78" s="6">
        <f t="shared" ref="O78:O109" si="21">N78+$B$3</f>
        <v>64</v>
      </c>
      <c r="P78" s="20">
        <f t="shared" si="7"/>
        <v>91081.502144304177</v>
      </c>
      <c r="Q78" s="20">
        <f t="shared" si="8"/>
        <v>91081.502144304177</v>
      </c>
      <c r="R78" s="5">
        <f t="shared" si="9"/>
        <v>91081.502144304177</v>
      </c>
      <c r="S78" s="5">
        <f t="shared" si="19"/>
        <v>2335873804.2279148</v>
      </c>
      <c r="T78" s="20">
        <f>SUM(S78:$S$127)</f>
        <v>31962495105.8922</v>
      </c>
      <c r="U78" s="6">
        <f t="shared" si="20"/>
        <v>13.683314161938164</v>
      </c>
    </row>
    <row r="79" spans="1:21" x14ac:dyDescent="0.2">
      <c r="A79" s="21">
        <v>65</v>
      </c>
      <c r="B79" s="17">
        <f>Absterbeordnung!C73</f>
        <v>90394.765840212131</v>
      </c>
      <c r="C79" s="18">
        <f t="shared" ref="C79:C110" si="22">1/(((1+($B$5/100))^A79))</f>
        <v>0.27605068902177099</v>
      </c>
      <c r="D79" s="17">
        <f t="shared" ref="D79:D110" si="23">B79*C79</f>
        <v>24953.537394152205</v>
      </c>
      <c r="E79" s="17">
        <f>SUM(D79:$D$136)</f>
        <v>407005.92187472084</v>
      </c>
      <c r="F79" s="19">
        <f t="shared" ref="F79:F110" si="24">E79/D79</f>
        <v>16.310550101409735</v>
      </c>
      <c r="G79" s="5"/>
      <c r="H79" s="17">
        <f>Absterbeordnung!C73</f>
        <v>90394.765840212131</v>
      </c>
      <c r="I79" s="18">
        <f t="shared" ref="I79:I110" si="25">1/(((1+($B$5/100))^A79))</f>
        <v>0.27605068902177099</v>
      </c>
      <c r="J79" s="17">
        <f t="shared" ref="J79:J110" si="26">H79*I79</f>
        <v>24953.537394152205</v>
      </c>
      <c r="K79" s="17">
        <f>SUM($J79:J$136)</f>
        <v>407005.92187472084</v>
      </c>
      <c r="L79" s="19">
        <f t="shared" ref="L79:L110" si="27">K79/J79</f>
        <v>16.310550101409735</v>
      </c>
      <c r="N79" s="6">
        <v>65</v>
      </c>
      <c r="O79" s="6">
        <f t="shared" si="21"/>
        <v>65</v>
      </c>
      <c r="P79" s="20">
        <f t="shared" ref="P79:P127" si="28">B79</f>
        <v>90394.765840212131</v>
      </c>
      <c r="Q79" s="20">
        <f t="shared" ref="Q79:Q127" si="29">B79</f>
        <v>90394.765840212131</v>
      </c>
      <c r="R79" s="5">
        <f t="shared" ref="R79:R136" si="30">LOOKUP(N79,$O$14:$O$136,$Q$14:$Q$136)</f>
        <v>90394.765840212131</v>
      </c>
      <c r="S79" s="5">
        <f t="shared" ref="S79:S110" si="31">P79*R79*I79</f>
        <v>2255669169.6293659</v>
      </c>
      <c r="T79" s="20">
        <f>SUM(S79:$S$136)</f>
        <v>29626621301.664291</v>
      </c>
      <c r="U79" s="6">
        <f t="shared" ref="U79:U110" si="32">T79/S79</f>
        <v>13.134293672388273</v>
      </c>
    </row>
    <row r="80" spans="1:21" x14ac:dyDescent="0.2">
      <c r="A80" s="21">
        <v>66</v>
      </c>
      <c r="B80" s="17">
        <f>Absterbeordnung!C74</f>
        <v>89629.475641468656</v>
      </c>
      <c r="C80" s="18">
        <f t="shared" si="22"/>
        <v>0.27063793041350098</v>
      </c>
      <c r="D80" s="17">
        <f t="shared" si="23"/>
        <v>24257.135791654375</v>
      </c>
      <c r="E80" s="17">
        <f>SUM(D80:$D$136)</f>
        <v>382052.3844805687</v>
      </c>
      <c r="F80" s="19">
        <f t="shared" si="24"/>
        <v>15.750102887745435</v>
      </c>
      <c r="G80" s="5"/>
      <c r="H80" s="17">
        <f>Absterbeordnung!C74</f>
        <v>89629.475641468656</v>
      </c>
      <c r="I80" s="18">
        <f t="shared" si="25"/>
        <v>0.27063793041350098</v>
      </c>
      <c r="J80" s="17">
        <f t="shared" si="26"/>
        <v>24257.135791654375</v>
      </c>
      <c r="K80" s="17">
        <f>SUM($J80:J$136)</f>
        <v>382052.3844805687</v>
      </c>
      <c r="L80" s="19">
        <f t="shared" si="27"/>
        <v>15.750102887745435</v>
      </c>
      <c r="N80" s="6">
        <v>66</v>
      </c>
      <c r="O80" s="6">
        <f t="shared" si="21"/>
        <v>66</v>
      </c>
      <c r="P80" s="20">
        <f t="shared" si="28"/>
        <v>89629.475641468656</v>
      </c>
      <c r="Q80" s="20">
        <f t="shared" si="29"/>
        <v>89629.475641468656</v>
      </c>
      <c r="R80" s="5">
        <f t="shared" si="30"/>
        <v>89629.475641468656</v>
      </c>
      <c r="S80" s="5">
        <f t="shared" si="31"/>
        <v>2174154361.5698833</v>
      </c>
      <c r="T80" s="20">
        <f>SUM(S80:$S$136)</f>
        <v>27370952132.034927</v>
      </c>
      <c r="U80" s="6">
        <f t="shared" si="32"/>
        <v>12.589240495450051</v>
      </c>
    </row>
    <row r="81" spans="1:21" x14ac:dyDescent="0.2">
      <c r="A81" s="21">
        <v>67</v>
      </c>
      <c r="B81" s="17">
        <f>Absterbeordnung!C75</f>
        <v>88776.81445460784</v>
      </c>
      <c r="C81" s="18">
        <f t="shared" si="22"/>
        <v>0.26533130432696173</v>
      </c>
      <c r="D81" s="17">
        <f t="shared" si="23"/>
        <v>23555.267973233767</v>
      </c>
      <c r="E81" s="17">
        <f>SUM(D81:$D$136)</f>
        <v>357795.24868891423</v>
      </c>
      <c r="F81" s="19">
        <f t="shared" si="24"/>
        <v>15.189606380003097</v>
      </c>
      <c r="G81" s="5"/>
      <c r="H81" s="17">
        <f>Absterbeordnung!C75</f>
        <v>88776.81445460784</v>
      </c>
      <c r="I81" s="18">
        <f t="shared" si="25"/>
        <v>0.26533130432696173</v>
      </c>
      <c r="J81" s="17">
        <f t="shared" si="26"/>
        <v>23555.267973233767</v>
      </c>
      <c r="K81" s="17">
        <f>SUM($J81:J$136)</f>
        <v>357795.24868891423</v>
      </c>
      <c r="L81" s="19">
        <f t="shared" si="27"/>
        <v>15.189606380003097</v>
      </c>
      <c r="N81" s="6">
        <v>67</v>
      </c>
      <c r="O81" s="6">
        <f t="shared" si="21"/>
        <v>67</v>
      </c>
      <c r="P81" s="20">
        <f t="shared" si="28"/>
        <v>88776.81445460784</v>
      </c>
      <c r="Q81" s="20">
        <f t="shared" si="29"/>
        <v>88776.81445460784</v>
      </c>
      <c r="R81" s="5">
        <f t="shared" si="30"/>
        <v>88776.81445460784</v>
      </c>
      <c r="S81" s="5">
        <f t="shared" si="31"/>
        <v>2091161654.2883406</v>
      </c>
      <c r="T81" s="20">
        <f>SUM(S81:$S$136)</f>
        <v>25196797770.465042</v>
      </c>
      <c r="U81" s="6">
        <f t="shared" si="32"/>
        <v>12.049186976431987</v>
      </c>
    </row>
    <row r="82" spans="1:21" x14ac:dyDescent="0.2">
      <c r="A82" s="21">
        <v>68</v>
      </c>
      <c r="B82" s="17">
        <f>Absterbeordnung!C76</f>
        <v>87841.940511705994</v>
      </c>
      <c r="C82" s="18">
        <f t="shared" si="22"/>
        <v>0.26012872973231543</v>
      </c>
      <c r="D82" s="17">
        <f t="shared" si="23"/>
        <v>22850.212402531699</v>
      </c>
      <c r="E82" s="17">
        <f>SUM(D82:$D$136)</f>
        <v>334239.9807156804</v>
      </c>
      <c r="F82" s="19">
        <f t="shared" si="24"/>
        <v>14.627434302477125</v>
      </c>
      <c r="G82" s="5"/>
      <c r="H82" s="17">
        <f>Absterbeordnung!C76</f>
        <v>87841.940511705994</v>
      </c>
      <c r="I82" s="18">
        <f t="shared" si="25"/>
        <v>0.26012872973231543</v>
      </c>
      <c r="J82" s="17">
        <f t="shared" si="26"/>
        <v>22850.212402531699</v>
      </c>
      <c r="K82" s="17">
        <f>SUM($J82:J$136)</f>
        <v>334239.9807156804</v>
      </c>
      <c r="L82" s="19">
        <f t="shared" si="27"/>
        <v>14.627434302477125</v>
      </c>
      <c r="N82" s="6">
        <v>68</v>
      </c>
      <c r="O82" s="6">
        <f t="shared" si="21"/>
        <v>68</v>
      </c>
      <c r="P82" s="20">
        <f t="shared" si="28"/>
        <v>87841.940511705994</v>
      </c>
      <c r="Q82" s="20">
        <f t="shared" si="29"/>
        <v>87841.940511705994</v>
      </c>
      <c r="R82" s="5">
        <f t="shared" si="30"/>
        <v>87841.940511705994</v>
      </c>
      <c r="S82" s="5">
        <f t="shared" si="31"/>
        <v>2007206998.543036</v>
      </c>
      <c r="T82" s="20">
        <f>SUM(S82:$S$136)</f>
        <v>23105636116.176701</v>
      </c>
      <c r="U82" s="6">
        <f t="shared" si="32"/>
        <v>11.511336963725368</v>
      </c>
    </row>
    <row r="83" spans="1:21" x14ac:dyDescent="0.2">
      <c r="A83" s="21">
        <v>69</v>
      </c>
      <c r="B83" s="17">
        <f>Absterbeordnung!C77</f>
        <v>86800.970506603946</v>
      </c>
      <c r="C83" s="18">
        <f t="shared" si="22"/>
        <v>0.25502816640423082</v>
      </c>
      <c r="D83" s="17">
        <f t="shared" si="23"/>
        <v>22136.692350406924</v>
      </c>
      <c r="E83" s="17">
        <f>SUM(D83:$D$136)</f>
        <v>311389.76831314876</v>
      </c>
      <c r="F83" s="19">
        <f t="shared" si="24"/>
        <v>14.066680034401106</v>
      </c>
      <c r="G83" s="5"/>
      <c r="H83" s="17">
        <f>Absterbeordnung!C77</f>
        <v>86800.970506603946</v>
      </c>
      <c r="I83" s="18">
        <f t="shared" si="25"/>
        <v>0.25502816640423082</v>
      </c>
      <c r="J83" s="17">
        <f t="shared" si="26"/>
        <v>22136.692350406924</v>
      </c>
      <c r="K83" s="17">
        <f>SUM($J83:J$136)</f>
        <v>311389.76831314876</v>
      </c>
      <c r="L83" s="19">
        <f t="shared" si="27"/>
        <v>14.066680034401106</v>
      </c>
      <c r="N83" s="6">
        <v>69</v>
      </c>
      <c r="O83" s="6">
        <f t="shared" si="21"/>
        <v>69</v>
      </c>
      <c r="P83" s="20">
        <f t="shared" si="28"/>
        <v>86800.970506603946</v>
      </c>
      <c r="Q83" s="20">
        <f t="shared" si="29"/>
        <v>86800.970506603946</v>
      </c>
      <c r="R83" s="5">
        <f t="shared" si="30"/>
        <v>86800.970506603946</v>
      </c>
      <c r="S83" s="5">
        <f t="shared" si="31"/>
        <v>1921486379.8214366</v>
      </c>
      <c r="T83" s="20">
        <f>SUM(S83:$S$136)</f>
        <v>21098429117.633667</v>
      </c>
      <c r="U83" s="6">
        <f t="shared" si="32"/>
        <v>10.980264725891182</v>
      </c>
    </row>
    <row r="84" spans="1:21" x14ac:dyDescent="0.2">
      <c r="A84" s="21">
        <v>70</v>
      </c>
      <c r="B84" s="17">
        <f>Absterbeordnung!C78</f>
        <v>85662.460810146062</v>
      </c>
      <c r="C84" s="18">
        <f t="shared" si="22"/>
        <v>0.25002761412179492</v>
      </c>
      <c r="D84" s="17">
        <f t="shared" si="23"/>
        <v>21417.98069616258</v>
      </c>
      <c r="E84" s="17">
        <f>SUM(D84:$D$136)</f>
        <v>289253.07596274186</v>
      </c>
      <c r="F84" s="19">
        <f t="shared" si="24"/>
        <v>13.505151585768624</v>
      </c>
      <c r="G84" s="5"/>
      <c r="H84" s="17">
        <f>Absterbeordnung!C78</f>
        <v>85662.460810146062</v>
      </c>
      <c r="I84" s="18">
        <f t="shared" si="25"/>
        <v>0.25002761412179492</v>
      </c>
      <c r="J84" s="17">
        <f t="shared" si="26"/>
        <v>21417.98069616258</v>
      </c>
      <c r="K84" s="17">
        <f>SUM($J84:J$136)</f>
        <v>289253.07596274186</v>
      </c>
      <c r="L84" s="19">
        <f t="shared" si="27"/>
        <v>13.505151585768624</v>
      </c>
      <c r="N84" s="6">
        <v>70</v>
      </c>
      <c r="O84" s="6">
        <f t="shared" si="21"/>
        <v>70</v>
      </c>
      <c r="P84" s="20">
        <f t="shared" si="28"/>
        <v>85662.460810146062</v>
      </c>
      <c r="Q84" s="20">
        <f t="shared" si="29"/>
        <v>85662.460810146062</v>
      </c>
      <c r="R84" s="5">
        <f t="shared" si="30"/>
        <v>85662.460810146062</v>
      </c>
      <c r="S84" s="5">
        <f t="shared" si="31"/>
        <v>1834716932.0174916</v>
      </c>
      <c r="T84" s="20">
        <f>SUM(S84:$S$136)</f>
        <v>19176942737.812229</v>
      </c>
      <c r="U84" s="6">
        <f t="shared" si="32"/>
        <v>10.45226236437731</v>
      </c>
    </row>
    <row r="85" spans="1:21" x14ac:dyDescent="0.2">
      <c r="A85" s="21">
        <v>71</v>
      </c>
      <c r="B85" s="17">
        <f>Absterbeordnung!C79</f>
        <v>84394.907117427167</v>
      </c>
      <c r="C85" s="18">
        <f t="shared" si="22"/>
        <v>0.24512511188411268</v>
      </c>
      <c r="D85" s="17">
        <f t="shared" si="23"/>
        <v>20687.31104960863</v>
      </c>
      <c r="E85" s="17">
        <f>SUM(D85:$D$136)</f>
        <v>267835.0952665793</v>
      </c>
      <c r="F85" s="19">
        <f t="shared" si="24"/>
        <v>12.946829804236268</v>
      </c>
      <c r="G85" s="5"/>
      <c r="H85" s="17">
        <f>Absterbeordnung!C79</f>
        <v>84394.907117427167</v>
      </c>
      <c r="I85" s="18">
        <f t="shared" si="25"/>
        <v>0.24512511188411268</v>
      </c>
      <c r="J85" s="17">
        <f t="shared" si="26"/>
        <v>20687.31104960863</v>
      </c>
      <c r="K85" s="17">
        <f>SUM($J85:J$136)</f>
        <v>267835.0952665793</v>
      </c>
      <c r="L85" s="19">
        <f t="shared" si="27"/>
        <v>12.946829804236268</v>
      </c>
      <c r="N85" s="6">
        <v>71</v>
      </c>
      <c r="O85" s="6">
        <f t="shared" si="21"/>
        <v>71</v>
      </c>
      <c r="P85" s="20">
        <f t="shared" si="28"/>
        <v>84394.907117427167</v>
      </c>
      <c r="Q85" s="20">
        <f t="shared" si="29"/>
        <v>84394.907117427167</v>
      </c>
      <c r="R85" s="5">
        <f t="shared" si="30"/>
        <v>84394.907117427167</v>
      </c>
      <c r="S85" s="5">
        <f t="shared" si="31"/>
        <v>1745903694.5410452</v>
      </c>
      <c r="T85" s="20">
        <f>SUM(S85:$S$136)</f>
        <v>17342225805.794731</v>
      </c>
      <c r="U85" s="6">
        <f t="shared" si="32"/>
        <v>9.9330941678049278</v>
      </c>
    </row>
    <row r="86" spans="1:21" x14ac:dyDescent="0.2">
      <c r="A86" s="21">
        <v>72</v>
      </c>
      <c r="B86" s="17">
        <f>Absterbeordnung!C80</f>
        <v>82991.590561361954</v>
      </c>
      <c r="C86" s="18">
        <f t="shared" si="22"/>
        <v>0.24031873714128693</v>
      </c>
      <c r="D86" s="17">
        <f t="shared" si="23"/>
        <v>19944.434237053254</v>
      </c>
      <c r="E86" s="17">
        <f>SUM(D86:$D$136)</f>
        <v>247147.78421697061</v>
      </c>
      <c r="F86" s="19">
        <f t="shared" si="24"/>
        <v>12.391817249837725</v>
      </c>
      <c r="G86" s="5"/>
      <c r="H86" s="17">
        <f>Absterbeordnung!C80</f>
        <v>82991.590561361954</v>
      </c>
      <c r="I86" s="18">
        <f t="shared" si="25"/>
        <v>0.24031873714128693</v>
      </c>
      <c r="J86" s="17">
        <f t="shared" si="26"/>
        <v>19944.434237053254</v>
      </c>
      <c r="K86" s="17">
        <f>SUM($J86:J$136)</f>
        <v>247147.78421697061</v>
      </c>
      <c r="L86" s="19">
        <f t="shared" si="27"/>
        <v>12.391817249837725</v>
      </c>
      <c r="N86" s="6">
        <v>72</v>
      </c>
      <c r="O86" s="6">
        <f t="shared" si="21"/>
        <v>72</v>
      </c>
      <c r="P86" s="20">
        <f t="shared" si="28"/>
        <v>82991.590561361954</v>
      </c>
      <c r="Q86" s="20">
        <f t="shared" si="29"/>
        <v>82991.590561361954</v>
      </c>
      <c r="R86" s="5">
        <f t="shared" si="30"/>
        <v>82991.590561361954</v>
      </c>
      <c r="S86" s="5">
        <f t="shared" si="31"/>
        <v>1655220320.1795328</v>
      </c>
      <c r="T86" s="20">
        <f>SUM(S86:$S$136)</f>
        <v>15596322111.253685</v>
      </c>
      <c r="U86" s="6">
        <f t="shared" si="32"/>
        <v>9.4225052224842418</v>
      </c>
    </row>
    <row r="87" spans="1:21" x14ac:dyDescent="0.2">
      <c r="A87" s="21">
        <v>73</v>
      </c>
      <c r="B87" s="17">
        <f>Absterbeordnung!C81</f>
        <v>81451.537445602982</v>
      </c>
      <c r="C87" s="18">
        <f t="shared" si="22"/>
        <v>0.2356066050404774</v>
      </c>
      <c r="D87" s="17">
        <f t="shared" si="23"/>
        <v>19190.520212885836</v>
      </c>
      <c r="E87" s="17">
        <f>SUM(D87:$D$136)</f>
        <v>227203.34997991734</v>
      </c>
      <c r="F87" s="19">
        <f t="shared" si="24"/>
        <v>11.839353360903544</v>
      </c>
      <c r="G87" s="5"/>
      <c r="H87" s="17">
        <f>Absterbeordnung!C81</f>
        <v>81451.537445602982</v>
      </c>
      <c r="I87" s="18">
        <f t="shared" si="25"/>
        <v>0.2356066050404774</v>
      </c>
      <c r="J87" s="17">
        <f t="shared" si="26"/>
        <v>19190.520212885836</v>
      </c>
      <c r="K87" s="17">
        <f>SUM($J87:J$136)</f>
        <v>227203.34997991734</v>
      </c>
      <c r="L87" s="19">
        <f t="shared" si="27"/>
        <v>11.839353360903544</v>
      </c>
      <c r="N87" s="6">
        <v>73</v>
      </c>
      <c r="O87" s="6">
        <f t="shared" si="21"/>
        <v>73</v>
      </c>
      <c r="P87" s="20">
        <f t="shared" si="28"/>
        <v>81451.537445602982</v>
      </c>
      <c r="Q87" s="20">
        <f t="shared" si="29"/>
        <v>81451.537445602982</v>
      </c>
      <c r="R87" s="5">
        <f t="shared" si="30"/>
        <v>81451.537445602982</v>
      </c>
      <c r="S87" s="5">
        <f t="shared" si="31"/>
        <v>1563097375.7204719</v>
      </c>
      <c r="T87" s="20">
        <f>SUM(S87:$S$136)</f>
        <v>13941101791.074154</v>
      </c>
      <c r="U87" s="6">
        <f t="shared" si="32"/>
        <v>8.9188952701352608</v>
      </c>
    </row>
    <row r="88" spans="1:21" x14ac:dyDescent="0.2">
      <c r="A88" s="21">
        <v>74</v>
      </c>
      <c r="B88" s="17">
        <f>Absterbeordnung!C82</f>
        <v>79754.916262538318</v>
      </c>
      <c r="C88" s="18">
        <f t="shared" si="22"/>
        <v>0.23098686768674251</v>
      </c>
      <c r="D88" s="17">
        <f t="shared" si="23"/>
        <v>18422.338290102165</v>
      </c>
      <c r="E88" s="17">
        <f>SUM(D88:$D$136)</f>
        <v>208012.82976703151</v>
      </c>
      <c r="F88" s="19">
        <f t="shared" si="24"/>
        <v>11.291336989441307</v>
      </c>
      <c r="G88" s="5"/>
      <c r="H88" s="17">
        <f>Absterbeordnung!C82</f>
        <v>79754.916262538318</v>
      </c>
      <c r="I88" s="18">
        <f t="shared" si="25"/>
        <v>0.23098686768674251</v>
      </c>
      <c r="J88" s="17">
        <f t="shared" si="26"/>
        <v>18422.338290102165</v>
      </c>
      <c r="K88" s="17">
        <f>SUM($J88:J$136)</f>
        <v>208012.82976703151</v>
      </c>
      <c r="L88" s="19">
        <f t="shared" si="27"/>
        <v>11.291336989441307</v>
      </c>
      <c r="N88" s="6">
        <v>74</v>
      </c>
      <c r="O88" s="6">
        <f t="shared" si="21"/>
        <v>74</v>
      </c>
      <c r="P88" s="20">
        <f t="shared" si="28"/>
        <v>79754.916262538318</v>
      </c>
      <c r="Q88" s="20">
        <f t="shared" si="29"/>
        <v>79754.916262538318</v>
      </c>
      <c r="R88" s="5">
        <f t="shared" si="30"/>
        <v>79754.916262538318</v>
      </c>
      <c r="S88" s="5">
        <f t="shared" si="31"/>
        <v>1469272047.6872518</v>
      </c>
      <c r="T88" s="20">
        <f>SUM(S88:$S$136)</f>
        <v>12378004415.35368</v>
      </c>
      <c r="U88" s="6">
        <f t="shared" si="32"/>
        <v>8.4245830680830132</v>
      </c>
    </row>
    <row r="89" spans="1:21" x14ac:dyDescent="0.2">
      <c r="A89" s="21">
        <v>75</v>
      </c>
      <c r="B89" s="17">
        <f>Absterbeordnung!C83</f>
        <v>77893.524422865361</v>
      </c>
      <c r="C89" s="18">
        <f t="shared" si="22"/>
        <v>0.22645771341837509</v>
      </c>
      <c r="D89" s="17">
        <f t="shared" si="23"/>
        <v>17639.589430900443</v>
      </c>
      <c r="E89" s="17">
        <f>SUM(D89:$D$136)</f>
        <v>189590.49147692931</v>
      </c>
      <c r="F89" s="19">
        <f t="shared" si="24"/>
        <v>10.748010446592993</v>
      </c>
      <c r="G89" s="5"/>
      <c r="H89" s="17">
        <f>Absterbeordnung!C83</f>
        <v>77893.524422865361</v>
      </c>
      <c r="I89" s="18">
        <f t="shared" si="25"/>
        <v>0.22645771341837509</v>
      </c>
      <c r="J89" s="17">
        <f t="shared" si="26"/>
        <v>17639.589430900443</v>
      </c>
      <c r="K89" s="17">
        <f>SUM($J89:J$136)</f>
        <v>189590.49147692931</v>
      </c>
      <c r="L89" s="19">
        <f t="shared" si="27"/>
        <v>10.748010446592993</v>
      </c>
      <c r="N89" s="6">
        <v>75</v>
      </c>
      <c r="O89" s="6">
        <f t="shared" si="21"/>
        <v>75</v>
      </c>
      <c r="P89" s="20">
        <f t="shared" si="28"/>
        <v>77893.524422865361</v>
      </c>
      <c r="Q89" s="20">
        <f t="shared" si="29"/>
        <v>77893.524422865361</v>
      </c>
      <c r="R89" s="5">
        <f t="shared" si="30"/>
        <v>77893.524422865361</v>
      </c>
      <c r="S89" s="5">
        <f t="shared" si="31"/>
        <v>1374009790.1451614</v>
      </c>
      <c r="T89" s="20">
        <f>SUM(S89:$S$136)</f>
        <v>10908732367.666428</v>
      </c>
      <c r="U89" s="6">
        <f t="shared" si="32"/>
        <v>7.9393410774125135</v>
      </c>
    </row>
    <row r="90" spans="1:21" x14ac:dyDescent="0.2">
      <c r="A90" s="21">
        <v>76</v>
      </c>
      <c r="B90" s="17">
        <f>Absterbeordnung!C84</f>
        <v>75833.474309628466</v>
      </c>
      <c r="C90" s="18">
        <f t="shared" si="22"/>
        <v>0.22201736609644609</v>
      </c>
      <c r="D90" s="17">
        <f t="shared" si="23"/>
        <v>16836.348228166222</v>
      </c>
      <c r="E90" s="17">
        <f>SUM(D90:$D$136)</f>
        <v>171950.90204602887</v>
      </c>
      <c r="F90" s="19">
        <f t="shared" si="24"/>
        <v>10.21307588294979</v>
      </c>
      <c r="G90" s="5"/>
      <c r="H90" s="17">
        <f>Absterbeordnung!C84</f>
        <v>75833.474309628466</v>
      </c>
      <c r="I90" s="18">
        <f t="shared" si="25"/>
        <v>0.22201736609644609</v>
      </c>
      <c r="J90" s="17">
        <f t="shared" si="26"/>
        <v>16836.348228166222</v>
      </c>
      <c r="K90" s="17">
        <f>SUM($J90:J$136)</f>
        <v>171950.90204602887</v>
      </c>
      <c r="L90" s="19">
        <f t="shared" si="27"/>
        <v>10.21307588294979</v>
      </c>
      <c r="N90" s="6">
        <v>76</v>
      </c>
      <c r="O90" s="6">
        <f t="shared" si="21"/>
        <v>76</v>
      </c>
      <c r="P90" s="20">
        <f t="shared" si="28"/>
        <v>75833.474309628466</v>
      </c>
      <c r="Q90" s="20">
        <f t="shared" si="29"/>
        <v>75833.474309628466</v>
      </c>
      <c r="R90" s="5">
        <f t="shared" si="30"/>
        <v>75833.474309628466</v>
      </c>
      <c r="S90" s="5">
        <f t="shared" si="31"/>
        <v>1276758780.8286021</v>
      </c>
      <c r="T90" s="20">
        <f>SUM(S90:$S$136)</f>
        <v>9534722577.5212669</v>
      </c>
      <c r="U90" s="6">
        <f t="shared" si="32"/>
        <v>7.4679122796659678</v>
      </c>
    </row>
    <row r="91" spans="1:21" x14ac:dyDescent="0.2">
      <c r="A91" s="21">
        <v>77</v>
      </c>
      <c r="B91" s="17">
        <f>Absterbeordnung!C85</f>
        <v>73585.135015466483</v>
      </c>
      <c r="C91" s="18">
        <f t="shared" si="22"/>
        <v>0.2176640844082805</v>
      </c>
      <c r="D91" s="17">
        <f t="shared" si="23"/>
        <v>16016.841039201214</v>
      </c>
      <c r="E91" s="17">
        <f>SUM(D91:$D$136)</f>
        <v>155114.55381786264</v>
      </c>
      <c r="F91" s="19">
        <f t="shared" si="24"/>
        <v>9.6844660840561385</v>
      </c>
      <c r="G91" s="5"/>
      <c r="H91" s="17">
        <f>Absterbeordnung!C85</f>
        <v>73585.135015466483</v>
      </c>
      <c r="I91" s="18">
        <f t="shared" si="25"/>
        <v>0.2176640844082805</v>
      </c>
      <c r="J91" s="17">
        <f t="shared" si="26"/>
        <v>16016.841039201214</v>
      </c>
      <c r="K91" s="17">
        <f>SUM($J91:J$136)</f>
        <v>155114.55381786264</v>
      </c>
      <c r="L91" s="19">
        <f t="shared" si="27"/>
        <v>9.6844660840561385</v>
      </c>
      <c r="N91" s="6">
        <v>77</v>
      </c>
      <c r="O91" s="6">
        <f t="shared" si="21"/>
        <v>77</v>
      </c>
      <c r="P91" s="20">
        <f t="shared" si="28"/>
        <v>73585.135015466483</v>
      </c>
      <c r="Q91" s="20">
        <f t="shared" si="29"/>
        <v>73585.135015466483</v>
      </c>
      <c r="R91" s="5">
        <f t="shared" si="30"/>
        <v>73585.135015466483</v>
      </c>
      <c r="S91" s="5">
        <f t="shared" si="31"/>
        <v>1178601410.3908858</v>
      </c>
      <c r="T91" s="20">
        <f>SUM(S91:$S$136)</f>
        <v>8257963796.6926622</v>
      </c>
      <c r="U91" s="6">
        <f t="shared" si="32"/>
        <v>7.0065789196314379</v>
      </c>
    </row>
    <row r="92" spans="1:21" x14ac:dyDescent="0.2">
      <c r="A92" s="21">
        <v>78</v>
      </c>
      <c r="B92" s="17">
        <f>Absterbeordnung!C86</f>
        <v>71128.83779123456</v>
      </c>
      <c r="C92" s="18">
        <f t="shared" si="22"/>
        <v>0.21339616118458871</v>
      </c>
      <c r="D92" s="17">
        <f t="shared" si="23"/>
        <v>15178.620934170754</v>
      </c>
      <c r="E92" s="17">
        <f>SUM(D92:$D$136)</f>
        <v>139097.71277866143</v>
      </c>
      <c r="F92" s="19">
        <f t="shared" si="24"/>
        <v>9.1640547176139542</v>
      </c>
      <c r="G92" s="5"/>
      <c r="H92" s="17">
        <f>Absterbeordnung!C86</f>
        <v>71128.83779123456</v>
      </c>
      <c r="I92" s="18">
        <f t="shared" si="25"/>
        <v>0.21339616118458871</v>
      </c>
      <c r="J92" s="17">
        <f t="shared" si="26"/>
        <v>15178.620934170754</v>
      </c>
      <c r="K92" s="17">
        <f>SUM($J92:J$136)</f>
        <v>139097.71277866143</v>
      </c>
      <c r="L92" s="19">
        <f t="shared" si="27"/>
        <v>9.1640547176139542</v>
      </c>
      <c r="N92" s="6">
        <v>78</v>
      </c>
      <c r="O92" s="6">
        <f t="shared" si="21"/>
        <v>78</v>
      </c>
      <c r="P92" s="20">
        <f t="shared" si="28"/>
        <v>71128.83779123456</v>
      </c>
      <c r="Q92" s="20">
        <f t="shared" si="29"/>
        <v>71128.83779123456</v>
      </c>
      <c r="R92" s="5">
        <f t="shared" si="30"/>
        <v>71128.83779123456</v>
      </c>
      <c r="S92" s="5">
        <f t="shared" si="31"/>
        <v>1079637666.3212688</v>
      </c>
      <c r="T92" s="20">
        <f>SUM(S92:$S$136)</f>
        <v>7079362386.3017759</v>
      </c>
      <c r="U92" s="6">
        <f t="shared" si="32"/>
        <v>6.557165063001019</v>
      </c>
    </row>
    <row r="93" spans="1:21" x14ac:dyDescent="0.2">
      <c r="A93" s="21">
        <v>79</v>
      </c>
      <c r="B93" s="17">
        <f>Absterbeordnung!C87</f>
        <v>68424.495914564905</v>
      </c>
      <c r="C93" s="18">
        <f t="shared" si="22"/>
        <v>0.20921192272998898</v>
      </c>
      <c r="D93" s="17">
        <f t="shared" si="23"/>
        <v>14315.220352116399</v>
      </c>
      <c r="E93" s="17">
        <f>SUM(D93:$D$136)</f>
        <v>123919.09184449073</v>
      </c>
      <c r="F93" s="19">
        <f t="shared" si="24"/>
        <v>8.656457169111631</v>
      </c>
      <c r="G93" s="5"/>
      <c r="H93" s="17">
        <f>Absterbeordnung!C87</f>
        <v>68424.495914564905</v>
      </c>
      <c r="I93" s="18">
        <f t="shared" si="25"/>
        <v>0.20921192272998898</v>
      </c>
      <c r="J93" s="17">
        <f t="shared" si="26"/>
        <v>14315.220352116399</v>
      </c>
      <c r="K93" s="17">
        <f>SUM($J93:J$136)</f>
        <v>123919.09184449073</v>
      </c>
      <c r="L93" s="19">
        <f t="shared" si="27"/>
        <v>8.656457169111631</v>
      </c>
      <c r="N93" s="6">
        <v>79</v>
      </c>
      <c r="O93" s="6">
        <f t="shared" si="21"/>
        <v>79</v>
      </c>
      <c r="P93" s="20">
        <f t="shared" si="28"/>
        <v>68424.495914564905</v>
      </c>
      <c r="Q93" s="20">
        <f t="shared" si="29"/>
        <v>68424.495914564905</v>
      </c>
      <c r="R93" s="5">
        <f t="shared" si="30"/>
        <v>68424.495914564905</v>
      </c>
      <c r="S93" s="5">
        <f t="shared" si="31"/>
        <v>979511736.49948502</v>
      </c>
      <c r="T93" s="20">
        <f>SUM(S93:$S$136)</f>
        <v>5999724719.9805079</v>
      </c>
      <c r="U93" s="6">
        <f t="shared" si="32"/>
        <v>6.1252198380204526</v>
      </c>
    </row>
    <row r="94" spans="1:21" x14ac:dyDescent="0.2">
      <c r="A94" s="21">
        <v>80</v>
      </c>
      <c r="B94" s="17">
        <f>Absterbeordnung!C88</f>
        <v>65452.169935462218</v>
      </c>
      <c r="C94" s="18">
        <f t="shared" si="22"/>
        <v>0.20510972816665585</v>
      </c>
      <c r="D94" s="17">
        <f t="shared" si="23"/>
        <v>13424.87678338042</v>
      </c>
      <c r="E94" s="17">
        <f>SUM(D94:$D$136)</f>
        <v>109603.87149237434</v>
      </c>
      <c r="F94" s="19">
        <f t="shared" si="24"/>
        <v>8.1642366824595758</v>
      </c>
      <c r="G94" s="5"/>
      <c r="H94" s="17">
        <f>Absterbeordnung!C88</f>
        <v>65452.169935462218</v>
      </c>
      <c r="I94" s="18">
        <f t="shared" si="25"/>
        <v>0.20510972816665585</v>
      </c>
      <c r="J94" s="17">
        <f t="shared" si="26"/>
        <v>13424.87678338042</v>
      </c>
      <c r="K94" s="17">
        <f>SUM($J94:J$136)</f>
        <v>109603.87149237434</v>
      </c>
      <c r="L94" s="19">
        <f t="shared" si="27"/>
        <v>8.1642366824595758</v>
      </c>
      <c r="N94" s="6">
        <v>80</v>
      </c>
      <c r="O94" s="6">
        <f t="shared" si="21"/>
        <v>80</v>
      </c>
      <c r="P94" s="20">
        <f t="shared" si="28"/>
        <v>65452.169935462218</v>
      </c>
      <c r="Q94" s="20">
        <f t="shared" si="29"/>
        <v>65452.169935462218</v>
      </c>
      <c r="R94" s="5">
        <f t="shared" si="30"/>
        <v>65452.169935462218</v>
      </c>
      <c r="S94" s="5">
        <f t="shared" si="31"/>
        <v>878687316.58845663</v>
      </c>
      <c r="T94" s="20">
        <f>SUM(S94:$S$136)</f>
        <v>5020212983.4810247</v>
      </c>
      <c r="U94" s="6">
        <f t="shared" si="32"/>
        <v>5.7133099439425497</v>
      </c>
    </row>
    <row r="95" spans="1:21" x14ac:dyDescent="0.2">
      <c r="A95" s="21">
        <v>81</v>
      </c>
      <c r="B95" s="17">
        <f>Absterbeordnung!C89</f>
        <v>62176.768393567923</v>
      </c>
      <c r="C95" s="18">
        <f t="shared" si="22"/>
        <v>0.20108796879083907</v>
      </c>
      <c r="D95" s="17">
        <f t="shared" si="23"/>
        <v>12503.000062241015</v>
      </c>
      <c r="E95" s="17">
        <f>SUM(D95:$D$136)</f>
        <v>96178.994708993909</v>
      </c>
      <c r="F95" s="19">
        <f t="shared" si="24"/>
        <v>7.6924733448137692</v>
      </c>
      <c r="G95" s="5"/>
      <c r="H95" s="17">
        <f>Absterbeordnung!C89</f>
        <v>62176.768393567923</v>
      </c>
      <c r="I95" s="18">
        <f t="shared" si="25"/>
        <v>0.20108796879083907</v>
      </c>
      <c r="J95" s="17">
        <f t="shared" si="26"/>
        <v>12503.000062241015</v>
      </c>
      <c r="K95" s="17">
        <f>SUM($J95:J$136)</f>
        <v>96178.994708993909</v>
      </c>
      <c r="L95" s="19">
        <f t="shared" si="27"/>
        <v>7.6924733448137692</v>
      </c>
      <c r="N95" s="6">
        <v>81</v>
      </c>
      <c r="O95" s="6">
        <f t="shared" si="21"/>
        <v>81</v>
      </c>
      <c r="P95" s="20">
        <f t="shared" si="28"/>
        <v>62176.768393567923</v>
      </c>
      <c r="Q95" s="20">
        <f t="shared" si="29"/>
        <v>62176.768393567923</v>
      </c>
      <c r="R95" s="5">
        <f t="shared" si="30"/>
        <v>62176.768393567923</v>
      </c>
      <c r="S95" s="5">
        <f t="shared" si="31"/>
        <v>777396139.09472501</v>
      </c>
      <c r="T95" s="20">
        <f>SUM(S95:$S$136)</f>
        <v>4141525666.8925662</v>
      </c>
      <c r="U95" s="6">
        <f t="shared" si="32"/>
        <v>5.3274327702673672</v>
      </c>
    </row>
    <row r="96" spans="1:21" x14ac:dyDescent="0.2">
      <c r="A96" s="21">
        <v>82</v>
      </c>
      <c r="B96" s="17">
        <f>Absterbeordnung!C90</f>
        <v>58522.628515383854</v>
      </c>
      <c r="C96" s="18">
        <f t="shared" si="22"/>
        <v>0.19714506744199911</v>
      </c>
      <c r="D96" s="17">
        <f t="shared" si="23"/>
        <v>11537.44754554841</v>
      </c>
      <c r="E96" s="17">
        <f>SUM(D96:$D$136)</f>
        <v>83675.994646752893</v>
      </c>
      <c r="F96" s="19">
        <f t="shared" si="24"/>
        <v>7.2525568862965972</v>
      </c>
      <c r="G96" s="5"/>
      <c r="H96" s="17">
        <f>Absterbeordnung!C90</f>
        <v>58522.628515383854</v>
      </c>
      <c r="I96" s="18">
        <f t="shared" si="25"/>
        <v>0.19714506744199911</v>
      </c>
      <c r="J96" s="17">
        <f t="shared" si="26"/>
        <v>11537.44754554841</v>
      </c>
      <c r="K96" s="17">
        <f>SUM($J96:J$136)</f>
        <v>83675.994646752893</v>
      </c>
      <c r="L96" s="19">
        <f t="shared" si="27"/>
        <v>7.2525568862965972</v>
      </c>
      <c r="N96" s="6">
        <v>82</v>
      </c>
      <c r="O96" s="6">
        <f t="shared" si="21"/>
        <v>82</v>
      </c>
      <c r="P96" s="20">
        <f t="shared" si="28"/>
        <v>58522.628515383854</v>
      </c>
      <c r="Q96" s="20">
        <f t="shared" si="29"/>
        <v>58522.628515383854</v>
      </c>
      <c r="R96" s="5">
        <f t="shared" si="30"/>
        <v>58522.628515383854</v>
      </c>
      <c r="S96" s="5">
        <f t="shared" si="31"/>
        <v>675201756.72385681</v>
      </c>
      <c r="T96" s="20">
        <f>SUM(S96:$S$136)</f>
        <v>3364129527.7978406</v>
      </c>
      <c r="U96" s="6">
        <f t="shared" si="32"/>
        <v>4.9824063612051566</v>
      </c>
    </row>
    <row r="97" spans="1:21" x14ac:dyDescent="0.2">
      <c r="A97" s="21">
        <v>83</v>
      </c>
      <c r="B97" s="17">
        <f>Absterbeordnung!C91</f>
        <v>54749.900799102303</v>
      </c>
      <c r="C97" s="18">
        <f t="shared" si="22"/>
        <v>0.19327947788431285</v>
      </c>
      <c r="D97" s="17">
        <f t="shared" si="23"/>
        <v>10582.032240668415</v>
      </c>
      <c r="E97" s="17">
        <f>SUM(D97:$D$136)</f>
        <v>72138.547101204502</v>
      </c>
      <c r="F97" s="19">
        <f t="shared" si="24"/>
        <v>6.8170787482544908</v>
      </c>
      <c r="G97" s="5"/>
      <c r="H97" s="17">
        <f>Absterbeordnung!C91</f>
        <v>54749.900799102303</v>
      </c>
      <c r="I97" s="18">
        <f t="shared" si="25"/>
        <v>0.19327947788431285</v>
      </c>
      <c r="J97" s="17">
        <f t="shared" si="26"/>
        <v>10582.032240668415</v>
      </c>
      <c r="K97" s="17">
        <f>SUM($J97:J$136)</f>
        <v>72138.547101204502</v>
      </c>
      <c r="L97" s="19">
        <f t="shared" si="27"/>
        <v>6.8170787482544908</v>
      </c>
      <c r="N97" s="6">
        <v>83</v>
      </c>
      <c r="O97" s="6">
        <f t="shared" si="21"/>
        <v>83</v>
      </c>
      <c r="P97" s="20">
        <f t="shared" si="28"/>
        <v>54749.900799102303</v>
      </c>
      <c r="Q97" s="20">
        <f t="shared" si="29"/>
        <v>54749.900799102303</v>
      </c>
      <c r="R97" s="5">
        <f t="shared" si="30"/>
        <v>54749.900799102303</v>
      </c>
      <c r="S97" s="5">
        <f t="shared" si="31"/>
        <v>579365215.42949796</v>
      </c>
      <c r="T97" s="20">
        <f>SUM(S97:$S$136)</f>
        <v>2688927771.0739841</v>
      </c>
      <c r="U97" s="6">
        <f t="shared" si="32"/>
        <v>4.6411619121465799</v>
      </c>
    </row>
    <row r="98" spans="1:21" x14ac:dyDescent="0.2">
      <c r="A98" s="21">
        <v>84</v>
      </c>
      <c r="B98" s="17">
        <f>Absterbeordnung!C92</f>
        <v>50754.349935906313</v>
      </c>
      <c r="C98" s="18">
        <f t="shared" si="22"/>
        <v>0.18948968420030671</v>
      </c>
      <c r="D98" s="17">
        <f t="shared" si="23"/>
        <v>9617.4257411467443</v>
      </c>
      <c r="E98" s="17">
        <f>SUM(D98:$D$136)</f>
        <v>61556.514860536059</v>
      </c>
      <c r="F98" s="19">
        <f t="shared" si="24"/>
        <v>6.4005188620459572</v>
      </c>
      <c r="G98" s="5"/>
      <c r="H98" s="17">
        <f>Absterbeordnung!C92</f>
        <v>50754.349935906313</v>
      </c>
      <c r="I98" s="18">
        <f t="shared" si="25"/>
        <v>0.18948968420030671</v>
      </c>
      <c r="J98" s="17">
        <f t="shared" si="26"/>
        <v>9617.4257411467443</v>
      </c>
      <c r="K98" s="17">
        <f>SUM($J98:J$136)</f>
        <v>61556.514860536059</v>
      </c>
      <c r="L98" s="19">
        <f t="shared" si="27"/>
        <v>6.4005188620459572</v>
      </c>
      <c r="N98" s="6">
        <v>84</v>
      </c>
      <c r="O98" s="6">
        <f t="shared" si="21"/>
        <v>84</v>
      </c>
      <c r="P98" s="20">
        <f t="shared" si="28"/>
        <v>50754.349935906313</v>
      </c>
      <c r="Q98" s="20">
        <f t="shared" si="29"/>
        <v>50754.349935906313</v>
      </c>
      <c r="R98" s="5">
        <f t="shared" si="30"/>
        <v>50754.349935906313</v>
      </c>
      <c r="S98" s="5">
        <f t="shared" si="31"/>
        <v>488126191.54875499</v>
      </c>
      <c r="T98" s="20">
        <f>SUM(S98:$S$136)</f>
        <v>2109562555.6444869</v>
      </c>
      <c r="U98" s="6">
        <f t="shared" si="32"/>
        <v>4.3217565297021761</v>
      </c>
    </row>
    <row r="99" spans="1:21" x14ac:dyDescent="0.2">
      <c r="A99" s="21">
        <v>85</v>
      </c>
      <c r="B99" s="17">
        <f>Absterbeordnung!C93</f>
        <v>46777.199441562152</v>
      </c>
      <c r="C99" s="18">
        <f t="shared" si="22"/>
        <v>0.18577420019637911</v>
      </c>
      <c r="D99" s="17">
        <f t="shared" si="23"/>
        <v>8689.996813682721</v>
      </c>
      <c r="E99" s="17">
        <f>SUM(D99:$D$136)</f>
        <v>51939.089119389319</v>
      </c>
      <c r="F99" s="19">
        <f t="shared" si="24"/>
        <v>5.9768824123858488</v>
      </c>
      <c r="G99" s="5"/>
      <c r="H99" s="17">
        <f>Absterbeordnung!C93</f>
        <v>46777.199441562152</v>
      </c>
      <c r="I99" s="18">
        <f t="shared" si="25"/>
        <v>0.18577420019637911</v>
      </c>
      <c r="J99" s="17">
        <f t="shared" si="26"/>
        <v>8689.996813682721</v>
      </c>
      <c r="K99" s="17">
        <f>SUM($J99:J$136)</f>
        <v>51939.089119389319</v>
      </c>
      <c r="L99" s="19">
        <f t="shared" si="27"/>
        <v>5.9768824123858488</v>
      </c>
      <c r="N99" s="6">
        <v>85</v>
      </c>
      <c r="O99" s="6">
        <f t="shared" si="21"/>
        <v>85</v>
      </c>
      <c r="P99" s="20">
        <f t="shared" si="28"/>
        <v>46777.199441562152</v>
      </c>
      <c r="Q99" s="20">
        <f t="shared" si="29"/>
        <v>46777.199441562152</v>
      </c>
      <c r="R99" s="5">
        <f t="shared" si="30"/>
        <v>46777.199441562152</v>
      </c>
      <c r="S99" s="5">
        <f t="shared" si="31"/>
        <v>406493714.10017622</v>
      </c>
      <c r="T99" s="20">
        <f>SUM(S99:$S$136)</f>
        <v>1621436364.0957317</v>
      </c>
      <c r="U99" s="6">
        <f t="shared" si="32"/>
        <v>3.9888350246324973</v>
      </c>
    </row>
    <row r="100" spans="1:21" x14ac:dyDescent="0.2">
      <c r="A100" s="13">
        <v>86</v>
      </c>
      <c r="B100" s="17">
        <f>Absterbeordnung!C94</f>
        <v>42552.344497904174</v>
      </c>
      <c r="C100" s="18">
        <f t="shared" si="22"/>
        <v>0.18213156881997952</v>
      </c>
      <c r="D100" s="17">
        <f t="shared" si="23"/>
        <v>7750.1252603715111</v>
      </c>
      <c r="E100" s="17">
        <f>SUM(D100:$D$136)</f>
        <v>43249.092305706596</v>
      </c>
      <c r="F100" s="19">
        <f t="shared" si="24"/>
        <v>5.5804378449017999</v>
      </c>
      <c r="G100" s="5"/>
      <c r="H100" s="17">
        <f>Absterbeordnung!C94</f>
        <v>42552.344497904174</v>
      </c>
      <c r="I100" s="18">
        <f t="shared" si="25"/>
        <v>0.18213156881997952</v>
      </c>
      <c r="J100" s="17">
        <f t="shared" si="26"/>
        <v>7750.1252603715111</v>
      </c>
      <c r="K100" s="17">
        <f>SUM($J100:J$136)</f>
        <v>43249.092305706596</v>
      </c>
      <c r="L100" s="19">
        <f t="shared" si="27"/>
        <v>5.5804378449017999</v>
      </c>
      <c r="N100" s="20">
        <v>86</v>
      </c>
      <c r="O100" s="6">
        <f t="shared" si="21"/>
        <v>86</v>
      </c>
      <c r="P100" s="20">
        <f t="shared" si="28"/>
        <v>42552.344497904174</v>
      </c>
      <c r="Q100" s="20">
        <f t="shared" si="29"/>
        <v>42552.344497904174</v>
      </c>
      <c r="R100" s="5">
        <f t="shared" si="30"/>
        <v>42552.344497904174</v>
      </c>
      <c r="S100" s="5">
        <f t="shared" si="31"/>
        <v>329785999.98123783</v>
      </c>
      <c r="T100" s="20">
        <f>SUM(S100:$S$136)</f>
        <v>1214942649.9955559</v>
      </c>
      <c r="U100" s="6">
        <f t="shared" si="32"/>
        <v>3.6840334339986427</v>
      </c>
    </row>
    <row r="101" spans="1:21" x14ac:dyDescent="0.2">
      <c r="A101" s="13">
        <v>87</v>
      </c>
      <c r="B101" s="17">
        <f>Absterbeordnung!C95</f>
        <v>38065.25593453888</v>
      </c>
      <c r="C101" s="18">
        <f t="shared" si="22"/>
        <v>0.17856036158821526</v>
      </c>
      <c r="D101" s="17">
        <f t="shared" si="23"/>
        <v>6796.9458636192194</v>
      </c>
      <c r="E101" s="17">
        <f>SUM(D101:$D$136)</f>
        <v>35498.967045335085</v>
      </c>
      <c r="F101" s="19">
        <f t="shared" si="24"/>
        <v>5.2227820785426546</v>
      </c>
      <c r="G101" s="5"/>
      <c r="H101" s="17">
        <f>Absterbeordnung!C95</f>
        <v>38065.25593453888</v>
      </c>
      <c r="I101" s="18">
        <f t="shared" si="25"/>
        <v>0.17856036158821526</v>
      </c>
      <c r="J101" s="17">
        <f t="shared" si="26"/>
        <v>6796.9458636192194</v>
      </c>
      <c r="K101" s="17">
        <f>SUM($J101:J$136)</f>
        <v>35498.967045335085</v>
      </c>
      <c r="L101" s="19">
        <f t="shared" si="27"/>
        <v>5.2227820785426546</v>
      </c>
      <c r="N101" s="20">
        <v>87</v>
      </c>
      <c r="O101" s="6">
        <f t="shared" si="21"/>
        <v>87</v>
      </c>
      <c r="P101" s="20">
        <f t="shared" si="28"/>
        <v>38065.25593453888</v>
      </c>
      <c r="Q101" s="20">
        <f t="shared" si="29"/>
        <v>38065.25593453888</v>
      </c>
      <c r="R101" s="5">
        <f t="shared" si="30"/>
        <v>38065.25593453888</v>
      </c>
      <c r="S101" s="5">
        <f t="shared" si="31"/>
        <v>258727483.87187099</v>
      </c>
      <c r="T101" s="20">
        <f>SUM(S101:$S$136)</f>
        <v>885156650.01431763</v>
      </c>
      <c r="U101" s="6">
        <f t="shared" si="32"/>
        <v>3.4211929740431892</v>
      </c>
    </row>
    <row r="102" spans="1:21" x14ac:dyDescent="0.2">
      <c r="A102" s="13">
        <v>88</v>
      </c>
      <c r="B102" s="17">
        <f>Absterbeordnung!C96</f>
        <v>33570.18042110993</v>
      </c>
      <c r="C102" s="18">
        <f t="shared" si="22"/>
        <v>0.17505917802766199</v>
      </c>
      <c r="D102" s="17">
        <f t="shared" si="23"/>
        <v>5876.7681907598162</v>
      </c>
      <c r="E102" s="17">
        <f>SUM(D102:$D$136)</f>
        <v>28702.021181715867</v>
      </c>
      <c r="F102" s="19">
        <f t="shared" si="24"/>
        <v>4.8839804889436929</v>
      </c>
      <c r="G102" s="5"/>
      <c r="H102" s="17">
        <f>Absterbeordnung!C96</f>
        <v>33570.18042110993</v>
      </c>
      <c r="I102" s="18">
        <f t="shared" si="25"/>
        <v>0.17505917802766199</v>
      </c>
      <c r="J102" s="17">
        <f t="shared" si="26"/>
        <v>5876.7681907598162</v>
      </c>
      <c r="K102" s="17">
        <f>SUM($J102:J$136)</f>
        <v>28702.021181715867</v>
      </c>
      <c r="L102" s="19">
        <f t="shared" si="27"/>
        <v>4.8839804889436929</v>
      </c>
      <c r="N102" s="20">
        <v>88</v>
      </c>
      <c r="O102" s="6">
        <f t="shared" si="21"/>
        <v>88</v>
      </c>
      <c r="P102" s="20">
        <f t="shared" si="28"/>
        <v>33570.18042110993</v>
      </c>
      <c r="Q102" s="20">
        <f t="shared" si="29"/>
        <v>33570.18042110993</v>
      </c>
      <c r="R102" s="5">
        <f t="shared" si="30"/>
        <v>33570.18042110993</v>
      </c>
      <c r="S102" s="5">
        <f t="shared" si="31"/>
        <v>197284168.4568468</v>
      </c>
      <c r="T102" s="20">
        <f>SUM(S102:$S$136)</f>
        <v>626429166.14244664</v>
      </c>
      <c r="U102" s="6">
        <f t="shared" si="32"/>
        <v>3.1752632309138855</v>
      </c>
    </row>
    <row r="103" spans="1:21" x14ac:dyDescent="0.2">
      <c r="A103" s="13">
        <v>89</v>
      </c>
      <c r="B103" s="17">
        <f>Absterbeordnung!C97</f>
        <v>29085.579936157344</v>
      </c>
      <c r="C103" s="18">
        <f t="shared" si="22"/>
        <v>0.17162664512515882</v>
      </c>
      <c r="D103" s="17">
        <f t="shared" si="23"/>
        <v>4991.860505962316</v>
      </c>
      <c r="E103" s="17">
        <f>SUM(D103:$D$136)</f>
        <v>22825.252990956051</v>
      </c>
      <c r="F103" s="19">
        <f t="shared" si="24"/>
        <v>4.5724941559751908</v>
      </c>
      <c r="G103" s="5"/>
      <c r="H103" s="17">
        <f>Absterbeordnung!C97</f>
        <v>29085.579936157344</v>
      </c>
      <c r="I103" s="18">
        <f t="shared" si="25"/>
        <v>0.17162664512515882</v>
      </c>
      <c r="J103" s="17">
        <f t="shared" si="26"/>
        <v>4991.860505962316</v>
      </c>
      <c r="K103" s="17">
        <f>SUM($J103:J$136)</f>
        <v>22825.252990956051</v>
      </c>
      <c r="L103" s="19">
        <f t="shared" si="27"/>
        <v>4.5724941559751908</v>
      </c>
      <c r="N103" s="20">
        <v>89</v>
      </c>
      <c r="O103" s="6">
        <f t="shared" si="21"/>
        <v>89</v>
      </c>
      <c r="P103" s="20">
        <f t="shared" si="28"/>
        <v>29085.579936157344</v>
      </c>
      <c r="Q103" s="20">
        <f t="shared" si="29"/>
        <v>29085.579936157344</v>
      </c>
      <c r="R103" s="5">
        <f t="shared" si="30"/>
        <v>29085.579936157344</v>
      </c>
      <c r="S103" s="5">
        <f t="shared" si="31"/>
        <v>145191157.77631378</v>
      </c>
      <c r="T103" s="20">
        <f>SUM(S103:$S$136)</f>
        <v>429144997.68559968</v>
      </c>
      <c r="U103" s="6">
        <f t="shared" si="32"/>
        <v>2.9557240555017437</v>
      </c>
    </row>
    <row r="104" spans="1:21" x14ac:dyDescent="0.2">
      <c r="A104" s="13">
        <v>90</v>
      </c>
      <c r="B104" s="17">
        <f>Absterbeordnung!C98</f>
        <v>24798.003738449665</v>
      </c>
      <c r="C104" s="18">
        <f t="shared" si="22"/>
        <v>0.16826141678937137</v>
      </c>
      <c r="D104" s="17">
        <f t="shared" si="23"/>
        <v>4172.5472425796688</v>
      </c>
      <c r="E104" s="17">
        <f>SUM(D104:$D$136)</f>
        <v>17833.392484993739</v>
      </c>
      <c r="F104" s="19">
        <f t="shared" si="24"/>
        <v>4.2739821620253915</v>
      </c>
      <c r="G104" s="5"/>
      <c r="H104" s="17">
        <f>Absterbeordnung!C98</f>
        <v>24798.003738449665</v>
      </c>
      <c r="I104" s="18">
        <f t="shared" si="25"/>
        <v>0.16826141678937137</v>
      </c>
      <c r="J104" s="17">
        <f t="shared" si="26"/>
        <v>4172.5472425796688</v>
      </c>
      <c r="K104" s="17">
        <f>SUM($J104:J$136)</f>
        <v>17833.392484993739</v>
      </c>
      <c r="L104" s="19">
        <f t="shared" si="27"/>
        <v>4.2739821620253915</v>
      </c>
      <c r="N104" s="20">
        <v>90</v>
      </c>
      <c r="O104" s="6">
        <f t="shared" si="21"/>
        <v>90</v>
      </c>
      <c r="P104" s="20">
        <f t="shared" si="28"/>
        <v>24798.003738449665</v>
      </c>
      <c r="Q104" s="20">
        <f t="shared" si="29"/>
        <v>24798.003738449665</v>
      </c>
      <c r="R104" s="5">
        <f t="shared" si="30"/>
        <v>24798.003738449665</v>
      </c>
      <c r="S104" s="5">
        <f t="shared" si="31"/>
        <v>103470842.12034845</v>
      </c>
      <c r="T104" s="20">
        <f>SUM(S104:$S$136)</f>
        <v>283953839.90928596</v>
      </c>
      <c r="U104" s="6">
        <f t="shared" si="32"/>
        <v>2.7442884786712676</v>
      </c>
    </row>
    <row r="105" spans="1:21" x14ac:dyDescent="0.2">
      <c r="A105" s="13">
        <v>91</v>
      </c>
      <c r="B105" s="17">
        <f>Absterbeordnung!C99</f>
        <v>20713.103714342156</v>
      </c>
      <c r="C105" s="18">
        <f t="shared" si="22"/>
        <v>0.16496217332291313</v>
      </c>
      <c r="D105" s="17">
        <f t="shared" si="23"/>
        <v>3416.8786049807863</v>
      </c>
      <c r="E105" s="17">
        <f>SUM(D105:$D$136)</f>
        <v>13660.845242414074</v>
      </c>
      <c r="F105" s="19">
        <f t="shared" si="24"/>
        <v>3.9980481666807393</v>
      </c>
      <c r="G105" s="5"/>
      <c r="H105" s="17">
        <f>Absterbeordnung!C99</f>
        <v>20713.103714342156</v>
      </c>
      <c r="I105" s="18">
        <f t="shared" si="25"/>
        <v>0.16496217332291313</v>
      </c>
      <c r="J105" s="17">
        <f t="shared" si="26"/>
        <v>3416.8786049807863</v>
      </c>
      <c r="K105" s="17">
        <f>SUM($J105:J$136)</f>
        <v>13660.845242414074</v>
      </c>
      <c r="L105" s="19">
        <f t="shared" si="27"/>
        <v>3.9980481666807393</v>
      </c>
      <c r="N105" s="20">
        <v>91</v>
      </c>
      <c r="O105" s="6">
        <f t="shared" si="21"/>
        <v>91</v>
      </c>
      <c r="P105" s="20">
        <f t="shared" si="28"/>
        <v>20713.103714342156</v>
      </c>
      <c r="Q105" s="20">
        <f t="shared" si="29"/>
        <v>20713.103714342156</v>
      </c>
      <c r="R105" s="5">
        <f t="shared" si="30"/>
        <v>20713.103714342156</v>
      </c>
      <c r="S105" s="5">
        <f t="shared" si="31"/>
        <v>70774160.924283773</v>
      </c>
      <c r="T105" s="20">
        <f>SUM(S105:$S$136)</f>
        <v>180482997.78893763</v>
      </c>
      <c r="U105" s="6">
        <f t="shared" si="32"/>
        <v>2.5501255745302798</v>
      </c>
    </row>
    <row r="106" spans="1:21" x14ac:dyDescent="0.2">
      <c r="A106" s="13">
        <v>92</v>
      </c>
      <c r="B106" s="17">
        <f>Absterbeordnung!C100</f>
        <v>16817.972518741313</v>
      </c>
      <c r="C106" s="18">
        <f t="shared" si="22"/>
        <v>0.16172762090481677</v>
      </c>
      <c r="D106" s="17">
        <f t="shared" si="23"/>
        <v>2719.9306838986213</v>
      </c>
      <c r="E106" s="17">
        <f>SUM(D106:$D$136)</f>
        <v>10243.966637433288</v>
      </c>
      <c r="F106" s="19">
        <f t="shared" si="24"/>
        <v>3.7662601837889729</v>
      </c>
      <c r="G106" s="5"/>
      <c r="H106" s="17">
        <f>Absterbeordnung!C100</f>
        <v>16817.972518741313</v>
      </c>
      <c r="I106" s="18">
        <f t="shared" si="25"/>
        <v>0.16172762090481677</v>
      </c>
      <c r="J106" s="17">
        <f t="shared" si="26"/>
        <v>2719.9306838986213</v>
      </c>
      <c r="K106" s="17">
        <f>SUM($J106:J$136)</f>
        <v>10243.966637433288</v>
      </c>
      <c r="L106" s="19">
        <f t="shared" si="27"/>
        <v>3.7662601837889729</v>
      </c>
      <c r="N106" s="20">
        <v>92</v>
      </c>
      <c r="O106" s="6">
        <f t="shared" si="21"/>
        <v>92</v>
      </c>
      <c r="P106" s="20">
        <f t="shared" si="28"/>
        <v>16817.972518741313</v>
      </c>
      <c r="Q106" s="20">
        <f t="shared" si="29"/>
        <v>16817.972518741313</v>
      </c>
      <c r="R106" s="5">
        <f t="shared" si="30"/>
        <v>16817.972518741313</v>
      </c>
      <c r="S106" s="5">
        <f t="shared" si="31"/>
        <v>45743719.49468828</v>
      </c>
      <c r="T106" s="20">
        <f>SUM(S106:$S$136)</f>
        <v>109708836.86465384</v>
      </c>
      <c r="U106" s="6">
        <f t="shared" si="32"/>
        <v>2.3983366039439171</v>
      </c>
    </row>
    <row r="107" spans="1:21" x14ac:dyDescent="0.2">
      <c r="A107" s="13">
        <v>93</v>
      </c>
      <c r="B107" s="17">
        <f>Absterbeordnung!C101</f>
        <v>13355.896500610132</v>
      </c>
      <c r="C107" s="18">
        <f t="shared" si="22"/>
        <v>0.15855649108315373</v>
      </c>
      <c r="D107" s="17">
        <f t="shared" si="23"/>
        <v>2117.6640844065146</v>
      </c>
      <c r="E107" s="17">
        <f>SUM(D107:$D$136)</f>
        <v>7524.0359535346633</v>
      </c>
      <c r="F107" s="19">
        <f t="shared" si="24"/>
        <v>3.5529884125334781</v>
      </c>
      <c r="G107" s="5"/>
      <c r="H107" s="17">
        <f>Absterbeordnung!C101</f>
        <v>13355.896500610132</v>
      </c>
      <c r="I107" s="18">
        <f t="shared" si="25"/>
        <v>0.15855649108315373</v>
      </c>
      <c r="J107" s="17">
        <f t="shared" si="26"/>
        <v>2117.6640844065146</v>
      </c>
      <c r="K107" s="17">
        <f>SUM($J107:J$136)</f>
        <v>7524.0359535346633</v>
      </c>
      <c r="L107" s="19">
        <f t="shared" si="27"/>
        <v>3.5529884125334781</v>
      </c>
      <c r="N107" s="20">
        <v>93</v>
      </c>
      <c r="O107" s="6">
        <f t="shared" si="21"/>
        <v>93</v>
      </c>
      <c r="P107" s="20">
        <f t="shared" si="28"/>
        <v>13355.896500610132</v>
      </c>
      <c r="Q107" s="20">
        <f t="shared" si="29"/>
        <v>13355.896500610132</v>
      </c>
      <c r="R107" s="5">
        <f t="shared" si="30"/>
        <v>13355.896500610132</v>
      </c>
      <c r="S107" s="5">
        <f t="shared" si="31"/>
        <v>28283302.334392726</v>
      </c>
      <c r="T107" s="20">
        <f>SUM(S107:$S$136)</f>
        <v>63965117.369965561</v>
      </c>
      <c r="U107" s="6">
        <f t="shared" si="32"/>
        <v>2.2615858860364924</v>
      </c>
    </row>
    <row r="108" spans="1:21" x14ac:dyDescent="0.2">
      <c r="A108" s="13">
        <v>94</v>
      </c>
      <c r="B108" s="17">
        <f>Absterbeordnung!C102</f>
        <v>10360.716325933545</v>
      </c>
      <c r="C108" s="18">
        <f t="shared" si="22"/>
        <v>0.15544754027760166</v>
      </c>
      <c r="D108" s="17">
        <f t="shared" si="23"/>
        <v>1610.5478683803599</v>
      </c>
      <c r="E108" s="17">
        <f>SUM(D108:$D$136)</f>
        <v>5406.3718691281483</v>
      </c>
      <c r="F108" s="19">
        <f t="shared" si="24"/>
        <v>3.356852643296496</v>
      </c>
      <c r="G108" s="5"/>
      <c r="H108" s="17">
        <f>Absterbeordnung!C102</f>
        <v>10360.716325933545</v>
      </c>
      <c r="I108" s="18">
        <f t="shared" si="25"/>
        <v>0.15544754027760166</v>
      </c>
      <c r="J108" s="17">
        <f t="shared" si="26"/>
        <v>1610.5478683803599</v>
      </c>
      <c r="K108" s="17">
        <f>SUM($J108:J$136)</f>
        <v>5406.3718691281483</v>
      </c>
      <c r="L108" s="19">
        <f t="shared" si="27"/>
        <v>3.356852643296496</v>
      </c>
      <c r="N108" s="20">
        <v>94</v>
      </c>
      <c r="O108" s="6">
        <f t="shared" si="21"/>
        <v>94</v>
      </c>
      <c r="P108" s="20">
        <f t="shared" si="28"/>
        <v>10360.716325933545</v>
      </c>
      <c r="Q108" s="20">
        <f t="shared" si="29"/>
        <v>10360.716325933545</v>
      </c>
      <c r="R108" s="5">
        <f t="shared" si="30"/>
        <v>10360.716325933545</v>
      </c>
      <c r="S108" s="5">
        <f t="shared" si="31"/>
        <v>16686429.593625864</v>
      </c>
      <c r="T108" s="20">
        <f>SUM(S108:$S$136)</f>
        <v>35681815.035572834</v>
      </c>
      <c r="U108" s="6">
        <f t="shared" si="32"/>
        <v>2.1383732712480996</v>
      </c>
    </row>
    <row r="109" spans="1:21" x14ac:dyDescent="0.2">
      <c r="A109" s="13">
        <v>95</v>
      </c>
      <c r="B109" s="17">
        <f>Absterbeordnung!C103</f>
        <v>7840.97802501775</v>
      </c>
      <c r="C109" s="18">
        <f t="shared" si="22"/>
        <v>0.15239954929176638</v>
      </c>
      <c r="D109" s="17">
        <f t="shared" si="23"/>
        <v>1194.9615170193497</v>
      </c>
      <c r="E109" s="17">
        <f>SUM(D109:$D$136)</f>
        <v>3795.8240007477898</v>
      </c>
      <c r="F109" s="19">
        <f t="shared" si="24"/>
        <v>3.1765240526037166</v>
      </c>
      <c r="G109" s="5"/>
      <c r="H109" s="17">
        <f>Absterbeordnung!C103</f>
        <v>7840.97802501775</v>
      </c>
      <c r="I109" s="18">
        <f t="shared" si="25"/>
        <v>0.15239954929176638</v>
      </c>
      <c r="J109" s="17">
        <f t="shared" si="26"/>
        <v>1194.9615170193497</v>
      </c>
      <c r="K109" s="17">
        <f>SUM($J109:J$136)</f>
        <v>3795.8240007477898</v>
      </c>
      <c r="L109" s="19">
        <f t="shared" si="27"/>
        <v>3.1765240526037166</v>
      </c>
      <c r="N109" s="20">
        <v>95</v>
      </c>
      <c r="O109" s="6">
        <f t="shared" si="21"/>
        <v>95</v>
      </c>
      <c r="P109" s="20">
        <f t="shared" si="28"/>
        <v>7840.97802501775</v>
      </c>
      <c r="Q109" s="20">
        <f t="shared" si="29"/>
        <v>7840.97802501775</v>
      </c>
      <c r="R109" s="5">
        <f t="shared" si="30"/>
        <v>7840.97802501775</v>
      </c>
      <c r="S109" s="5">
        <f t="shared" si="31"/>
        <v>9369666.9956905935</v>
      </c>
      <c r="T109" s="20">
        <f>SUM(S109:$S$136)</f>
        <v>18995385.441946957</v>
      </c>
      <c r="U109" s="6">
        <f t="shared" si="32"/>
        <v>2.0273277001929242</v>
      </c>
    </row>
    <row r="110" spans="1:21" x14ac:dyDescent="0.2">
      <c r="A110" s="13">
        <v>96</v>
      </c>
      <c r="B110" s="17">
        <f>Absterbeordnung!C104</f>
        <v>5781.7697166427934</v>
      </c>
      <c r="C110" s="18">
        <f t="shared" si="22"/>
        <v>0.14941132283506506</v>
      </c>
      <c r="D110" s="17">
        <f t="shared" si="23"/>
        <v>863.86186169131906</v>
      </c>
      <c r="E110" s="17">
        <f>SUM(D110:$D$136)</f>
        <v>2600.8624837284406</v>
      </c>
      <c r="F110" s="19">
        <f t="shared" si="24"/>
        <v>3.0107388681754284</v>
      </c>
      <c r="G110" s="5"/>
      <c r="H110" s="17">
        <f>Absterbeordnung!C104</f>
        <v>5781.7697166427934</v>
      </c>
      <c r="I110" s="18">
        <f t="shared" si="25"/>
        <v>0.14941132283506506</v>
      </c>
      <c r="J110" s="17">
        <f t="shared" si="26"/>
        <v>863.86186169131906</v>
      </c>
      <c r="K110" s="17">
        <f>SUM($J110:J$136)</f>
        <v>2600.8624837284406</v>
      </c>
      <c r="L110" s="19">
        <f t="shared" si="27"/>
        <v>3.0107388681754284</v>
      </c>
      <c r="N110" s="20">
        <v>96</v>
      </c>
      <c r="O110" s="6">
        <f t="shared" ref="O110:O136" si="33">N110+$B$3</f>
        <v>96</v>
      </c>
      <c r="P110" s="20">
        <f t="shared" si="28"/>
        <v>5781.7697166427934</v>
      </c>
      <c r="Q110" s="20">
        <f t="shared" si="29"/>
        <v>5781.7697166427934</v>
      </c>
      <c r="R110" s="5">
        <f t="shared" si="30"/>
        <v>5781.7697166427934</v>
      </c>
      <c r="S110" s="5">
        <f t="shared" si="31"/>
        <v>4994650.351289534</v>
      </c>
      <c r="T110" s="20">
        <f>SUM(S110:$S$136)</f>
        <v>9625718.4462563749</v>
      </c>
      <c r="U110" s="6">
        <f t="shared" si="32"/>
        <v>1.9272056639102231</v>
      </c>
    </row>
    <row r="111" spans="1:21" x14ac:dyDescent="0.2">
      <c r="A111" s="13">
        <v>97</v>
      </c>
      <c r="B111" s="17">
        <f>Absterbeordnung!C105</f>
        <v>4148.6598375189069</v>
      </c>
      <c r="C111" s="18">
        <f t="shared" ref="C111:C127" si="34">1/(((1+($B$5/100))^A111))</f>
        <v>0.14648168905398534</v>
      </c>
      <c r="D111" s="17">
        <f t="shared" ref="D111:D127" si="35">B111*C111</f>
        <v>607.70270031020186</v>
      </c>
      <c r="E111" s="17">
        <f>SUM(D111:$D$136)</f>
        <v>1737.0006220371206</v>
      </c>
      <c r="F111" s="19">
        <f t="shared" ref="F111:F127" si="36">E111/D111</f>
        <v>2.8583065718655991</v>
      </c>
      <c r="G111" s="5"/>
      <c r="H111" s="17">
        <f>Absterbeordnung!C105</f>
        <v>4148.6598375189069</v>
      </c>
      <c r="I111" s="18">
        <f t="shared" ref="I111:I127" si="37">1/(((1+($B$5/100))^A111))</f>
        <v>0.14648168905398534</v>
      </c>
      <c r="J111" s="17">
        <f t="shared" ref="J111:J127" si="38">H111*I111</f>
        <v>607.70270031020186</v>
      </c>
      <c r="K111" s="17">
        <f>SUM($J111:J$136)</f>
        <v>1737.0006220371206</v>
      </c>
      <c r="L111" s="19">
        <f t="shared" ref="L111:L127" si="39">K111/J111</f>
        <v>2.8583065718655991</v>
      </c>
      <c r="N111" s="20">
        <v>97</v>
      </c>
      <c r="O111" s="6">
        <f t="shared" si="33"/>
        <v>97</v>
      </c>
      <c r="P111" s="20">
        <f t="shared" si="28"/>
        <v>4148.6598375189069</v>
      </c>
      <c r="Q111" s="20">
        <f t="shared" si="29"/>
        <v>4148.6598375189069</v>
      </c>
      <c r="R111" s="5">
        <f t="shared" si="30"/>
        <v>4148.6598375189069</v>
      </c>
      <c r="S111" s="5">
        <f t="shared" ref="S111:S136" si="40">P111*R111*I111</f>
        <v>2521151.7859287229</v>
      </c>
      <c r="T111" s="20">
        <f>SUM(S111:$S$136)</f>
        <v>4631068.0949668363</v>
      </c>
      <c r="U111" s="6">
        <f t="shared" ref="U111:U127" si="41">T111/S111</f>
        <v>1.8368858712966694</v>
      </c>
    </row>
    <row r="112" spans="1:21" x14ac:dyDescent="0.2">
      <c r="A112" s="13">
        <v>98</v>
      </c>
      <c r="B112" s="17">
        <f>Absterbeordnung!C106</f>
        <v>2893.0619377011481</v>
      </c>
      <c r="C112" s="18">
        <f t="shared" si="34"/>
        <v>0.14360949907253467</v>
      </c>
      <c r="D112" s="17">
        <f t="shared" si="35"/>
        <v>415.47117565907837</v>
      </c>
      <c r="E112" s="17">
        <f>SUM(D112:$D$136)</f>
        <v>1129.2979217269185</v>
      </c>
      <c r="F112" s="19">
        <f t="shared" si="36"/>
        <v>2.7181137654988183</v>
      </c>
      <c r="G112" s="5"/>
      <c r="H112" s="17">
        <f>Absterbeordnung!C106</f>
        <v>2893.0619377011481</v>
      </c>
      <c r="I112" s="18">
        <f t="shared" si="37"/>
        <v>0.14360949907253467</v>
      </c>
      <c r="J112" s="17">
        <f t="shared" si="38"/>
        <v>415.47117565907837</v>
      </c>
      <c r="K112" s="17">
        <f>SUM($J112:J$136)</f>
        <v>1129.2979217269185</v>
      </c>
      <c r="L112" s="19">
        <f t="shared" si="39"/>
        <v>2.7181137654988183</v>
      </c>
      <c r="N112" s="20">
        <v>98</v>
      </c>
      <c r="O112" s="6">
        <f t="shared" si="33"/>
        <v>98</v>
      </c>
      <c r="P112" s="20">
        <f t="shared" si="28"/>
        <v>2893.0619377011481</v>
      </c>
      <c r="Q112" s="20">
        <f t="shared" si="29"/>
        <v>2893.0619377011481</v>
      </c>
      <c r="R112" s="5">
        <f t="shared" si="30"/>
        <v>2893.0619377011481</v>
      </c>
      <c r="S112" s="5">
        <f t="shared" si="40"/>
        <v>1201983.8445112274</v>
      </c>
      <c r="T112" s="20">
        <f>SUM(S112:$S$136)</f>
        <v>2109916.3090381147</v>
      </c>
      <c r="U112" s="6">
        <f t="shared" si="41"/>
        <v>1.7553616204351625</v>
      </c>
    </row>
    <row r="113" spans="1:21" x14ac:dyDescent="0.2">
      <c r="A113" s="13">
        <v>99</v>
      </c>
      <c r="B113" s="17">
        <f>Absterbeordnung!C107</f>
        <v>1958.1992851260941</v>
      </c>
      <c r="C113" s="18">
        <f t="shared" si="34"/>
        <v>0.14079362654170063</v>
      </c>
      <c r="D113" s="17">
        <f t="shared" si="35"/>
        <v>275.70197884426847</v>
      </c>
      <c r="E113" s="17">
        <f>SUM(D113:$D$136)</f>
        <v>713.8267460678403</v>
      </c>
      <c r="F113" s="19">
        <f t="shared" si="36"/>
        <v>2.5891244925414503</v>
      </c>
      <c r="G113" s="5"/>
      <c r="H113" s="17">
        <f>Absterbeordnung!C107</f>
        <v>1958.1992851260941</v>
      </c>
      <c r="I113" s="18">
        <f t="shared" si="37"/>
        <v>0.14079362654170063</v>
      </c>
      <c r="J113" s="17">
        <f t="shared" si="38"/>
        <v>275.70197884426847</v>
      </c>
      <c r="K113" s="17">
        <f>SUM($J113:J$136)</f>
        <v>713.8267460678403</v>
      </c>
      <c r="L113" s="19">
        <f t="shared" si="39"/>
        <v>2.5891244925414503</v>
      </c>
      <c r="N113" s="20">
        <v>99</v>
      </c>
      <c r="O113" s="6">
        <f t="shared" si="33"/>
        <v>99</v>
      </c>
      <c r="P113" s="20">
        <f t="shared" si="28"/>
        <v>1958.1992851260941</v>
      </c>
      <c r="Q113" s="20">
        <f t="shared" si="29"/>
        <v>1958.1992851260941</v>
      </c>
      <c r="R113" s="5">
        <f t="shared" si="30"/>
        <v>1958.1992851260941</v>
      </c>
      <c r="S113" s="5">
        <f t="shared" si="40"/>
        <v>539879.41788069601</v>
      </c>
      <c r="T113" s="20">
        <f>SUM(S113:$S$136)</f>
        <v>907932.46452688694</v>
      </c>
      <c r="U113" s="6">
        <f t="shared" si="41"/>
        <v>1.6817319469058261</v>
      </c>
    </row>
    <row r="114" spans="1:21" x14ac:dyDescent="0.2">
      <c r="A114" s="13">
        <v>100</v>
      </c>
      <c r="B114" s="17">
        <f>Absterbeordnung!C108</f>
        <v>1284.8477825498326</v>
      </c>
      <c r="C114" s="18">
        <f t="shared" si="34"/>
        <v>0.13803296719774574</v>
      </c>
      <c r="D114" s="17">
        <f t="shared" si="35"/>
        <v>177.3513518227974</v>
      </c>
      <c r="E114" s="17">
        <f>SUM(D114:$D$136)</f>
        <v>438.12476722357172</v>
      </c>
      <c r="F114" s="19">
        <f t="shared" si="36"/>
        <v>2.4703773764370798</v>
      </c>
      <c r="G114" s="5"/>
      <c r="H114" s="17">
        <f>Absterbeordnung!C108</f>
        <v>1284.8477825498326</v>
      </c>
      <c r="I114" s="18">
        <f t="shared" si="37"/>
        <v>0.13803296719774574</v>
      </c>
      <c r="J114" s="17">
        <f t="shared" si="38"/>
        <v>177.3513518227974</v>
      </c>
      <c r="K114" s="17">
        <f>SUM($J114:J$136)</f>
        <v>438.12476722357172</v>
      </c>
      <c r="L114" s="19">
        <f t="shared" si="39"/>
        <v>2.4703773764370798</v>
      </c>
      <c r="N114" s="20">
        <v>100</v>
      </c>
      <c r="O114" s="6">
        <f t="shared" si="33"/>
        <v>100</v>
      </c>
      <c r="P114" s="20">
        <f t="shared" si="28"/>
        <v>1284.8477825498326</v>
      </c>
      <c r="Q114" s="20">
        <f t="shared" si="29"/>
        <v>1284.8477825498326</v>
      </c>
      <c r="R114" s="5">
        <f t="shared" si="30"/>
        <v>1284.8477825498326</v>
      </c>
      <c r="S114" s="5">
        <f t="shared" si="40"/>
        <v>227869.49112173644</v>
      </c>
      <c r="T114" s="20">
        <f>SUM(S114:$S$136)</f>
        <v>368053.04664619069</v>
      </c>
      <c r="U114" s="6">
        <f t="shared" si="41"/>
        <v>1.6151922964077843</v>
      </c>
    </row>
    <row r="115" spans="1:21" x14ac:dyDescent="0.2">
      <c r="A115" s="13">
        <v>101</v>
      </c>
      <c r="B115" s="17">
        <f>Absterbeordnung!C109</f>
        <v>816.18477734377359</v>
      </c>
      <c r="C115" s="18">
        <f t="shared" si="34"/>
        <v>0.13532643842916248</v>
      </c>
      <c r="D115" s="17">
        <f t="shared" si="35"/>
        <v>110.45137901803186</v>
      </c>
      <c r="E115" s="17">
        <f>SUM(D115:$D$136)</f>
        <v>260.77341540077441</v>
      </c>
      <c r="F115" s="19">
        <f t="shared" si="36"/>
        <v>2.3609792627233888</v>
      </c>
      <c r="G115" s="5"/>
      <c r="H115" s="17">
        <f>Absterbeordnung!C109</f>
        <v>816.18477734377359</v>
      </c>
      <c r="I115" s="18">
        <f t="shared" si="37"/>
        <v>0.13532643842916248</v>
      </c>
      <c r="J115" s="17">
        <f t="shared" si="38"/>
        <v>110.45137901803186</v>
      </c>
      <c r="K115" s="17">
        <f>SUM($J115:J$136)</f>
        <v>260.77341540077441</v>
      </c>
      <c r="L115" s="19">
        <f t="shared" si="39"/>
        <v>2.3609792627233888</v>
      </c>
      <c r="N115" s="20">
        <v>101</v>
      </c>
      <c r="O115" s="6">
        <f t="shared" si="33"/>
        <v>101</v>
      </c>
      <c r="P115" s="20">
        <f t="shared" si="28"/>
        <v>816.18477734377359</v>
      </c>
      <c r="Q115" s="20">
        <f t="shared" si="29"/>
        <v>816.18477734377359</v>
      </c>
      <c r="R115" s="5">
        <f t="shared" si="30"/>
        <v>816.18477734377359</v>
      </c>
      <c r="S115" s="5">
        <f t="shared" si="40"/>
        <v>90148.734191145079</v>
      </c>
      <c r="T115" s="20">
        <f>SUM(S115:$S$136)</f>
        <v>140183.55552445428</v>
      </c>
      <c r="U115" s="6">
        <f t="shared" si="41"/>
        <v>1.5550252233960253</v>
      </c>
    </row>
    <row r="116" spans="1:21" x14ac:dyDescent="0.2">
      <c r="A116" s="21">
        <v>102</v>
      </c>
      <c r="B116" s="17">
        <f>Absterbeordnung!C110</f>
        <v>501.31846952738613</v>
      </c>
      <c r="C116" s="18">
        <f t="shared" si="34"/>
        <v>0.13267297885212007</v>
      </c>
      <c r="D116" s="17">
        <f t="shared" si="35"/>
        <v>66.511414705784091</v>
      </c>
      <c r="E116" s="17">
        <f>SUM(D116:$D$136)</f>
        <v>150.32203638274254</v>
      </c>
      <c r="F116" s="19">
        <f t="shared" si="36"/>
        <v>2.2600938056677653</v>
      </c>
      <c r="G116" s="5"/>
      <c r="H116" s="17">
        <f>Absterbeordnung!C110</f>
        <v>501.31846952738613</v>
      </c>
      <c r="I116" s="18">
        <f t="shared" si="37"/>
        <v>0.13267297885212007</v>
      </c>
      <c r="J116" s="17">
        <f t="shared" si="38"/>
        <v>66.511414705784091</v>
      </c>
      <c r="K116" s="17">
        <f>SUM($J116:J$136)</f>
        <v>150.32203638274254</v>
      </c>
      <c r="L116" s="19">
        <f t="shared" si="39"/>
        <v>2.2600938056677653</v>
      </c>
      <c r="N116" s="6">
        <v>102</v>
      </c>
      <c r="O116" s="6">
        <f t="shared" si="33"/>
        <v>102</v>
      </c>
      <c r="P116" s="20">
        <f t="shared" si="28"/>
        <v>501.31846952738613</v>
      </c>
      <c r="Q116" s="20">
        <f t="shared" si="29"/>
        <v>501.31846952738613</v>
      </c>
      <c r="R116" s="5">
        <f t="shared" si="30"/>
        <v>501.31846952738613</v>
      </c>
      <c r="S116" s="5">
        <f t="shared" si="40"/>
        <v>33343.400626404968</v>
      </c>
      <c r="T116" s="20">
        <f>SUM(S116:$S$136)</f>
        <v>50034.821333309199</v>
      </c>
      <c r="U116" s="6">
        <f t="shared" si="41"/>
        <v>1.5005914331871155</v>
      </c>
    </row>
    <row r="117" spans="1:21" x14ac:dyDescent="0.2">
      <c r="A117" s="21">
        <v>103</v>
      </c>
      <c r="B117" s="17">
        <f>Absterbeordnung!C111</f>
        <v>297.35394678261162</v>
      </c>
      <c r="C117" s="18">
        <f t="shared" si="34"/>
        <v>0.13007154789423539</v>
      </c>
      <c r="D117" s="17">
        <f t="shared" si="35"/>
        <v>38.677288130474388</v>
      </c>
      <c r="E117" s="17">
        <f>SUM(D117:$D$136)</f>
        <v>83.810621676958462</v>
      </c>
      <c r="F117" s="19">
        <f t="shared" si="36"/>
        <v>2.1669208398021804</v>
      </c>
      <c r="G117" s="5"/>
      <c r="H117" s="17">
        <f>Absterbeordnung!C111</f>
        <v>297.35394678261162</v>
      </c>
      <c r="I117" s="18">
        <f t="shared" si="37"/>
        <v>0.13007154789423539</v>
      </c>
      <c r="J117" s="17">
        <f t="shared" si="38"/>
        <v>38.677288130474388</v>
      </c>
      <c r="K117" s="17">
        <f>SUM($J117:J$136)</f>
        <v>83.810621676958462</v>
      </c>
      <c r="L117" s="19">
        <f t="shared" si="39"/>
        <v>2.1669208398021804</v>
      </c>
      <c r="N117" s="6">
        <v>103</v>
      </c>
      <c r="O117" s="6">
        <f t="shared" si="33"/>
        <v>103</v>
      </c>
      <c r="P117" s="20">
        <f t="shared" si="28"/>
        <v>297.35394678261162</v>
      </c>
      <c r="Q117" s="20">
        <f t="shared" si="29"/>
        <v>297.35394678261162</v>
      </c>
      <c r="R117" s="5">
        <f t="shared" si="30"/>
        <v>297.35394678261162</v>
      </c>
      <c r="S117" s="5">
        <f t="shared" si="40"/>
        <v>11500.844276444817</v>
      </c>
      <c r="T117" s="20">
        <f>SUM(S117:$S$136)</f>
        <v>16691.420706904235</v>
      </c>
      <c r="U117" s="6">
        <f t="shared" si="41"/>
        <v>1.4513213383029953</v>
      </c>
    </row>
    <row r="118" spans="1:21" x14ac:dyDescent="0.2">
      <c r="A118" s="21">
        <v>104</v>
      </c>
      <c r="B118" s="17">
        <f>Absterbeordnung!C112</f>
        <v>170.104138915259</v>
      </c>
      <c r="C118" s="18">
        <f t="shared" si="34"/>
        <v>0.12752112538650526</v>
      </c>
      <c r="D118" s="17">
        <f t="shared" si="35"/>
        <v>21.69187122737625</v>
      </c>
      <c r="E118" s="17">
        <f>SUM(D118:$D$136)</f>
        <v>45.133333546484067</v>
      </c>
      <c r="F118" s="19">
        <f t="shared" si="36"/>
        <v>2.0806565313518686</v>
      </c>
      <c r="G118" s="5"/>
      <c r="H118" s="17">
        <f>Absterbeordnung!C112</f>
        <v>170.104138915259</v>
      </c>
      <c r="I118" s="18">
        <f t="shared" si="37"/>
        <v>0.12752112538650526</v>
      </c>
      <c r="J118" s="17">
        <f t="shared" si="38"/>
        <v>21.69187122737625</v>
      </c>
      <c r="K118" s="17">
        <f>SUM($J118:J$136)</f>
        <v>45.133333546484067</v>
      </c>
      <c r="L118" s="19">
        <f t="shared" si="39"/>
        <v>2.0806565313518686</v>
      </c>
      <c r="N118" s="6">
        <v>104</v>
      </c>
      <c r="O118" s="6">
        <f t="shared" si="33"/>
        <v>104</v>
      </c>
      <c r="P118" s="20">
        <f t="shared" si="28"/>
        <v>170.104138915259</v>
      </c>
      <c r="Q118" s="20">
        <f t="shared" si="29"/>
        <v>170.104138915259</v>
      </c>
      <c r="R118" s="5">
        <f t="shared" si="30"/>
        <v>170.104138915259</v>
      </c>
      <c r="S118" s="5">
        <f t="shared" si="40"/>
        <v>3689.8770765935196</v>
      </c>
      <c r="T118" s="20">
        <f>SUM(S118:$S$136)</f>
        <v>5190.5764304594213</v>
      </c>
      <c r="U118" s="6">
        <f t="shared" si="41"/>
        <v>1.4067071402962132</v>
      </c>
    </row>
    <row r="119" spans="1:21" x14ac:dyDescent="0.2">
      <c r="A119" s="21">
        <v>105</v>
      </c>
      <c r="B119" s="17">
        <f>Absterbeordnung!C113</f>
        <v>93.731077563265259</v>
      </c>
      <c r="C119" s="18">
        <f t="shared" si="34"/>
        <v>0.12502071116324046</v>
      </c>
      <c r="D119" s="17">
        <f t="shared" si="35"/>
        <v>11.718325975056274</v>
      </c>
      <c r="E119" s="17">
        <f>SUM(D119:$D$136)</f>
        <v>23.441462319107828</v>
      </c>
      <c r="F119" s="19">
        <f t="shared" si="36"/>
        <v>2.00041049967423</v>
      </c>
      <c r="G119" s="5"/>
      <c r="H119" s="17">
        <f>Absterbeordnung!C113</f>
        <v>93.731077563265259</v>
      </c>
      <c r="I119" s="18">
        <f t="shared" si="37"/>
        <v>0.12502071116324046</v>
      </c>
      <c r="J119" s="17">
        <f t="shared" si="38"/>
        <v>11.718325975056274</v>
      </c>
      <c r="K119" s="17">
        <f>SUM($J119:J$136)</f>
        <v>23.441462319107828</v>
      </c>
      <c r="L119" s="19">
        <f t="shared" si="39"/>
        <v>2.00041049967423</v>
      </c>
      <c r="N119" s="6">
        <v>105</v>
      </c>
      <c r="O119" s="6">
        <f t="shared" si="33"/>
        <v>105</v>
      </c>
      <c r="P119" s="20">
        <f t="shared" si="28"/>
        <v>93.731077563265259</v>
      </c>
      <c r="Q119" s="20">
        <f t="shared" si="29"/>
        <v>93.731077563265259</v>
      </c>
      <c r="R119" s="5">
        <f t="shared" si="30"/>
        <v>93.731077563265259</v>
      </c>
      <c r="S119" s="5">
        <f t="shared" si="40"/>
        <v>1098.3713208796255</v>
      </c>
      <c r="T119" s="20">
        <f>SUM(S119:$S$136)</f>
        <v>1500.699353865901</v>
      </c>
      <c r="U119" s="6">
        <f t="shared" si="41"/>
        <v>1.3662951001525359</v>
      </c>
    </row>
    <row r="120" spans="1:21" x14ac:dyDescent="0.2">
      <c r="A120" s="21">
        <v>106</v>
      </c>
      <c r="B120" s="17">
        <f>Absterbeordnung!C114</f>
        <v>49.68511258483332</v>
      </c>
      <c r="C120" s="18">
        <f t="shared" si="34"/>
        <v>0.12256932466984359</v>
      </c>
      <c r="D120" s="17">
        <f t="shared" si="35"/>
        <v>6.089870695668167</v>
      </c>
      <c r="E120" s="17">
        <f>SUM(D120:$D$136)</f>
        <v>11.723136344051545</v>
      </c>
      <c r="F120" s="19">
        <f t="shared" si="36"/>
        <v>1.9250222098131606</v>
      </c>
      <c r="G120" s="5"/>
      <c r="H120" s="17">
        <f>Absterbeordnung!C114</f>
        <v>49.68511258483332</v>
      </c>
      <c r="I120" s="18">
        <f t="shared" si="37"/>
        <v>0.12256932466984359</v>
      </c>
      <c r="J120" s="17">
        <f t="shared" si="38"/>
        <v>6.089870695668167</v>
      </c>
      <c r="K120" s="17">
        <f>SUM($J120:J$136)</f>
        <v>11.723136344051545</v>
      </c>
      <c r="L120" s="19">
        <f t="shared" si="39"/>
        <v>1.9250222098131606</v>
      </c>
      <c r="N120" s="6">
        <v>106</v>
      </c>
      <c r="O120" s="6">
        <f t="shared" si="33"/>
        <v>106</v>
      </c>
      <c r="P120" s="20">
        <f t="shared" si="28"/>
        <v>49.68511258483332</v>
      </c>
      <c r="Q120" s="20">
        <f t="shared" si="29"/>
        <v>49.68511258483332</v>
      </c>
      <c r="R120" s="5">
        <f t="shared" si="30"/>
        <v>49.68511258483332</v>
      </c>
      <c r="S120" s="5">
        <f t="shared" si="40"/>
        <v>302.5759111413501</v>
      </c>
      <c r="T120" s="20">
        <f>SUM(S120:$S$136)</f>
        <v>402.32803298627556</v>
      </c>
      <c r="U120" s="6">
        <f t="shared" si="41"/>
        <v>1.3296763495436543</v>
      </c>
    </row>
    <row r="121" spans="1:21" x14ac:dyDescent="0.2">
      <c r="A121" s="21">
        <v>107</v>
      </c>
      <c r="B121" s="17">
        <f>Absterbeordnung!C115</f>
        <v>25.304005310037443</v>
      </c>
      <c r="C121" s="18">
        <f t="shared" si="34"/>
        <v>0.12016600457827803</v>
      </c>
      <c r="D121" s="17">
        <f t="shared" si="35"/>
        <v>3.0406812179347309</v>
      </c>
      <c r="E121" s="17">
        <f>SUM(D121:$D$136)</f>
        <v>5.6332656483833796</v>
      </c>
      <c r="F121" s="19">
        <f t="shared" si="36"/>
        <v>1.8526327637231124</v>
      </c>
      <c r="G121" s="5"/>
      <c r="H121" s="17">
        <f>Absterbeordnung!C115</f>
        <v>25.304005310037443</v>
      </c>
      <c r="I121" s="18">
        <f t="shared" si="37"/>
        <v>0.12016600457827803</v>
      </c>
      <c r="J121" s="17">
        <f t="shared" si="38"/>
        <v>3.0406812179347309</v>
      </c>
      <c r="K121" s="17">
        <f>SUM($J121:J$136)</f>
        <v>5.6332656483833796</v>
      </c>
      <c r="L121" s="19">
        <f t="shared" si="39"/>
        <v>1.8526327637231124</v>
      </c>
      <c r="N121" s="6">
        <v>107</v>
      </c>
      <c r="O121" s="6">
        <f t="shared" si="33"/>
        <v>107</v>
      </c>
      <c r="P121" s="20">
        <f t="shared" si="28"/>
        <v>25.304005310037443</v>
      </c>
      <c r="Q121" s="20">
        <f t="shared" si="29"/>
        <v>25.304005310037443</v>
      </c>
      <c r="R121" s="5">
        <f t="shared" si="30"/>
        <v>25.304005310037443</v>
      </c>
      <c r="S121" s="5">
        <f t="shared" si="40"/>
        <v>76.941413684751552</v>
      </c>
      <c r="T121" s="20">
        <f>SUM(S121:$S$136)</f>
        <v>99.752121844925412</v>
      </c>
      <c r="U121" s="6">
        <f t="shared" si="41"/>
        <v>1.2964685345350568</v>
      </c>
    </row>
    <row r="122" spans="1:21" x14ac:dyDescent="0.2">
      <c r="A122" s="21">
        <v>108</v>
      </c>
      <c r="B122" s="17">
        <f>Absterbeordnung!C116</f>
        <v>12.365707493355325</v>
      </c>
      <c r="C122" s="18">
        <f t="shared" si="34"/>
        <v>0.11780980841007649</v>
      </c>
      <c r="D122" s="17">
        <f t="shared" si="35"/>
        <v>1.456801630647238</v>
      </c>
      <c r="E122" s="17">
        <f>SUM(D122:$D$136)</f>
        <v>2.5925844304486492</v>
      </c>
      <c r="F122" s="19">
        <f t="shared" si="36"/>
        <v>1.7796413567280245</v>
      </c>
      <c r="G122" s="5"/>
      <c r="H122" s="17">
        <f>Absterbeordnung!C116</f>
        <v>12.365707493355325</v>
      </c>
      <c r="I122" s="18">
        <f t="shared" si="37"/>
        <v>0.11780980841007649</v>
      </c>
      <c r="J122" s="17">
        <f t="shared" si="38"/>
        <v>1.456801630647238</v>
      </c>
      <c r="K122" s="17">
        <f>SUM($J122:J$136)</f>
        <v>2.5925844304486492</v>
      </c>
      <c r="L122" s="19">
        <f t="shared" si="39"/>
        <v>1.7796413567280245</v>
      </c>
      <c r="N122" s="6">
        <v>108</v>
      </c>
      <c r="O122" s="6">
        <f t="shared" si="33"/>
        <v>108</v>
      </c>
      <c r="P122" s="20">
        <f t="shared" si="28"/>
        <v>12.365707493355325</v>
      </c>
      <c r="Q122" s="20">
        <f t="shared" si="29"/>
        <v>12.365707493355325</v>
      </c>
      <c r="R122" s="5">
        <f t="shared" si="30"/>
        <v>12.365707493355325</v>
      </c>
      <c r="S122" s="5">
        <f t="shared" si="40"/>
        <v>18.014382840426808</v>
      </c>
      <c r="T122" s="20">
        <f>SUM(S122:$S$136)</f>
        <v>22.810708160173849</v>
      </c>
      <c r="U122" s="6">
        <f t="shared" si="41"/>
        <v>1.2662497717647818</v>
      </c>
    </row>
    <row r="123" spans="1:21" x14ac:dyDescent="0.2">
      <c r="A123" s="21">
        <v>109</v>
      </c>
      <c r="B123" s="17">
        <f>Absterbeordnung!C117</f>
        <v>5.7911092720434443</v>
      </c>
      <c r="C123" s="18">
        <f t="shared" si="34"/>
        <v>0.11549981216674166</v>
      </c>
      <c r="D123" s="17">
        <f t="shared" si="35"/>
        <v>0.66887203315809385</v>
      </c>
      <c r="E123" s="17">
        <f>SUM(D123:$D$136)</f>
        <v>1.1357827998014107</v>
      </c>
      <c r="F123" s="19">
        <f t="shared" si="36"/>
        <v>1.6980569428785766</v>
      </c>
      <c r="G123" s="5"/>
      <c r="H123" s="17">
        <f>Absterbeordnung!C117</f>
        <v>5.7911092720434443</v>
      </c>
      <c r="I123" s="18">
        <f t="shared" si="37"/>
        <v>0.11549981216674166</v>
      </c>
      <c r="J123" s="17">
        <f t="shared" si="38"/>
        <v>0.66887203315809385</v>
      </c>
      <c r="K123" s="17">
        <f>SUM($J123:J$136)</f>
        <v>1.1357827998014107</v>
      </c>
      <c r="L123" s="19">
        <f t="shared" si="39"/>
        <v>1.6980569428785766</v>
      </c>
      <c r="N123" s="6">
        <v>109</v>
      </c>
      <c r="O123" s="6">
        <f t="shared" si="33"/>
        <v>109</v>
      </c>
      <c r="P123" s="20">
        <f t="shared" si="28"/>
        <v>5.7911092720434443</v>
      </c>
      <c r="Q123" s="20">
        <f t="shared" si="29"/>
        <v>5.7911092720434443</v>
      </c>
      <c r="R123" s="5">
        <f t="shared" si="30"/>
        <v>5.7911092720434443</v>
      </c>
      <c r="S123" s="5">
        <f t="shared" si="40"/>
        <v>3.8735110330323868</v>
      </c>
      <c r="T123" s="20">
        <f>SUM(S123:$S$136)</f>
        <v>4.7963253197470435</v>
      </c>
      <c r="U123" s="6">
        <f t="shared" si="41"/>
        <v>1.2382371648990063</v>
      </c>
    </row>
    <row r="124" spans="1:21" x14ac:dyDescent="0.2">
      <c r="A124" s="21">
        <v>110</v>
      </c>
      <c r="B124" s="17">
        <f>Absterbeordnung!C118</f>
        <v>2.5957569500043527</v>
      </c>
      <c r="C124" s="18">
        <f t="shared" si="34"/>
        <v>0.11323510996739378</v>
      </c>
      <c r="D124" s="17">
        <f t="shared" si="35"/>
        <v>0.29393082368236956</v>
      </c>
      <c r="E124" s="17">
        <f>SUM(D124:$D$136)</f>
        <v>0.46691076664331693</v>
      </c>
      <c r="F124" s="19">
        <f t="shared" si="36"/>
        <v>1.5885056245338689</v>
      </c>
      <c r="G124" s="5"/>
      <c r="H124" s="17">
        <f>Absterbeordnung!C118</f>
        <v>2.5957569500043527</v>
      </c>
      <c r="I124" s="18">
        <f t="shared" si="37"/>
        <v>0.11323510996739378</v>
      </c>
      <c r="J124" s="17">
        <f t="shared" si="38"/>
        <v>0.29393082368236956</v>
      </c>
      <c r="K124" s="17">
        <f>SUM($J124:J$136)</f>
        <v>0.46691076664331693</v>
      </c>
      <c r="L124" s="19">
        <f t="shared" si="39"/>
        <v>1.5885056245338689</v>
      </c>
      <c r="N124" s="6">
        <v>110</v>
      </c>
      <c r="O124" s="6">
        <f t="shared" si="33"/>
        <v>110</v>
      </c>
      <c r="P124" s="20">
        <f t="shared" si="28"/>
        <v>2.5957569500043527</v>
      </c>
      <c r="Q124" s="20">
        <f t="shared" si="29"/>
        <v>2.5957569500043527</v>
      </c>
      <c r="R124" s="5">
        <f t="shared" si="30"/>
        <v>2.5957569500043527</v>
      </c>
      <c r="S124" s="5">
        <f t="shared" si="40"/>
        <v>0.76297297839401479</v>
      </c>
      <c r="T124" s="20">
        <f>SUM(S124:$S$136)</f>
        <v>0.9228142867146566</v>
      </c>
      <c r="U124" s="6">
        <f t="shared" si="41"/>
        <v>1.2094979938307808</v>
      </c>
    </row>
    <row r="125" spans="1:21" x14ac:dyDescent="0.2">
      <c r="A125" s="21">
        <v>111</v>
      </c>
      <c r="B125" s="17">
        <f>Absterbeordnung!C119</f>
        <v>1.112172495502546</v>
      </c>
      <c r="C125" s="18">
        <f t="shared" si="34"/>
        <v>0.11101481369352335</v>
      </c>
      <c r="D125" s="17">
        <f t="shared" si="35"/>
        <v>0.12346762238327609</v>
      </c>
      <c r="E125" s="17">
        <f>SUM(D125:$D$136)</f>
        <v>0.1729799429609474</v>
      </c>
      <c r="F125" s="19">
        <f t="shared" si="36"/>
        <v>1.4010146111340187</v>
      </c>
      <c r="G125" s="25"/>
      <c r="H125" s="17">
        <f>Absterbeordnung!C119</f>
        <v>1.112172495502546</v>
      </c>
      <c r="I125" s="18">
        <f t="shared" si="37"/>
        <v>0.11101481369352335</v>
      </c>
      <c r="J125" s="17">
        <f t="shared" si="38"/>
        <v>0.12346762238327609</v>
      </c>
      <c r="K125" s="17">
        <f>SUM($J125:J$136)</f>
        <v>0.1729799429609474</v>
      </c>
      <c r="L125" s="19">
        <f t="shared" si="39"/>
        <v>1.4010146111340187</v>
      </c>
      <c r="N125" s="6">
        <v>111</v>
      </c>
      <c r="O125" s="6">
        <f t="shared" si="33"/>
        <v>111</v>
      </c>
      <c r="P125" s="20">
        <f t="shared" si="28"/>
        <v>1.112172495502546</v>
      </c>
      <c r="Q125" s="20">
        <f t="shared" si="29"/>
        <v>1.112172495502546</v>
      </c>
      <c r="R125" s="5">
        <f t="shared" si="30"/>
        <v>1.112172495502546</v>
      </c>
      <c r="S125" s="5">
        <f t="shared" si="40"/>
        <v>0.13731729369977419</v>
      </c>
      <c r="T125" s="20">
        <f>SUM(S125:$S$136)</f>
        <v>0.15984130832064183</v>
      </c>
      <c r="U125" s="6">
        <f t="shared" si="41"/>
        <v>1.1640289727098276</v>
      </c>
    </row>
    <row r="126" spans="1:21" x14ac:dyDescent="0.2">
      <c r="A126" s="21">
        <v>112</v>
      </c>
      <c r="B126" s="17">
        <f>Absterbeordnung!C120</f>
        <v>0.45491736921386283</v>
      </c>
      <c r="C126" s="18">
        <f t="shared" si="34"/>
        <v>0.10883805264070914</v>
      </c>
      <c r="D126" s="17">
        <f t="shared" si="35"/>
        <v>4.9512320577671319E-2</v>
      </c>
      <c r="E126" s="17">
        <f>SUM(D126:$D$136)</f>
        <v>4.9512320577671319E-2</v>
      </c>
      <c r="F126" s="19">
        <f t="shared" si="36"/>
        <v>1</v>
      </c>
      <c r="G126" s="5"/>
      <c r="H126" s="17">
        <f>Absterbeordnung!C120</f>
        <v>0.45491736921386283</v>
      </c>
      <c r="I126" s="18">
        <f t="shared" si="37"/>
        <v>0.10883805264070914</v>
      </c>
      <c r="J126" s="17">
        <f t="shared" si="38"/>
        <v>4.9512320577671319E-2</v>
      </c>
      <c r="K126" s="17">
        <f>SUM($J126:J$136)</f>
        <v>4.9512320577671319E-2</v>
      </c>
      <c r="L126" s="19">
        <f t="shared" si="39"/>
        <v>1</v>
      </c>
      <c r="N126" s="6">
        <v>112</v>
      </c>
      <c r="O126" s="6">
        <f t="shared" si="33"/>
        <v>112</v>
      </c>
      <c r="P126" s="20">
        <f t="shared" si="28"/>
        <v>0.45491736921386283</v>
      </c>
      <c r="Q126" s="20">
        <f t="shared" si="29"/>
        <v>0.45491736921386283</v>
      </c>
      <c r="R126" s="5">
        <f t="shared" si="30"/>
        <v>0.45491736921386283</v>
      </c>
      <c r="S126" s="5">
        <f t="shared" si="40"/>
        <v>2.2524014620867644E-2</v>
      </c>
      <c r="T126" s="20">
        <f>SUM(S126:$S$136)</f>
        <v>2.2524014620867644E-2</v>
      </c>
      <c r="U126" s="6">
        <f t="shared" si="41"/>
        <v>1</v>
      </c>
    </row>
    <row r="127" spans="1:21" x14ac:dyDescent="0.2">
      <c r="A127" s="21">
        <v>113</v>
      </c>
      <c r="B127" s="17">
        <f>Absterbeordnung!C121</f>
        <v>0</v>
      </c>
      <c r="C127" s="18">
        <f t="shared" si="34"/>
        <v>0.10670397317716583</v>
      </c>
      <c r="D127" s="17">
        <f t="shared" si="35"/>
        <v>0</v>
      </c>
      <c r="E127" s="17">
        <f>SUM(D127:$D$136)</f>
        <v>0</v>
      </c>
      <c r="F127" s="19" t="e">
        <f t="shared" si="36"/>
        <v>#DIV/0!</v>
      </c>
      <c r="G127" s="27"/>
      <c r="H127" s="17">
        <f>Absterbeordnung!C121</f>
        <v>0</v>
      </c>
      <c r="I127" s="18">
        <f t="shared" si="37"/>
        <v>0.10670397317716583</v>
      </c>
      <c r="J127" s="17">
        <f t="shared" si="38"/>
        <v>0</v>
      </c>
      <c r="K127" s="17">
        <f>SUM($J127:J$136)</f>
        <v>0</v>
      </c>
      <c r="L127" s="19" t="e">
        <f t="shared" si="39"/>
        <v>#DIV/0!</v>
      </c>
      <c r="N127" s="6">
        <v>113</v>
      </c>
      <c r="O127" s="6">
        <f t="shared" si="33"/>
        <v>113</v>
      </c>
      <c r="P127" s="20">
        <f t="shared" si="28"/>
        <v>0</v>
      </c>
      <c r="Q127" s="20">
        <f t="shared" si="29"/>
        <v>0</v>
      </c>
      <c r="R127" s="5">
        <f t="shared" si="30"/>
        <v>0</v>
      </c>
      <c r="S127" s="5">
        <f t="shared" si="40"/>
        <v>0</v>
      </c>
      <c r="T127" s="20">
        <f>SUM(S127:$S$136)</f>
        <v>0</v>
      </c>
      <c r="U127" s="6" t="e">
        <f t="shared" si="41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</cp:lastModifiedBy>
  <cp:lastPrinted>2014-10-15T06:18:16Z</cp:lastPrinted>
  <dcterms:created xsi:type="dcterms:W3CDTF">1999-01-27T13:43:55Z</dcterms:created>
  <dcterms:modified xsi:type="dcterms:W3CDTF">2019-09-25T11:57:51Z</dcterms:modified>
</cp:coreProperties>
</file>