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F002" lockStructure="1"/>
  <bookViews>
    <workbookView showHorizontalScroll="0" showVerticalScroll="0" xWindow="120" yWindow="15" windowWidth="14685" windowHeight="8385" tabRatio="848"/>
  </bookViews>
  <sheets>
    <sheet name="Mann" sheetId="1" r:id="rId1"/>
    <sheet name="Frau" sheetId="2" r:id="rId2"/>
    <sheet name="Mann-Frau" sheetId="3" r:id="rId3"/>
    <sheet name="2 Männer" sheetId="4" r:id="rId4"/>
    <sheet name="2 Frauen" sheetId="5" r:id="rId5"/>
    <sheet name="Absterbeordnung" sheetId="6" state="hidden" r:id="rId6"/>
    <sheet name="Daten (M)" sheetId="7" state="hidden" r:id="rId7"/>
    <sheet name="Daten" sheetId="9" state="hidden" r:id="rId8"/>
    <sheet name="Daten (F)" sheetId="10" state="hidden" r:id="rId9"/>
    <sheet name="Daten1M" sheetId="12" state="hidden" r:id="rId10"/>
    <sheet name="Daten1F" sheetId="13" state="hidden" r:id="rId11"/>
  </sheets>
  <definedNames>
    <definedName name="_xlnm.Print_Area" localSheetId="4">'2 Frauen'!$A$1:$F$24</definedName>
    <definedName name="_xlnm.Print_Area" localSheetId="3">'2 Männer'!$A$1:$F$24</definedName>
    <definedName name="_xlnm.Print_Area" localSheetId="1">Frau!$A$1:$F$15</definedName>
    <definedName name="_xlnm.Print_Area" localSheetId="0">Mann!$A$1:$F$15</definedName>
    <definedName name="_xlnm.Print_Area" localSheetId="2">'Mann-Frau'!$A$1:$F$24</definedName>
    <definedName name="nachschüssig" localSheetId="0">Mann!$D$10</definedName>
    <definedName name="nachschüssig">'Mann-Frau'!$D$10</definedName>
    <definedName name="vorschüssig" localSheetId="0">Mann!$D$10</definedName>
    <definedName name="vorschüssig">'Mann-Frau'!$D$10</definedName>
    <definedName name="Z_AAA317AB_9C4F_4A7B_BD58_62DAAE088BDA_.wvu.PrintArea" localSheetId="4" hidden="1">'2 Frauen'!$A$1:$F$24</definedName>
    <definedName name="Z_AAA317AB_9C4F_4A7B_BD58_62DAAE088BDA_.wvu.PrintArea" localSheetId="3" hidden="1">'2 Männer'!$A$1:$F$24</definedName>
    <definedName name="Z_AAA317AB_9C4F_4A7B_BD58_62DAAE088BDA_.wvu.PrintArea" localSheetId="1" hidden="1">Frau!$A$1:$F$15</definedName>
    <definedName name="Z_AAA317AB_9C4F_4A7B_BD58_62DAAE088BDA_.wvu.PrintArea" localSheetId="0" hidden="1">Mann!$A$1:$F$15</definedName>
    <definedName name="Z_AAA317AB_9C4F_4A7B_BD58_62DAAE088BDA_.wvu.PrintArea" localSheetId="2" hidden="1">'Mann-Frau'!$A$1:$F$24</definedName>
    <definedName name="Z_AC77A39F_ABA0_4848_B5DA_4147A1099D4C_.wvu.PrintArea" localSheetId="4" hidden="1">'2 Frauen'!$A$1:$F$24</definedName>
    <definedName name="Z_AC77A39F_ABA0_4848_B5DA_4147A1099D4C_.wvu.PrintArea" localSheetId="3" hidden="1">'2 Männer'!$A$1:$F$24</definedName>
    <definedName name="Z_AC77A39F_ABA0_4848_B5DA_4147A1099D4C_.wvu.PrintArea" localSheetId="1" hidden="1">Frau!$A$1:$F$15</definedName>
    <definedName name="Z_AC77A39F_ABA0_4848_B5DA_4147A1099D4C_.wvu.PrintArea" localSheetId="0" hidden="1">Mann!$A$1:$F$15</definedName>
    <definedName name="Z_AC77A39F_ABA0_4848_B5DA_4147A1099D4C_.wvu.PrintArea" localSheetId="2" hidden="1">'Mann-Frau'!$A$1:$F$24</definedName>
  </definedNames>
  <calcPr calcId="145621"/>
  <customWorkbookViews>
    <customWorkbookView name="GA-Kiel" guid="{AC77A39F-ABA0-4848-B5DA-4147A1099D4C}" includeHiddenRowCol="0" maximized="1" showHorizontalScroll="0" showVerticalScroll="0" xWindow="1" yWindow="1" windowWidth="1280" windowHeight="816" tabRatio="848" activeSheetId="2" showFormulaBar="0"/>
    <customWorkbookView name="GA-Kiel M" guid="{AAA317AB-9C4F-4A7B-BD58-62DAAE088BDA}" includeHiddenRowCol="0" maximized="1" showHorizontalScroll="0" showVerticalScroll="0" xWindow="1" yWindow="1" windowWidth="1280" windowHeight="816" tabRatio="848" activeSheetId="1" showFormulaBar="0"/>
  </customWorkbookViews>
</workbook>
</file>

<file path=xl/calcChain.xml><?xml version="1.0" encoding="utf-8"?>
<calcChain xmlns="http://schemas.openxmlformats.org/spreadsheetml/2006/main">
  <c r="A3" i="2" l="1"/>
  <c r="B43" i="5"/>
  <c r="B42" i="5"/>
  <c r="B42" i="4"/>
  <c r="B41" i="4"/>
  <c r="B46" i="3"/>
  <c r="B48" i="3" s="1"/>
  <c r="B47" i="3"/>
  <c r="B38" i="2"/>
  <c r="B37" i="2"/>
  <c r="B48" i="1"/>
  <c r="B47" i="1"/>
  <c r="A3" i="5"/>
  <c r="F4" i="5"/>
  <c r="A3" i="4"/>
  <c r="F4" i="4"/>
  <c r="B1" i="9"/>
  <c r="B2" i="9"/>
  <c r="B5" i="9"/>
  <c r="C30" i="9"/>
  <c r="B14" i="9"/>
  <c r="P14" i="9" s="1"/>
  <c r="H14" i="9"/>
  <c r="Q14" i="9"/>
  <c r="B15" i="9"/>
  <c r="H15" i="9"/>
  <c r="Q15" i="9"/>
  <c r="B16" i="9"/>
  <c r="P16" i="9" s="1"/>
  <c r="H16" i="9"/>
  <c r="Q16" i="9"/>
  <c r="B17" i="9"/>
  <c r="P17" i="9" s="1"/>
  <c r="H17" i="9"/>
  <c r="Q17" i="9"/>
  <c r="B18" i="9"/>
  <c r="P18" i="9" s="1"/>
  <c r="H18" i="9"/>
  <c r="Q18" i="9"/>
  <c r="B19" i="9"/>
  <c r="H19" i="9"/>
  <c r="Q19" i="9"/>
  <c r="B20" i="9"/>
  <c r="P20" i="9" s="1"/>
  <c r="H20" i="9"/>
  <c r="Q20" i="9"/>
  <c r="B21" i="9"/>
  <c r="P21" i="9" s="1"/>
  <c r="H21" i="9"/>
  <c r="Q21" i="9"/>
  <c r="B22" i="9"/>
  <c r="P22" i="9" s="1"/>
  <c r="H22" i="9"/>
  <c r="Q22" i="9"/>
  <c r="B23" i="9"/>
  <c r="H23" i="9"/>
  <c r="Q23" i="9"/>
  <c r="B24" i="9"/>
  <c r="P24" i="9" s="1"/>
  <c r="H24" i="9"/>
  <c r="Q24" i="9"/>
  <c r="B25" i="9"/>
  <c r="P25" i="9" s="1"/>
  <c r="H25" i="9"/>
  <c r="B26" i="9"/>
  <c r="P26" i="9"/>
  <c r="H26" i="9"/>
  <c r="Q26" i="9" s="1"/>
  <c r="B27" i="9"/>
  <c r="P27" i="9"/>
  <c r="S27" i="9" s="1"/>
  <c r="H27" i="9"/>
  <c r="Q27" i="9" s="1"/>
  <c r="B28" i="9"/>
  <c r="P28" i="9"/>
  <c r="H28" i="9"/>
  <c r="Q28" i="9" s="1"/>
  <c r="R28" i="9" s="1"/>
  <c r="S28" i="9" s="1"/>
  <c r="B29" i="9"/>
  <c r="P29" i="9"/>
  <c r="H29" i="9"/>
  <c r="B30" i="9"/>
  <c r="D30" i="9"/>
  <c r="H30" i="9"/>
  <c r="Q30" i="9" s="1"/>
  <c r="B31" i="9"/>
  <c r="H31" i="9"/>
  <c r="Q31" i="9"/>
  <c r="B32" i="9"/>
  <c r="H32" i="9"/>
  <c r="Q32" i="9"/>
  <c r="B33" i="9"/>
  <c r="P33" i="9" s="1"/>
  <c r="H33" i="9"/>
  <c r="Q33" i="9"/>
  <c r="B34" i="9"/>
  <c r="H34" i="9"/>
  <c r="Q34" i="9"/>
  <c r="B35" i="9"/>
  <c r="H35" i="9"/>
  <c r="Q35" i="9" s="1"/>
  <c r="R35" i="9" s="1"/>
  <c r="S35" i="9" s="1"/>
  <c r="B36" i="9"/>
  <c r="H36" i="9"/>
  <c r="Q36" i="9" s="1"/>
  <c r="B37" i="9"/>
  <c r="P37" i="9"/>
  <c r="H37" i="9"/>
  <c r="Q37" i="9" s="1"/>
  <c r="B38" i="9"/>
  <c r="P38" i="9"/>
  <c r="H38" i="9"/>
  <c r="B39" i="9"/>
  <c r="P39" i="9"/>
  <c r="H39" i="9"/>
  <c r="Q39" i="9" s="1"/>
  <c r="B40" i="9"/>
  <c r="P40" i="9"/>
  <c r="H40" i="9"/>
  <c r="Q40" i="9" s="1"/>
  <c r="B41" i="9"/>
  <c r="P41" i="9"/>
  <c r="H41" i="9"/>
  <c r="Q41" i="9" s="1"/>
  <c r="B42" i="9"/>
  <c r="P42" i="9"/>
  <c r="H42" i="9"/>
  <c r="B43" i="9"/>
  <c r="P43" i="9"/>
  <c r="H43" i="9"/>
  <c r="Q43" i="9" s="1"/>
  <c r="B44" i="9"/>
  <c r="P44" i="9"/>
  <c r="H44" i="9"/>
  <c r="Q44" i="9" s="1"/>
  <c r="B45" i="9"/>
  <c r="P45" i="9"/>
  <c r="H45" i="9"/>
  <c r="Q45" i="9" s="1"/>
  <c r="B46" i="9"/>
  <c r="P46" i="9"/>
  <c r="H46" i="9"/>
  <c r="B47" i="9"/>
  <c r="P47" i="9"/>
  <c r="H47" i="9"/>
  <c r="Q47" i="9" s="1"/>
  <c r="B48" i="9"/>
  <c r="H48" i="9"/>
  <c r="Q48" i="9"/>
  <c r="B49" i="9"/>
  <c r="P49" i="9" s="1"/>
  <c r="H49" i="9"/>
  <c r="Q49" i="9"/>
  <c r="B50" i="9"/>
  <c r="P50" i="9" s="1"/>
  <c r="H50" i="9"/>
  <c r="Q50" i="9"/>
  <c r="R50" i="9" s="1"/>
  <c r="S50" i="9" s="1"/>
  <c r="B51" i="9"/>
  <c r="P51" i="9" s="1"/>
  <c r="H51" i="9"/>
  <c r="Q51" i="9"/>
  <c r="B52" i="9"/>
  <c r="P52" i="9" s="1"/>
  <c r="S52" i="9" s="1"/>
  <c r="H52" i="9"/>
  <c r="B53" i="9"/>
  <c r="P53" i="9" s="1"/>
  <c r="H53" i="9"/>
  <c r="Q53" i="9"/>
  <c r="B54" i="9"/>
  <c r="P54" i="9" s="1"/>
  <c r="H54" i="9"/>
  <c r="Q54" i="9"/>
  <c r="B55" i="9"/>
  <c r="H55" i="9"/>
  <c r="Q55" i="9"/>
  <c r="B56" i="9"/>
  <c r="P56" i="9" s="1"/>
  <c r="H56" i="9"/>
  <c r="Q56" i="9"/>
  <c r="B57" i="9"/>
  <c r="P57" i="9" s="1"/>
  <c r="H57" i="9"/>
  <c r="Q57" i="9"/>
  <c r="B58" i="9"/>
  <c r="P58" i="9" s="1"/>
  <c r="H58" i="9"/>
  <c r="Q58" i="9"/>
  <c r="B59" i="9"/>
  <c r="H59" i="9"/>
  <c r="Q59" i="9"/>
  <c r="B60" i="9"/>
  <c r="P60" i="9" s="1"/>
  <c r="H60" i="9"/>
  <c r="Q60" i="9"/>
  <c r="B61" i="9"/>
  <c r="P61" i="9" s="1"/>
  <c r="H61" i="9"/>
  <c r="Q61" i="9"/>
  <c r="B62" i="9"/>
  <c r="P62" i="9" s="1"/>
  <c r="H62" i="9"/>
  <c r="Q62" i="9"/>
  <c r="B63" i="9"/>
  <c r="H63" i="9"/>
  <c r="Q63" i="9"/>
  <c r="B64" i="9"/>
  <c r="P64" i="9" s="1"/>
  <c r="H64" i="9"/>
  <c r="Q64" i="9"/>
  <c r="B65" i="9"/>
  <c r="P65" i="9" s="1"/>
  <c r="H65" i="9"/>
  <c r="Q65" i="9"/>
  <c r="B66" i="9"/>
  <c r="P66" i="9" s="1"/>
  <c r="H66" i="9"/>
  <c r="Q66" i="9"/>
  <c r="B67" i="9"/>
  <c r="H67" i="9"/>
  <c r="Q67" i="9"/>
  <c r="B68" i="9"/>
  <c r="P68" i="9" s="1"/>
  <c r="H68" i="9"/>
  <c r="Q68" i="9"/>
  <c r="B69" i="9"/>
  <c r="P69" i="9" s="1"/>
  <c r="H69" i="9"/>
  <c r="Q69" i="9"/>
  <c r="B70" i="9"/>
  <c r="P70" i="9" s="1"/>
  <c r="H70" i="9"/>
  <c r="Q70" i="9"/>
  <c r="B71" i="9"/>
  <c r="H71" i="9"/>
  <c r="Q71" i="9"/>
  <c r="B72" i="9"/>
  <c r="P72" i="9" s="1"/>
  <c r="H72" i="9"/>
  <c r="Q72" i="9"/>
  <c r="B73" i="9"/>
  <c r="P73" i="9" s="1"/>
  <c r="H73" i="9"/>
  <c r="Q73" i="9"/>
  <c r="B74" i="9"/>
  <c r="P74" i="9" s="1"/>
  <c r="H74" i="9"/>
  <c r="Q74" i="9"/>
  <c r="B75" i="9"/>
  <c r="H75" i="9"/>
  <c r="Q75" i="9"/>
  <c r="B76" i="9"/>
  <c r="P76" i="9" s="1"/>
  <c r="H76" i="9"/>
  <c r="Q76" i="9"/>
  <c r="B77" i="9"/>
  <c r="P77" i="9" s="1"/>
  <c r="H77" i="9"/>
  <c r="Q77" i="9"/>
  <c r="B78" i="9"/>
  <c r="P78" i="9" s="1"/>
  <c r="H78" i="9"/>
  <c r="Q78" i="9"/>
  <c r="B79" i="9"/>
  <c r="H79" i="9"/>
  <c r="Q79" i="9"/>
  <c r="B80" i="9"/>
  <c r="H80" i="9"/>
  <c r="Q80" i="9" s="1"/>
  <c r="B81" i="9"/>
  <c r="P81" i="9"/>
  <c r="H81" i="9"/>
  <c r="Q81" i="9" s="1"/>
  <c r="B82" i="9"/>
  <c r="H82" i="9"/>
  <c r="Q82" i="9" s="1"/>
  <c r="B83" i="9"/>
  <c r="H83" i="9"/>
  <c r="Q83" i="9"/>
  <c r="B84" i="9"/>
  <c r="H84" i="9"/>
  <c r="Q84" i="9"/>
  <c r="B85" i="9"/>
  <c r="H85" i="9"/>
  <c r="Q85" i="9" s="1"/>
  <c r="B86" i="9"/>
  <c r="H86" i="9"/>
  <c r="Q86" i="9" s="1"/>
  <c r="B87" i="9"/>
  <c r="H87" i="9"/>
  <c r="Q87" i="9"/>
  <c r="B88" i="9"/>
  <c r="P88" i="9" s="1"/>
  <c r="H88" i="9"/>
  <c r="Q88" i="9"/>
  <c r="B89" i="9"/>
  <c r="P89" i="9" s="1"/>
  <c r="H89" i="9"/>
  <c r="Q89" i="9"/>
  <c r="B90" i="9"/>
  <c r="P90" i="9" s="1"/>
  <c r="H90" i="9"/>
  <c r="Q90" i="9"/>
  <c r="B91" i="9"/>
  <c r="P91" i="9" s="1"/>
  <c r="H91" i="9"/>
  <c r="Q91" i="9"/>
  <c r="B92" i="9"/>
  <c r="P92" i="9" s="1"/>
  <c r="H92" i="9"/>
  <c r="Q92" i="9"/>
  <c r="B93" i="9"/>
  <c r="P93" i="9" s="1"/>
  <c r="H93" i="9"/>
  <c r="Q93" i="9"/>
  <c r="B94" i="9"/>
  <c r="P94" i="9" s="1"/>
  <c r="H94" i="9"/>
  <c r="Q94" i="9"/>
  <c r="B95" i="9"/>
  <c r="P95" i="9" s="1"/>
  <c r="H95" i="9"/>
  <c r="Q95" i="9"/>
  <c r="B96" i="9"/>
  <c r="P96" i="9" s="1"/>
  <c r="H96" i="9"/>
  <c r="Q96" i="9"/>
  <c r="B97" i="9"/>
  <c r="H97" i="9"/>
  <c r="Q97" i="9"/>
  <c r="P97" i="9"/>
  <c r="B98" i="9"/>
  <c r="P98" i="9" s="1"/>
  <c r="H98" i="9"/>
  <c r="Q98" i="9"/>
  <c r="B99" i="9"/>
  <c r="P99" i="9" s="1"/>
  <c r="H99" i="9"/>
  <c r="Q99" i="9"/>
  <c r="B100" i="9"/>
  <c r="P100" i="9" s="1"/>
  <c r="H100" i="9"/>
  <c r="Q100" i="9"/>
  <c r="B101" i="9"/>
  <c r="H101" i="9"/>
  <c r="Q101" i="9"/>
  <c r="P101" i="9"/>
  <c r="B102" i="9"/>
  <c r="P102" i="9" s="1"/>
  <c r="H102" i="9"/>
  <c r="Q102" i="9"/>
  <c r="B103" i="9"/>
  <c r="P103" i="9" s="1"/>
  <c r="H103" i="9"/>
  <c r="Q103" i="9"/>
  <c r="B104" i="9"/>
  <c r="H104" i="9"/>
  <c r="Q104" i="9"/>
  <c r="B105" i="9"/>
  <c r="P105" i="9" s="1"/>
  <c r="H105" i="9"/>
  <c r="Q105" i="9" s="1"/>
  <c r="B106" i="9"/>
  <c r="P106" i="9" s="1"/>
  <c r="H106" i="9"/>
  <c r="Q106" i="9"/>
  <c r="B107" i="9"/>
  <c r="P107" i="9" s="1"/>
  <c r="H107" i="9"/>
  <c r="B108" i="9"/>
  <c r="P108" i="9"/>
  <c r="S108" i="9" s="1"/>
  <c r="H108" i="9"/>
  <c r="Q108" i="9" s="1"/>
  <c r="B109" i="9"/>
  <c r="P109" i="9"/>
  <c r="H109" i="9"/>
  <c r="Q109" i="9" s="1"/>
  <c r="R109" i="9" s="1"/>
  <c r="S109" i="9" s="1"/>
  <c r="B110" i="9"/>
  <c r="H110" i="9"/>
  <c r="Q110" i="9" s="1"/>
  <c r="B111" i="9"/>
  <c r="H111" i="9"/>
  <c r="Q111" i="9"/>
  <c r="I111" i="9"/>
  <c r="B112" i="9"/>
  <c r="P112" i="9"/>
  <c r="H112" i="9"/>
  <c r="Q112" i="9" s="1"/>
  <c r="B113" i="9"/>
  <c r="P113" i="9"/>
  <c r="H113" i="9"/>
  <c r="B114" i="9"/>
  <c r="P114" i="9"/>
  <c r="H114" i="9"/>
  <c r="Q114" i="9" s="1"/>
  <c r="B115" i="9"/>
  <c r="P115" i="9"/>
  <c r="H115" i="9"/>
  <c r="Q115" i="9" s="1"/>
  <c r="B116" i="9"/>
  <c r="P116" i="9"/>
  <c r="H116" i="9"/>
  <c r="Q116" i="9" s="1"/>
  <c r="B117" i="9"/>
  <c r="P117" i="9"/>
  <c r="H117" i="9"/>
  <c r="B118" i="9"/>
  <c r="P118" i="9"/>
  <c r="H118" i="9"/>
  <c r="Q118" i="9" s="1"/>
  <c r="B119" i="9"/>
  <c r="P119" i="9"/>
  <c r="H119" i="9"/>
  <c r="Q119" i="9" s="1"/>
  <c r="B120" i="9"/>
  <c r="P120" i="9"/>
  <c r="H120" i="9"/>
  <c r="Q120" i="9" s="1"/>
  <c r="B121" i="9"/>
  <c r="P121" i="9"/>
  <c r="H121" i="9"/>
  <c r="B122" i="9"/>
  <c r="P122" i="9"/>
  <c r="H122" i="9"/>
  <c r="Q122" i="9" s="1"/>
  <c r="B123" i="9"/>
  <c r="P123" i="9"/>
  <c r="H123" i="9"/>
  <c r="Q123" i="9" s="1"/>
  <c r="B124" i="9"/>
  <c r="P124" i="9"/>
  <c r="H124" i="9"/>
  <c r="Q124" i="9" s="1"/>
  <c r="B125" i="9"/>
  <c r="H125" i="9"/>
  <c r="Q125" i="9"/>
  <c r="R125" i="9" s="1"/>
  <c r="S125" i="9" s="1"/>
  <c r="P125" i="9"/>
  <c r="B126" i="9"/>
  <c r="P126" i="9"/>
  <c r="H126" i="9"/>
  <c r="B127" i="9"/>
  <c r="P127" i="9"/>
  <c r="H127" i="9"/>
  <c r="Q127" i="9" s="1"/>
  <c r="B128" i="9"/>
  <c r="P128" i="9"/>
  <c r="H128" i="9"/>
  <c r="B129" i="9"/>
  <c r="P129" i="9" s="1"/>
  <c r="H129" i="9"/>
  <c r="Q129" i="9"/>
  <c r="B130" i="9"/>
  <c r="P130" i="9" s="1"/>
  <c r="H130" i="9"/>
  <c r="B131" i="9"/>
  <c r="H131" i="9"/>
  <c r="Q131" i="9" s="1"/>
  <c r="B132" i="9"/>
  <c r="P132" i="9" s="1"/>
  <c r="H132" i="9"/>
  <c r="Q132" i="9"/>
  <c r="B133" i="9"/>
  <c r="P133" i="9" s="1"/>
  <c r="H133" i="9"/>
  <c r="Q133" i="9"/>
  <c r="B134" i="9"/>
  <c r="H134" i="9"/>
  <c r="Q134" i="9"/>
  <c r="B135" i="9"/>
  <c r="P135" i="9" s="1"/>
  <c r="H135" i="9"/>
  <c r="Q135" i="9" s="1"/>
  <c r="R135" i="9" s="1"/>
  <c r="B136" i="9"/>
  <c r="P136" i="9" s="1"/>
  <c r="H136" i="9"/>
  <c r="Q136" i="9"/>
  <c r="B1" i="10"/>
  <c r="B3" i="10" s="1"/>
  <c r="B2" i="10"/>
  <c r="B5" i="10"/>
  <c r="I21" i="10" s="1"/>
  <c r="J21" i="10" s="1"/>
  <c r="C15" i="10"/>
  <c r="B14" i="10"/>
  <c r="H14" i="10"/>
  <c r="B15" i="10"/>
  <c r="D15" i="10"/>
  <c r="H15" i="10"/>
  <c r="B16" i="10"/>
  <c r="H16" i="10"/>
  <c r="B17" i="10"/>
  <c r="H17" i="10"/>
  <c r="B18" i="10"/>
  <c r="Q18" i="10"/>
  <c r="H18" i="10"/>
  <c r="B19" i="10"/>
  <c r="P19" i="10" s="1"/>
  <c r="H19" i="10"/>
  <c r="B20" i="10"/>
  <c r="P20" i="10" s="1"/>
  <c r="H20" i="10"/>
  <c r="B21" i="10"/>
  <c r="P21" i="10"/>
  <c r="H21" i="10"/>
  <c r="B22" i="10"/>
  <c r="Q22" i="10" s="1"/>
  <c r="H22" i="10"/>
  <c r="B23" i="10"/>
  <c r="H23" i="10"/>
  <c r="B24" i="10"/>
  <c r="H24" i="10"/>
  <c r="B25" i="10"/>
  <c r="P25" i="10"/>
  <c r="H25" i="10"/>
  <c r="B26" i="10"/>
  <c r="H26" i="10"/>
  <c r="B27" i="10"/>
  <c r="H27" i="10"/>
  <c r="B28" i="10"/>
  <c r="P28" i="10"/>
  <c r="C28" i="10"/>
  <c r="H28" i="10"/>
  <c r="B29" i="10"/>
  <c r="H29" i="10"/>
  <c r="B30" i="10"/>
  <c r="Q30" i="10"/>
  <c r="H30" i="10"/>
  <c r="B31" i="10"/>
  <c r="P31" i="10" s="1"/>
  <c r="H31" i="10"/>
  <c r="I31" i="10"/>
  <c r="B32" i="10"/>
  <c r="P32" i="10"/>
  <c r="H32" i="10"/>
  <c r="B33" i="10"/>
  <c r="P33" i="10" s="1"/>
  <c r="C33" i="10"/>
  <c r="H33" i="10"/>
  <c r="J33" i="10" s="1"/>
  <c r="I33" i="10"/>
  <c r="B34" i="10"/>
  <c r="P34" i="10" s="1"/>
  <c r="Q34" i="10"/>
  <c r="H34" i="10"/>
  <c r="B35" i="10"/>
  <c r="H35" i="10"/>
  <c r="B36" i="10"/>
  <c r="P36" i="10" s="1"/>
  <c r="H36" i="10"/>
  <c r="B37" i="10"/>
  <c r="H37" i="10"/>
  <c r="B38" i="10"/>
  <c r="H38" i="10"/>
  <c r="B39" i="10"/>
  <c r="H39" i="10"/>
  <c r="B40" i="10"/>
  <c r="P40" i="10"/>
  <c r="H40" i="10"/>
  <c r="B41" i="10"/>
  <c r="P41" i="10" s="1"/>
  <c r="H41" i="10"/>
  <c r="B42" i="10"/>
  <c r="Q42" i="10" s="1"/>
  <c r="H42" i="10"/>
  <c r="B43" i="10"/>
  <c r="P43" i="10"/>
  <c r="H43" i="10"/>
  <c r="B44" i="10"/>
  <c r="Q44" i="10"/>
  <c r="H44" i="10"/>
  <c r="J44" i="10" s="1"/>
  <c r="B45" i="10"/>
  <c r="P45" i="10" s="1"/>
  <c r="H45" i="10"/>
  <c r="B46" i="10"/>
  <c r="Q46" i="10" s="1"/>
  <c r="H46" i="10"/>
  <c r="B47" i="10"/>
  <c r="C47" i="10"/>
  <c r="H47" i="10"/>
  <c r="I47" i="10"/>
  <c r="B48" i="10"/>
  <c r="H48" i="10"/>
  <c r="B49" i="10"/>
  <c r="C49" i="10"/>
  <c r="H49" i="10"/>
  <c r="J49" i="10" s="1"/>
  <c r="I49" i="10"/>
  <c r="B50" i="10"/>
  <c r="Q50" i="10"/>
  <c r="H50" i="10"/>
  <c r="B51" i="10"/>
  <c r="P51" i="10" s="1"/>
  <c r="H51" i="10"/>
  <c r="B52" i="10"/>
  <c r="H52" i="10"/>
  <c r="B53" i="10"/>
  <c r="H53" i="10"/>
  <c r="B54" i="10"/>
  <c r="H54" i="10"/>
  <c r="B55" i="10"/>
  <c r="Q55" i="10"/>
  <c r="H55" i="10"/>
  <c r="J55" i="10" s="1"/>
  <c r="B56" i="10"/>
  <c r="P56" i="10" s="1"/>
  <c r="H56" i="10"/>
  <c r="B57" i="10"/>
  <c r="H57" i="10"/>
  <c r="I57" i="10"/>
  <c r="J57" i="10"/>
  <c r="B58" i="10"/>
  <c r="C58" i="10"/>
  <c r="H58" i="10"/>
  <c r="I58" i="10"/>
  <c r="B59" i="10"/>
  <c r="Q59" i="10" s="1"/>
  <c r="H59" i="10"/>
  <c r="B60" i="10"/>
  <c r="P60" i="10" s="1"/>
  <c r="C60" i="10"/>
  <c r="H60" i="10"/>
  <c r="I60" i="10"/>
  <c r="J60" i="10" s="1"/>
  <c r="B61" i="10"/>
  <c r="H61" i="10"/>
  <c r="B62" i="10"/>
  <c r="P62" i="10" s="1"/>
  <c r="C62" i="10"/>
  <c r="H62" i="10"/>
  <c r="I62" i="10"/>
  <c r="J62" i="10" s="1"/>
  <c r="B63" i="10"/>
  <c r="Q63" i="10" s="1"/>
  <c r="H63" i="10"/>
  <c r="J63" i="10" s="1"/>
  <c r="B64" i="10"/>
  <c r="P64" i="10" s="1"/>
  <c r="H64" i="10"/>
  <c r="B65" i="10"/>
  <c r="C65" i="10"/>
  <c r="H65" i="10"/>
  <c r="J65" i="10" s="1"/>
  <c r="I65" i="10"/>
  <c r="B66" i="10"/>
  <c r="H66" i="10"/>
  <c r="J66" i="10" s="1"/>
  <c r="B67" i="10"/>
  <c r="Q67" i="10" s="1"/>
  <c r="C67" i="10"/>
  <c r="H67" i="10"/>
  <c r="I67" i="10"/>
  <c r="B68" i="10"/>
  <c r="P68" i="10"/>
  <c r="H68" i="10"/>
  <c r="B69" i="10"/>
  <c r="C69" i="10"/>
  <c r="H69" i="10"/>
  <c r="I69" i="10"/>
  <c r="B70" i="10"/>
  <c r="H70" i="10"/>
  <c r="B71" i="10"/>
  <c r="D71" i="10" s="1"/>
  <c r="C71" i="10"/>
  <c r="H71" i="10"/>
  <c r="J71" i="10" s="1"/>
  <c r="I71" i="10"/>
  <c r="B72" i="10"/>
  <c r="H72" i="10"/>
  <c r="B73" i="10"/>
  <c r="C73" i="10"/>
  <c r="H73" i="10"/>
  <c r="I73" i="10"/>
  <c r="B74" i="10"/>
  <c r="H74" i="10"/>
  <c r="B75" i="10"/>
  <c r="Q75" i="10"/>
  <c r="C75" i="10"/>
  <c r="H75" i="10"/>
  <c r="I75" i="10"/>
  <c r="B76" i="10"/>
  <c r="H76" i="10"/>
  <c r="B77" i="10"/>
  <c r="H77" i="10"/>
  <c r="B78" i="10"/>
  <c r="H78" i="10"/>
  <c r="B79" i="10"/>
  <c r="H79" i="10"/>
  <c r="B80" i="10"/>
  <c r="H80" i="10"/>
  <c r="B81" i="10"/>
  <c r="H81" i="10"/>
  <c r="B82" i="10"/>
  <c r="H82" i="10"/>
  <c r="B83" i="10"/>
  <c r="Q83" i="10"/>
  <c r="C83" i="10"/>
  <c r="H83" i="10"/>
  <c r="I83" i="10"/>
  <c r="B84" i="10"/>
  <c r="H84" i="10"/>
  <c r="B85" i="10"/>
  <c r="H85" i="10"/>
  <c r="B86" i="10"/>
  <c r="H86" i="10"/>
  <c r="B87" i="10"/>
  <c r="Q87" i="10" s="1"/>
  <c r="C87" i="10"/>
  <c r="H87" i="10"/>
  <c r="I87" i="10"/>
  <c r="B88" i="10"/>
  <c r="H88" i="10"/>
  <c r="B89" i="10"/>
  <c r="Q89" i="10" s="1"/>
  <c r="H89" i="10"/>
  <c r="B90" i="10"/>
  <c r="P90" i="10"/>
  <c r="C90" i="10"/>
  <c r="H90" i="10"/>
  <c r="I90" i="10"/>
  <c r="J90" i="10"/>
  <c r="B91" i="10"/>
  <c r="Q91" i="10" s="1"/>
  <c r="H91" i="10"/>
  <c r="B92" i="10"/>
  <c r="C92" i="10"/>
  <c r="H92" i="10"/>
  <c r="J92" i="10" s="1"/>
  <c r="I92" i="10"/>
  <c r="B93" i="10"/>
  <c r="Q93" i="10"/>
  <c r="H93" i="10"/>
  <c r="B94" i="10"/>
  <c r="P94" i="10"/>
  <c r="C94" i="10"/>
  <c r="H94" i="10"/>
  <c r="J94" i="10" s="1"/>
  <c r="I94" i="10"/>
  <c r="B95" i="10"/>
  <c r="H95" i="10"/>
  <c r="B96" i="10"/>
  <c r="Q96" i="10"/>
  <c r="H96" i="10"/>
  <c r="B97" i="10"/>
  <c r="Q97" i="10"/>
  <c r="C97" i="10"/>
  <c r="H97" i="10"/>
  <c r="I97" i="10"/>
  <c r="B98" i="10"/>
  <c r="P98" i="10"/>
  <c r="C98" i="10"/>
  <c r="H98" i="10"/>
  <c r="I98" i="10"/>
  <c r="B99" i="10"/>
  <c r="P99" i="10" s="1"/>
  <c r="C99" i="10"/>
  <c r="H99" i="10"/>
  <c r="I99" i="10"/>
  <c r="B100" i="10"/>
  <c r="P100" i="10" s="1"/>
  <c r="C100" i="10"/>
  <c r="H100" i="10"/>
  <c r="I100" i="10"/>
  <c r="B101" i="10"/>
  <c r="Q101" i="10"/>
  <c r="C101" i="10"/>
  <c r="H101" i="10"/>
  <c r="I101" i="10"/>
  <c r="B102" i="10"/>
  <c r="P102" i="10"/>
  <c r="C102" i="10"/>
  <c r="H102" i="10"/>
  <c r="I102" i="10"/>
  <c r="J102" i="10"/>
  <c r="B103" i="10"/>
  <c r="P103" i="10" s="1"/>
  <c r="C103" i="10"/>
  <c r="H103" i="10"/>
  <c r="J103" i="10" s="1"/>
  <c r="I103" i="10"/>
  <c r="B104" i="10"/>
  <c r="P104" i="10"/>
  <c r="C104" i="10"/>
  <c r="H104" i="10"/>
  <c r="I104" i="10"/>
  <c r="J104" i="10"/>
  <c r="B105" i="10"/>
  <c r="Q105" i="10" s="1"/>
  <c r="C105" i="10"/>
  <c r="H105" i="10"/>
  <c r="I105" i="10"/>
  <c r="B106" i="10"/>
  <c r="P106" i="10"/>
  <c r="C106" i="10"/>
  <c r="H106" i="10"/>
  <c r="I106" i="10"/>
  <c r="B107" i="10"/>
  <c r="P107" i="10"/>
  <c r="C107" i="10"/>
  <c r="H107" i="10"/>
  <c r="I107" i="10"/>
  <c r="B108" i="10"/>
  <c r="P108" i="10" s="1"/>
  <c r="C108" i="10"/>
  <c r="H108" i="10"/>
  <c r="J108" i="10" s="1"/>
  <c r="I108" i="10"/>
  <c r="B109" i="10"/>
  <c r="Q109" i="10"/>
  <c r="C109" i="10"/>
  <c r="D109" i="10" s="1"/>
  <c r="H109" i="10"/>
  <c r="I109" i="10"/>
  <c r="J109" i="10"/>
  <c r="B110" i="10"/>
  <c r="C110" i="10"/>
  <c r="H110" i="10"/>
  <c r="I110" i="10"/>
  <c r="J110" i="10"/>
  <c r="B111" i="10"/>
  <c r="H111" i="10"/>
  <c r="B112" i="10"/>
  <c r="P112" i="10"/>
  <c r="C112" i="10"/>
  <c r="H112" i="10"/>
  <c r="I112" i="10"/>
  <c r="J112" i="10"/>
  <c r="B113" i="10"/>
  <c r="Q113" i="10" s="1"/>
  <c r="C113" i="10"/>
  <c r="H113" i="10"/>
  <c r="J113" i="10" s="1"/>
  <c r="I113" i="10"/>
  <c r="B114" i="10"/>
  <c r="P114" i="10"/>
  <c r="C114" i="10"/>
  <c r="H114" i="10"/>
  <c r="I114" i="10"/>
  <c r="J114" i="10"/>
  <c r="B115" i="10"/>
  <c r="Q115" i="10" s="1"/>
  <c r="H115" i="10"/>
  <c r="B116" i="10"/>
  <c r="P116" i="10" s="1"/>
  <c r="C116" i="10"/>
  <c r="H116" i="10"/>
  <c r="I116" i="10"/>
  <c r="B117" i="10"/>
  <c r="Q117" i="10"/>
  <c r="C117" i="10"/>
  <c r="H117" i="10"/>
  <c r="I117" i="10"/>
  <c r="J117" i="10"/>
  <c r="B118" i="10"/>
  <c r="C118" i="10"/>
  <c r="H118" i="10"/>
  <c r="I118" i="10"/>
  <c r="B119" i="10"/>
  <c r="Q119" i="10" s="1"/>
  <c r="H119" i="10"/>
  <c r="B120" i="10"/>
  <c r="D120" i="10" s="1"/>
  <c r="P120" i="10"/>
  <c r="C120" i="10"/>
  <c r="H120" i="10"/>
  <c r="I120" i="10"/>
  <c r="J120" i="10" s="1"/>
  <c r="B121" i="10"/>
  <c r="H121" i="10"/>
  <c r="B122" i="10"/>
  <c r="H122" i="10"/>
  <c r="B123" i="10"/>
  <c r="H123" i="10"/>
  <c r="P123" i="10"/>
  <c r="B124" i="10"/>
  <c r="P124" i="10" s="1"/>
  <c r="C124" i="10"/>
  <c r="H124" i="10"/>
  <c r="J124" i="10" s="1"/>
  <c r="I124" i="10"/>
  <c r="B125" i="10"/>
  <c r="Q125" i="10"/>
  <c r="C125" i="10"/>
  <c r="H125" i="10"/>
  <c r="I125" i="10"/>
  <c r="B126" i="10"/>
  <c r="H126" i="10"/>
  <c r="B127" i="10"/>
  <c r="C127" i="10"/>
  <c r="H127" i="10"/>
  <c r="I127" i="10"/>
  <c r="B128" i="10"/>
  <c r="H128" i="10"/>
  <c r="B129" i="10"/>
  <c r="H129" i="10"/>
  <c r="B130" i="10"/>
  <c r="H130" i="10"/>
  <c r="B131" i="10"/>
  <c r="Q131" i="10" s="1"/>
  <c r="C131" i="10"/>
  <c r="H131" i="10"/>
  <c r="I131" i="10"/>
  <c r="B132" i="10"/>
  <c r="H132" i="10"/>
  <c r="B133" i="10"/>
  <c r="H133" i="10"/>
  <c r="B134" i="10"/>
  <c r="H134" i="10"/>
  <c r="B135" i="10"/>
  <c r="C135" i="10"/>
  <c r="D135" i="10" s="1"/>
  <c r="H135" i="10"/>
  <c r="I135" i="10"/>
  <c r="B136" i="10"/>
  <c r="H136" i="10"/>
  <c r="B1" i="7"/>
  <c r="B2" i="7"/>
  <c r="B5" i="7"/>
  <c r="B14" i="7"/>
  <c r="H14" i="7"/>
  <c r="P14" i="7"/>
  <c r="B15" i="7"/>
  <c r="Q15" i="7" s="1"/>
  <c r="R15" i="7" s="1"/>
  <c r="B16" i="7"/>
  <c r="P16" i="7"/>
  <c r="B17" i="7"/>
  <c r="H17" i="7" s="1"/>
  <c r="B18" i="7"/>
  <c r="Q18" i="7" s="1"/>
  <c r="R18" i="7" s="1"/>
  <c r="P18" i="7"/>
  <c r="B19" i="7"/>
  <c r="B20" i="7"/>
  <c r="B21" i="7"/>
  <c r="B22" i="7"/>
  <c r="B23" i="7"/>
  <c r="H23" i="7"/>
  <c r="B24" i="7"/>
  <c r="B25" i="7"/>
  <c r="H25" i="7"/>
  <c r="Q25" i="7"/>
  <c r="B26" i="7"/>
  <c r="P26" i="7" s="1"/>
  <c r="B27" i="7"/>
  <c r="Q27" i="7" s="1"/>
  <c r="H27" i="7"/>
  <c r="B28" i="7"/>
  <c r="P28" i="7"/>
  <c r="H28" i="7"/>
  <c r="B29" i="7"/>
  <c r="H29" i="7" s="1"/>
  <c r="B30" i="7"/>
  <c r="P30" i="7"/>
  <c r="B31" i="7"/>
  <c r="H31" i="7" s="1"/>
  <c r="B32" i="7"/>
  <c r="P32" i="7"/>
  <c r="B33" i="7"/>
  <c r="B34" i="7"/>
  <c r="P34" i="7"/>
  <c r="B35" i="7"/>
  <c r="H35" i="7" s="1"/>
  <c r="B36" i="7"/>
  <c r="P36" i="7" s="1"/>
  <c r="B37" i="7"/>
  <c r="B38" i="7"/>
  <c r="B39" i="7"/>
  <c r="H39" i="7" s="1"/>
  <c r="B40" i="7"/>
  <c r="P40" i="7"/>
  <c r="B41" i="7"/>
  <c r="B42" i="7"/>
  <c r="P42" i="7"/>
  <c r="B43" i="7"/>
  <c r="H43" i="7" s="1"/>
  <c r="B44" i="7"/>
  <c r="P44" i="7"/>
  <c r="B45" i="7"/>
  <c r="H45" i="7" s="1"/>
  <c r="B46" i="7"/>
  <c r="B47" i="7"/>
  <c r="H47" i="7" s="1"/>
  <c r="B48" i="7"/>
  <c r="P48" i="7" s="1"/>
  <c r="B49" i="7"/>
  <c r="Q49" i="7" s="1"/>
  <c r="R49" i="7" s="1"/>
  <c r="H49" i="7"/>
  <c r="B50" i="7"/>
  <c r="B51" i="7"/>
  <c r="H51" i="7"/>
  <c r="B52" i="7"/>
  <c r="P52" i="7"/>
  <c r="B53" i="7"/>
  <c r="H53" i="7"/>
  <c r="B54" i="7"/>
  <c r="P54" i="7" s="1"/>
  <c r="H54" i="7"/>
  <c r="B55" i="7"/>
  <c r="H55" i="7" s="1"/>
  <c r="B56" i="7"/>
  <c r="P56" i="7"/>
  <c r="B57" i="7"/>
  <c r="H57" i="7"/>
  <c r="B58" i="7"/>
  <c r="P58" i="7" s="1"/>
  <c r="B59" i="7"/>
  <c r="H59" i="7" s="1"/>
  <c r="B60" i="7"/>
  <c r="P60" i="7"/>
  <c r="B61" i="7"/>
  <c r="B62" i="7"/>
  <c r="H62" i="7"/>
  <c r="B63" i="7"/>
  <c r="B64" i="7"/>
  <c r="B65" i="7"/>
  <c r="H65" i="7"/>
  <c r="Q65" i="7"/>
  <c r="B66" i="7"/>
  <c r="B67" i="7"/>
  <c r="H67" i="7"/>
  <c r="B68" i="7"/>
  <c r="P68" i="7" s="1"/>
  <c r="B69" i="7"/>
  <c r="B70" i="7"/>
  <c r="B71" i="7"/>
  <c r="B72" i="7"/>
  <c r="P72" i="7"/>
  <c r="B73" i="7"/>
  <c r="H73" i="7" s="1"/>
  <c r="B74" i="7"/>
  <c r="H74" i="7"/>
  <c r="B75" i="7"/>
  <c r="H75" i="7" s="1"/>
  <c r="B76" i="7"/>
  <c r="P76" i="7"/>
  <c r="B77" i="7"/>
  <c r="B78" i="7"/>
  <c r="B79" i="7"/>
  <c r="B80" i="7"/>
  <c r="P80" i="7"/>
  <c r="B81" i="7"/>
  <c r="H81" i="7" s="1"/>
  <c r="Q81" i="7"/>
  <c r="B82" i="7"/>
  <c r="B83" i="7"/>
  <c r="B84" i="7"/>
  <c r="P84" i="7"/>
  <c r="B85" i="7"/>
  <c r="B86" i="7"/>
  <c r="P86" i="7"/>
  <c r="B87" i="7"/>
  <c r="B88" i="7"/>
  <c r="P88" i="7"/>
  <c r="B89" i="7"/>
  <c r="B90" i="7"/>
  <c r="H90" i="7"/>
  <c r="B91" i="7"/>
  <c r="H91" i="7" s="1"/>
  <c r="B92" i="7"/>
  <c r="B93" i="7"/>
  <c r="H93" i="7" s="1"/>
  <c r="B94" i="7"/>
  <c r="B95" i="7"/>
  <c r="H95" i="7"/>
  <c r="B96" i="7"/>
  <c r="P96" i="7" s="1"/>
  <c r="B97" i="7"/>
  <c r="B98" i="7"/>
  <c r="B99" i="7"/>
  <c r="H99" i="7" s="1"/>
  <c r="B100" i="7"/>
  <c r="B101" i="7"/>
  <c r="H101" i="7"/>
  <c r="B102" i="7"/>
  <c r="B103" i="7"/>
  <c r="Q103" i="7" s="1"/>
  <c r="H103" i="7"/>
  <c r="B104" i="7"/>
  <c r="P104" i="7"/>
  <c r="B105" i="7"/>
  <c r="B106" i="7"/>
  <c r="Q106" i="7" s="1"/>
  <c r="B107" i="7"/>
  <c r="H107" i="7"/>
  <c r="Q107" i="7"/>
  <c r="B108" i="7"/>
  <c r="P108" i="7"/>
  <c r="B109" i="7"/>
  <c r="B110" i="7"/>
  <c r="P110" i="7"/>
  <c r="H110" i="7"/>
  <c r="Q110" i="7"/>
  <c r="B111" i="7"/>
  <c r="H111" i="7" s="1"/>
  <c r="B112" i="7"/>
  <c r="P112" i="7"/>
  <c r="B113" i="7"/>
  <c r="Q113" i="7" s="1"/>
  <c r="B114" i="7"/>
  <c r="P114" i="7"/>
  <c r="B115" i="7"/>
  <c r="H115" i="7" s="1"/>
  <c r="B116" i="7"/>
  <c r="P116" i="7" s="1"/>
  <c r="B117" i="7"/>
  <c r="H117" i="7"/>
  <c r="Q117" i="7"/>
  <c r="B118" i="7"/>
  <c r="P118" i="7" s="1"/>
  <c r="B119" i="7"/>
  <c r="H119" i="7"/>
  <c r="B120" i="7"/>
  <c r="P120" i="7"/>
  <c r="B121" i="7"/>
  <c r="H121" i="7"/>
  <c r="Q121" i="7"/>
  <c r="B122" i="7"/>
  <c r="P122" i="7" s="1"/>
  <c r="H122" i="7"/>
  <c r="B123" i="7"/>
  <c r="B124" i="7"/>
  <c r="P124" i="7"/>
  <c r="B125" i="7"/>
  <c r="H125" i="7" s="1"/>
  <c r="B126" i="7"/>
  <c r="B127" i="7"/>
  <c r="B128" i="7"/>
  <c r="B129" i="7"/>
  <c r="B130" i="7"/>
  <c r="P130" i="7" s="1"/>
  <c r="B131" i="7"/>
  <c r="H131" i="7"/>
  <c r="Q131" i="7"/>
  <c r="B132" i="7"/>
  <c r="P132" i="7"/>
  <c r="Q132" i="7"/>
  <c r="B133" i="7"/>
  <c r="H133" i="7" s="1"/>
  <c r="Q133" i="7"/>
  <c r="B134" i="7"/>
  <c r="P134" i="7" s="1"/>
  <c r="B135" i="7"/>
  <c r="Q135" i="7"/>
  <c r="B136" i="7"/>
  <c r="H136" i="7" s="1"/>
  <c r="B1" i="13"/>
  <c r="B2" i="13"/>
  <c r="B5" i="13"/>
  <c r="C16" i="13" s="1"/>
  <c r="D16" i="13" s="1"/>
  <c r="B14" i="13"/>
  <c r="P14" i="13" s="1"/>
  <c r="H14" i="13"/>
  <c r="B15" i="13"/>
  <c r="Q15" i="13"/>
  <c r="H15" i="13"/>
  <c r="B16" i="13"/>
  <c r="H16" i="13"/>
  <c r="B17" i="13"/>
  <c r="H17" i="13"/>
  <c r="B18" i="13"/>
  <c r="P18" i="13" s="1"/>
  <c r="H18" i="13"/>
  <c r="B19" i="13"/>
  <c r="H19" i="13"/>
  <c r="B20" i="13"/>
  <c r="H20" i="13"/>
  <c r="B21" i="13"/>
  <c r="Q21" i="13"/>
  <c r="H21" i="13"/>
  <c r="B22" i="13"/>
  <c r="P22" i="13"/>
  <c r="H22" i="13"/>
  <c r="J22" i="13" s="1"/>
  <c r="B23" i="13"/>
  <c r="Q23" i="13" s="1"/>
  <c r="H23" i="13"/>
  <c r="B24" i="13"/>
  <c r="H24" i="13"/>
  <c r="J24" i="13" s="1"/>
  <c r="I24" i="13"/>
  <c r="B25" i="13"/>
  <c r="Q25" i="13"/>
  <c r="C25" i="13"/>
  <c r="H25" i="13"/>
  <c r="I25" i="13"/>
  <c r="J25" i="13"/>
  <c r="B26" i="13"/>
  <c r="H26" i="13"/>
  <c r="I26" i="13"/>
  <c r="J26" i="13" s="1"/>
  <c r="B27" i="13"/>
  <c r="Q27" i="13"/>
  <c r="C27" i="13"/>
  <c r="H27" i="13"/>
  <c r="B28" i="13"/>
  <c r="P28" i="13" s="1"/>
  <c r="H28" i="13"/>
  <c r="B29" i="13"/>
  <c r="Q29" i="13"/>
  <c r="H29" i="13"/>
  <c r="B30" i="13"/>
  <c r="P30" i="13"/>
  <c r="C30" i="13"/>
  <c r="H30" i="13"/>
  <c r="J30" i="13" s="1"/>
  <c r="I30" i="13"/>
  <c r="B31" i="13"/>
  <c r="H31" i="13"/>
  <c r="B32" i="13"/>
  <c r="C32" i="13"/>
  <c r="H32" i="13"/>
  <c r="J32" i="13" s="1"/>
  <c r="I32" i="13"/>
  <c r="B33" i="13"/>
  <c r="Q33" i="13"/>
  <c r="C33" i="13"/>
  <c r="H33" i="13"/>
  <c r="I33" i="13"/>
  <c r="J33" i="13"/>
  <c r="B34" i="13"/>
  <c r="H34" i="13"/>
  <c r="B35" i="13"/>
  <c r="D35" i="13" s="1"/>
  <c r="Q35" i="13"/>
  <c r="C35" i="13"/>
  <c r="H35" i="13"/>
  <c r="I35" i="13"/>
  <c r="J35" i="13" s="1"/>
  <c r="B36" i="13"/>
  <c r="P36" i="13"/>
  <c r="H36" i="13"/>
  <c r="B37" i="13"/>
  <c r="Q37" i="13"/>
  <c r="C37" i="13"/>
  <c r="H37" i="13"/>
  <c r="J37" i="13" s="1"/>
  <c r="I37" i="13"/>
  <c r="B38" i="13"/>
  <c r="H38" i="13"/>
  <c r="B39" i="13"/>
  <c r="C39" i="13"/>
  <c r="H39" i="13"/>
  <c r="J39" i="13" s="1"/>
  <c r="I39" i="13"/>
  <c r="B40" i="13"/>
  <c r="H40" i="13"/>
  <c r="B41" i="13"/>
  <c r="Q41" i="13"/>
  <c r="C41" i="13"/>
  <c r="H41" i="13"/>
  <c r="I41" i="13"/>
  <c r="J41" i="13"/>
  <c r="B42" i="13"/>
  <c r="P42" i="13" s="1"/>
  <c r="H42" i="13"/>
  <c r="B43" i="13"/>
  <c r="D43" i="13" s="1"/>
  <c r="Q43" i="13"/>
  <c r="C43" i="13"/>
  <c r="H43" i="13"/>
  <c r="I43" i="13"/>
  <c r="J43" i="13" s="1"/>
  <c r="B44" i="13"/>
  <c r="P44" i="13"/>
  <c r="H44" i="13"/>
  <c r="B45" i="13"/>
  <c r="C45" i="13"/>
  <c r="H45" i="13"/>
  <c r="J45" i="13" s="1"/>
  <c r="I45" i="13"/>
  <c r="B46" i="13"/>
  <c r="H46" i="13"/>
  <c r="B47" i="13"/>
  <c r="Q47" i="13" s="1"/>
  <c r="C47" i="13"/>
  <c r="D47" i="13"/>
  <c r="H47" i="13"/>
  <c r="I47" i="13"/>
  <c r="J47" i="13"/>
  <c r="P47" i="13"/>
  <c r="B48" i="13"/>
  <c r="H48" i="13"/>
  <c r="B49" i="13"/>
  <c r="Q49" i="13"/>
  <c r="C49" i="13"/>
  <c r="H49" i="13"/>
  <c r="I49" i="13"/>
  <c r="J49" i="13"/>
  <c r="B50" i="13"/>
  <c r="P50" i="13" s="1"/>
  <c r="H50" i="13"/>
  <c r="B51" i="13"/>
  <c r="C51" i="13"/>
  <c r="H51" i="13"/>
  <c r="J51" i="13" s="1"/>
  <c r="I51" i="13"/>
  <c r="B52" i="13"/>
  <c r="P52" i="13"/>
  <c r="H52" i="13"/>
  <c r="B53" i="13"/>
  <c r="Q53" i="13"/>
  <c r="C53" i="13"/>
  <c r="H53" i="13"/>
  <c r="I53" i="13"/>
  <c r="J53" i="13"/>
  <c r="B54" i="13"/>
  <c r="H54" i="13"/>
  <c r="B55" i="13"/>
  <c r="C55" i="13"/>
  <c r="H55" i="13"/>
  <c r="I55" i="13"/>
  <c r="J55" i="13"/>
  <c r="B56" i="13"/>
  <c r="H56" i="13"/>
  <c r="B57" i="13"/>
  <c r="D57" i="13" s="1"/>
  <c r="Q57" i="13"/>
  <c r="C57" i="13"/>
  <c r="H57" i="13"/>
  <c r="J57" i="13" s="1"/>
  <c r="I57" i="13"/>
  <c r="B58" i="13"/>
  <c r="H58" i="13"/>
  <c r="B59" i="13"/>
  <c r="Q59" i="13" s="1"/>
  <c r="C59" i="13"/>
  <c r="D59" i="13"/>
  <c r="H59" i="13"/>
  <c r="I59" i="13"/>
  <c r="J59" i="13"/>
  <c r="B60" i="13"/>
  <c r="P60" i="13" s="1"/>
  <c r="H60" i="13"/>
  <c r="B61" i="13"/>
  <c r="C61" i="13"/>
  <c r="H61" i="13"/>
  <c r="I61" i="13"/>
  <c r="J61" i="13"/>
  <c r="B62" i="13"/>
  <c r="P62" i="13" s="1"/>
  <c r="H62" i="13"/>
  <c r="B63" i="13"/>
  <c r="C63" i="13"/>
  <c r="H63" i="13"/>
  <c r="I63" i="13"/>
  <c r="J63" i="13"/>
  <c r="B64" i="13"/>
  <c r="H64" i="13"/>
  <c r="B65" i="13"/>
  <c r="C65" i="13"/>
  <c r="H65" i="13"/>
  <c r="I65" i="13"/>
  <c r="J65" i="13"/>
  <c r="B66" i="13"/>
  <c r="H66" i="13"/>
  <c r="B67" i="13"/>
  <c r="Q67" i="13"/>
  <c r="C67" i="13"/>
  <c r="H67" i="13"/>
  <c r="I67" i="13"/>
  <c r="J67" i="13"/>
  <c r="B68" i="13"/>
  <c r="H68" i="13"/>
  <c r="B69" i="13"/>
  <c r="Q69" i="13"/>
  <c r="C69" i="13"/>
  <c r="H69" i="13"/>
  <c r="I69" i="13"/>
  <c r="J69" i="13"/>
  <c r="B70" i="13"/>
  <c r="P70" i="13" s="1"/>
  <c r="H70" i="13"/>
  <c r="B71" i="13"/>
  <c r="C71" i="13"/>
  <c r="H71" i="13"/>
  <c r="I71" i="13"/>
  <c r="J71" i="13"/>
  <c r="B72" i="13"/>
  <c r="P72" i="13" s="1"/>
  <c r="H72" i="13"/>
  <c r="B73" i="13"/>
  <c r="C73" i="13"/>
  <c r="H73" i="13"/>
  <c r="I73" i="13"/>
  <c r="J73" i="13"/>
  <c r="B74" i="13"/>
  <c r="H74" i="13"/>
  <c r="B75" i="13"/>
  <c r="Q75" i="13"/>
  <c r="C75" i="13"/>
  <c r="H75" i="13"/>
  <c r="I75" i="13"/>
  <c r="J75" i="13"/>
  <c r="B76" i="13"/>
  <c r="H76" i="13"/>
  <c r="B77" i="13"/>
  <c r="P77" i="13"/>
  <c r="H77" i="13"/>
  <c r="B78" i="13"/>
  <c r="P78" i="13"/>
  <c r="H78" i="13"/>
  <c r="B79" i="13"/>
  <c r="H79" i="13"/>
  <c r="B80" i="13"/>
  <c r="C80" i="13"/>
  <c r="H80" i="13"/>
  <c r="I80" i="13"/>
  <c r="J80" i="13"/>
  <c r="B81" i="13"/>
  <c r="C81" i="13"/>
  <c r="H81" i="13"/>
  <c r="I81" i="13"/>
  <c r="B82" i="13"/>
  <c r="D82" i="13" s="1"/>
  <c r="C82" i="13"/>
  <c r="H82" i="13"/>
  <c r="I82" i="13"/>
  <c r="J82" i="13" s="1"/>
  <c r="B83" i="13"/>
  <c r="Q83" i="13" s="1"/>
  <c r="H83" i="13"/>
  <c r="B84" i="13"/>
  <c r="H84" i="13"/>
  <c r="B85" i="13"/>
  <c r="P85" i="13"/>
  <c r="H85" i="13"/>
  <c r="B86" i="13"/>
  <c r="H86" i="13"/>
  <c r="B87" i="13"/>
  <c r="H87" i="13"/>
  <c r="B88" i="13"/>
  <c r="P88" i="13"/>
  <c r="C88" i="13"/>
  <c r="H88" i="13"/>
  <c r="I88" i="13"/>
  <c r="J88" i="13"/>
  <c r="B89" i="13"/>
  <c r="C89" i="13"/>
  <c r="H89" i="13"/>
  <c r="I89" i="13"/>
  <c r="B90" i="13"/>
  <c r="H90" i="13"/>
  <c r="B91" i="13"/>
  <c r="Q91" i="13" s="1"/>
  <c r="H91" i="13"/>
  <c r="B92" i="13"/>
  <c r="H92" i="13"/>
  <c r="J92" i="13" s="1"/>
  <c r="B93" i="13"/>
  <c r="H93" i="13"/>
  <c r="B94" i="13"/>
  <c r="C94" i="13"/>
  <c r="D94" i="13" s="1"/>
  <c r="H94" i="13"/>
  <c r="J94" i="13" s="1"/>
  <c r="I94" i="13"/>
  <c r="B95" i="13"/>
  <c r="C95" i="13"/>
  <c r="H95" i="13"/>
  <c r="I95" i="13"/>
  <c r="B96" i="13"/>
  <c r="Q96" i="13" s="1"/>
  <c r="C96" i="13"/>
  <c r="H96" i="13"/>
  <c r="I96" i="13"/>
  <c r="J96" i="13"/>
  <c r="B97" i="13"/>
  <c r="P97" i="13" s="1"/>
  <c r="H97" i="13"/>
  <c r="B98" i="13"/>
  <c r="P98" i="13"/>
  <c r="H98" i="13"/>
  <c r="B99" i="13"/>
  <c r="Q99" i="13"/>
  <c r="H99" i="13"/>
  <c r="J99" i="13" s="1"/>
  <c r="B100" i="13"/>
  <c r="P100" i="13" s="1"/>
  <c r="H100" i="13"/>
  <c r="B101" i="13"/>
  <c r="P101" i="13" s="1"/>
  <c r="C101" i="13"/>
  <c r="H101" i="13"/>
  <c r="I101" i="13"/>
  <c r="J101" i="13" s="1"/>
  <c r="B102" i="13"/>
  <c r="H102" i="13"/>
  <c r="B103" i="13"/>
  <c r="C103" i="13"/>
  <c r="H103" i="13"/>
  <c r="I103" i="13"/>
  <c r="J103" i="13" s="1"/>
  <c r="B104" i="13"/>
  <c r="P104" i="13"/>
  <c r="H104" i="13"/>
  <c r="J104" i="13" s="1"/>
  <c r="B105" i="13"/>
  <c r="H105" i="13"/>
  <c r="B106" i="13"/>
  <c r="H106" i="13"/>
  <c r="B107" i="13"/>
  <c r="Q107" i="13" s="1"/>
  <c r="H107" i="13"/>
  <c r="B108" i="13"/>
  <c r="C108" i="13"/>
  <c r="H108" i="13"/>
  <c r="I108" i="13"/>
  <c r="B109" i="13"/>
  <c r="P109" i="13"/>
  <c r="C109" i="13"/>
  <c r="D109" i="13" s="1"/>
  <c r="H109" i="13"/>
  <c r="I109" i="13"/>
  <c r="J109" i="13"/>
  <c r="B110" i="13"/>
  <c r="C110" i="13"/>
  <c r="H110" i="13"/>
  <c r="I110" i="13"/>
  <c r="B111" i="13"/>
  <c r="C111" i="13"/>
  <c r="H111" i="13"/>
  <c r="J111" i="13" s="1"/>
  <c r="I111" i="13"/>
  <c r="B112" i="13"/>
  <c r="P112" i="13"/>
  <c r="H112" i="13"/>
  <c r="B113" i="13"/>
  <c r="H113" i="13"/>
  <c r="B114" i="13"/>
  <c r="C114" i="13"/>
  <c r="H114" i="13"/>
  <c r="I114" i="13"/>
  <c r="J114" i="13"/>
  <c r="B115" i="13"/>
  <c r="C115" i="13"/>
  <c r="D115" i="13"/>
  <c r="H115" i="13"/>
  <c r="J115" i="13" s="1"/>
  <c r="I115" i="13"/>
  <c r="B116" i="13"/>
  <c r="P116" i="13"/>
  <c r="H116" i="13"/>
  <c r="B117" i="13"/>
  <c r="P117" i="13"/>
  <c r="H117" i="13"/>
  <c r="J117" i="13" s="1"/>
  <c r="B118" i="13"/>
  <c r="P118" i="13" s="1"/>
  <c r="S118" i="13" s="1"/>
  <c r="H118" i="13"/>
  <c r="B119" i="13"/>
  <c r="H119" i="13"/>
  <c r="B120" i="13"/>
  <c r="P120" i="13"/>
  <c r="H120" i="13"/>
  <c r="B121" i="13"/>
  <c r="H121" i="13"/>
  <c r="B122" i="13"/>
  <c r="C122" i="13"/>
  <c r="H122" i="13"/>
  <c r="I122" i="13"/>
  <c r="J122" i="13"/>
  <c r="B123" i="13"/>
  <c r="Q123" i="13" s="1"/>
  <c r="C123" i="13"/>
  <c r="H123" i="13"/>
  <c r="I123" i="13"/>
  <c r="J123" i="13"/>
  <c r="B124" i="13"/>
  <c r="C124" i="13"/>
  <c r="H124" i="13"/>
  <c r="I124" i="13"/>
  <c r="B125" i="13"/>
  <c r="C125" i="13"/>
  <c r="D125" i="13"/>
  <c r="H125" i="13"/>
  <c r="I125" i="13"/>
  <c r="J125" i="13"/>
  <c r="B126" i="13"/>
  <c r="H126" i="13"/>
  <c r="B127" i="13"/>
  <c r="P127" i="13" s="1"/>
  <c r="Q127" i="13"/>
  <c r="H127" i="13"/>
  <c r="B128" i="13"/>
  <c r="D128" i="13" s="1"/>
  <c r="P128" i="13"/>
  <c r="C128" i="13"/>
  <c r="H128" i="13"/>
  <c r="I128" i="13"/>
  <c r="B129" i="13"/>
  <c r="C129" i="13"/>
  <c r="D129" i="13"/>
  <c r="H129" i="13"/>
  <c r="I129" i="13"/>
  <c r="B130" i="13"/>
  <c r="H130" i="13"/>
  <c r="J130" i="13" s="1"/>
  <c r="B131" i="13"/>
  <c r="Q131" i="13" s="1"/>
  <c r="H131" i="13"/>
  <c r="B132" i="13"/>
  <c r="C132" i="13"/>
  <c r="H132" i="13"/>
  <c r="J132" i="13" s="1"/>
  <c r="I132" i="13"/>
  <c r="B133" i="13"/>
  <c r="C133" i="13"/>
  <c r="H133" i="13"/>
  <c r="I133" i="13"/>
  <c r="J133" i="13"/>
  <c r="B134" i="13"/>
  <c r="P134" i="13" s="1"/>
  <c r="C134" i="13"/>
  <c r="H134" i="13"/>
  <c r="I134" i="13"/>
  <c r="B135" i="13"/>
  <c r="P135" i="13"/>
  <c r="C135" i="13"/>
  <c r="D135" i="13" s="1"/>
  <c r="H135" i="13"/>
  <c r="I135" i="13"/>
  <c r="J135" i="13"/>
  <c r="B136" i="13"/>
  <c r="C136" i="13"/>
  <c r="H136" i="13"/>
  <c r="I136" i="13"/>
  <c r="B1" i="12"/>
  <c r="B2" i="12"/>
  <c r="B5" i="12"/>
  <c r="C16" i="12"/>
  <c r="B14" i="12"/>
  <c r="B15" i="12"/>
  <c r="B16" i="12"/>
  <c r="D16" i="12"/>
  <c r="P16" i="12"/>
  <c r="B17" i="12"/>
  <c r="H17" i="12" s="1"/>
  <c r="B18" i="12"/>
  <c r="P18" i="12"/>
  <c r="C18" i="12"/>
  <c r="B19" i="12"/>
  <c r="Q19" i="12"/>
  <c r="B20" i="12"/>
  <c r="B21" i="12"/>
  <c r="Q21" i="12" s="1"/>
  <c r="B22" i="12"/>
  <c r="B23" i="12"/>
  <c r="B24" i="12"/>
  <c r="H24" i="12"/>
  <c r="B25" i="12"/>
  <c r="B26" i="12"/>
  <c r="P26" i="12"/>
  <c r="Q26" i="12"/>
  <c r="B27" i="12"/>
  <c r="B28" i="12"/>
  <c r="B29" i="12"/>
  <c r="Q29" i="12"/>
  <c r="B30" i="12"/>
  <c r="B31" i="12"/>
  <c r="Q31" i="12"/>
  <c r="B32" i="12"/>
  <c r="B33" i="12"/>
  <c r="B34" i="12"/>
  <c r="H34" i="12"/>
  <c r="B35" i="12"/>
  <c r="Q35" i="12" s="1"/>
  <c r="B36" i="12"/>
  <c r="Q36" i="12"/>
  <c r="B37" i="12"/>
  <c r="Q37" i="12" s="1"/>
  <c r="B38" i="12"/>
  <c r="H38" i="12"/>
  <c r="J38" i="12" s="1"/>
  <c r="B39" i="12"/>
  <c r="Q39" i="12" s="1"/>
  <c r="B40" i="12"/>
  <c r="P40" i="12" s="1"/>
  <c r="H40" i="12"/>
  <c r="B41" i="12"/>
  <c r="B42" i="12"/>
  <c r="H42" i="12"/>
  <c r="B43" i="12"/>
  <c r="Q43" i="12" s="1"/>
  <c r="B44" i="12"/>
  <c r="B45" i="12"/>
  <c r="P45" i="12" s="1"/>
  <c r="B46" i="12"/>
  <c r="B47" i="12"/>
  <c r="B48" i="12"/>
  <c r="B49" i="12"/>
  <c r="B50" i="12"/>
  <c r="H50" i="12"/>
  <c r="B51" i="12"/>
  <c r="B52" i="12"/>
  <c r="H52" i="12"/>
  <c r="B53" i="12"/>
  <c r="B54" i="12"/>
  <c r="H54" i="12"/>
  <c r="B55" i="12"/>
  <c r="H55" i="12" s="1"/>
  <c r="B56" i="12"/>
  <c r="H56" i="12"/>
  <c r="B57" i="12"/>
  <c r="B58" i="12"/>
  <c r="Q58" i="12"/>
  <c r="H58" i="12"/>
  <c r="J58" i="12" s="1"/>
  <c r="B59" i="12"/>
  <c r="B60" i="12"/>
  <c r="H60" i="12"/>
  <c r="B61" i="12"/>
  <c r="B62" i="12"/>
  <c r="B63" i="12"/>
  <c r="Q63" i="12" s="1"/>
  <c r="B64" i="12"/>
  <c r="B65" i="12"/>
  <c r="B66" i="12"/>
  <c r="B67" i="12"/>
  <c r="B68" i="12"/>
  <c r="H68" i="12" s="1"/>
  <c r="B69" i="12"/>
  <c r="H69" i="12"/>
  <c r="B70" i="12"/>
  <c r="B71" i="12"/>
  <c r="B72" i="12"/>
  <c r="P72" i="12"/>
  <c r="B73" i="12"/>
  <c r="H73" i="12" s="1"/>
  <c r="B74" i="12"/>
  <c r="B75" i="12"/>
  <c r="B76" i="12"/>
  <c r="B77" i="12"/>
  <c r="H77" i="12"/>
  <c r="Q77" i="12"/>
  <c r="B78" i="12"/>
  <c r="H78" i="12" s="1"/>
  <c r="Q78" i="12"/>
  <c r="B79" i="12"/>
  <c r="B80" i="12"/>
  <c r="B81" i="12"/>
  <c r="B82" i="12"/>
  <c r="B83" i="12"/>
  <c r="B84" i="12"/>
  <c r="B85" i="12"/>
  <c r="B86" i="12"/>
  <c r="H86" i="12" s="1"/>
  <c r="B87" i="12"/>
  <c r="H87" i="12"/>
  <c r="Q87" i="12"/>
  <c r="B88" i="12"/>
  <c r="Q88" i="12" s="1"/>
  <c r="B89" i="12"/>
  <c r="H89" i="12"/>
  <c r="J89" i="12" s="1"/>
  <c r="B90" i="12"/>
  <c r="H90" i="12" s="1"/>
  <c r="B91" i="12"/>
  <c r="H91" i="12"/>
  <c r="B92" i="12"/>
  <c r="B93" i="12"/>
  <c r="H93" i="12"/>
  <c r="B94" i="12"/>
  <c r="H94" i="12" s="1"/>
  <c r="B95" i="12"/>
  <c r="H95" i="12"/>
  <c r="B96" i="12"/>
  <c r="B97" i="12"/>
  <c r="H97" i="12"/>
  <c r="Q97" i="12"/>
  <c r="B98" i="12"/>
  <c r="B99" i="12"/>
  <c r="H99" i="12"/>
  <c r="B100" i="12"/>
  <c r="B101" i="12"/>
  <c r="B102" i="12"/>
  <c r="B103" i="12"/>
  <c r="B104" i="12"/>
  <c r="H104" i="12" s="1"/>
  <c r="B105" i="12"/>
  <c r="B106" i="12"/>
  <c r="H106" i="12"/>
  <c r="J106" i="12" s="1"/>
  <c r="P106" i="12"/>
  <c r="B107" i="12"/>
  <c r="H107" i="12"/>
  <c r="Q107" i="12"/>
  <c r="B108" i="12"/>
  <c r="P108" i="12" s="1"/>
  <c r="B109" i="12"/>
  <c r="H109" i="12"/>
  <c r="B110" i="12"/>
  <c r="B111" i="12"/>
  <c r="B112" i="12"/>
  <c r="B113" i="12"/>
  <c r="B114" i="12"/>
  <c r="B115" i="12"/>
  <c r="B116" i="12"/>
  <c r="B117" i="12"/>
  <c r="B118" i="12"/>
  <c r="B119" i="12"/>
  <c r="H119" i="12"/>
  <c r="Q119" i="12"/>
  <c r="B120" i="12"/>
  <c r="H120" i="12" s="1"/>
  <c r="J120" i="12" s="1"/>
  <c r="B121" i="12"/>
  <c r="B122" i="12"/>
  <c r="B123" i="12"/>
  <c r="B124" i="12"/>
  <c r="B125" i="12"/>
  <c r="H125" i="12"/>
  <c r="Q125" i="12"/>
  <c r="B126" i="12"/>
  <c r="B127" i="12"/>
  <c r="H127" i="12"/>
  <c r="B128" i="12"/>
  <c r="H128" i="12" s="1"/>
  <c r="B129" i="12"/>
  <c r="B130" i="12"/>
  <c r="B131" i="12"/>
  <c r="B132" i="12"/>
  <c r="Q132" i="12"/>
  <c r="B133" i="12"/>
  <c r="H133" i="12" s="1"/>
  <c r="B134" i="12"/>
  <c r="P134" i="12" s="1"/>
  <c r="B135" i="12"/>
  <c r="H135" i="12" s="1"/>
  <c r="Q135" i="12"/>
  <c r="B136" i="12"/>
  <c r="H136" i="12" s="1"/>
  <c r="F4" i="2"/>
  <c r="A3" i="1"/>
  <c r="F4" i="1"/>
  <c r="I896" i="1"/>
  <c r="A3" i="3"/>
  <c r="F4" i="3"/>
  <c r="Q93" i="12"/>
  <c r="Q91" i="12"/>
  <c r="Q89" i="12"/>
  <c r="Q73" i="12"/>
  <c r="P35" i="10"/>
  <c r="Q35" i="10"/>
  <c r="Q31" i="10"/>
  <c r="P27" i="10"/>
  <c r="Q27" i="10"/>
  <c r="Q19" i="10"/>
  <c r="P15" i="10"/>
  <c r="Q15" i="10"/>
  <c r="D69" i="13"/>
  <c r="D61" i="13"/>
  <c r="D37" i="13"/>
  <c r="Q124" i="7"/>
  <c r="Q120" i="7"/>
  <c r="Q112" i="7"/>
  <c r="Q104" i="7"/>
  <c r="Q96" i="7"/>
  <c r="Q88" i="7"/>
  <c r="Q84" i="7"/>
  <c r="Q80" i="7"/>
  <c r="Q76" i="7"/>
  <c r="Q72" i="7"/>
  <c r="Q64" i="7"/>
  <c r="Q56" i="7"/>
  <c r="Q48" i="7"/>
  <c r="Q40" i="7"/>
  <c r="Q36" i="7"/>
  <c r="Q32" i="7"/>
  <c r="Q28" i="7"/>
  <c r="Q20" i="7"/>
  <c r="Q16" i="7"/>
  <c r="Q36" i="10"/>
  <c r="Q28" i="10"/>
  <c r="Q20" i="10"/>
  <c r="D125" i="10"/>
  <c r="P43" i="12"/>
  <c r="P39" i="12"/>
  <c r="P35" i="12"/>
  <c r="H31" i="12"/>
  <c r="P31" i="12"/>
  <c r="P27" i="12"/>
  <c r="H23" i="12"/>
  <c r="J23" i="12" s="1"/>
  <c r="H19" i="12"/>
  <c r="P19" i="12"/>
  <c r="P109" i="12"/>
  <c r="P107" i="12"/>
  <c r="P101" i="12"/>
  <c r="P97" i="12"/>
  <c r="P95" i="12"/>
  <c r="P93" i="12"/>
  <c r="P91" i="12"/>
  <c r="P89" i="12"/>
  <c r="P87" i="12"/>
  <c r="P77" i="12"/>
  <c r="P73" i="12"/>
  <c r="P69" i="12"/>
  <c r="P65" i="12"/>
  <c r="P53" i="12"/>
  <c r="P41" i="12"/>
  <c r="H37" i="12"/>
  <c r="P37" i="12"/>
  <c r="P29" i="12"/>
  <c r="P21" i="12"/>
  <c r="P136" i="12"/>
  <c r="P128" i="12"/>
  <c r="P120" i="12"/>
  <c r="P17" i="12"/>
  <c r="P133" i="7"/>
  <c r="P131" i="7"/>
  <c r="P125" i="7"/>
  <c r="P121" i="7"/>
  <c r="P117" i="7"/>
  <c r="P111" i="7"/>
  <c r="P109" i="7"/>
  <c r="P107" i="7"/>
  <c r="P103" i="7"/>
  <c r="P101" i="7"/>
  <c r="P93" i="7"/>
  <c r="P91" i="7"/>
  <c r="P89" i="7"/>
  <c r="P87" i="7"/>
  <c r="P85" i="7"/>
  <c r="P81" i="7"/>
  <c r="P79" i="7"/>
  <c r="P73" i="7"/>
  <c r="P65" i="7"/>
  <c r="P61" i="7"/>
  <c r="P57" i="7"/>
  <c r="P55" i="7"/>
  <c r="P53" i="7"/>
  <c r="P49" i="7"/>
  <c r="P45" i="7"/>
  <c r="P41" i="7"/>
  <c r="P35" i="7"/>
  <c r="P33" i="7"/>
  <c r="P31" i="7"/>
  <c r="P29" i="7"/>
  <c r="P27" i="7"/>
  <c r="P25" i="7"/>
  <c r="P23" i="7"/>
  <c r="P19" i="7"/>
  <c r="P17" i="7"/>
  <c r="P15" i="7"/>
  <c r="I24" i="10"/>
  <c r="J24" i="10" s="1"/>
  <c r="I20" i="10"/>
  <c r="J20" i="10"/>
  <c r="I16" i="10"/>
  <c r="J16" i="10" s="1"/>
  <c r="Q136" i="12"/>
  <c r="P127" i="12"/>
  <c r="Q126" i="12"/>
  <c r="P123" i="12"/>
  <c r="Q120" i="12"/>
  <c r="Q109" i="12"/>
  <c r="Q106" i="12"/>
  <c r="Q95" i="12"/>
  <c r="P96" i="10"/>
  <c r="H112" i="7"/>
  <c r="H104" i="7"/>
  <c r="H96" i="7"/>
  <c r="H88" i="7"/>
  <c r="H80" i="7"/>
  <c r="H72" i="7"/>
  <c r="H40" i="7"/>
  <c r="H32" i="7"/>
  <c r="D114" i="10"/>
  <c r="Q69" i="12"/>
  <c r="H64" i="12"/>
  <c r="Q57" i="12"/>
  <c r="H26" i="12"/>
  <c r="H18" i="12"/>
  <c r="H16" i="12"/>
  <c r="Q112" i="13"/>
  <c r="Q104" i="13"/>
  <c r="P99" i="13"/>
  <c r="Q72" i="13"/>
  <c r="Q70" i="13"/>
  <c r="P69" i="13"/>
  <c r="Q68" i="13"/>
  <c r="P67" i="13"/>
  <c r="Q66" i="13"/>
  <c r="Q62" i="13"/>
  <c r="Q60" i="13"/>
  <c r="P59" i="13"/>
  <c r="Q58" i="13"/>
  <c r="Q44" i="13"/>
  <c r="Q36" i="13"/>
  <c r="P33" i="13"/>
  <c r="Q32" i="13"/>
  <c r="Q18" i="13"/>
  <c r="Q16" i="13"/>
  <c r="H134" i="7"/>
  <c r="H124" i="7"/>
  <c r="H108" i="7"/>
  <c r="H84" i="7"/>
  <c r="H76" i="7"/>
  <c r="H60" i="7"/>
  <c r="H44" i="7"/>
  <c r="H36" i="7"/>
  <c r="H15" i="7"/>
  <c r="Q14" i="7"/>
  <c r="P65" i="10"/>
  <c r="P93" i="10"/>
  <c r="P89" i="10"/>
  <c r="P22" i="7"/>
  <c r="H22" i="7"/>
  <c r="P134" i="10"/>
  <c r="Q134" i="10"/>
  <c r="Q133" i="10"/>
  <c r="P133" i="10"/>
  <c r="P132" i="10"/>
  <c r="Q132" i="10"/>
  <c r="P126" i="10"/>
  <c r="P88" i="10"/>
  <c r="Q88" i="10"/>
  <c r="P82" i="10"/>
  <c r="Q82" i="10"/>
  <c r="Q81" i="10"/>
  <c r="P81" i="10"/>
  <c r="P80" i="10"/>
  <c r="Q80" i="10"/>
  <c r="P79" i="10"/>
  <c r="Q79" i="10"/>
  <c r="P78" i="10"/>
  <c r="Q78" i="10"/>
  <c r="Q77" i="10"/>
  <c r="P77" i="10"/>
  <c r="P76" i="10"/>
  <c r="Q76" i="10"/>
  <c r="P130" i="10"/>
  <c r="Q130" i="10"/>
  <c r="Q129" i="10"/>
  <c r="P129" i="10"/>
  <c r="P128" i="10"/>
  <c r="Q128" i="10"/>
  <c r="P86" i="10"/>
  <c r="Q86" i="10"/>
  <c r="Q85" i="10"/>
  <c r="P85" i="10"/>
  <c r="P84" i="10"/>
  <c r="Q84" i="10"/>
  <c r="P74" i="10"/>
  <c r="Q74" i="10"/>
  <c r="P66" i="10"/>
  <c r="Q66" i="10"/>
  <c r="Q14" i="10"/>
  <c r="P14" i="10"/>
  <c r="Q68" i="10"/>
  <c r="H52" i="7"/>
  <c r="H68" i="7"/>
  <c r="H116" i="7"/>
  <c r="H132" i="7"/>
  <c r="Q136" i="7"/>
  <c r="P29" i="13"/>
  <c r="P37" i="13"/>
  <c r="P41" i="13"/>
  <c r="P49" i="13"/>
  <c r="Q88" i="13"/>
  <c r="Q100" i="13"/>
  <c r="P107" i="13"/>
  <c r="Q24" i="12"/>
  <c r="P125" i="10"/>
  <c r="H48" i="7"/>
  <c r="H120" i="7"/>
  <c r="P112" i="12"/>
  <c r="P125" i="12"/>
  <c r="P133" i="12"/>
  <c r="P39" i="7"/>
  <c r="P43" i="7"/>
  <c r="P47" i="7"/>
  <c r="P51" i="7"/>
  <c r="P59" i="7"/>
  <c r="P67" i="7"/>
  <c r="P75" i="7"/>
  <c r="P95" i="7"/>
  <c r="P99" i="7"/>
  <c r="P115" i="7"/>
  <c r="P119" i="7"/>
  <c r="P15" i="12"/>
  <c r="H21" i="12"/>
  <c r="H29" i="12"/>
  <c r="P99" i="12"/>
  <c r="P103" i="12"/>
  <c r="H35" i="12"/>
  <c r="H39" i="12"/>
  <c r="H43" i="12"/>
  <c r="Q32" i="10"/>
  <c r="Q40" i="10"/>
  <c r="Q44" i="7"/>
  <c r="Q52" i="7"/>
  <c r="Q60" i="7"/>
  <c r="Q68" i="7"/>
  <c r="Q92" i="7"/>
  <c r="Q108" i="7"/>
  <c r="Q116" i="7"/>
  <c r="D41" i="13"/>
  <c r="D49" i="13"/>
  <c r="Q99" i="12"/>
  <c r="Q111" i="12"/>
  <c r="Q115" i="12"/>
  <c r="Q104" i="12"/>
  <c r="P84" i="12"/>
  <c r="P78" i="12"/>
  <c r="P60" i="12"/>
  <c r="P56" i="12"/>
  <c r="P55" i="12"/>
  <c r="P54" i="12"/>
  <c r="P50" i="12"/>
  <c r="P42" i="12"/>
  <c r="P38" i="12"/>
  <c r="P24" i="12"/>
  <c r="I131" i="13"/>
  <c r="J131" i="13"/>
  <c r="C131" i="13"/>
  <c r="I130" i="13"/>
  <c r="C130" i="13"/>
  <c r="D130" i="13" s="1"/>
  <c r="I127" i="13"/>
  <c r="J127" i="13"/>
  <c r="C127" i="13"/>
  <c r="D127" i="13" s="1"/>
  <c r="I126" i="13"/>
  <c r="J126" i="13" s="1"/>
  <c r="C126" i="13"/>
  <c r="D126" i="13"/>
  <c r="I121" i="13"/>
  <c r="J121" i="13" s="1"/>
  <c r="C121" i="13"/>
  <c r="I120" i="13"/>
  <c r="C120" i="13"/>
  <c r="D120" i="13"/>
  <c r="I119" i="13"/>
  <c r="J119" i="13" s="1"/>
  <c r="C119" i="13"/>
  <c r="I118" i="13"/>
  <c r="C118" i="13"/>
  <c r="D118" i="13" s="1"/>
  <c r="I117" i="13"/>
  <c r="C117" i="13"/>
  <c r="D117" i="13" s="1"/>
  <c r="I116" i="13"/>
  <c r="J116" i="13"/>
  <c r="C116" i="13"/>
  <c r="D116" i="13" s="1"/>
  <c r="I113" i="13"/>
  <c r="J113" i="13"/>
  <c r="C113" i="13"/>
  <c r="I112" i="13"/>
  <c r="J112" i="13" s="1"/>
  <c r="C112" i="13"/>
  <c r="D112" i="13"/>
  <c r="I107" i="13"/>
  <c r="C107" i="13"/>
  <c r="D107" i="13"/>
  <c r="I106" i="13"/>
  <c r="C106" i="13"/>
  <c r="I105" i="13"/>
  <c r="J105" i="13"/>
  <c r="C105" i="13"/>
  <c r="I104" i="13"/>
  <c r="C104" i="13"/>
  <c r="D104" i="13"/>
  <c r="I102" i="13"/>
  <c r="J102" i="13" s="1"/>
  <c r="C102" i="13"/>
  <c r="Q101" i="13"/>
  <c r="I100" i="13"/>
  <c r="J100" i="13" s="1"/>
  <c r="C100" i="13"/>
  <c r="D100" i="13"/>
  <c r="I99" i="13"/>
  <c r="C99" i="13"/>
  <c r="D99" i="13"/>
  <c r="I98" i="13"/>
  <c r="J98" i="13" s="1"/>
  <c r="C98" i="13"/>
  <c r="D98" i="13"/>
  <c r="I97" i="13"/>
  <c r="C97" i="13"/>
  <c r="D97" i="13"/>
  <c r="Q94" i="13"/>
  <c r="I93" i="13"/>
  <c r="J93" i="13" s="1"/>
  <c r="C93" i="13"/>
  <c r="D93" i="13"/>
  <c r="I92" i="13"/>
  <c r="C92" i="13"/>
  <c r="D92" i="13"/>
  <c r="I91" i="13"/>
  <c r="J91" i="13" s="1"/>
  <c r="C91" i="13"/>
  <c r="D91" i="13"/>
  <c r="I90" i="13"/>
  <c r="J90" i="13" s="1"/>
  <c r="C90" i="13"/>
  <c r="I87" i="13"/>
  <c r="J87" i="13" s="1"/>
  <c r="C87" i="13"/>
  <c r="I86" i="13"/>
  <c r="J86" i="13" s="1"/>
  <c r="C86" i="13"/>
  <c r="D86" i="13"/>
  <c r="I85" i="13"/>
  <c r="J85" i="13" s="1"/>
  <c r="C85" i="13"/>
  <c r="D85" i="13"/>
  <c r="I84" i="13"/>
  <c r="J84" i="13" s="1"/>
  <c r="C84" i="13"/>
  <c r="I83" i="13"/>
  <c r="J83" i="13" s="1"/>
  <c r="C83" i="13"/>
  <c r="D83" i="13"/>
  <c r="I79" i="13"/>
  <c r="J79" i="13" s="1"/>
  <c r="C79" i="13"/>
  <c r="D79" i="13"/>
  <c r="I78" i="13"/>
  <c r="C78" i="13"/>
  <c r="D78" i="13"/>
  <c r="I77" i="13"/>
  <c r="J77" i="13" s="1"/>
  <c r="C77" i="13"/>
  <c r="D77" i="13"/>
  <c r="I76" i="13"/>
  <c r="J76" i="13" s="1"/>
  <c r="C76" i="13"/>
  <c r="D76" i="13"/>
  <c r="P75" i="13"/>
  <c r="I74" i="13"/>
  <c r="C74" i="13"/>
  <c r="I72" i="13"/>
  <c r="J72" i="13"/>
  <c r="C72" i="13"/>
  <c r="D72" i="13" s="1"/>
  <c r="I70" i="13"/>
  <c r="J70" i="13"/>
  <c r="C70" i="13"/>
  <c r="D70" i="13" s="1"/>
  <c r="I68" i="13"/>
  <c r="C68" i="13"/>
  <c r="I66" i="13"/>
  <c r="C66" i="13"/>
  <c r="I64" i="13"/>
  <c r="J64" i="13"/>
  <c r="C64" i="13"/>
  <c r="I62" i="13"/>
  <c r="J62" i="13"/>
  <c r="C62" i="13"/>
  <c r="D62" i="13" s="1"/>
  <c r="I60" i="13"/>
  <c r="J60" i="13"/>
  <c r="C60" i="13"/>
  <c r="D60" i="13" s="1"/>
  <c r="I58" i="13"/>
  <c r="C58" i="13"/>
  <c r="I56" i="13"/>
  <c r="C56" i="13"/>
  <c r="I54" i="13"/>
  <c r="J54" i="13"/>
  <c r="C54" i="13"/>
  <c r="I52" i="13"/>
  <c r="C52" i="13"/>
  <c r="D52" i="13" s="1"/>
  <c r="I50" i="13"/>
  <c r="J50" i="13"/>
  <c r="C50" i="13"/>
  <c r="D50" i="13" s="1"/>
  <c r="I48" i="13"/>
  <c r="C48" i="13"/>
  <c r="I46" i="13"/>
  <c r="C46" i="13"/>
  <c r="I44" i="13"/>
  <c r="J44" i="13"/>
  <c r="C44" i="13"/>
  <c r="D44" i="13" s="1"/>
  <c r="I42" i="13"/>
  <c r="J42" i="13"/>
  <c r="C42" i="13"/>
  <c r="D42" i="13" s="1"/>
  <c r="I40" i="13"/>
  <c r="C40" i="13"/>
  <c r="I38" i="13"/>
  <c r="J38" i="13" s="1"/>
  <c r="C38" i="13"/>
  <c r="I36" i="13"/>
  <c r="C36" i="13"/>
  <c r="D36" i="13" s="1"/>
  <c r="I34" i="13"/>
  <c r="C34" i="13"/>
  <c r="I31" i="13"/>
  <c r="J31" i="13" s="1"/>
  <c r="C31" i="13"/>
  <c r="D31" i="13"/>
  <c r="Q30" i="13"/>
  <c r="I29" i="13"/>
  <c r="J29" i="13"/>
  <c r="C29" i="13"/>
  <c r="D29" i="13" s="1"/>
  <c r="I28" i="13"/>
  <c r="J28" i="13"/>
  <c r="C28" i="13"/>
  <c r="D28" i="13" s="1"/>
  <c r="I23" i="13"/>
  <c r="J23" i="13"/>
  <c r="C23" i="13"/>
  <c r="D23" i="13" s="1"/>
  <c r="I22" i="13"/>
  <c r="C22" i="13"/>
  <c r="D22" i="13"/>
  <c r="I21" i="13"/>
  <c r="C21" i="13"/>
  <c r="D21" i="13"/>
  <c r="I20" i="13"/>
  <c r="C20" i="13"/>
  <c r="I18" i="13"/>
  <c r="J18" i="13"/>
  <c r="C18" i="13"/>
  <c r="D18" i="13" s="1"/>
  <c r="H130" i="7"/>
  <c r="Q126" i="7"/>
  <c r="Q125" i="7"/>
  <c r="H118" i="7"/>
  <c r="Q115" i="7"/>
  <c r="Q114" i="7"/>
  <c r="Q99" i="7"/>
  <c r="Q94" i="7"/>
  <c r="Q93" i="7"/>
  <c r="Q67" i="7"/>
  <c r="Q59" i="7"/>
  <c r="Q51" i="7"/>
  <c r="Q43" i="7"/>
  <c r="H42" i="7"/>
  <c r="Q21" i="10"/>
  <c r="B3" i="7"/>
  <c r="J135" i="10"/>
  <c r="J131" i="10"/>
  <c r="D131" i="10"/>
  <c r="J127" i="10"/>
  <c r="J125" i="10"/>
  <c r="D124" i="10"/>
  <c r="J118" i="10"/>
  <c r="D118" i="10"/>
  <c r="D117" i="10"/>
  <c r="D116" i="10"/>
  <c r="D108" i="10"/>
  <c r="J107" i="10"/>
  <c r="D107" i="10"/>
  <c r="J106" i="10"/>
  <c r="D106" i="10"/>
  <c r="J105" i="10"/>
  <c r="D105" i="10"/>
  <c r="D104" i="10"/>
  <c r="D103" i="10"/>
  <c r="D102" i="10"/>
  <c r="J101" i="10"/>
  <c r="D101" i="10"/>
  <c r="J100" i="10"/>
  <c r="D100" i="10"/>
  <c r="J99" i="10"/>
  <c r="D99" i="10"/>
  <c r="J98" i="10"/>
  <c r="D98" i="10"/>
  <c r="J97" i="10"/>
  <c r="D97" i="10"/>
  <c r="J87" i="10"/>
  <c r="D87" i="10"/>
  <c r="J83" i="10"/>
  <c r="D83" i="10"/>
  <c r="J75" i="10"/>
  <c r="D75" i="10"/>
  <c r="J73" i="10"/>
  <c r="J67" i="10"/>
  <c r="J58" i="10"/>
  <c r="J47" i="10"/>
  <c r="D28" i="10"/>
  <c r="H87" i="7"/>
  <c r="Q87" i="7"/>
  <c r="Q86" i="7"/>
  <c r="H85" i="7"/>
  <c r="Q85" i="7"/>
  <c r="P82" i="7"/>
  <c r="H82" i="7"/>
  <c r="Q82" i="7"/>
  <c r="P78" i="7"/>
  <c r="H78" i="7"/>
  <c r="Q78" i="7"/>
  <c r="Q77" i="7"/>
  <c r="P70" i="7"/>
  <c r="Q70" i="7"/>
  <c r="H69" i="7"/>
  <c r="P66" i="7"/>
  <c r="H66" i="7"/>
  <c r="Q66" i="7"/>
  <c r="P64" i="7"/>
  <c r="H64" i="7"/>
  <c r="H63" i="7"/>
  <c r="P62" i="7"/>
  <c r="Q62" i="7"/>
  <c r="H61" i="7"/>
  <c r="P58" i="12"/>
  <c r="Q56" i="12"/>
  <c r="Q55" i="12"/>
  <c r="Q54" i="12"/>
  <c r="Q52" i="12"/>
  <c r="Q50" i="12"/>
  <c r="Q42" i="12"/>
  <c r="Q40" i="12"/>
  <c r="Q38" i="12"/>
  <c r="Q22" i="12"/>
  <c r="Q18" i="12"/>
  <c r="Q17" i="12"/>
  <c r="Q16" i="12"/>
  <c r="Q135" i="13"/>
  <c r="Q134" i="13"/>
  <c r="Q133" i="13"/>
  <c r="D131" i="13"/>
  <c r="J129" i="13"/>
  <c r="Q128" i="13"/>
  <c r="Q124" i="13"/>
  <c r="Q122" i="13"/>
  <c r="Q120" i="13"/>
  <c r="Q118" i="13"/>
  <c r="Q117" i="13"/>
  <c r="Q116" i="13"/>
  <c r="D113" i="13"/>
  <c r="Q109" i="13"/>
  <c r="H126" i="7"/>
  <c r="Q122" i="7"/>
  <c r="Q119" i="7"/>
  <c r="R119" i="7" s="1"/>
  <c r="Q118" i="7"/>
  <c r="H114" i="7"/>
  <c r="Q111" i="7"/>
  <c r="Q91" i="7"/>
  <c r="Q75" i="7"/>
  <c r="P90" i="7"/>
  <c r="Q90" i="7"/>
  <c r="H79" i="7"/>
  <c r="Q79" i="7"/>
  <c r="P74" i="7"/>
  <c r="Q74" i="7"/>
  <c r="J97" i="13"/>
  <c r="J95" i="13"/>
  <c r="P91" i="13"/>
  <c r="Q85" i="13"/>
  <c r="P83" i="13"/>
  <c r="D81" i="13"/>
  <c r="Q78" i="13"/>
  <c r="Q77" i="13"/>
  <c r="Q28" i="13"/>
  <c r="D27" i="13"/>
  <c r="P25" i="13"/>
  <c r="Q24" i="13"/>
  <c r="Q22" i="13"/>
  <c r="P21" i="13"/>
  <c r="B3" i="13"/>
  <c r="O25" i="13"/>
  <c r="P136" i="7"/>
  <c r="Q101" i="7"/>
  <c r="Q98" i="7"/>
  <c r="H98" i="7"/>
  <c r="Q95" i="7"/>
  <c r="H86" i="7"/>
  <c r="H70" i="7"/>
  <c r="Q58" i="7"/>
  <c r="H58" i="7"/>
  <c r="H56" i="7"/>
  <c r="Q55" i="7"/>
  <c r="Q54" i="7"/>
  <c r="Q53" i="7"/>
  <c r="H50" i="7"/>
  <c r="Q47" i="7"/>
  <c r="Q46" i="7"/>
  <c r="Q45" i="7"/>
  <c r="Q42" i="7"/>
  <c r="Q39" i="7"/>
  <c r="Q34" i="7"/>
  <c r="H34" i="7"/>
  <c r="Q31" i="7"/>
  <c r="Q30" i="7"/>
  <c r="H30" i="7"/>
  <c r="Q29" i="7"/>
  <c r="Q26" i="7"/>
  <c r="Q23" i="7"/>
  <c r="Q22" i="7"/>
  <c r="H18" i="7"/>
  <c r="Q17" i="7"/>
  <c r="H16" i="7"/>
  <c r="Q124" i="10"/>
  <c r="Q120" i="10"/>
  <c r="P117" i="10"/>
  <c r="Q116" i="10"/>
  <c r="Q114" i="10"/>
  <c r="P113" i="10"/>
  <c r="Q112" i="10"/>
  <c r="P109" i="10"/>
  <c r="Q108" i="10"/>
  <c r="Q107" i="10"/>
  <c r="Q106" i="10"/>
  <c r="P105" i="10"/>
  <c r="Q104" i="10"/>
  <c r="Q103" i="10"/>
  <c r="Q102" i="10"/>
  <c r="P101" i="10"/>
  <c r="Q100" i="10"/>
  <c r="Q99" i="10"/>
  <c r="Q98" i="10"/>
  <c r="P97" i="10"/>
  <c r="Q94" i="10"/>
  <c r="Q90" i="10"/>
  <c r="Q64" i="10"/>
  <c r="Q62" i="10"/>
  <c r="Q60" i="10"/>
  <c r="P57" i="10"/>
  <c r="Q56" i="10"/>
  <c r="Q51" i="10"/>
  <c r="Q49" i="10"/>
  <c r="Q45" i="10"/>
  <c r="Q43" i="10"/>
  <c r="Q41" i="10"/>
  <c r="Q33" i="10"/>
  <c r="Q25" i="10"/>
  <c r="B45" i="5"/>
  <c r="I18" i="10"/>
  <c r="J18" i="10" s="1"/>
  <c r="I22" i="10"/>
  <c r="J22" i="10"/>
  <c r="C17" i="10"/>
  <c r="C19" i="10"/>
  <c r="D19" i="10"/>
  <c r="C21" i="10"/>
  <c r="D21" i="10" s="1"/>
  <c r="C23" i="10"/>
  <c r="I136" i="10"/>
  <c r="J136" i="10"/>
  <c r="C136" i="10"/>
  <c r="I134" i="10"/>
  <c r="J134" i="10" s="1"/>
  <c r="C134" i="10"/>
  <c r="D134" i="10" s="1"/>
  <c r="I133" i="10"/>
  <c r="J133" i="10" s="1"/>
  <c r="C133" i="10"/>
  <c r="D133" i="10" s="1"/>
  <c r="I132" i="10"/>
  <c r="J132" i="10"/>
  <c r="C132" i="10"/>
  <c r="D132" i="10" s="1"/>
  <c r="I130" i="10"/>
  <c r="J130" i="10"/>
  <c r="K130" i="10" s="1"/>
  <c r="L130" i="10" s="1"/>
  <c r="C130" i="10"/>
  <c r="D130" i="10"/>
  <c r="I129" i="10"/>
  <c r="J129" i="10"/>
  <c r="K129" i="10" s="1"/>
  <c r="L129" i="10" s="1"/>
  <c r="C129" i="10"/>
  <c r="D129" i="10"/>
  <c r="I128" i="10"/>
  <c r="J128" i="10"/>
  <c r="C128" i="10"/>
  <c r="D128" i="10" s="1"/>
  <c r="I126" i="10"/>
  <c r="J126" i="10"/>
  <c r="C126" i="10"/>
  <c r="I123" i="10"/>
  <c r="J123" i="10" s="1"/>
  <c r="C123" i="10"/>
  <c r="I122" i="10"/>
  <c r="J122" i="10"/>
  <c r="C122" i="10"/>
  <c r="I121" i="10"/>
  <c r="J121" i="10"/>
  <c r="C121" i="10"/>
  <c r="I119" i="10"/>
  <c r="J119" i="10" s="1"/>
  <c r="C119" i="10"/>
  <c r="D119" i="10"/>
  <c r="I115" i="10"/>
  <c r="J115" i="10" s="1"/>
  <c r="C115" i="10"/>
  <c r="D115" i="10"/>
  <c r="I111" i="10"/>
  <c r="J111" i="10" s="1"/>
  <c r="C111" i="10"/>
  <c r="I96" i="10"/>
  <c r="J96" i="10" s="1"/>
  <c r="C96" i="10"/>
  <c r="D96" i="10"/>
  <c r="I95" i="10"/>
  <c r="J95" i="10" s="1"/>
  <c r="C95" i="10"/>
  <c r="I93" i="10"/>
  <c r="C93" i="10"/>
  <c r="D93" i="10" s="1"/>
  <c r="I91" i="10"/>
  <c r="J91" i="10"/>
  <c r="C91" i="10"/>
  <c r="D91" i="10" s="1"/>
  <c r="I89" i="10"/>
  <c r="C89" i="10"/>
  <c r="D89" i="10" s="1"/>
  <c r="I88" i="10"/>
  <c r="J88" i="10"/>
  <c r="C88" i="10"/>
  <c r="D88" i="10" s="1"/>
  <c r="I86" i="10"/>
  <c r="J86" i="10"/>
  <c r="C86" i="10"/>
  <c r="D86" i="10" s="1"/>
  <c r="I85" i="10"/>
  <c r="J85" i="10"/>
  <c r="C85" i="10"/>
  <c r="D85" i="10" s="1"/>
  <c r="I84" i="10"/>
  <c r="J84" i="10"/>
  <c r="C84" i="10"/>
  <c r="D84" i="10" s="1"/>
  <c r="I82" i="10"/>
  <c r="J82" i="10"/>
  <c r="C82" i="10"/>
  <c r="D82" i="10" s="1"/>
  <c r="I81" i="10"/>
  <c r="J81" i="10"/>
  <c r="C81" i="10"/>
  <c r="D81" i="10" s="1"/>
  <c r="I80" i="10"/>
  <c r="J80" i="10"/>
  <c r="C80" i="10"/>
  <c r="D80" i="10" s="1"/>
  <c r="I79" i="10"/>
  <c r="J79" i="10"/>
  <c r="C79" i="10"/>
  <c r="D79" i="10" s="1"/>
  <c r="I78" i="10"/>
  <c r="J78" i="10"/>
  <c r="C78" i="10"/>
  <c r="D78" i="10" s="1"/>
  <c r="I77" i="10"/>
  <c r="J77" i="10"/>
  <c r="C77" i="10"/>
  <c r="D77" i="10" s="1"/>
  <c r="I76" i="10"/>
  <c r="J76" i="10"/>
  <c r="C76" i="10"/>
  <c r="D76" i="10" s="1"/>
  <c r="I74" i="10"/>
  <c r="J74" i="10"/>
  <c r="C74" i="10"/>
  <c r="D74" i="10" s="1"/>
  <c r="I72" i="10"/>
  <c r="J72" i="10"/>
  <c r="C72" i="10"/>
  <c r="D72" i="10" s="1"/>
  <c r="I70" i="10"/>
  <c r="J70" i="10"/>
  <c r="C70" i="10"/>
  <c r="I68" i="10"/>
  <c r="J68" i="10" s="1"/>
  <c r="C68" i="10"/>
  <c r="D68" i="10"/>
  <c r="I66" i="10"/>
  <c r="C66" i="10"/>
  <c r="D66" i="10"/>
  <c r="I63" i="10"/>
  <c r="C63" i="10"/>
  <c r="D63" i="10" s="1"/>
  <c r="I59" i="10"/>
  <c r="J59" i="10" s="1"/>
  <c r="C59" i="10"/>
  <c r="D59" i="10"/>
  <c r="I55" i="10"/>
  <c r="C55" i="10"/>
  <c r="D55" i="10" s="1"/>
  <c r="I53" i="10"/>
  <c r="J53" i="10" s="1"/>
  <c r="C53" i="10"/>
  <c r="I52" i="10"/>
  <c r="J52" i="10" s="1"/>
  <c r="C52" i="10"/>
  <c r="I50" i="10"/>
  <c r="J50" i="10"/>
  <c r="C50" i="10"/>
  <c r="D50" i="10" s="1"/>
  <c r="I48" i="10"/>
  <c r="J48" i="10" s="1"/>
  <c r="C48" i="10"/>
  <c r="D48" i="10" s="1"/>
  <c r="I46" i="10"/>
  <c r="J46" i="10"/>
  <c r="C46" i="10"/>
  <c r="D46" i="10"/>
  <c r="I44" i="10"/>
  <c r="C44" i="10"/>
  <c r="D44" i="10"/>
  <c r="I42" i="10"/>
  <c r="J42" i="10"/>
  <c r="C42" i="10"/>
  <c r="D42" i="10"/>
  <c r="I40" i="10"/>
  <c r="J40" i="10"/>
  <c r="C40" i="10"/>
  <c r="D40" i="10"/>
  <c r="I37" i="10"/>
  <c r="J37" i="10"/>
  <c r="C37" i="10"/>
  <c r="I35" i="10"/>
  <c r="J35" i="10" s="1"/>
  <c r="C35" i="10"/>
  <c r="D35" i="10"/>
  <c r="I34" i="10"/>
  <c r="J34" i="10" s="1"/>
  <c r="C34" i="10"/>
  <c r="D34" i="10" s="1"/>
  <c r="I32" i="10"/>
  <c r="J32" i="10" s="1"/>
  <c r="C32" i="10"/>
  <c r="D32" i="10"/>
  <c r="I19" i="10"/>
  <c r="J19" i="10" s="1"/>
  <c r="C18" i="10"/>
  <c r="D18" i="10" s="1"/>
  <c r="O111" i="7"/>
  <c r="O79" i="7"/>
  <c r="O47" i="7"/>
  <c r="O15" i="7"/>
  <c r="O106" i="7"/>
  <c r="O74" i="7"/>
  <c r="O14" i="7"/>
  <c r="O22" i="7"/>
  <c r="O30" i="7"/>
  <c r="O38" i="7"/>
  <c r="O46" i="7"/>
  <c r="O54" i="7"/>
  <c r="O62" i="7"/>
  <c r="O70" i="7"/>
  <c r="O78" i="7"/>
  <c r="O86" i="7"/>
  <c r="O94" i="7"/>
  <c r="O102" i="7"/>
  <c r="O110" i="7"/>
  <c r="O118" i="7"/>
  <c r="O126" i="7"/>
  <c r="O134" i="7"/>
  <c r="O19" i="7"/>
  <c r="O27" i="7"/>
  <c r="O35" i="7"/>
  <c r="O43" i="7"/>
  <c r="O51" i="7"/>
  <c r="O59" i="7"/>
  <c r="O67" i="7"/>
  <c r="O75" i="7"/>
  <c r="O83" i="7"/>
  <c r="O91" i="7"/>
  <c r="O99" i="7"/>
  <c r="O107" i="7"/>
  <c r="O115" i="7"/>
  <c r="O123" i="7"/>
  <c r="O131" i="7"/>
  <c r="O119" i="7"/>
  <c r="O103" i="7"/>
  <c r="O87" i="7"/>
  <c r="O71" i="7"/>
  <c r="O55" i="7"/>
  <c r="O39" i="7"/>
  <c r="O23" i="7"/>
  <c r="O130" i="7"/>
  <c r="O114" i="7"/>
  <c r="O98" i="7"/>
  <c r="O82" i="7"/>
  <c r="O66" i="7"/>
  <c r="O50" i="7"/>
  <c r="O34" i="7"/>
  <c r="O18" i="7"/>
  <c r="C135" i="9"/>
  <c r="D135" i="9"/>
  <c r="I131" i="9"/>
  <c r="J131" i="9" s="1"/>
  <c r="C117" i="9"/>
  <c r="D117" i="9"/>
  <c r="I115" i="9"/>
  <c r="J115" i="9" s="1"/>
  <c r="C108" i="9"/>
  <c r="D108" i="9"/>
  <c r="C101" i="9"/>
  <c r="D101" i="9" s="1"/>
  <c r="I99" i="9"/>
  <c r="J99" i="9"/>
  <c r="C92" i="9"/>
  <c r="D92" i="9" s="1"/>
  <c r="C85" i="9"/>
  <c r="I83" i="9"/>
  <c r="J83" i="9"/>
  <c r="I76" i="9"/>
  <c r="J76" i="9"/>
  <c r="C50" i="9"/>
  <c r="D50" i="9"/>
  <c r="C42" i="9"/>
  <c r="D42" i="9"/>
  <c r="C32" i="9"/>
  <c r="C19" i="9"/>
  <c r="I130" i="9"/>
  <c r="C126" i="9"/>
  <c r="D126" i="9"/>
  <c r="I122" i="9"/>
  <c r="J122" i="9"/>
  <c r="C120" i="9"/>
  <c r="D120" i="9"/>
  <c r="C118" i="9"/>
  <c r="D118" i="9"/>
  <c r="C115" i="9"/>
  <c r="D115" i="9"/>
  <c r="I113" i="9"/>
  <c r="C110" i="9"/>
  <c r="C107" i="9"/>
  <c r="D107" i="9" s="1"/>
  <c r="I105" i="9"/>
  <c r="J105" i="9"/>
  <c r="C102" i="9"/>
  <c r="D102" i="9" s="1"/>
  <c r="C99" i="9"/>
  <c r="D99" i="9"/>
  <c r="I97" i="9"/>
  <c r="J97" i="9" s="1"/>
  <c r="C94" i="9"/>
  <c r="D94" i="9"/>
  <c r="C91" i="9"/>
  <c r="D91" i="9" s="1"/>
  <c r="I89" i="9"/>
  <c r="J89" i="9"/>
  <c r="C86" i="9"/>
  <c r="C83" i="9"/>
  <c r="I81" i="9"/>
  <c r="J81" i="9"/>
  <c r="C78" i="9"/>
  <c r="D78" i="9" s="1"/>
  <c r="I74" i="9"/>
  <c r="J74" i="9"/>
  <c r="I72" i="9"/>
  <c r="J72" i="9" s="1"/>
  <c r="I70" i="9"/>
  <c r="J70" i="9"/>
  <c r="I60" i="9"/>
  <c r="J60" i="9" s="1"/>
  <c r="I58" i="9"/>
  <c r="J58" i="9"/>
  <c r="I56" i="9"/>
  <c r="J56" i="9" s="1"/>
  <c r="I54" i="9"/>
  <c r="J54" i="9"/>
  <c r="C51" i="9"/>
  <c r="D51" i="9" s="1"/>
  <c r="C47" i="9"/>
  <c r="D47" i="9"/>
  <c r="C43" i="9"/>
  <c r="D43" i="9" s="1"/>
  <c r="I40" i="9"/>
  <c r="J40" i="9"/>
  <c r="I37" i="9"/>
  <c r="J37" i="9" s="1"/>
  <c r="I33" i="9"/>
  <c r="J33" i="9"/>
  <c r="I29" i="9"/>
  <c r="I21" i="9"/>
  <c r="J21" i="9"/>
  <c r="B3" i="9"/>
  <c r="I89" i="12"/>
  <c r="C87" i="12"/>
  <c r="D87" i="12"/>
  <c r="I85" i="12"/>
  <c r="C75" i="12"/>
  <c r="C53" i="12"/>
  <c r="D53" i="12"/>
  <c r="C52" i="12"/>
  <c r="D52" i="12"/>
  <c r="C24" i="12"/>
  <c r="D24" i="12"/>
  <c r="C23" i="12"/>
  <c r="D23" i="12"/>
  <c r="I135" i="12"/>
  <c r="J135" i="12"/>
  <c r="C135" i="12"/>
  <c r="D135" i="12"/>
  <c r="C44" i="12"/>
  <c r="B49" i="1"/>
  <c r="C31" i="12"/>
  <c r="D31" i="12"/>
  <c r="C47" i="12"/>
  <c r="D47" i="12"/>
  <c r="I131" i="12"/>
  <c r="C127" i="12"/>
  <c r="D127" i="12"/>
  <c r="I124" i="12"/>
  <c r="C113" i="12"/>
  <c r="D113" i="12" s="1"/>
  <c r="I110" i="12"/>
  <c r="C110" i="12"/>
  <c r="D110" i="12"/>
  <c r="I109" i="12"/>
  <c r="C99" i="12"/>
  <c r="D99" i="12"/>
  <c r="I97" i="12"/>
  <c r="J97" i="12" s="1"/>
  <c r="I94" i="12"/>
  <c r="J94" i="12"/>
  <c r="C94" i="12"/>
  <c r="D94" i="12" s="1"/>
  <c r="C67" i="12"/>
  <c r="D67" i="12"/>
  <c r="I59" i="12"/>
  <c r="C48" i="12"/>
  <c r="C40" i="12"/>
  <c r="D40" i="12"/>
  <c r="I31" i="12"/>
  <c r="I16" i="12"/>
  <c r="J16" i="12"/>
  <c r="C19" i="12"/>
  <c r="D19" i="12"/>
  <c r="C27" i="12"/>
  <c r="D27" i="12"/>
  <c r="C35" i="12"/>
  <c r="D35" i="12"/>
  <c r="C43" i="12"/>
  <c r="D43" i="12"/>
  <c r="C51" i="12"/>
  <c r="C133" i="12"/>
  <c r="D133" i="12"/>
  <c r="I126" i="12"/>
  <c r="C125" i="12"/>
  <c r="D125" i="12" s="1"/>
  <c r="I122" i="12"/>
  <c r="I117" i="12"/>
  <c r="C116" i="12"/>
  <c r="D116" i="12" s="1"/>
  <c r="C114" i="12"/>
  <c r="I107" i="12"/>
  <c r="C103" i="12"/>
  <c r="D103" i="12"/>
  <c r="I93" i="12"/>
  <c r="I90" i="12"/>
  <c r="C90" i="12"/>
  <c r="D90" i="12"/>
  <c r="C71" i="12"/>
  <c r="D71" i="12"/>
  <c r="I66" i="12"/>
  <c r="C66" i="12"/>
  <c r="D66" i="12"/>
  <c r="I55" i="12"/>
  <c r="J55" i="12" s="1"/>
  <c r="I51" i="12"/>
  <c r="I47" i="12"/>
  <c r="I43" i="12"/>
  <c r="J43" i="12"/>
  <c r="I39" i="12"/>
  <c r="J39" i="12"/>
  <c r="I35" i="12"/>
  <c r="C34" i="12"/>
  <c r="D34" i="12"/>
  <c r="B3" i="12"/>
  <c r="I29" i="10"/>
  <c r="C29" i="10"/>
  <c r="I27" i="10"/>
  <c r="J27" i="10" s="1"/>
  <c r="C27" i="10"/>
  <c r="D27" i="10"/>
  <c r="I26" i="10"/>
  <c r="C26" i="10"/>
  <c r="D26" i="10"/>
  <c r="I23" i="10"/>
  <c r="J23" i="10" s="1"/>
  <c r="C22" i="10"/>
  <c r="D22" i="10"/>
  <c r="C20" i="10"/>
  <c r="D20" i="10" s="1"/>
  <c r="I17" i="10"/>
  <c r="J17" i="10"/>
  <c r="O135" i="7"/>
  <c r="O16" i="7"/>
  <c r="O20" i="7"/>
  <c r="O24" i="7"/>
  <c r="O28" i="7"/>
  <c r="O32" i="7"/>
  <c r="O36" i="7"/>
  <c r="O40" i="7"/>
  <c r="O44" i="7"/>
  <c r="O48" i="7"/>
  <c r="O52" i="7"/>
  <c r="O56" i="7"/>
  <c r="O60" i="7"/>
  <c r="O64" i="7"/>
  <c r="O68" i="7"/>
  <c r="O72" i="7"/>
  <c r="O76" i="7"/>
  <c r="R75" i="7" s="1"/>
  <c r="O80" i="7"/>
  <c r="O84" i="7"/>
  <c r="O88" i="7"/>
  <c r="O92" i="7"/>
  <c r="O96" i="7"/>
  <c r="O100" i="7"/>
  <c r="O104" i="7"/>
  <c r="O108" i="7"/>
  <c r="O112" i="7"/>
  <c r="O116" i="7"/>
  <c r="O120" i="7"/>
  <c r="O124" i="7"/>
  <c r="O128" i="7"/>
  <c r="O132" i="7"/>
  <c r="O136" i="7"/>
  <c r="O17" i="7"/>
  <c r="O21" i="7"/>
  <c r="O25" i="7"/>
  <c r="O29" i="7"/>
  <c r="O33" i="7"/>
  <c r="O37" i="7"/>
  <c r="O41" i="7"/>
  <c r="O45" i="7"/>
  <c r="O49" i="7"/>
  <c r="O53" i="7"/>
  <c r="O57" i="7"/>
  <c r="O61" i="7"/>
  <c r="O65" i="7"/>
  <c r="O69" i="7"/>
  <c r="O73" i="7"/>
  <c r="O77" i="7"/>
  <c r="O81" i="7"/>
  <c r="O85" i="7"/>
  <c r="O89" i="7"/>
  <c r="O93" i="7"/>
  <c r="O97" i="7"/>
  <c r="O101" i="7"/>
  <c r="O105" i="7"/>
  <c r="O109" i="7"/>
  <c r="O113" i="7"/>
  <c r="O117" i="7"/>
  <c r="O121" i="7"/>
  <c r="O125" i="7"/>
  <c r="O129" i="7"/>
  <c r="O133" i="7"/>
  <c r="O56" i="12"/>
  <c r="O111" i="12"/>
  <c r="O14" i="12"/>
  <c r="O46" i="9"/>
  <c r="O23" i="13"/>
  <c r="O73" i="13"/>
  <c r="O76" i="13"/>
  <c r="O80" i="13"/>
  <c r="O93" i="13"/>
  <c r="O98" i="13"/>
  <c r="O106" i="13"/>
  <c r="O113" i="13"/>
  <c r="O115" i="13"/>
  <c r="R135" i="13" s="1"/>
  <c r="O120" i="13"/>
  <c r="O125" i="13"/>
  <c r="O19" i="13"/>
  <c r="O32" i="13"/>
  <c r="O36" i="13"/>
  <c r="O40" i="13"/>
  <c r="O44" i="13"/>
  <c r="O46" i="13"/>
  <c r="O48" i="13"/>
  <c r="O77" i="13"/>
  <c r="O86" i="13"/>
  <c r="O97" i="13"/>
  <c r="O105" i="13"/>
  <c r="O117" i="13"/>
  <c r="O128" i="13"/>
  <c r="O18" i="13"/>
  <c r="B44" i="5"/>
  <c r="E13" i="5" s="1"/>
  <c r="O69" i="13"/>
  <c r="O65" i="13"/>
  <c r="O61" i="13"/>
  <c r="O55" i="13"/>
  <c r="O51" i="13"/>
  <c r="O24" i="13"/>
  <c r="C26" i="9"/>
  <c r="D26" i="9" s="1"/>
  <c r="C22" i="9"/>
  <c r="D22" i="9"/>
  <c r="C18" i="9"/>
  <c r="D18" i="9" s="1"/>
  <c r="C16" i="10"/>
  <c r="I15" i="10"/>
  <c r="J15" i="10" s="1"/>
  <c r="B44" i="4"/>
  <c r="B43" i="4"/>
  <c r="E13" i="4" s="1"/>
  <c r="B49" i="3"/>
  <c r="E13" i="3" s="1"/>
  <c r="B39" i="2"/>
  <c r="O80" i="9"/>
  <c r="O96" i="9"/>
  <c r="O112" i="9"/>
  <c r="O131" i="9"/>
  <c r="O62" i="9"/>
  <c r="O83" i="9"/>
  <c r="O116" i="9"/>
  <c r="O19" i="9"/>
  <c r="O51" i="9"/>
  <c r="O44" i="9"/>
  <c r="O21" i="13"/>
  <c r="O14" i="13"/>
  <c r="O27" i="13"/>
  <c r="O29" i="13"/>
  <c r="O33" i="13"/>
  <c r="O37" i="13"/>
  <c r="O41" i="13"/>
  <c r="O50" i="13"/>
  <c r="O54" i="13"/>
  <c r="O58" i="13"/>
  <c r="O60" i="13"/>
  <c r="O64" i="13"/>
  <c r="O68" i="13"/>
  <c r="O72" i="13"/>
  <c r="O78" i="13"/>
  <c r="O83" i="13"/>
  <c r="O85" i="13"/>
  <c r="O88" i="13"/>
  <c r="O92" i="13"/>
  <c r="O96" i="13"/>
  <c r="O100" i="13"/>
  <c r="O104" i="13"/>
  <c r="O108" i="13"/>
  <c r="O112" i="13"/>
  <c r="O119" i="13"/>
  <c r="O124" i="13"/>
  <c r="O129" i="13"/>
  <c r="O132" i="13"/>
  <c r="O134" i="13"/>
  <c r="O136" i="13"/>
  <c r="O17" i="13"/>
  <c r="O50" i="9"/>
  <c r="O25" i="9"/>
  <c r="O101" i="9"/>
  <c r="O72" i="9"/>
  <c r="C15" i="13"/>
  <c r="D15" i="13"/>
  <c r="C17" i="13"/>
  <c r="D17" i="13" s="1"/>
  <c r="I17" i="13"/>
  <c r="J17" i="13"/>
  <c r="C19" i="13"/>
  <c r="D19" i="13" s="1"/>
  <c r="I19" i="13"/>
  <c r="J19" i="13"/>
  <c r="B40" i="2"/>
  <c r="E13" i="2" s="1"/>
  <c r="I15" i="13"/>
  <c r="C22" i="12"/>
  <c r="I29" i="12"/>
  <c r="C21" i="12"/>
  <c r="D21" i="12"/>
  <c r="C25" i="12"/>
  <c r="C29" i="12"/>
  <c r="D29" i="12"/>
  <c r="C33" i="12"/>
  <c r="D33" i="12" s="1"/>
  <c r="C37" i="12"/>
  <c r="D37" i="12"/>
  <c r="C41" i="12"/>
  <c r="D41" i="12" s="1"/>
  <c r="C45" i="12"/>
  <c r="D45" i="12"/>
  <c r="C49" i="12"/>
  <c r="D49" i="12" s="1"/>
  <c r="I136" i="12"/>
  <c r="J136" i="12"/>
  <c r="C134" i="12"/>
  <c r="D134" i="12" s="1"/>
  <c r="I132" i="12"/>
  <c r="I130" i="12"/>
  <c r="C128" i="12"/>
  <c r="D128" i="12" s="1"/>
  <c r="I123" i="12"/>
  <c r="I121" i="12"/>
  <c r="C120" i="12"/>
  <c r="D120" i="12" s="1"/>
  <c r="I119" i="12"/>
  <c r="J119" i="12"/>
  <c r="C119" i="12"/>
  <c r="D119" i="12" s="1"/>
  <c r="I118" i="12"/>
  <c r="C112" i="12"/>
  <c r="D112" i="12"/>
  <c r="I111" i="12"/>
  <c r="I108" i="12"/>
  <c r="I106" i="12"/>
  <c r="C105" i="12"/>
  <c r="D105" i="12" s="1"/>
  <c r="I104" i="12"/>
  <c r="C104" i="12"/>
  <c r="D104" i="12"/>
  <c r="C101" i="12"/>
  <c r="D101" i="12" s="1"/>
  <c r="I96" i="12"/>
  <c r="C96" i="12"/>
  <c r="D96" i="12" s="1"/>
  <c r="I95" i="12"/>
  <c r="I92" i="12"/>
  <c r="J92" i="12" s="1"/>
  <c r="C92" i="12"/>
  <c r="D92" i="12" s="1"/>
  <c r="I91" i="12"/>
  <c r="I84" i="12"/>
  <c r="C84" i="12"/>
  <c r="D84" i="12" s="1"/>
  <c r="I83" i="12"/>
  <c r="C81" i="12"/>
  <c r="D81" i="12" s="1"/>
  <c r="I80" i="12"/>
  <c r="C80" i="12"/>
  <c r="I79" i="12"/>
  <c r="C77" i="12"/>
  <c r="D77" i="12" s="1"/>
  <c r="I76" i="12"/>
  <c r="C76" i="12"/>
  <c r="D76" i="12" s="1"/>
  <c r="C73" i="12"/>
  <c r="D73" i="12"/>
  <c r="I72" i="12"/>
  <c r="C72" i="12"/>
  <c r="D72" i="12" s="1"/>
  <c r="C69" i="12"/>
  <c r="D69" i="12"/>
  <c r="C65" i="12"/>
  <c r="D65" i="12" s="1"/>
  <c r="I64" i="12"/>
  <c r="J64" i="12"/>
  <c r="C63" i="12"/>
  <c r="D63" i="12" s="1"/>
  <c r="I62" i="12"/>
  <c r="C62" i="12"/>
  <c r="D62" i="12" s="1"/>
  <c r="I61" i="12"/>
  <c r="I58" i="12"/>
  <c r="C58" i="12"/>
  <c r="D58" i="12"/>
  <c r="I57" i="12"/>
  <c r="I54" i="12"/>
  <c r="J54" i="12"/>
  <c r="C54" i="12"/>
  <c r="D54" i="12" s="1"/>
  <c r="C28" i="12"/>
  <c r="I21" i="12"/>
  <c r="I23" i="12"/>
  <c r="C30" i="12"/>
  <c r="C32" i="12"/>
  <c r="D32" i="12"/>
  <c r="C17" i="12"/>
  <c r="D17" i="12" s="1"/>
  <c r="I18" i="12"/>
  <c r="J18" i="12"/>
  <c r="I20" i="12"/>
  <c r="I22" i="12"/>
  <c r="I24" i="12"/>
  <c r="I26" i="12"/>
  <c r="I28" i="12"/>
  <c r="I30" i="12"/>
  <c r="I32" i="12"/>
  <c r="I34" i="12"/>
  <c r="J34" i="12" s="1"/>
  <c r="I36" i="12"/>
  <c r="I38" i="12"/>
  <c r="I40" i="12"/>
  <c r="J40" i="12" s="1"/>
  <c r="I42" i="12"/>
  <c r="I44" i="12"/>
  <c r="I46" i="12"/>
  <c r="I48" i="12"/>
  <c r="I50" i="12"/>
  <c r="J50" i="12"/>
  <c r="I52" i="12"/>
  <c r="J52" i="12" s="1"/>
  <c r="C136" i="12"/>
  <c r="D136" i="12"/>
  <c r="I134" i="12"/>
  <c r="I133" i="12"/>
  <c r="C132" i="12"/>
  <c r="D132" i="12"/>
  <c r="C131" i="12"/>
  <c r="D131" i="12" s="1"/>
  <c r="C130" i="12"/>
  <c r="I129" i="12"/>
  <c r="C129" i="12"/>
  <c r="I128" i="12"/>
  <c r="I127" i="12"/>
  <c r="C126" i="12"/>
  <c r="I125" i="12"/>
  <c r="J125" i="12"/>
  <c r="C124" i="12"/>
  <c r="C123" i="12"/>
  <c r="D123" i="12"/>
  <c r="C122" i="12"/>
  <c r="C121" i="12"/>
  <c r="D121" i="12" s="1"/>
  <c r="I120" i="12"/>
  <c r="C118" i="12"/>
  <c r="C117" i="12"/>
  <c r="D117" i="12"/>
  <c r="I116" i="12"/>
  <c r="I115" i="12"/>
  <c r="C115" i="12"/>
  <c r="D115" i="12"/>
  <c r="I114" i="12"/>
  <c r="I113" i="12"/>
  <c r="I112" i="12"/>
  <c r="C111" i="12"/>
  <c r="C109" i="12"/>
  <c r="D109" i="12" s="1"/>
  <c r="C108" i="12"/>
  <c r="D108" i="12"/>
  <c r="C107" i="12"/>
  <c r="D107" i="12" s="1"/>
  <c r="C106" i="12"/>
  <c r="D106" i="12"/>
  <c r="I105" i="12"/>
  <c r="I103" i="12"/>
  <c r="I102" i="12"/>
  <c r="C102" i="12"/>
  <c r="D102" i="12" s="1"/>
  <c r="I101" i="12"/>
  <c r="I100" i="12"/>
  <c r="C100" i="12"/>
  <c r="D100" i="12" s="1"/>
  <c r="I99" i="12"/>
  <c r="J99" i="12"/>
  <c r="I98" i="12"/>
  <c r="C98" i="12"/>
  <c r="C97" i="12"/>
  <c r="D97" i="12"/>
  <c r="C95" i="12"/>
  <c r="D95" i="12" s="1"/>
  <c r="C93" i="12"/>
  <c r="D93" i="12"/>
  <c r="C91" i="12"/>
  <c r="D91" i="12" s="1"/>
  <c r="C89" i="12"/>
  <c r="D89" i="12"/>
  <c r="I88" i="12"/>
  <c r="C88" i="12"/>
  <c r="D88" i="12"/>
  <c r="I87" i="12"/>
  <c r="I86" i="12"/>
  <c r="J86" i="12" s="1"/>
  <c r="C86" i="12"/>
  <c r="D86" i="12"/>
  <c r="C85" i="12"/>
  <c r="C83" i="12"/>
  <c r="D83" i="12"/>
  <c r="I82" i="12"/>
  <c r="C82" i="12"/>
  <c r="D82" i="12" s="1"/>
  <c r="I81" i="12"/>
  <c r="C79" i="12"/>
  <c r="D79" i="12" s="1"/>
  <c r="I78" i="12"/>
  <c r="J78" i="12"/>
  <c r="C78" i="12"/>
  <c r="D78" i="12" s="1"/>
  <c r="I77" i="12"/>
  <c r="I75" i="12"/>
  <c r="I74" i="12"/>
  <c r="C74" i="12"/>
  <c r="D74" i="12" s="1"/>
  <c r="I73" i="12"/>
  <c r="I71" i="12"/>
  <c r="I70" i="12"/>
  <c r="C70" i="12"/>
  <c r="I69" i="12"/>
  <c r="I68" i="12"/>
  <c r="J68" i="12" s="1"/>
  <c r="C68" i="12"/>
  <c r="D68" i="12"/>
  <c r="I67" i="12"/>
  <c r="J67" i="12" s="1"/>
  <c r="I65" i="12"/>
  <c r="C64" i="12"/>
  <c r="I63" i="12"/>
  <c r="C61" i="12"/>
  <c r="I60" i="12"/>
  <c r="C60" i="12"/>
  <c r="D60" i="12"/>
  <c r="C59" i="12"/>
  <c r="D59" i="12" s="1"/>
  <c r="C57" i="12"/>
  <c r="D57" i="12"/>
  <c r="I56" i="12"/>
  <c r="J56" i="12" s="1"/>
  <c r="C56" i="12"/>
  <c r="D56" i="12"/>
  <c r="C55" i="12"/>
  <c r="D55" i="12" s="1"/>
  <c r="I53" i="12"/>
  <c r="C50" i="12"/>
  <c r="D50" i="12" s="1"/>
  <c r="I49" i="12"/>
  <c r="C46" i="12"/>
  <c r="D46" i="12" s="1"/>
  <c r="I45" i="12"/>
  <c r="C42" i="12"/>
  <c r="D42" i="12" s="1"/>
  <c r="I41" i="12"/>
  <c r="C38" i="12"/>
  <c r="D38" i="12"/>
  <c r="I37" i="12"/>
  <c r="J37" i="12" s="1"/>
  <c r="I33" i="12"/>
  <c r="I27" i="12"/>
  <c r="C26" i="12"/>
  <c r="D26" i="12" s="1"/>
  <c r="I25" i="12"/>
  <c r="C20" i="12"/>
  <c r="I19" i="12"/>
  <c r="I15" i="12"/>
  <c r="B50" i="1"/>
  <c r="E13" i="1"/>
  <c r="K896" i="1" s="1"/>
  <c r="O42" i="7"/>
  <c r="O26" i="7"/>
  <c r="R27" i="7"/>
  <c r="O90" i="7"/>
  <c r="O31" i="7"/>
  <c r="O95" i="7"/>
  <c r="O58" i="7"/>
  <c r="O122" i="7"/>
  <c r="O63" i="7"/>
  <c r="O127" i="7"/>
  <c r="O53" i="9"/>
  <c r="O81" i="9"/>
  <c r="O113" i="9"/>
  <c r="O49" i="9"/>
  <c r="O16" i="13"/>
  <c r="O135" i="13"/>
  <c r="O133" i="13"/>
  <c r="O130" i="13"/>
  <c r="O127" i="13"/>
  <c r="O121" i="13"/>
  <c r="O118" i="13"/>
  <c r="O111" i="13"/>
  <c r="O107" i="13"/>
  <c r="O103" i="13"/>
  <c r="O99" i="13"/>
  <c r="O95" i="13"/>
  <c r="O89" i="13"/>
  <c r="O87" i="13"/>
  <c r="O84" i="13"/>
  <c r="O82" i="13"/>
  <c r="O75" i="13"/>
  <c r="R128" i="13" s="1"/>
  <c r="S128" i="13" s="1"/>
  <c r="O71" i="13"/>
  <c r="O67" i="13"/>
  <c r="O63" i="13"/>
  <c r="O59" i="13"/>
  <c r="O57" i="13"/>
  <c r="O53" i="13"/>
  <c r="O42" i="13"/>
  <c r="O38" i="13"/>
  <c r="O34" i="13"/>
  <c r="O30" i="13"/>
  <c r="O28" i="13"/>
  <c r="O22" i="13"/>
  <c r="O20" i="13"/>
  <c r="R32" i="13" s="1"/>
  <c r="O40" i="9"/>
  <c r="O47" i="9"/>
  <c r="O117" i="9"/>
  <c r="O87" i="9"/>
  <c r="O123" i="9"/>
  <c r="O106" i="9"/>
  <c r="O98" i="9"/>
  <c r="O82" i="9"/>
  <c r="O26" i="13"/>
  <c r="O52" i="13"/>
  <c r="O56" i="13"/>
  <c r="O62" i="13"/>
  <c r="O66" i="13"/>
  <c r="O70" i="13"/>
  <c r="O15" i="13"/>
  <c r="O131" i="13"/>
  <c r="O122" i="13"/>
  <c r="O109" i="13"/>
  <c r="O101" i="13"/>
  <c r="O91" i="13"/>
  <c r="O81" i="13"/>
  <c r="O49" i="13"/>
  <c r="O47" i="13"/>
  <c r="O45" i="13"/>
  <c r="O43" i="13"/>
  <c r="O39" i="13"/>
  <c r="O35" i="13"/>
  <c r="O31" i="13"/>
  <c r="O126" i="13"/>
  <c r="O123" i="13"/>
  <c r="O116" i="13"/>
  <c r="O114" i="13"/>
  <c r="O110" i="13"/>
  <c r="O102" i="13"/>
  <c r="O94" i="13"/>
  <c r="O90" i="13"/>
  <c r="O79" i="13"/>
  <c r="O74" i="13"/>
  <c r="O38" i="12"/>
  <c r="O122" i="12"/>
  <c r="O92" i="12"/>
  <c r="O67" i="12"/>
  <c r="O68" i="9"/>
  <c r="O22" i="9"/>
  <c r="O45" i="9"/>
  <c r="O26" i="12"/>
  <c r="O129" i="12"/>
  <c r="O115" i="12"/>
  <c r="O102" i="12"/>
  <c r="O89" i="12"/>
  <c r="O75" i="12"/>
  <c r="O62" i="12"/>
  <c r="O35" i="12"/>
  <c r="O43" i="12"/>
  <c r="O51" i="12"/>
  <c r="O63" i="12"/>
  <c r="O80" i="12"/>
  <c r="O103" i="12"/>
  <c r="O121" i="12"/>
  <c r="O124" i="12"/>
  <c r="O133" i="12"/>
  <c r="O134" i="12"/>
  <c r="O32" i="12"/>
  <c r="O40" i="12"/>
  <c r="O25" i="12"/>
  <c r="O29" i="12"/>
  <c r="O65" i="12"/>
  <c r="O73" i="12"/>
  <c r="O93" i="12"/>
  <c r="O94" i="12"/>
  <c r="O105" i="12"/>
  <c r="O112" i="12"/>
  <c r="O119" i="12"/>
  <c r="O15" i="12"/>
  <c r="O36" i="12"/>
  <c r="O44" i="12"/>
  <c r="O19" i="12"/>
  <c r="R25" i="7"/>
  <c r="R30" i="7"/>
  <c r="R54" i="7"/>
  <c r="R74" i="7"/>
  <c r="R87" i="7"/>
  <c r="R81" i="7"/>
  <c r="R94" i="13"/>
  <c r="R120" i="13"/>
  <c r="S120" i="13" s="1"/>
  <c r="R60" i="13"/>
  <c r="S60" i="13" s="1"/>
  <c r="R42" i="13"/>
  <c r="S42" i="13" s="1"/>
  <c r="R26" i="13"/>
  <c r="R115" i="13"/>
  <c r="R31" i="13"/>
  <c r="R35" i="13"/>
  <c r="J15" i="13"/>
  <c r="J21" i="12"/>
  <c r="J69" i="12"/>
  <c r="J73" i="12"/>
  <c r="J19" i="12"/>
  <c r="R51" i="13"/>
  <c r="R123" i="13"/>
  <c r="R29" i="13"/>
  <c r="S29" i="13" s="1"/>
  <c r="T29" i="13" s="1"/>
  <c r="U29" i="13" s="1"/>
  <c r="R102" i="13"/>
  <c r="R41" i="13"/>
  <c r="S41" i="13"/>
  <c r="R85" i="13"/>
  <c r="S85" i="13" s="1"/>
  <c r="R89" i="13"/>
  <c r="R54" i="13"/>
  <c r="R17" i="13"/>
  <c r="R20" i="13"/>
  <c r="R24" i="13"/>
  <c r="R28" i="13"/>
  <c r="S28" i="13" s="1"/>
  <c r="T28" i="13"/>
  <c r="U28" i="13" s="1"/>
  <c r="R48" i="13"/>
  <c r="R52" i="13"/>
  <c r="S52" i="13" s="1"/>
  <c r="R62" i="13"/>
  <c r="S62" i="13" s="1"/>
  <c r="R66" i="13"/>
  <c r="R118" i="13"/>
  <c r="R126" i="13"/>
  <c r="R113" i="13"/>
  <c r="S135" i="13"/>
  <c r="H112" i="12"/>
  <c r="J112" i="12" s="1"/>
  <c r="Q112" i="12"/>
  <c r="Q92" i="12"/>
  <c r="P92" i="12"/>
  <c r="H82" i="12"/>
  <c r="J82" i="12" s="1"/>
  <c r="P82" i="12"/>
  <c r="H76" i="12"/>
  <c r="J76" i="12"/>
  <c r="P76" i="12"/>
  <c r="Q129" i="13"/>
  <c r="P129" i="13"/>
  <c r="Q113" i="13"/>
  <c r="P113" i="13"/>
  <c r="H108" i="12"/>
  <c r="J108" i="12" s="1"/>
  <c r="Q108" i="12"/>
  <c r="Q94" i="12"/>
  <c r="P94" i="12"/>
  <c r="P90" i="12"/>
  <c r="Q86" i="12"/>
  <c r="P86" i="12"/>
  <c r="P36" i="12"/>
  <c r="H36" i="12"/>
  <c r="J36" i="12" s="1"/>
  <c r="H15" i="12"/>
  <c r="J15" i="12"/>
  <c r="Q15" i="12"/>
  <c r="P133" i="13"/>
  <c r="D133" i="13"/>
  <c r="Q125" i="13"/>
  <c r="P125" i="13"/>
  <c r="P123" i="13"/>
  <c r="S123" i="13" s="1"/>
  <c r="D123" i="13"/>
  <c r="S113" i="13"/>
  <c r="Q127" i="12"/>
  <c r="Q122" i="12"/>
  <c r="P119" i="12"/>
  <c r="P104" i="12"/>
  <c r="P96" i="12"/>
  <c r="H92" i="12"/>
  <c r="Q76" i="12"/>
  <c r="Q60" i="12"/>
  <c r="P52" i="12"/>
  <c r="Q98" i="13"/>
  <c r="R117" i="13"/>
  <c r="S117" i="13" s="1"/>
  <c r="Q97" i="13"/>
  <c r="R116" i="13" s="1"/>
  <c r="S116" i="13" s="1"/>
  <c r="D88" i="13"/>
  <c r="Q52" i="13"/>
  <c r="R71" i="13" s="1"/>
  <c r="Q50" i="13"/>
  <c r="Q46" i="13"/>
  <c r="Q42" i="13"/>
  <c r="R61" i="13" s="1"/>
  <c r="Q38" i="13"/>
  <c r="R57" i="13" s="1"/>
  <c r="P27" i="13"/>
  <c r="P16" i="13"/>
  <c r="P15" i="13"/>
  <c r="Q14" i="13"/>
  <c r="R33" i="13" s="1"/>
  <c r="S33" i="13" s="1"/>
  <c r="Q134" i="7"/>
  <c r="R134" i="7"/>
  <c r="Q130" i="7"/>
  <c r="Q123" i="7"/>
  <c r="Q73" i="7"/>
  <c r="R73" i="7" s="1"/>
  <c r="Q57" i="7"/>
  <c r="Q35" i="7"/>
  <c r="H26" i="7"/>
  <c r="P131" i="10"/>
  <c r="P127" i="10"/>
  <c r="D113" i="10"/>
  <c r="P91" i="10"/>
  <c r="P87" i="10"/>
  <c r="P83" i="10"/>
  <c r="P75" i="10"/>
  <c r="P67" i="10"/>
  <c r="D60" i="10"/>
  <c r="P59" i="10"/>
  <c r="P55" i="10"/>
  <c r="P46" i="10"/>
  <c r="P42" i="10"/>
  <c r="D33" i="10"/>
  <c r="P22" i="10"/>
  <c r="Q82" i="12"/>
  <c r="Q102" i="13"/>
  <c r="D71" i="13"/>
  <c r="D63" i="13"/>
  <c r="Q34" i="13"/>
  <c r="P119" i="10"/>
  <c r="D90" i="10"/>
  <c r="P38" i="10"/>
  <c r="P131" i="13"/>
  <c r="P111" i="10"/>
  <c r="P44" i="10"/>
  <c r="D67" i="13"/>
  <c r="D94" i="10"/>
  <c r="P30" i="10"/>
  <c r="D51" i="13"/>
  <c r="P23" i="13"/>
  <c r="O43" i="10"/>
  <c r="O30" i="10"/>
  <c r="R104" i="13"/>
  <c r="S104" i="13" s="1"/>
  <c r="R96" i="13"/>
  <c r="R119" i="13"/>
  <c r="R86" i="13"/>
  <c r="R14" i="13"/>
  <c r="R72" i="13"/>
  <c r="S72" i="13" s="1"/>
  <c r="R56" i="13"/>
  <c r="R46" i="13"/>
  <c r="R30" i="13"/>
  <c r="S30" i="13" s="1"/>
  <c r="T30" i="13" s="1"/>
  <c r="U30" i="13"/>
  <c r="R22" i="13"/>
  <c r="S22" i="13" s="1"/>
  <c r="T22" i="13" s="1"/>
  <c r="U22" i="13"/>
  <c r="R15" i="13"/>
  <c r="R87" i="13"/>
  <c r="R63" i="13"/>
  <c r="R88" i="13"/>
  <c r="S88" i="13" s="1"/>
  <c r="R16" i="13"/>
  <c r="R79" i="13"/>
  <c r="S79" i="13" s="1"/>
  <c r="R81" i="13"/>
  <c r="R23" i="7"/>
  <c r="R31" i="7"/>
  <c r="R39" i="7"/>
  <c r="R43" i="7"/>
  <c r="R47" i="7"/>
  <c r="R51" i="7"/>
  <c r="R55" i="7"/>
  <c r="R59" i="7"/>
  <c r="R67" i="7"/>
  <c r="R14" i="7"/>
  <c r="R65" i="7"/>
  <c r="R16" i="7"/>
  <c r="R20" i="7"/>
  <c r="R28" i="7"/>
  <c r="R32" i="7"/>
  <c r="R36" i="7"/>
  <c r="R40" i="7"/>
  <c r="R44" i="7"/>
  <c r="R48" i="7"/>
  <c r="R52" i="7"/>
  <c r="R56" i="7"/>
  <c r="R62" i="7"/>
  <c r="R68" i="7"/>
  <c r="R72" i="7"/>
  <c r="O30" i="9"/>
  <c r="O14" i="9"/>
  <c r="O65" i="9"/>
  <c r="O75" i="9"/>
  <c r="O84" i="9"/>
  <c r="O92" i="9"/>
  <c r="O100" i="9"/>
  <c r="O108" i="9"/>
  <c r="O115" i="9"/>
  <c r="O126" i="9"/>
  <c r="O134" i="9"/>
  <c r="O58" i="9"/>
  <c r="O66" i="9"/>
  <c r="O74" i="9"/>
  <c r="O91" i="9"/>
  <c r="O107" i="9"/>
  <c r="O122" i="9"/>
  <c r="O135" i="9"/>
  <c r="O27" i="9"/>
  <c r="O43" i="9"/>
  <c r="O20" i="9"/>
  <c r="O36" i="9"/>
  <c r="O34" i="9"/>
  <c r="O41" i="9"/>
  <c r="O132" i="9"/>
  <c r="O109" i="9"/>
  <c r="O93" i="9"/>
  <c r="O77" i="9"/>
  <c r="O64" i="9"/>
  <c r="O61" i="9"/>
  <c r="O76" i="9"/>
  <c r="O89" i="9"/>
  <c r="O105" i="9"/>
  <c r="O128" i="9"/>
  <c r="O33" i="9"/>
  <c r="O26" i="9"/>
  <c r="O48" i="9"/>
  <c r="O32" i="9"/>
  <c r="O16" i="9"/>
  <c r="O39" i="9"/>
  <c r="O23" i="9"/>
  <c r="O15" i="9"/>
  <c r="O124" i="9"/>
  <c r="O111" i="9"/>
  <c r="O95" i="9"/>
  <c r="O79" i="9"/>
  <c r="O67" i="9"/>
  <c r="O59" i="9"/>
  <c r="O136" i="9"/>
  <c r="O127" i="9"/>
  <c r="O118" i="9"/>
  <c r="O110" i="9"/>
  <c r="O102" i="9"/>
  <c r="O94" i="9"/>
  <c r="O86" i="9"/>
  <c r="O78" i="9"/>
  <c r="O73" i="9"/>
  <c r="O52" i="9"/>
  <c r="O29" i="9"/>
  <c r="O60" i="9"/>
  <c r="O129" i="9"/>
  <c r="O38" i="9"/>
  <c r="R78" i="7"/>
  <c r="R86" i="7"/>
  <c r="R82" i="7"/>
  <c r="R90" i="7"/>
  <c r="R106" i="7"/>
  <c r="R107" i="7"/>
  <c r="R111" i="7"/>
  <c r="R115" i="7"/>
  <c r="R131" i="7"/>
  <c r="R135" i="7"/>
  <c r="R113" i="7"/>
  <c r="R117" i="7"/>
  <c r="R121" i="7"/>
  <c r="R125" i="7"/>
  <c r="R133" i="7"/>
  <c r="R108" i="7"/>
  <c r="R110" i="7"/>
  <c r="R112" i="7"/>
  <c r="R114" i="7"/>
  <c r="R116" i="7"/>
  <c r="R118" i="7"/>
  <c r="R120" i="7"/>
  <c r="R122" i="7"/>
  <c r="R124" i="7"/>
  <c r="R126" i="7"/>
  <c r="R132" i="7"/>
  <c r="R136" i="7"/>
  <c r="R91" i="7"/>
  <c r="R85" i="7"/>
  <c r="R84" i="7"/>
  <c r="R77" i="7"/>
  <c r="R76" i="7"/>
  <c r="R79" i="7"/>
  <c r="R80" i="7"/>
  <c r="H130" i="12"/>
  <c r="J130" i="12"/>
  <c r="Q130" i="12"/>
  <c r="P130" i="12"/>
  <c r="H116" i="12"/>
  <c r="J116" i="12" s="1"/>
  <c r="Q116" i="12"/>
  <c r="P116" i="12"/>
  <c r="H111" i="12"/>
  <c r="J111" i="12" s="1"/>
  <c r="P111" i="12"/>
  <c r="D111" i="12"/>
  <c r="H80" i="12"/>
  <c r="J80" i="12" s="1"/>
  <c r="P80" i="12"/>
  <c r="Q80" i="12"/>
  <c r="D80" i="12"/>
  <c r="Q70" i="12"/>
  <c r="P70" i="12"/>
  <c r="H70" i="12"/>
  <c r="J70" i="12"/>
  <c r="D70" i="12"/>
  <c r="H67" i="12"/>
  <c r="P67" i="12"/>
  <c r="Q67" i="12"/>
  <c r="H48" i="12"/>
  <c r="J48" i="12"/>
  <c r="P48" i="12"/>
  <c r="D48" i="12"/>
  <c r="H46" i="12"/>
  <c r="J46" i="12"/>
  <c r="P46" i="12"/>
  <c r="Q46" i="12"/>
  <c r="H44" i="12"/>
  <c r="J44" i="12" s="1"/>
  <c r="Q44" i="12"/>
  <c r="P30" i="12"/>
  <c r="H30" i="12"/>
  <c r="J30" i="12" s="1"/>
  <c r="Q30" i="12"/>
  <c r="D30" i="12"/>
  <c r="H28" i="12"/>
  <c r="J28" i="12"/>
  <c r="P28" i="12"/>
  <c r="Q28" i="12"/>
  <c r="P124" i="13"/>
  <c r="D124" i="13"/>
  <c r="P119" i="13"/>
  <c r="Q119" i="13"/>
  <c r="Q111" i="13"/>
  <c r="R130" i="13"/>
  <c r="D111" i="13"/>
  <c r="P111" i="13"/>
  <c r="P110" i="13"/>
  <c r="Q110" i="13"/>
  <c r="R129" i="13" s="1"/>
  <c r="S129" i="13" s="1"/>
  <c r="P106" i="13"/>
  <c r="D106" i="13"/>
  <c r="Q106" i="13"/>
  <c r="R125" i="13" s="1"/>
  <c r="S125" i="13" s="1"/>
  <c r="P105" i="13"/>
  <c r="D105" i="13"/>
  <c r="Q105" i="13"/>
  <c r="R124" i="13" s="1"/>
  <c r="S124" i="13" s="1"/>
  <c r="P90" i="13"/>
  <c r="Q90" i="13"/>
  <c r="R109" i="13" s="1"/>
  <c r="S109" i="13" s="1"/>
  <c r="Q89" i="13"/>
  <c r="D89" i="13"/>
  <c r="H83" i="7"/>
  <c r="Q83" i="7"/>
  <c r="R83" i="7"/>
  <c r="P83" i="7"/>
  <c r="P77" i="7"/>
  <c r="H77" i="7"/>
  <c r="P71" i="7"/>
  <c r="H71" i="7"/>
  <c r="Q71" i="7"/>
  <c r="Q71" i="10"/>
  <c r="P71" i="10"/>
  <c r="P70" i="10"/>
  <c r="Q70" i="10"/>
  <c r="D70" i="10"/>
  <c r="Q69" i="10"/>
  <c r="D69" i="10"/>
  <c r="Q61" i="10"/>
  <c r="P61" i="10"/>
  <c r="P58" i="10"/>
  <c r="D58" i="10"/>
  <c r="Q58" i="10"/>
  <c r="Q57" i="10"/>
  <c r="P53" i="10"/>
  <c r="Q53" i="10"/>
  <c r="D53" i="10"/>
  <c r="P49" i="10"/>
  <c r="D49" i="10"/>
  <c r="Q48" i="10"/>
  <c r="P47" i="10"/>
  <c r="D47" i="10"/>
  <c r="Q47" i="10"/>
  <c r="P39" i="10"/>
  <c r="Q38" i="10"/>
  <c r="P37" i="10"/>
  <c r="Q37" i="10"/>
  <c r="D37" i="10"/>
  <c r="P24" i="10"/>
  <c r="Q24" i="10"/>
  <c r="Q23" i="10"/>
  <c r="D23" i="10"/>
  <c r="P17" i="10"/>
  <c r="Q17" i="10"/>
  <c r="D17" i="10"/>
  <c r="P16" i="10"/>
  <c r="Q16" i="10"/>
  <c r="D16" i="10"/>
  <c r="Q130" i="9"/>
  <c r="J130" i="9"/>
  <c r="Q128" i="9"/>
  <c r="P111" i="9"/>
  <c r="P110" i="9"/>
  <c r="D110" i="9"/>
  <c r="Q107" i="9"/>
  <c r="P104" i="9"/>
  <c r="P36" i="9"/>
  <c r="P35" i="9"/>
  <c r="P32" i="9"/>
  <c r="D32" i="9"/>
  <c r="P31" i="9"/>
  <c r="Q29" i="9"/>
  <c r="J29" i="9"/>
  <c r="Q25" i="9"/>
  <c r="I15" i="9"/>
  <c r="J15" i="9" s="1"/>
  <c r="C23" i="9"/>
  <c r="C34" i="9"/>
  <c r="C48" i="9"/>
  <c r="C52" i="9"/>
  <c r="D52" i="9" s="1"/>
  <c r="C62" i="9"/>
  <c r="D62" i="9"/>
  <c r="C64" i="9"/>
  <c r="D64" i="9" s="1"/>
  <c r="C66" i="9"/>
  <c r="D66" i="9"/>
  <c r="C68" i="9"/>
  <c r="D68" i="9" s="1"/>
  <c r="I87" i="9"/>
  <c r="J87" i="9"/>
  <c r="C88" i="9"/>
  <c r="D88" i="9" s="1"/>
  <c r="I95" i="9"/>
  <c r="J95" i="9"/>
  <c r="I103" i="9"/>
  <c r="J103" i="9" s="1"/>
  <c r="C104" i="9"/>
  <c r="D104" i="9"/>
  <c r="C105" i="9"/>
  <c r="C112" i="9"/>
  <c r="D112" i="9" s="1"/>
  <c r="C113" i="9"/>
  <c r="D113" i="9"/>
  <c r="C38" i="9"/>
  <c r="C80" i="9"/>
  <c r="C44" i="9"/>
  <c r="D44" i="9"/>
  <c r="I52" i="9"/>
  <c r="I62" i="9"/>
  <c r="J62" i="9"/>
  <c r="I64" i="9"/>
  <c r="J64" i="9" s="1"/>
  <c r="I66" i="9"/>
  <c r="J66" i="9"/>
  <c r="I68" i="9"/>
  <c r="J68" i="9" s="1"/>
  <c r="I79" i="9"/>
  <c r="J79" i="9"/>
  <c r="C89" i="9"/>
  <c r="D89" i="9" s="1"/>
  <c r="C96" i="9"/>
  <c r="D96" i="9"/>
  <c r="C97" i="9"/>
  <c r="D97" i="9" s="1"/>
  <c r="C15" i="9"/>
  <c r="C16" i="9"/>
  <c r="D16" i="9" s="1"/>
  <c r="I16" i="9"/>
  <c r="J16" i="9"/>
  <c r="C17" i="9"/>
  <c r="D17" i="9" s="1"/>
  <c r="I18" i="9"/>
  <c r="J18" i="9"/>
  <c r="I19" i="9"/>
  <c r="J19" i="9" s="1"/>
  <c r="I20" i="9"/>
  <c r="J20" i="9"/>
  <c r="C21" i="9"/>
  <c r="D21" i="9" s="1"/>
  <c r="I22" i="9"/>
  <c r="J22" i="9"/>
  <c r="I23" i="9"/>
  <c r="J23" i="9" s="1"/>
  <c r="I24" i="9"/>
  <c r="J24" i="9" s="1"/>
  <c r="C25" i="9"/>
  <c r="D25" i="9"/>
  <c r="I26" i="9"/>
  <c r="J26" i="9" s="1"/>
  <c r="I27" i="9"/>
  <c r="I28" i="9"/>
  <c r="J28" i="9" s="1"/>
  <c r="C29" i="9"/>
  <c r="D29" i="9"/>
  <c r="I30" i="9"/>
  <c r="J30" i="9" s="1"/>
  <c r="I31" i="9"/>
  <c r="J31" i="9"/>
  <c r="I32" i="9"/>
  <c r="J32" i="9" s="1"/>
  <c r="C33" i="9"/>
  <c r="I34" i="9"/>
  <c r="J34" i="9"/>
  <c r="I35" i="9"/>
  <c r="J35" i="9" s="1"/>
  <c r="I36" i="9"/>
  <c r="J36" i="9"/>
  <c r="C37" i="9"/>
  <c r="I38" i="9"/>
  <c r="I39" i="9"/>
  <c r="J39" i="9" s="1"/>
  <c r="C40" i="9"/>
  <c r="D40" i="9"/>
  <c r="C41" i="9"/>
  <c r="D41" i="9" s="1"/>
  <c r="I42" i="9"/>
  <c r="I43" i="9"/>
  <c r="J43" i="9" s="1"/>
  <c r="I44" i="9"/>
  <c r="J44" i="9"/>
  <c r="C45" i="9"/>
  <c r="D45" i="9" s="1"/>
  <c r="I46" i="9"/>
  <c r="I47" i="9"/>
  <c r="J47" i="9" s="1"/>
  <c r="I48" i="9"/>
  <c r="J48" i="9"/>
  <c r="C49" i="9"/>
  <c r="D49" i="9" s="1"/>
  <c r="I50" i="9"/>
  <c r="J50" i="9"/>
  <c r="I51" i="9"/>
  <c r="J51" i="9" s="1"/>
  <c r="C53" i="9"/>
  <c r="D53" i="9"/>
  <c r="I53" i="9"/>
  <c r="J53" i="9" s="1"/>
  <c r="C55" i="9"/>
  <c r="I55" i="9"/>
  <c r="J55" i="9" s="1"/>
  <c r="C57" i="9"/>
  <c r="D57" i="9"/>
  <c r="I57" i="9"/>
  <c r="J57" i="9" s="1"/>
  <c r="C59" i="9"/>
  <c r="I59" i="9"/>
  <c r="J59" i="9" s="1"/>
  <c r="C61" i="9"/>
  <c r="D61" i="9"/>
  <c r="I61" i="9"/>
  <c r="J61" i="9" s="1"/>
  <c r="C63" i="9"/>
  <c r="I63" i="9"/>
  <c r="J63" i="9" s="1"/>
  <c r="C65" i="9"/>
  <c r="D65" i="9"/>
  <c r="I65" i="9"/>
  <c r="J65" i="9" s="1"/>
  <c r="C67" i="9"/>
  <c r="I67" i="9"/>
  <c r="J67" i="9" s="1"/>
  <c r="C69" i="9"/>
  <c r="D69" i="9"/>
  <c r="I69" i="9"/>
  <c r="J69" i="9" s="1"/>
  <c r="C71" i="9"/>
  <c r="I71" i="9"/>
  <c r="J71" i="9" s="1"/>
  <c r="C73" i="9"/>
  <c r="D73" i="9"/>
  <c r="I73" i="9"/>
  <c r="J73" i="9" s="1"/>
  <c r="C75" i="9"/>
  <c r="C76" i="9"/>
  <c r="D76" i="9" s="1"/>
  <c r="I78" i="9"/>
  <c r="J78" i="9"/>
  <c r="I80" i="9"/>
  <c r="J80" i="9" s="1"/>
  <c r="I82" i="9"/>
  <c r="J82" i="9"/>
  <c r="I84" i="9"/>
  <c r="J84" i="9" s="1"/>
  <c r="I86" i="9"/>
  <c r="J86" i="9"/>
  <c r="I88" i="9"/>
  <c r="J88" i="9" s="1"/>
  <c r="I90" i="9"/>
  <c r="J90" i="9"/>
  <c r="I92" i="9"/>
  <c r="J92" i="9" s="1"/>
  <c r="I94" i="9"/>
  <c r="J94" i="9"/>
  <c r="I96" i="9"/>
  <c r="J96" i="9" s="1"/>
  <c r="I98" i="9"/>
  <c r="J98" i="9"/>
  <c r="I100" i="9"/>
  <c r="J100" i="9" s="1"/>
  <c r="I102" i="9"/>
  <c r="J102" i="9"/>
  <c r="I104" i="9"/>
  <c r="J104" i="9" s="1"/>
  <c r="I106" i="9"/>
  <c r="J106" i="9"/>
  <c r="I108" i="9"/>
  <c r="I110" i="9"/>
  <c r="J110" i="9" s="1"/>
  <c r="I112" i="9"/>
  <c r="J112" i="9"/>
  <c r="I114" i="9"/>
  <c r="J114" i="9" s="1"/>
  <c r="C116" i="9"/>
  <c r="D116" i="9"/>
  <c r="I118" i="9"/>
  <c r="J118" i="9" s="1"/>
  <c r="I119" i="9"/>
  <c r="J119" i="9"/>
  <c r="I120" i="9"/>
  <c r="J120" i="9" s="1"/>
  <c r="C122" i="9"/>
  <c r="D122" i="9"/>
  <c r="C123" i="9"/>
  <c r="D123" i="9" s="1"/>
  <c r="I123" i="9"/>
  <c r="J123" i="9"/>
  <c r="C124" i="9"/>
  <c r="D124" i="9" s="1"/>
  <c r="C125" i="9"/>
  <c r="D125" i="9"/>
  <c r="I125" i="9"/>
  <c r="J125" i="9" s="1"/>
  <c r="I126" i="9"/>
  <c r="C127" i="9"/>
  <c r="D127" i="9" s="1"/>
  <c r="I127" i="9"/>
  <c r="C128" i="9"/>
  <c r="D128" i="9"/>
  <c r="C129" i="9"/>
  <c r="D129" i="9" s="1"/>
  <c r="I129" i="9"/>
  <c r="J129" i="9"/>
  <c r="C130" i="9"/>
  <c r="D130" i="9" s="1"/>
  <c r="C131" i="9"/>
  <c r="C132" i="9"/>
  <c r="D132" i="9" s="1"/>
  <c r="C133" i="9"/>
  <c r="D133" i="9"/>
  <c r="I133" i="9"/>
  <c r="J133" i="9" s="1"/>
  <c r="C134" i="9"/>
  <c r="I134" i="9"/>
  <c r="J134" i="9" s="1"/>
  <c r="I136" i="9"/>
  <c r="J136" i="9"/>
  <c r="K136" i="9" s="1"/>
  <c r="L136" i="9" s="1"/>
  <c r="R136" i="13"/>
  <c r="H134" i="12"/>
  <c r="J134" i="12" s="1"/>
  <c r="Q134" i="12"/>
  <c r="H126" i="12"/>
  <c r="J126" i="12"/>
  <c r="P126" i="12"/>
  <c r="D126" i="12"/>
  <c r="H124" i="12"/>
  <c r="J124" i="12"/>
  <c r="Q124" i="12"/>
  <c r="P124" i="12"/>
  <c r="D124" i="12"/>
  <c r="H122" i="12"/>
  <c r="J122" i="12"/>
  <c r="P122" i="12"/>
  <c r="D122" i="12"/>
  <c r="H117" i="12"/>
  <c r="J117" i="12"/>
  <c r="Q117" i="12"/>
  <c r="P117" i="12"/>
  <c r="Q98" i="12"/>
  <c r="P98" i="12"/>
  <c r="H98" i="12"/>
  <c r="J98" i="12" s="1"/>
  <c r="D98" i="12"/>
  <c r="H85" i="12"/>
  <c r="J85" i="12"/>
  <c r="P85" i="12"/>
  <c r="Q85" i="12"/>
  <c r="D85" i="12"/>
  <c r="H81" i="12"/>
  <c r="J81" i="12" s="1"/>
  <c r="Q81" i="12"/>
  <c r="P81" i="12"/>
  <c r="Q74" i="12"/>
  <c r="P74" i="12"/>
  <c r="H74" i="12"/>
  <c r="J74" i="12" s="1"/>
  <c r="H71" i="12"/>
  <c r="J71" i="12"/>
  <c r="Q71" i="12"/>
  <c r="P71" i="12"/>
  <c r="H66" i="12"/>
  <c r="J66" i="12"/>
  <c r="Q66" i="12"/>
  <c r="P66" i="12"/>
  <c r="Q64" i="12"/>
  <c r="P64" i="12"/>
  <c r="D64" i="12"/>
  <c r="H62" i="12"/>
  <c r="J62" i="12" s="1"/>
  <c r="Q62" i="12"/>
  <c r="P62" i="12"/>
  <c r="Q33" i="12"/>
  <c r="P33" i="12"/>
  <c r="H33" i="12"/>
  <c r="J33" i="12"/>
  <c r="P22" i="12"/>
  <c r="H22" i="12"/>
  <c r="J22" i="12" s="1"/>
  <c r="D22" i="12"/>
  <c r="H20" i="12"/>
  <c r="J20" i="12"/>
  <c r="P20" i="12"/>
  <c r="Q20" i="12"/>
  <c r="D20" i="12"/>
  <c r="H14" i="12"/>
  <c r="P14" i="12"/>
  <c r="Q14" i="12"/>
  <c r="P136" i="13"/>
  <c r="S136" i="13"/>
  <c r="T135" i="13" s="1"/>
  <c r="U135" i="13" s="1"/>
  <c r="D136" i="13"/>
  <c r="Q136" i="13"/>
  <c r="P82" i="13"/>
  <c r="Q82" i="13"/>
  <c r="P76" i="13"/>
  <c r="Q76" i="13"/>
  <c r="R95" i="13" s="1"/>
  <c r="P74" i="13"/>
  <c r="D74" i="13"/>
  <c r="Q74" i="13"/>
  <c r="Q73" i="13"/>
  <c r="R92" i="13"/>
  <c r="P73" i="13"/>
  <c r="D73" i="13"/>
  <c r="Q71" i="13"/>
  <c r="P71" i="13"/>
  <c r="S71" i="13"/>
  <c r="Q55" i="13"/>
  <c r="R74" i="13" s="1"/>
  <c r="P55" i="13"/>
  <c r="P48" i="13"/>
  <c r="S48" i="13" s="1"/>
  <c r="Q48" i="13"/>
  <c r="R67" i="13"/>
  <c r="S67" i="13"/>
  <c r="D48" i="13"/>
  <c r="P46" i="13"/>
  <c r="D46" i="13"/>
  <c r="Q45" i="13"/>
  <c r="R64" i="13" s="1"/>
  <c r="D45" i="13"/>
  <c r="P45" i="13"/>
  <c r="P40" i="13"/>
  <c r="Q40" i="13"/>
  <c r="R59" i="13"/>
  <c r="S59" i="13" s="1"/>
  <c r="D40" i="13"/>
  <c r="Q20" i="13"/>
  <c r="R39" i="13"/>
  <c r="D20" i="13"/>
  <c r="P20" i="13"/>
  <c r="S20" i="13"/>
  <c r="T20" i="13" s="1"/>
  <c r="U20" i="13" s="1"/>
  <c r="Q19" i="13"/>
  <c r="R38" i="13"/>
  <c r="P19" i="13"/>
  <c r="H129" i="7"/>
  <c r="Q129" i="7"/>
  <c r="R129" i="7" s="1"/>
  <c r="P129" i="7"/>
  <c r="P128" i="7"/>
  <c r="Q128" i="7"/>
  <c r="R128" i="7"/>
  <c r="H128" i="7"/>
  <c r="H127" i="7"/>
  <c r="P127" i="7"/>
  <c r="Q127" i="7"/>
  <c r="R127" i="7" s="1"/>
  <c r="P126" i="7"/>
  <c r="P102" i="7"/>
  <c r="H102" i="7"/>
  <c r="Q102" i="7"/>
  <c r="P100" i="7"/>
  <c r="Q100" i="7"/>
  <c r="H100" i="7"/>
  <c r="H97" i="7"/>
  <c r="Q97" i="7"/>
  <c r="P97" i="7"/>
  <c r="P92" i="7"/>
  <c r="H92" i="7"/>
  <c r="P87" i="9"/>
  <c r="P86" i="9"/>
  <c r="D86" i="9"/>
  <c r="P84" i="9"/>
  <c r="P83" i="9"/>
  <c r="D83" i="9"/>
  <c r="P82" i="9"/>
  <c r="J26" i="12"/>
  <c r="J90" i="12"/>
  <c r="J29" i="10"/>
  <c r="J26" i="10"/>
  <c r="D105" i="9"/>
  <c r="D38" i="9"/>
  <c r="P48" i="10"/>
  <c r="R53" i="13"/>
  <c r="R121" i="13"/>
  <c r="D110" i="13"/>
  <c r="R57" i="7"/>
  <c r="R123" i="7"/>
  <c r="R130" i="7"/>
  <c r="S15" i="13"/>
  <c r="R65" i="13"/>
  <c r="R69" i="13"/>
  <c r="S69" i="13" s="1"/>
  <c r="P89" i="13"/>
  <c r="S89" i="13" s="1"/>
  <c r="P44" i="12"/>
  <c r="Q90" i="12"/>
  <c r="R132" i="13"/>
  <c r="R60" i="7"/>
  <c r="R64" i="7"/>
  <c r="R90" i="13"/>
  <c r="S90" i="13"/>
  <c r="R108" i="13"/>
  <c r="R27" i="13"/>
  <c r="R76" i="13"/>
  <c r="R101" i="13"/>
  <c r="S101" i="13" s="1"/>
  <c r="R21" i="13"/>
  <c r="S21" i="13" s="1"/>
  <c r="T21" i="13"/>
  <c r="U21" i="13"/>
  <c r="R93" i="13"/>
  <c r="R49" i="13"/>
  <c r="S49" i="13"/>
  <c r="R77" i="13"/>
  <c r="S77" i="13" s="1"/>
  <c r="R55" i="13"/>
  <c r="S55" i="13"/>
  <c r="R25" i="13"/>
  <c r="S25" i="13" s="1"/>
  <c r="T25" i="13" s="1"/>
  <c r="U25" i="13" s="1"/>
  <c r="R18" i="13"/>
  <c r="R78" i="13"/>
  <c r="S78" i="13"/>
  <c r="R37" i="13"/>
  <c r="S37" i="13" s="1"/>
  <c r="R91" i="13"/>
  <c r="S91" i="13"/>
  <c r="R23" i="13"/>
  <c r="S23" i="13" s="1"/>
  <c r="T23" i="13" s="1"/>
  <c r="U23" i="13" s="1"/>
  <c r="R19" i="13"/>
  <c r="S19" i="13"/>
  <c r="T19" i="13" s="1"/>
  <c r="U19" i="13" s="1"/>
  <c r="R34" i="13"/>
  <c r="R68" i="13"/>
  <c r="S68" i="13" s="1"/>
  <c r="R88" i="7"/>
  <c r="R70" i="7"/>
  <c r="R58" i="7"/>
  <c r="R42" i="7"/>
  <c r="R26" i="7"/>
  <c r="R53" i="7"/>
  <c r="R29" i="7"/>
  <c r="R71" i="7"/>
  <c r="O121" i="9"/>
  <c r="O57" i="9"/>
  <c r="O37" i="9"/>
  <c r="O90" i="9"/>
  <c r="O114" i="9"/>
  <c r="O133" i="9"/>
  <c r="O55" i="9"/>
  <c r="O63" i="9"/>
  <c r="O71" i="9"/>
  <c r="O103" i="9"/>
  <c r="O130" i="9"/>
  <c r="O31" i="9"/>
  <c r="O24" i="9"/>
  <c r="O42" i="9"/>
  <c r="O17" i="9"/>
  <c r="O97" i="9"/>
  <c r="O69" i="9"/>
  <c r="D130" i="12"/>
  <c r="D28" i="12"/>
  <c r="J127" i="9"/>
  <c r="J108" i="9"/>
  <c r="D37" i="9"/>
  <c r="D33" i="9"/>
  <c r="J27" i="9"/>
  <c r="O56" i="9"/>
  <c r="O85" i="9"/>
  <c r="O119" i="9"/>
  <c r="O18" i="9"/>
  <c r="O28" i="9"/>
  <c r="O35" i="9"/>
  <c r="R34" i="9" s="1"/>
  <c r="O125" i="9"/>
  <c r="O99" i="9"/>
  <c r="O70" i="9"/>
  <c r="O54" i="9"/>
  <c r="R53" i="9" s="1"/>
  <c r="S53" i="9" s="1"/>
  <c r="O120" i="9"/>
  <c r="O104" i="9"/>
  <c r="O88" i="9"/>
  <c r="C20" i="9"/>
  <c r="D20" i="9" s="1"/>
  <c r="C24" i="9"/>
  <c r="D24" i="9" s="1"/>
  <c r="C28" i="9"/>
  <c r="D28" i="9"/>
  <c r="O21" i="9"/>
  <c r="D44" i="12"/>
  <c r="I17" i="9"/>
  <c r="J17" i="9" s="1"/>
  <c r="I25" i="9"/>
  <c r="J25" i="9"/>
  <c r="C31" i="9"/>
  <c r="D31" i="9" s="1"/>
  <c r="C35" i="9"/>
  <c r="D35" i="9"/>
  <c r="C39" i="9"/>
  <c r="D39" i="9" s="1"/>
  <c r="I41" i="9"/>
  <c r="J41" i="9"/>
  <c r="I45" i="9"/>
  <c r="J45" i="9" s="1"/>
  <c r="I49" i="9"/>
  <c r="J49" i="9"/>
  <c r="C54" i="9"/>
  <c r="D54" i="9" s="1"/>
  <c r="C56" i="9"/>
  <c r="D56" i="9"/>
  <c r="C58" i="9"/>
  <c r="D58" i="9" s="1"/>
  <c r="C60" i="9"/>
  <c r="D60" i="9"/>
  <c r="C70" i="9"/>
  <c r="D70" i="9" s="1"/>
  <c r="C72" i="9"/>
  <c r="D72" i="9"/>
  <c r="C74" i="9"/>
  <c r="D74" i="9" s="1"/>
  <c r="I77" i="9"/>
  <c r="J77" i="9"/>
  <c r="C79" i="9"/>
  <c r="C82" i="9"/>
  <c r="D82" i="9"/>
  <c r="I85" i="9"/>
  <c r="J85" i="9" s="1"/>
  <c r="C87" i="9"/>
  <c r="D87" i="9"/>
  <c r="C90" i="9"/>
  <c r="D90" i="9" s="1"/>
  <c r="I93" i="9"/>
  <c r="J93" i="9"/>
  <c r="C95" i="9"/>
  <c r="D95" i="9" s="1"/>
  <c r="C98" i="9"/>
  <c r="D98" i="9"/>
  <c r="I101" i="9"/>
  <c r="J101" i="9" s="1"/>
  <c r="C103" i="9"/>
  <c r="D103" i="9"/>
  <c r="C106" i="9"/>
  <c r="D106" i="9" s="1"/>
  <c r="I109" i="9"/>
  <c r="J109" i="9"/>
  <c r="C111" i="9"/>
  <c r="D111" i="9" s="1"/>
  <c r="C114" i="9"/>
  <c r="D114" i="9"/>
  <c r="I117" i="9"/>
  <c r="C119" i="9"/>
  <c r="D119" i="9"/>
  <c r="I121" i="9"/>
  <c r="I124" i="9"/>
  <c r="J124" i="9"/>
  <c r="I128" i="9"/>
  <c r="J128" i="9" s="1"/>
  <c r="I135" i="9"/>
  <c r="J135" i="9"/>
  <c r="C136" i="9"/>
  <c r="D136" i="9" s="1"/>
  <c r="C27" i="9"/>
  <c r="D27" i="9"/>
  <c r="C36" i="9"/>
  <c r="D36" i="9" s="1"/>
  <c r="C46" i="9"/>
  <c r="D46" i="9"/>
  <c r="I75" i="9"/>
  <c r="J75" i="9" s="1"/>
  <c r="C77" i="9"/>
  <c r="D77" i="9"/>
  <c r="C84" i="9"/>
  <c r="D84" i="9" s="1"/>
  <c r="I91" i="9"/>
  <c r="J91" i="9"/>
  <c r="C93" i="9"/>
  <c r="D93" i="9" s="1"/>
  <c r="C100" i="9"/>
  <c r="D100" i="9"/>
  <c r="I107" i="9"/>
  <c r="J107" i="9" s="1"/>
  <c r="C109" i="9"/>
  <c r="D109" i="9"/>
  <c r="I116" i="9"/>
  <c r="J116" i="9" s="1"/>
  <c r="C121" i="9"/>
  <c r="D121" i="9"/>
  <c r="I132" i="9"/>
  <c r="J132" i="9" s="1"/>
  <c r="Q48" i="12"/>
  <c r="D90" i="13"/>
  <c r="D119" i="13"/>
  <c r="J29" i="12"/>
  <c r="P69" i="10"/>
  <c r="P23" i="10"/>
  <c r="Q39" i="10"/>
  <c r="J133" i="12"/>
  <c r="J95" i="12"/>
  <c r="J93" i="12"/>
  <c r="J60" i="12"/>
  <c r="J68" i="13"/>
  <c r="J66" i="13"/>
  <c r="J58" i="13"/>
  <c r="J56" i="13"/>
  <c r="J34" i="13"/>
  <c r="S18" i="13"/>
  <c r="T18" i="13" s="1"/>
  <c r="U18" i="13" s="1"/>
  <c r="C81" i="9"/>
  <c r="D81" i="9" s="1"/>
  <c r="H132" i="12"/>
  <c r="J132" i="12" s="1"/>
  <c r="P132" i="12"/>
  <c r="H123" i="12"/>
  <c r="J123" i="12" s="1"/>
  <c r="K122" i="12" s="1"/>
  <c r="Q123" i="12"/>
  <c r="H121" i="12"/>
  <c r="J121" i="12" s="1"/>
  <c r="Q121" i="12"/>
  <c r="P121" i="12"/>
  <c r="H115" i="12"/>
  <c r="J115" i="12" s="1"/>
  <c r="P115" i="12"/>
  <c r="H110" i="12"/>
  <c r="J110" i="12"/>
  <c r="P110" i="12"/>
  <c r="Q110" i="12"/>
  <c r="H105" i="12"/>
  <c r="J105" i="12" s="1"/>
  <c r="P105" i="12"/>
  <c r="Q105" i="12"/>
  <c r="H103" i="12"/>
  <c r="J103" i="12"/>
  <c r="Q103" i="12"/>
  <c r="H101" i="12"/>
  <c r="J101" i="12" s="1"/>
  <c r="Q101" i="12"/>
  <c r="H88" i="12"/>
  <c r="J88" i="12" s="1"/>
  <c r="P88" i="12"/>
  <c r="Q84" i="12"/>
  <c r="H84" i="12"/>
  <c r="J84" i="12"/>
  <c r="H79" i="12"/>
  <c r="J79" i="12"/>
  <c r="Q79" i="12"/>
  <c r="P79" i="12"/>
  <c r="H72" i="12"/>
  <c r="J72" i="12" s="1"/>
  <c r="Q72" i="12"/>
  <c r="Q68" i="12"/>
  <c r="P68" i="12"/>
  <c r="H65" i="12"/>
  <c r="J65" i="12"/>
  <c r="Q65" i="12"/>
  <c r="H63" i="12"/>
  <c r="J63" i="12"/>
  <c r="P63" i="12"/>
  <c r="H59" i="12"/>
  <c r="J59" i="12"/>
  <c r="Q59" i="12"/>
  <c r="P59" i="12"/>
  <c r="Q47" i="12"/>
  <c r="P47" i="12"/>
  <c r="H47" i="12"/>
  <c r="J47" i="12"/>
  <c r="Q45" i="12"/>
  <c r="H45" i="12"/>
  <c r="J45" i="12" s="1"/>
  <c r="Q41" i="12"/>
  <c r="H41" i="12"/>
  <c r="J41" i="12" s="1"/>
  <c r="P34" i="12"/>
  <c r="Q34" i="12"/>
  <c r="Q27" i="12"/>
  <c r="H27" i="12"/>
  <c r="J27" i="12"/>
  <c r="C15" i="12"/>
  <c r="C36" i="12"/>
  <c r="D36" i="12" s="1"/>
  <c r="C39" i="12"/>
  <c r="D39" i="12" s="1"/>
  <c r="P130" i="13"/>
  <c r="Q130" i="13"/>
  <c r="P122" i="13"/>
  <c r="D122" i="13"/>
  <c r="Q121" i="13"/>
  <c r="P121" i="13"/>
  <c r="S121" i="13" s="1"/>
  <c r="D121" i="13"/>
  <c r="Q115" i="13"/>
  <c r="R134" i="13"/>
  <c r="P115" i="13"/>
  <c r="S115" i="13" s="1"/>
  <c r="P102" i="13"/>
  <c r="S102" i="13"/>
  <c r="D102" i="13"/>
  <c r="P96" i="13"/>
  <c r="S96" i="13" s="1"/>
  <c r="D96" i="13"/>
  <c r="Q95" i="13"/>
  <c r="R114" i="13" s="1"/>
  <c r="D95" i="13"/>
  <c r="P95" i="13"/>
  <c r="S95" i="13" s="1"/>
  <c r="P94" i="13"/>
  <c r="S94" i="13"/>
  <c r="Q93" i="13"/>
  <c r="R112" i="13" s="1"/>
  <c r="P93" i="13"/>
  <c r="P92" i="13"/>
  <c r="Q92" i="13"/>
  <c r="R111" i="13"/>
  <c r="S111" i="13"/>
  <c r="P86" i="13"/>
  <c r="S86" i="13" s="1"/>
  <c r="Q86" i="13"/>
  <c r="R105" i="13"/>
  <c r="S105" i="13" s="1"/>
  <c r="P80" i="13"/>
  <c r="D80" i="13"/>
  <c r="Q80" i="13"/>
  <c r="R99" i="13"/>
  <c r="S99" i="13" s="1"/>
  <c r="Q79" i="13"/>
  <c r="R98" i="13"/>
  <c r="S98" i="13"/>
  <c r="P79" i="13"/>
  <c r="P68" i="13"/>
  <c r="D68" i="13"/>
  <c r="P66" i="13"/>
  <c r="S66" i="13" s="1"/>
  <c r="D66" i="13"/>
  <c r="Q65" i="13"/>
  <c r="R84" i="13"/>
  <c r="P65" i="13"/>
  <c r="Q63" i="13"/>
  <c r="R82" i="13"/>
  <c r="P63" i="13"/>
  <c r="Q61" i="13"/>
  <c r="R80" i="13"/>
  <c r="S80" i="13"/>
  <c r="P61" i="13"/>
  <c r="S61" i="13" s="1"/>
  <c r="P58" i="13"/>
  <c r="D58" i="13"/>
  <c r="P56" i="13"/>
  <c r="Q56" i="13"/>
  <c r="R75" i="13"/>
  <c r="S75" i="13"/>
  <c r="D56" i="13"/>
  <c r="Q39" i="13"/>
  <c r="R58" i="13"/>
  <c r="S58" i="13"/>
  <c r="D39" i="13"/>
  <c r="P39" i="13"/>
  <c r="S39" i="13" s="1"/>
  <c r="P34" i="13"/>
  <c r="D34" i="13"/>
  <c r="P26" i="13"/>
  <c r="S26" i="13" s="1"/>
  <c r="T26" i="13" s="1"/>
  <c r="U26" i="13"/>
  <c r="Q26" i="13"/>
  <c r="R45" i="13"/>
  <c r="S45" i="13"/>
  <c r="H135" i="7"/>
  <c r="P135" i="7"/>
  <c r="H113" i="7"/>
  <c r="P113" i="7"/>
  <c r="H105" i="7"/>
  <c r="Q105" i="7"/>
  <c r="P105" i="7"/>
  <c r="Q61" i="7"/>
  <c r="R61" i="7" s="1"/>
  <c r="P50" i="7"/>
  <c r="Q50" i="7"/>
  <c r="R50" i="7"/>
  <c r="H41" i="7"/>
  <c r="Q41" i="7"/>
  <c r="R41" i="7"/>
  <c r="H37" i="7"/>
  <c r="P37" i="7"/>
  <c r="Q37" i="7"/>
  <c r="R37" i="7"/>
  <c r="H19" i="7"/>
  <c r="Q19" i="7"/>
  <c r="R19" i="7"/>
  <c r="Q127" i="10"/>
  <c r="D127" i="10"/>
  <c r="Q126" i="10"/>
  <c r="D126" i="10"/>
  <c r="Q123" i="10"/>
  <c r="D123" i="10"/>
  <c r="Q121" i="10"/>
  <c r="D121" i="10"/>
  <c r="P118" i="10"/>
  <c r="Q118" i="10"/>
  <c r="Q111" i="10"/>
  <c r="D111" i="10"/>
  <c r="P72" i="10"/>
  <c r="Q72" i="10"/>
  <c r="P80" i="9"/>
  <c r="D80" i="9"/>
  <c r="P48" i="9"/>
  <c r="D48" i="9"/>
  <c r="J128" i="12"/>
  <c r="J127" i="12"/>
  <c r="J107" i="12"/>
  <c r="J91" i="12"/>
  <c r="J24" i="12"/>
  <c r="D15" i="12"/>
  <c r="J107" i="13"/>
  <c r="J106" i="13"/>
  <c r="J74" i="13"/>
  <c r="J52" i="13"/>
  <c r="J48" i="13"/>
  <c r="J46" i="13"/>
  <c r="J40" i="13"/>
  <c r="J36" i="13"/>
  <c r="J21" i="13"/>
  <c r="J20" i="13"/>
  <c r="J93" i="10"/>
  <c r="J89" i="10"/>
  <c r="P106" i="7"/>
  <c r="H106" i="7"/>
  <c r="P98" i="7"/>
  <c r="H33" i="7"/>
  <c r="Q33" i="7"/>
  <c r="P20" i="7"/>
  <c r="H20" i="7"/>
  <c r="I30" i="7"/>
  <c r="J30" i="7" s="1"/>
  <c r="C60" i="7"/>
  <c r="D60" i="7" s="1"/>
  <c r="I81" i="7"/>
  <c r="C113" i="7"/>
  <c r="D113" i="7" s="1"/>
  <c r="Q135" i="10"/>
  <c r="P135" i="10"/>
  <c r="Q26" i="10"/>
  <c r="P26" i="10"/>
  <c r="Q52" i="9"/>
  <c r="R52" i="9" s="1"/>
  <c r="J52" i="9"/>
  <c r="J109" i="12"/>
  <c r="J104" i="12"/>
  <c r="J77" i="12"/>
  <c r="J42" i="12"/>
  <c r="R43" i="9"/>
  <c r="R32" i="9"/>
  <c r="R16" i="9"/>
  <c r="S16" i="9" s="1"/>
  <c r="S43" i="9"/>
  <c r="K127" i="12"/>
  <c r="L127" i="12"/>
  <c r="D18" i="12"/>
  <c r="D75" i="13"/>
  <c r="P121" i="10"/>
  <c r="P63" i="10"/>
  <c r="T14" i="13"/>
  <c r="T15" i="13"/>
  <c r="U15" i="13"/>
  <c r="S34" i="13"/>
  <c r="S93" i="13"/>
  <c r="S65" i="13"/>
  <c r="K128" i="12"/>
  <c r="L128" i="12"/>
  <c r="S30" i="7"/>
  <c r="S92" i="13"/>
  <c r="T136" i="13"/>
  <c r="U136" i="13"/>
  <c r="S56" i="13"/>
  <c r="E136" i="13"/>
  <c r="F136" i="13" s="1"/>
  <c r="R74" i="9"/>
  <c r="S74" i="9"/>
  <c r="R58" i="9"/>
  <c r="S58" i="9"/>
  <c r="R114" i="9"/>
  <c r="S114" i="9" s="1"/>
  <c r="R100" i="9"/>
  <c r="R72" i="9"/>
  <c r="S72" i="9" s="1"/>
  <c r="R56" i="9"/>
  <c r="S56" i="9" s="1"/>
  <c r="R57" i="9"/>
  <c r="S57" i="9"/>
  <c r="R51" i="9"/>
  <c r="S51" i="9" s="1"/>
  <c r="R136" i="9"/>
  <c r="S136" i="9"/>
  <c r="T136" i="9"/>
  <c r="U136" i="9" s="1"/>
  <c r="R107" i="9"/>
  <c r="S107" i="9" s="1"/>
  <c r="R106" i="9"/>
  <c r="S106" i="9" s="1"/>
  <c r="R73" i="9"/>
  <c r="S73" i="9"/>
  <c r="R27" i="9"/>
  <c r="R19" i="9"/>
  <c r="R40" i="9"/>
  <c r="S40" i="9" s="1"/>
  <c r="R24" i="9"/>
  <c r="S24" i="9"/>
  <c r="R59" i="9"/>
  <c r="R37" i="9"/>
  <c r="S37" i="9" s="1"/>
  <c r="R131" i="9"/>
  <c r="R67" i="9"/>
  <c r="R45" i="9"/>
  <c r="S45" i="9"/>
  <c r="R29" i="9"/>
  <c r="S29" i="9" s="1"/>
  <c r="R21" i="9"/>
  <c r="S21" i="9"/>
  <c r="R14" i="9"/>
  <c r="R26" i="9"/>
  <c r="S26" i="9"/>
  <c r="R122" i="9"/>
  <c r="S122" i="9" s="1"/>
  <c r="R124" i="9"/>
  <c r="S124" i="9"/>
  <c r="R47" i="9"/>
  <c r="S47" i="9"/>
  <c r="R15" i="9"/>
  <c r="R36" i="9"/>
  <c r="S36" i="9"/>
  <c r="R33" i="9"/>
  <c r="S33" i="9"/>
  <c r="R18" i="9"/>
  <c r="S18" i="9" s="1"/>
  <c r="R129" i="9"/>
  <c r="S129" i="9" s="1"/>
  <c r="R71" i="9"/>
  <c r="R39" i="9"/>
  <c r="S39" i="9"/>
  <c r="R118" i="9"/>
  <c r="S118" i="9" s="1"/>
  <c r="R83" i="9"/>
  <c r="S83" i="9" s="1"/>
  <c r="R133" i="9"/>
  <c r="S133" i="9"/>
  <c r="R120" i="9"/>
  <c r="S120" i="9" s="1"/>
  <c r="R69" i="9"/>
  <c r="S69" i="9" s="1"/>
  <c r="R77" i="9"/>
  <c r="S77" i="9" s="1"/>
  <c r="R130" i="9"/>
  <c r="S130" i="9" s="1"/>
  <c r="R123" i="9"/>
  <c r="S123" i="9"/>
  <c r="R23" i="9"/>
  <c r="R75" i="9"/>
  <c r="R68" i="9"/>
  <c r="S68" i="9" s="1"/>
  <c r="R127" i="9"/>
  <c r="S127" i="9" s="1"/>
  <c r="R116" i="9"/>
  <c r="R22" i="9"/>
  <c r="S22" i="9" s="1"/>
  <c r="R112" i="9"/>
  <c r="S112" i="9" s="1"/>
  <c r="R44" i="9"/>
  <c r="S44" i="9"/>
  <c r="R20" i="9"/>
  <c r="S20" i="9" s="1"/>
  <c r="R49" i="9"/>
  <c r="S49" i="9"/>
  <c r="R25" i="9"/>
  <c r="S25" i="9" s="1"/>
  <c r="R17" i="9"/>
  <c r="R41" i="9"/>
  <c r="S41" i="9"/>
  <c r="R55" i="9"/>
  <c r="R108" i="9"/>
  <c r="R128" i="9"/>
  <c r="S128" i="9" s="1"/>
  <c r="S135" i="9"/>
  <c r="T135" i="9" s="1"/>
  <c r="U135" i="9" s="1"/>
  <c r="R115" i="9"/>
  <c r="S115" i="9" s="1"/>
  <c r="R48" i="9"/>
  <c r="S48" i="9"/>
  <c r="R110" i="9"/>
  <c r="S110" i="9" s="1"/>
  <c r="R132" i="9"/>
  <c r="S132" i="9" s="1"/>
  <c r="R111" i="9"/>
  <c r="S111" i="9" s="1"/>
  <c r="R134" i="9"/>
  <c r="R54" i="9"/>
  <c r="S54" i="9" s="1"/>
  <c r="R70" i="9"/>
  <c r="S70" i="9" s="1"/>
  <c r="R119" i="9"/>
  <c r="S119" i="9" s="1"/>
  <c r="S74" i="13"/>
  <c r="S82" i="13"/>
  <c r="L122" i="12"/>
  <c r="K124" i="12"/>
  <c r="L124" i="12" s="1"/>
  <c r="S32" i="9"/>
  <c r="S63" i="13"/>
  <c r="S46" i="13"/>
  <c r="S119" i="13"/>
  <c r="I17" i="12"/>
  <c r="E122" i="12"/>
  <c r="F122" i="12" s="1"/>
  <c r="E123" i="12"/>
  <c r="F123" i="12"/>
  <c r="E120" i="12"/>
  <c r="F120" i="12" s="1"/>
  <c r="E121" i="12"/>
  <c r="F121" i="12"/>
  <c r="E124" i="12"/>
  <c r="F124" i="12"/>
  <c r="J87" i="12"/>
  <c r="K119" i="12"/>
  <c r="L119" i="12" s="1"/>
  <c r="K121" i="12"/>
  <c r="L121" i="12" s="1"/>
  <c r="K123" i="12"/>
  <c r="L123" i="12" s="1"/>
  <c r="K120" i="12"/>
  <c r="L120" i="12" s="1"/>
  <c r="E119" i="12"/>
  <c r="F119" i="12" s="1"/>
  <c r="E128" i="12"/>
  <c r="F128" i="12" s="1"/>
  <c r="E127" i="12"/>
  <c r="F127" i="12" s="1"/>
  <c r="E126" i="12"/>
  <c r="F126" i="12" s="1"/>
  <c r="E125" i="12"/>
  <c r="F125" i="12" s="1"/>
  <c r="J35" i="12"/>
  <c r="J31" i="12"/>
  <c r="E135" i="13"/>
  <c r="F135" i="13" s="1"/>
  <c r="I16" i="13"/>
  <c r="J118" i="13"/>
  <c r="K134" i="9"/>
  <c r="L134" i="9" s="1"/>
  <c r="K132" i="9"/>
  <c r="L132" i="9"/>
  <c r="K133" i="9"/>
  <c r="L133" i="9"/>
  <c r="K131" i="9"/>
  <c r="L131" i="9"/>
  <c r="K129" i="9"/>
  <c r="L129" i="9"/>
  <c r="K130" i="9"/>
  <c r="L130" i="9"/>
  <c r="K135" i="9"/>
  <c r="L135" i="9"/>
  <c r="K128" i="9"/>
  <c r="L128" i="9" s="1"/>
  <c r="K127" i="9"/>
  <c r="L127" i="9"/>
  <c r="I64" i="10"/>
  <c r="C64" i="10"/>
  <c r="D64" i="10" s="1"/>
  <c r="I61" i="10"/>
  <c r="J61" i="10" s="1"/>
  <c r="C61" i="10"/>
  <c r="D61" i="10" s="1"/>
  <c r="C57" i="10"/>
  <c r="D57" i="10"/>
  <c r="I56" i="10"/>
  <c r="J56" i="10" s="1"/>
  <c r="C56" i="10"/>
  <c r="D56" i="10" s="1"/>
  <c r="I54" i="10"/>
  <c r="C54" i="10"/>
  <c r="D54" i="10" s="1"/>
  <c r="I51" i="10"/>
  <c r="C51" i="10"/>
  <c r="D51" i="10"/>
  <c r="I45" i="10"/>
  <c r="C45" i="10"/>
  <c r="D45" i="10"/>
  <c r="I43" i="10"/>
  <c r="C43" i="10"/>
  <c r="D43" i="10" s="1"/>
  <c r="I41" i="10"/>
  <c r="J41" i="10" s="1"/>
  <c r="C41" i="10"/>
  <c r="D41" i="10" s="1"/>
  <c r="I39" i="10"/>
  <c r="C39" i="10"/>
  <c r="D39" i="10"/>
  <c r="I38" i="10"/>
  <c r="C38" i="10"/>
  <c r="D38" i="10"/>
  <c r="I36" i="10"/>
  <c r="J36" i="10" s="1"/>
  <c r="C36" i="10"/>
  <c r="D36" i="10" s="1"/>
  <c r="C31" i="10"/>
  <c r="D31" i="10"/>
  <c r="I30" i="10"/>
  <c r="C30" i="10"/>
  <c r="D30" i="10"/>
  <c r="I25" i="10"/>
  <c r="J25" i="10" s="1"/>
  <c r="C25" i="10"/>
  <c r="D25" i="10" s="1"/>
  <c r="C24" i="10"/>
  <c r="D24" i="10"/>
  <c r="K118" i="10"/>
  <c r="L118" i="10" s="1"/>
  <c r="K119" i="10"/>
  <c r="L119" i="10" s="1"/>
  <c r="K117" i="10"/>
  <c r="L117" i="10"/>
  <c r="K127" i="10"/>
  <c r="L127" i="10" s="1"/>
  <c r="K128" i="10"/>
  <c r="L128" i="10"/>
  <c r="K124" i="10"/>
  <c r="L124" i="10" s="1"/>
  <c r="K123" i="10"/>
  <c r="L123" i="10"/>
  <c r="K125" i="10"/>
  <c r="L125" i="10"/>
  <c r="K120" i="10"/>
  <c r="L120" i="10" s="1"/>
  <c r="K121" i="10"/>
  <c r="L121" i="10"/>
  <c r="K122" i="10"/>
  <c r="L122" i="10" s="1"/>
  <c r="J17" i="12"/>
  <c r="J16" i="13"/>
  <c r="S16" i="13"/>
  <c r="T16" i="13"/>
  <c r="U16" i="13" s="1"/>
  <c r="J30" i="10"/>
  <c r="J64" i="10"/>
  <c r="J38" i="10"/>
  <c r="J39" i="10"/>
  <c r="J43" i="10"/>
  <c r="J45" i="10"/>
  <c r="J51" i="10"/>
  <c r="J54" i="10"/>
  <c r="K131" i="10"/>
  <c r="L131" i="10"/>
  <c r="K132" i="10"/>
  <c r="L132" i="10" s="1"/>
  <c r="K135" i="10"/>
  <c r="L135" i="10"/>
  <c r="K136" i="10"/>
  <c r="L136" i="10" s="1"/>
  <c r="R44" i="13"/>
  <c r="S44" i="13" s="1"/>
  <c r="R43" i="13"/>
  <c r="D134" i="13"/>
  <c r="D101" i="13"/>
  <c r="P115" i="10"/>
  <c r="P18" i="10"/>
  <c r="J111" i="9"/>
  <c r="D108" i="13"/>
  <c r="P53" i="13"/>
  <c r="S53" i="13" s="1"/>
  <c r="D53" i="13"/>
  <c r="D33" i="13"/>
  <c r="D30" i="13"/>
  <c r="D25" i="13"/>
  <c r="D112" i="10"/>
  <c r="P95" i="10"/>
  <c r="D67" i="10"/>
  <c r="D62" i="10"/>
  <c r="P50" i="10"/>
  <c r="P30" i="9"/>
  <c r="E133" i="13"/>
  <c r="F133" i="13" s="1"/>
  <c r="E134" i="13"/>
  <c r="F134" i="13"/>
  <c r="K43" i="10" l="1"/>
  <c r="L43" i="10" s="1"/>
  <c r="K48" i="10"/>
  <c r="L48" i="10" s="1"/>
  <c r="K30" i="10"/>
  <c r="L30" i="10" s="1"/>
  <c r="E112" i="10"/>
  <c r="F112" i="10" s="1"/>
  <c r="K41" i="10"/>
  <c r="L41" i="10" s="1"/>
  <c r="K60" i="10"/>
  <c r="L60" i="10" s="1"/>
  <c r="K20" i="10"/>
  <c r="L20" i="10" s="1"/>
  <c r="J81" i="7"/>
  <c r="S81" i="7"/>
  <c r="P129" i="12"/>
  <c r="Q129" i="12"/>
  <c r="H129" i="12"/>
  <c r="J129" i="12" s="1"/>
  <c r="D129" i="12"/>
  <c r="Q118" i="12"/>
  <c r="D118" i="12"/>
  <c r="P118" i="12"/>
  <c r="H118" i="12"/>
  <c r="J118" i="12" s="1"/>
  <c r="P114" i="12"/>
  <c r="D114" i="12"/>
  <c r="H114" i="12"/>
  <c r="J114" i="12" s="1"/>
  <c r="Q114" i="12"/>
  <c r="H75" i="12"/>
  <c r="J75" i="12" s="1"/>
  <c r="Q75" i="12"/>
  <c r="P75" i="12"/>
  <c r="D75" i="12"/>
  <c r="Q61" i="12"/>
  <c r="H61" i="12"/>
  <c r="J61" i="12" s="1"/>
  <c r="P61" i="12"/>
  <c r="D61" i="12"/>
  <c r="H51" i="12"/>
  <c r="J51" i="12" s="1"/>
  <c r="Q51" i="12"/>
  <c r="P51" i="12"/>
  <c r="D51" i="12"/>
  <c r="H25" i="12"/>
  <c r="J25" i="12" s="1"/>
  <c r="Q25" i="12"/>
  <c r="P25" i="12"/>
  <c r="D25" i="12"/>
  <c r="Q132" i="13"/>
  <c r="D132" i="13"/>
  <c r="P132" i="13"/>
  <c r="S132" i="13" s="1"/>
  <c r="Q114" i="13"/>
  <c r="R133" i="13" s="1"/>
  <c r="S133" i="13" s="1"/>
  <c r="D114" i="13"/>
  <c r="E107" i="13" s="1"/>
  <c r="F107" i="13" s="1"/>
  <c r="P114" i="13"/>
  <c r="S114" i="13" s="1"/>
  <c r="S112" i="13"/>
  <c r="P103" i="13"/>
  <c r="Q103" i="13"/>
  <c r="R122" i="13" s="1"/>
  <c r="S122" i="13" s="1"/>
  <c r="D103" i="13"/>
  <c r="Q84" i="13"/>
  <c r="R103" i="13" s="1"/>
  <c r="D84" i="13"/>
  <c r="P84" i="13"/>
  <c r="S84" i="13" s="1"/>
  <c r="P24" i="7"/>
  <c r="Q24" i="7"/>
  <c r="R24" i="7" s="1"/>
  <c r="H24" i="7"/>
  <c r="D21" i="7"/>
  <c r="Q21" i="7"/>
  <c r="R21" i="7" s="1"/>
  <c r="P21" i="7"/>
  <c r="H21" i="7"/>
  <c r="S18" i="7"/>
  <c r="C46" i="7"/>
  <c r="I48" i="7"/>
  <c r="I55" i="7"/>
  <c r="I59" i="7"/>
  <c r="J59" i="7" s="1"/>
  <c r="I65" i="7"/>
  <c r="I94" i="7"/>
  <c r="I110" i="7"/>
  <c r="J110" i="7" s="1"/>
  <c r="I119" i="7"/>
  <c r="C35" i="7"/>
  <c r="D35" i="7" s="1"/>
  <c r="I45" i="7"/>
  <c r="J45" i="7" s="1"/>
  <c r="C47" i="7"/>
  <c r="D47" i="7" s="1"/>
  <c r="I58" i="7"/>
  <c r="C64" i="7"/>
  <c r="D64" i="7" s="1"/>
  <c r="C68" i="7"/>
  <c r="D68" i="7" s="1"/>
  <c r="I78" i="7"/>
  <c r="J78" i="7" s="1"/>
  <c r="I93" i="7"/>
  <c r="J93" i="7" s="1"/>
  <c r="C98" i="7"/>
  <c r="D98" i="7" s="1"/>
  <c r="C99" i="7"/>
  <c r="D99" i="7" s="1"/>
  <c r="I115" i="7"/>
  <c r="C126" i="7"/>
  <c r="D126" i="7" s="1"/>
  <c r="C128" i="7"/>
  <c r="D128" i="7" s="1"/>
  <c r="C135" i="7"/>
  <c r="D135" i="7" s="1"/>
  <c r="I33" i="7"/>
  <c r="J33" i="7" s="1"/>
  <c r="I49" i="7"/>
  <c r="J49" i="7" s="1"/>
  <c r="I50" i="7"/>
  <c r="C56" i="7"/>
  <c r="D56" i="7" s="1"/>
  <c r="I63" i="7"/>
  <c r="I64" i="7"/>
  <c r="I66" i="7"/>
  <c r="J66" i="7" s="1"/>
  <c r="C69" i="7"/>
  <c r="I71" i="7"/>
  <c r="S71" i="7" s="1"/>
  <c r="C79" i="7"/>
  <c r="C82" i="7"/>
  <c r="D82" i="7" s="1"/>
  <c r="I87" i="7"/>
  <c r="S87" i="7" s="1"/>
  <c r="I97" i="7"/>
  <c r="C100" i="7"/>
  <c r="D100" i="7" s="1"/>
  <c r="C120" i="7"/>
  <c r="D120" i="7" s="1"/>
  <c r="C127" i="7"/>
  <c r="D127" i="7" s="1"/>
  <c r="I44" i="7"/>
  <c r="J44" i="7" s="1"/>
  <c r="C51" i="7"/>
  <c r="D51" i="7" s="1"/>
  <c r="C67" i="7"/>
  <c r="D67" i="7" s="1"/>
  <c r="I92" i="7"/>
  <c r="I16" i="7"/>
  <c r="J16" i="7" s="1"/>
  <c r="I17" i="7"/>
  <c r="J17" i="7" s="1"/>
  <c r="C20" i="7"/>
  <c r="D20" i="7" s="1"/>
  <c r="I29" i="7"/>
  <c r="J29" i="7" s="1"/>
  <c r="C33" i="7"/>
  <c r="D33" i="7" s="1"/>
  <c r="I35" i="7"/>
  <c r="J35" i="7" s="1"/>
  <c r="I39" i="7"/>
  <c r="J39" i="7" s="1"/>
  <c r="C15" i="7"/>
  <c r="D15" i="7" s="1"/>
  <c r="I27" i="7"/>
  <c r="J27" i="7" s="1"/>
  <c r="C32" i="7"/>
  <c r="D32" i="7" s="1"/>
  <c r="I37" i="7"/>
  <c r="C39" i="7"/>
  <c r="D39" i="7" s="1"/>
  <c r="C41" i="7"/>
  <c r="D41" i="7" s="1"/>
  <c r="C45" i="7"/>
  <c r="D45" i="7" s="1"/>
  <c r="C54" i="7"/>
  <c r="D54" i="7" s="1"/>
  <c r="C55" i="7"/>
  <c r="D55" i="7" s="1"/>
  <c r="I61" i="7"/>
  <c r="J61" i="7" s="1"/>
  <c r="I62" i="7"/>
  <c r="J62" i="7" s="1"/>
  <c r="I68" i="7"/>
  <c r="C70" i="7"/>
  <c r="D70" i="7" s="1"/>
  <c r="C71" i="7"/>
  <c r="D71" i="7" s="1"/>
  <c r="C73" i="7"/>
  <c r="D73" i="7" s="1"/>
  <c r="C74" i="7"/>
  <c r="D74" i="7" s="1"/>
  <c r="C75" i="7"/>
  <c r="D75" i="7" s="1"/>
  <c r="C76" i="7"/>
  <c r="D76" i="7" s="1"/>
  <c r="I79" i="7"/>
  <c r="J79" i="7" s="1"/>
  <c r="I84" i="7"/>
  <c r="I91" i="7"/>
  <c r="J91" i="7" s="1"/>
  <c r="I95" i="7"/>
  <c r="J95" i="7" s="1"/>
  <c r="I101" i="7"/>
  <c r="J101" i="7" s="1"/>
  <c r="C103" i="7"/>
  <c r="D103" i="7" s="1"/>
  <c r="C106" i="7"/>
  <c r="D106" i="7" s="1"/>
  <c r="C109" i="7"/>
  <c r="D109" i="7" s="1"/>
  <c r="C112" i="7"/>
  <c r="D112" i="7" s="1"/>
  <c r="I117" i="7"/>
  <c r="J117" i="7" s="1"/>
  <c r="I34" i="7"/>
  <c r="C50" i="7"/>
  <c r="D50" i="7" s="1"/>
  <c r="I98" i="7"/>
  <c r="J98" i="7" s="1"/>
  <c r="I18" i="7"/>
  <c r="J18" i="7" s="1"/>
  <c r="C18" i="7"/>
  <c r="D18" i="7" s="1"/>
  <c r="I23" i="7"/>
  <c r="J23" i="7" s="1"/>
  <c r="C36" i="7"/>
  <c r="D36" i="7" s="1"/>
  <c r="C40" i="7"/>
  <c r="D40" i="7" s="1"/>
  <c r="I46" i="7"/>
  <c r="C52" i="7"/>
  <c r="D52" i="7" s="1"/>
  <c r="C65" i="7"/>
  <c r="D65" i="7" s="1"/>
  <c r="C72" i="7"/>
  <c r="D72" i="7" s="1"/>
  <c r="C97" i="7"/>
  <c r="D97" i="7" s="1"/>
  <c r="C19" i="7"/>
  <c r="D19" i="7" s="1"/>
  <c r="C17" i="7"/>
  <c r="D17" i="7" s="1"/>
  <c r="I19" i="7"/>
  <c r="C21" i="7"/>
  <c r="C37" i="7"/>
  <c r="D37" i="7" s="1"/>
  <c r="C101" i="7"/>
  <c r="D101" i="7" s="1"/>
  <c r="I114" i="7"/>
  <c r="C24" i="7"/>
  <c r="D24" i="7" s="1"/>
  <c r="E24" i="7" s="1"/>
  <c r="F24" i="7" s="1"/>
  <c r="I21" i="7"/>
  <c r="C23" i="7"/>
  <c r="D23" i="7" s="1"/>
  <c r="I25" i="7"/>
  <c r="C27" i="7"/>
  <c r="D27" i="7" s="1"/>
  <c r="I28" i="7"/>
  <c r="I42" i="7"/>
  <c r="J42" i="7" s="1"/>
  <c r="C44" i="7"/>
  <c r="D44" i="7" s="1"/>
  <c r="C48" i="7"/>
  <c r="D48" i="7" s="1"/>
  <c r="I60" i="7"/>
  <c r="J60" i="7" s="1"/>
  <c r="I70" i="7"/>
  <c r="J70" i="7" s="1"/>
  <c r="I75" i="7"/>
  <c r="J75" i="7" s="1"/>
  <c r="C89" i="7"/>
  <c r="D89" i="7" s="1"/>
  <c r="I90" i="7"/>
  <c r="C93" i="7"/>
  <c r="D93" i="7" s="1"/>
  <c r="I100" i="7"/>
  <c r="C107" i="7"/>
  <c r="D107" i="7" s="1"/>
  <c r="I116" i="7"/>
  <c r="J116" i="7" s="1"/>
  <c r="I118" i="7"/>
  <c r="C122" i="7"/>
  <c r="D122" i="7" s="1"/>
  <c r="C123" i="7"/>
  <c r="D123" i="7" s="1"/>
  <c r="C124" i="7"/>
  <c r="D124" i="7" s="1"/>
  <c r="E124" i="7" s="1"/>
  <c r="F124" i="7" s="1"/>
  <c r="I128" i="7"/>
  <c r="S128" i="7" s="1"/>
  <c r="C130" i="7"/>
  <c r="D130" i="7" s="1"/>
  <c r="C133" i="7"/>
  <c r="D133" i="7" s="1"/>
  <c r="C134" i="7"/>
  <c r="D134" i="7" s="1"/>
  <c r="C16" i="7"/>
  <c r="D16" i="7" s="1"/>
  <c r="C30" i="7"/>
  <c r="D30" i="7" s="1"/>
  <c r="C22" i="7"/>
  <c r="D22" i="7" s="1"/>
  <c r="I24" i="7"/>
  <c r="C29" i="7"/>
  <c r="D29" i="7" s="1"/>
  <c r="I36" i="7"/>
  <c r="J36" i="7" s="1"/>
  <c r="I38" i="7"/>
  <c r="I52" i="7"/>
  <c r="J52" i="7" s="1"/>
  <c r="I54" i="7"/>
  <c r="J54" i="7" s="1"/>
  <c r="I69" i="7"/>
  <c r="J69" i="7" s="1"/>
  <c r="I74" i="7"/>
  <c r="J74" i="7" s="1"/>
  <c r="I85" i="7"/>
  <c r="J85" i="7" s="1"/>
  <c r="C87" i="7"/>
  <c r="D87" i="7" s="1"/>
  <c r="I89" i="7"/>
  <c r="C91" i="7"/>
  <c r="D91" i="7" s="1"/>
  <c r="C102" i="7"/>
  <c r="D102" i="7" s="1"/>
  <c r="I103" i="7"/>
  <c r="J103" i="7" s="1"/>
  <c r="I105" i="7"/>
  <c r="I107" i="7"/>
  <c r="I111" i="7"/>
  <c r="J111" i="7" s="1"/>
  <c r="C119" i="7"/>
  <c r="D119" i="7" s="1"/>
  <c r="C121" i="7"/>
  <c r="D121" i="7" s="1"/>
  <c r="C129" i="7"/>
  <c r="D129" i="7" s="1"/>
  <c r="I131" i="7"/>
  <c r="C53" i="7"/>
  <c r="D53" i="7" s="1"/>
  <c r="C57" i="7"/>
  <c r="D57" i="7" s="1"/>
  <c r="I20" i="7"/>
  <c r="S20" i="7" s="1"/>
  <c r="C25" i="7"/>
  <c r="D25" i="7" s="1"/>
  <c r="I26" i="7"/>
  <c r="S26" i="7" s="1"/>
  <c r="I31" i="7"/>
  <c r="C38" i="7"/>
  <c r="D38" i="7" s="1"/>
  <c r="I40" i="7"/>
  <c r="C42" i="7"/>
  <c r="D42" i="7" s="1"/>
  <c r="I43" i="7"/>
  <c r="I47" i="7"/>
  <c r="J47" i="7" s="1"/>
  <c r="I53" i="7"/>
  <c r="J53" i="7" s="1"/>
  <c r="C62" i="7"/>
  <c r="D62" i="7" s="1"/>
  <c r="I72" i="7"/>
  <c r="J72" i="7" s="1"/>
  <c r="C77" i="7"/>
  <c r="D77" i="7" s="1"/>
  <c r="I86" i="7"/>
  <c r="C90" i="7"/>
  <c r="D90" i="7" s="1"/>
  <c r="C92" i="7"/>
  <c r="D92" i="7" s="1"/>
  <c r="I102" i="7"/>
  <c r="J102" i="7" s="1"/>
  <c r="C105" i="7"/>
  <c r="D105" i="7" s="1"/>
  <c r="I106" i="7"/>
  <c r="J106" i="7" s="1"/>
  <c r="I120" i="7"/>
  <c r="J120" i="7" s="1"/>
  <c r="I121" i="7"/>
  <c r="I129" i="7"/>
  <c r="C131" i="7"/>
  <c r="D131" i="7" s="1"/>
  <c r="C136" i="7"/>
  <c r="D136" i="7" s="1"/>
  <c r="I22" i="7"/>
  <c r="J22" i="7" s="1"/>
  <c r="C43" i="7"/>
  <c r="D43" i="7" s="1"/>
  <c r="I73" i="7"/>
  <c r="J73" i="7" s="1"/>
  <c r="C86" i="7"/>
  <c r="D86" i="7" s="1"/>
  <c r="C96" i="7"/>
  <c r="D96" i="7" s="1"/>
  <c r="C108" i="7"/>
  <c r="D108" i="7" s="1"/>
  <c r="I135" i="7"/>
  <c r="C63" i="7"/>
  <c r="D63" i="7" s="1"/>
  <c r="I88" i="7"/>
  <c r="I122" i="7"/>
  <c r="I130" i="7"/>
  <c r="J130" i="7" s="1"/>
  <c r="C34" i="7"/>
  <c r="D34" i="7" s="1"/>
  <c r="C28" i="7"/>
  <c r="D28" i="7" s="1"/>
  <c r="I41" i="7"/>
  <c r="J41" i="7" s="1"/>
  <c r="C80" i="7"/>
  <c r="D80" i="7" s="1"/>
  <c r="C125" i="7"/>
  <c r="D125" i="7" s="1"/>
  <c r="E125" i="7" s="1"/>
  <c r="F125" i="7" s="1"/>
  <c r="I133" i="7"/>
  <c r="J133" i="7" s="1"/>
  <c r="C132" i="7"/>
  <c r="D132" i="7" s="1"/>
  <c r="I15" i="7"/>
  <c r="J15" i="7" s="1"/>
  <c r="C31" i="7"/>
  <c r="D31" i="7" s="1"/>
  <c r="C49" i="7"/>
  <c r="D49" i="7" s="1"/>
  <c r="C59" i="7"/>
  <c r="D59" i="7" s="1"/>
  <c r="C61" i="7"/>
  <c r="D61" i="7" s="1"/>
  <c r="I67" i="7"/>
  <c r="C78" i="7"/>
  <c r="D78" i="7" s="1"/>
  <c r="C81" i="7"/>
  <c r="D81" i="7" s="1"/>
  <c r="I82" i="7"/>
  <c r="I83" i="7"/>
  <c r="C110" i="7"/>
  <c r="D110" i="7" s="1"/>
  <c r="I112" i="7"/>
  <c r="I113" i="7"/>
  <c r="J113" i="7" s="1"/>
  <c r="I125" i="7"/>
  <c r="I132" i="7"/>
  <c r="I104" i="7"/>
  <c r="J104" i="7" s="1"/>
  <c r="I57" i="7"/>
  <c r="I76" i="7"/>
  <c r="C84" i="7"/>
  <c r="D84" i="7" s="1"/>
  <c r="C88" i="7"/>
  <c r="D88" i="7" s="1"/>
  <c r="C95" i="7"/>
  <c r="D95" i="7" s="1"/>
  <c r="I99" i="7"/>
  <c r="J99" i="7" s="1"/>
  <c r="I108" i="7"/>
  <c r="C114" i="7"/>
  <c r="D114" i="7" s="1"/>
  <c r="C116" i="7"/>
  <c r="D116" i="7" s="1"/>
  <c r="I126" i="7"/>
  <c r="C26" i="7"/>
  <c r="D26" i="7" s="1"/>
  <c r="I123" i="7"/>
  <c r="I56" i="7"/>
  <c r="I77" i="7"/>
  <c r="C85" i="7"/>
  <c r="D85" i="7" s="1"/>
  <c r="C94" i="7"/>
  <c r="D94" i="7" s="1"/>
  <c r="I96" i="7"/>
  <c r="J96" i="7" s="1"/>
  <c r="C104" i="7"/>
  <c r="D104" i="7" s="1"/>
  <c r="I109" i="7"/>
  <c r="C115" i="7"/>
  <c r="D115" i="7" s="1"/>
  <c r="E115" i="7" s="1"/>
  <c r="F115" i="7" s="1"/>
  <c r="C117" i="7"/>
  <c r="D117" i="7" s="1"/>
  <c r="I124" i="7"/>
  <c r="I127" i="7"/>
  <c r="J127" i="7" s="1"/>
  <c r="I136" i="7"/>
  <c r="I51" i="7"/>
  <c r="C58" i="7"/>
  <c r="D58" i="7" s="1"/>
  <c r="I80" i="7"/>
  <c r="C111" i="7"/>
  <c r="D111" i="7" s="1"/>
  <c r="E111" i="7" s="1"/>
  <c r="F111" i="7" s="1"/>
  <c r="C118" i="7"/>
  <c r="D118" i="7" s="1"/>
  <c r="I32" i="7"/>
  <c r="C66" i="7"/>
  <c r="D66" i="7" s="1"/>
  <c r="C83" i="7"/>
  <c r="D83" i="7" s="1"/>
  <c r="E83" i="7" s="1"/>
  <c r="F83" i="7" s="1"/>
  <c r="I134" i="7"/>
  <c r="J134" i="7" s="1"/>
  <c r="Q136" i="10"/>
  <c r="D136" i="10"/>
  <c r="E123" i="10" s="1"/>
  <c r="F123" i="10" s="1"/>
  <c r="P136" i="10"/>
  <c r="D122" i="10"/>
  <c r="P122" i="10"/>
  <c r="Q122" i="10"/>
  <c r="D110" i="10"/>
  <c r="Q110" i="10"/>
  <c r="P110" i="10"/>
  <c r="Q95" i="10"/>
  <c r="D95" i="10"/>
  <c r="D92" i="10"/>
  <c r="P92" i="10"/>
  <c r="Q92" i="10"/>
  <c r="Q73" i="10"/>
  <c r="D73" i="10"/>
  <c r="P73" i="10"/>
  <c r="Q54" i="10"/>
  <c r="P54" i="10"/>
  <c r="D52" i="10"/>
  <c r="Q52" i="10"/>
  <c r="P52" i="10"/>
  <c r="P29" i="10"/>
  <c r="Q29" i="10"/>
  <c r="D29" i="10"/>
  <c r="O67" i="10"/>
  <c r="O134" i="10"/>
  <c r="O78" i="10"/>
  <c r="O31" i="10"/>
  <c r="O22" i="10"/>
  <c r="O75" i="10"/>
  <c r="O53" i="10"/>
  <c r="O33" i="10"/>
  <c r="O120" i="10"/>
  <c r="O59" i="10"/>
  <c r="O94" i="10"/>
  <c r="O63" i="10"/>
  <c r="O108" i="10"/>
  <c r="O101" i="10"/>
  <c r="O26" i="10"/>
  <c r="O23" i="10"/>
  <c r="O86" i="10"/>
  <c r="O122" i="10"/>
  <c r="O68" i="10"/>
  <c r="O116" i="10"/>
  <c r="O15" i="10"/>
  <c r="O105" i="10"/>
  <c r="O85" i="10"/>
  <c r="O113" i="10"/>
  <c r="O18" i="10"/>
  <c r="O50" i="10"/>
  <c r="O81" i="10"/>
  <c r="O24" i="10"/>
  <c r="O118" i="10"/>
  <c r="O106" i="10"/>
  <c r="O104" i="10"/>
  <c r="O124" i="10"/>
  <c r="O46" i="10"/>
  <c r="O115" i="10"/>
  <c r="O45" i="10"/>
  <c r="O114" i="10"/>
  <c r="O99" i="10"/>
  <c r="O17" i="10"/>
  <c r="O111" i="10"/>
  <c r="O126" i="10"/>
  <c r="O90" i="10"/>
  <c r="O80" i="10"/>
  <c r="O125" i="10"/>
  <c r="O112" i="10"/>
  <c r="O42" i="10"/>
  <c r="O32" i="10"/>
  <c r="O54" i="10"/>
  <c r="O103" i="10"/>
  <c r="O62" i="10"/>
  <c r="O44" i="10"/>
  <c r="O25" i="10"/>
  <c r="O77" i="10"/>
  <c r="O57" i="10"/>
  <c r="O58" i="10"/>
  <c r="O39" i="10"/>
  <c r="O135" i="10"/>
  <c r="O136" i="10"/>
  <c r="O41" i="10"/>
  <c r="O84" i="10"/>
  <c r="O92" i="10"/>
  <c r="O127" i="10"/>
  <c r="O34" i="10"/>
  <c r="O131" i="10"/>
  <c r="O72" i="10"/>
  <c r="O71" i="10"/>
  <c r="O19" i="10"/>
  <c r="O40" i="10"/>
  <c r="O129" i="10"/>
  <c r="O82" i="10"/>
  <c r="O102" i="10"/>
  <c r="O49" i="10"/>
  <c r="O95" i="10"/>
  <c r="O83" i="10"/>
  <c r="O133" i="10"/>
  <c r="O29" i="10"/>
  <c r="O107" i="10"/>
  <c r="O36" i="10"/>
  <c r="O70" i="10"/>
  <c r="O73" i="10"/>
  <c r="O130" i="10"/>
  <c r="O123" i="10"/>
  <c r="O98" i="10"/>
  <c r="O100" i="10"/>
  <c r="O119" i="10"/>
  <c r="O51" i="10"/>
  <c r="O69" i="10"/>
  <c r="O87" i="10"/>
  <c r="O14" i="10"/>
  <c r="O128" i="10"/>
  <c r="O93" i="10"/>
  <c r="O109" i="10"/>
  <c r="O37" i="10"/>
  <c r="O20" i="10"/>
  <c r="O132" i="10"/>
  <c r="O64" i="10"/>
  <c r="O52" i="10"/>
  <c r="O65" i="10"/>
  <c r="O89" i="10"/>
  <c r="O35" i="10"/>
  <c r="O79" i="10"/>
  <c r="O38" i="10"/>
  <c r="O91" i="10"/>
  <c r="O16" i="10"/>
  <c r="O55" i="10"/>
  <c r="O96" i="10"/>
  <c r="O48" i="10"/>
  <c r="O21" i="10"/>
  <c r="O28" i="10"/>
  <c r="O110" i="10"/>
  <c r="O121" i="10"/>
  <c r="O74" i="10"/>
  <c r="O117" i="10"/>
  <c r="O76" i="10"/>
  <c r="O61" i="10"/>
  <c r="O66" i="10"/>
  <c r="O60" i="10"/>
  <c r="O47" i="10"/>
  <c r="O27" i="10"/>
  <c r="O56" i="10"/>
  <c r="O97" i="10"/>
  <c r="O88" i="10"/>
  <c r="P134" i="9"/>
  <c r="S134" i="9" s="1"/>
  <c r="D134" i="9"/>
  <c r="P131" i="9"/>
  <c r="S131" i="9" s="1"/>
  <c r="T127" i="9" s="1"/>
  <c r="U127" i="9" s="1"/>
  <c r="D131" i="9"/>
  <c r="Q126" i="9"/>
  <c r="R126" i="9" s="1"/>
  <c r="S126" i="9" s="1"/>
  <c r="J126" i="9"/>
  <c r="Q121" i="9"/>
  <c r="R121" i="9" s="1"/>
  <c r="S121" i="9" s="1"/>
  <c r="T121" i="9" s="1"/>
  <c r="U121" i="9" s="1"/>
  <c r="J121" i="9"/>
  <c r="Q117" i="9"/>
  <c r="R117" i="9" s="1"/>
  <c r="S117" i="9" s="1"/>
  <c r="J117" i="9"/>
  <c r="Q113" i="9"/>
  <c r="R113" i="9" s="1"/>
  <c r="S113" i="9" s="1"/>
  <c r="T112" i="9" s="1"/>
  <c r="U112" i="9" s="1"/>
  <c r="J113" i="9"/>
  <c r="S105" i="9"/>
  <c r="S100" i="9"/>
  <c r="P85" i="9"/>
  <c r="S85" i="9" s="1"/>
  <c r="D85" i="9"/>
  <c r="P79" i="9"/>
  <c r="D79" i="9"/>
  <c r="P75" i="9"/>
  <c r="S75" i="9" s="1"/>
  <c r="D75" i="9"/>
  <c r="P71" i="9"/>
  <c r="S71" i="9" s="1"/>
  <c r="D71" i="9"/>
  <c r="P67" i="9"/>
  <c r="S67" i="9" s="1"/>
  <c r="D67" i="9"/>
  <c r="P63" i="9"/>
  <c r="D63" i="9"/>
  <c r="P59" i="9"/>
  <c r="S59" i="9" s="1"/>
  <c r="D59" i="9"/>
  <c r="P55" i="9"/>
  <c r="S55" i="9" s="1"/>
  <c r="D55" i="9"/>
  <c r="Q46" i="9"/>
  <c r="R46" i="9" s="1"/>
  <c r="S46" i="9" s="1"/>
  <c r="J46" i="9"/>
  <c r="Q42" i="9"/>
  <c r="R42" i="9" s="1"/>
  <c r="S42" i="9" s="1"/>
  <c r="J42" i="9"/>
  <c r="Q38" i="9"/>
  <c r="R38" i="9" s="1"/>
  <c r="S38" i="9" s="1"/>
  <c r="J38" i="9"/>
  <c r="P34" i="9"/>
  <c r="S34" i="9" s="1"/>
  <c r="D34" i="9"/>
  <c r="P23" i="9"/>
  <c r="S23" i="9" s="1"/>
  <c r="D23" i="9"/>
  <c r="P19" i="9"/>
  <c r="S19" i="9" s="1"/>
  <c r="D19" i="9"/>
  <c r="P15" i="9"/>
  <c r="S15" i="9" s="1"/>
  <c r="D15" i="9"/>
  <c r="T107" i="9"/>
  <c r="U107" i="9" s="1"/>
  <c r="S41" i="7"/>
  <c r="S91" i="7"/>
  <c r="R30" i="9"/>
  <c r="S30" i="9" s="1"/>
  <c r="R31" i="9"/>
  <c r="S31" i="9" s="1"/>
  <c r="R64" i="9"/>
  <c r="S64" i="9" s="1"/>
  <c r="R65" i="9"/>
  <c r="S65" i="9" s="1"/>
  <c r="R60" i="9"/>
  <c r="S60" i="9" s="1"/>
  <c r="R61" i="9"/>
  <c r="S61" i="9" s="1"/>
  <c r="R66" i="9"/>
  <c r="S66" i="9" s="1"/>
  <c r="R63" i="9"/>
  <c r="R62" i="9"/>
  <c r="S62" i="9" s="1"/>
  <c r="R86" i="9"/>
  <c r="S86" i="9" s="1"/>
  <c r="R89" i="9"/>
  <c r="S89" i="9" s="1"/>
  <c r="R79" i="9"/>
  <c r="R96" i="9"/>
  <c r="S96" i="9" s="1"/>
  <c r="R105" i="9"/>
  <c r="R102" i="9"/>
  <c r="S102" i="9" s="1"/>
  <c r="T102" i="9" s="1"/>
  <c r="U102" i="9" s="1"/>
  <c r="R103" i="9"/>
  <c r="S103" i="9" s="1"/>
  <c r="R76" i="9"/>
  <c r="S76" i="9" s="1"/>
  <c r="R93" i="9"/>
  <c r="S93" i="9" s="1"/>
  <c r="R90" i="9"/>
  <c r="S90" i="9" s="1"/>
  <c r="R81" i="9"/>
  <c r="S81" i="9" s="1"/>
  <c r="R95" i="9"/>
  <c r="S95" i="9" s="1"/>
  <c r="T95" i="9" s="1"/>
  <c r="U95" i="9" s="1"/>
  <c r="R80" i="9"/>
  <c r="S80" i="9" s="1"/>
  <c r="R101" i="9"/>
  <c r="S101" i="9" s="1"/>
  <c r="T101" i="9" s="1"/>
  <c r="U101" i="9" s="1"/>
  <c r="R97" i="9"/>
  <c r="S97" i="9" s="1"/>
  <c r="R99" i="9"/>
  <c r="S99" i="9" s="1"/>
  <c r="R88" i="9"/>
  <c r="S88" i="9" s="1"/>
  <c r="R94" i="9"/>
  <c r="S94" i="9" s="1"/>
  <c r="R84" i="9"/>
  <c r="S84" i="9" s="1"/>
  <c r="R98" i="9"/>
  <c r="S98" i="9" s="1"/>
  <c r="R78" i="9"/>
  <c r="S78" i="9" s="1"/>
  <c r="R91" i="9"/>
  <c r="S91" i="9" s="1"/>
  <c r="R82" i="9"/>
  <c r="S82" i="9" s="1"/>
  <c r="R104" i="9"/>
  <c r="S104" i="9" s="1"/>
  <c r="R87" i="9"/>
  <c r="S87" i="9" s="1"/>
  <c r="R92" i="9"/>
  <c r="S92" i="9" s="1"/>
  <c r="R85" i="9"/>
  <c r="J100" i="7"/>
  <c r="S127" i="7"/>
  <c r="S17" i="9"/>
  <c r="S116" i="9"/>
  <c r="S19" i="7"/>
  <c r="S61" i="7"/>
  <c r="S113" i="7"/>
  <c r="S53" i="7"/>
  <c r="S58" i="7"/>
  <c r="R97" i="12"/>
  <c r="S97" i="12" s="1"/>
  <c r="J20" i="7"/>
  <c r="J19" i="7"/>
  <c r="S135" i="7"/>
  <c r="S134" i="13"/>
  <c r="T134" i="13" s="1"/>
  <c r="U134" i="13" s="1"/>
  <c r="K125" i="12"/>
  <c r="L125" i="12" s="1"/>
  <c r="K126" i="12"/>
  <c r="L126" i="12" s="1"/>
  <c r="S39" i="7"/>
  <c r="R35" i="7"/>
  <c r="S35" i="7" s="1"/>
  <c r="R33" i="7"/>
  <c r="R34" i="7"/>
  <c r="S34" i="7" s="1"/>
  <c r="R101" i="7"/>
  <c r="S101" i="7" s="1"/>
  <c r="R93" i="7"/>
  <c r="S93" i="7" s="1"/>
  <c r="R102" i="7"/>
  <c r="S102" i="7" s="1"/>
  <c r="R100" i="7"/>
  <c r="S100" i="7" s="1"/>
  <c r="R95" i="7"/>
  <c r="R98" i="7"/>
  <c r="S98" i="7" s="1"/>
  <c r="R99" i="7"/>
  <c r="S99" i="7" s="1"/>
  <c r="R96" i="7"/>
  <c r="S96" i="7" s="1"/>
  <c r="R103" i="7"/>
  <c r="S103" i="7" s="1"/>
  <c r="R94" i="7"/>
  <c r="R105" i="7"/>
  <c r="S105" i="7" s="1"/>
  <c r="R92" i="7"/>
  <c r="S92" i="7" s="1"/>
  <c r="R97" i="7"/>
  <c r="S97" i="7" s="1"/>
  <c r="J105" i="7"/>
  <c r="J135" i="7"/>
  <c r="E135" i="9"/>
  <c r="F135" i="9" s="1"/>
  <c r="E136" i="9"/>
  <c r="F136" i="9" s="1"/>
  <c r="S29" i="7"/>
  <c r="S79" i="7"/>
  <c r="S133" i="7"/>
  <c r="S62" i="7"/>
  <c r="S134" i="7"/>
  <c r="J92" i="7"/>
  <c r="J128" i="7"/>
  <c r="S40" i="13"/>
  <c r="S76" i="13"/>
  <c r="S120" i="7"/>
  <c r="S117" i="7"/>
  <c r="S78" i="7"/>
  <c r="R42" i="12"/>
  <c r="S42" i="12" s="1"/>
  <c r="R30" i="12"/>
  <c r="S30" i="12" s="1"/>
  <c r="S130" i="13"/>
  <c r="S70" i="7"/>
  <c r="J97" i="7"/>
  <c r="S44" i="7"/>
  <c r="S73" i="7"/>
  <c r="S42" i="7"/>
  <c r="S111" i="7"/>
  <c r="S72" i="7"/>
  <c r="S59" i="7"/>
  <c r="S47" i="7"/>
  <c r="J26" i="7"/>
  <c r="S119" i="7"/>
  <c r="R104" i="7"/>
  <c r="S104" i="7" s="1"/>
  <c r="R132" i="12"/>
  <c r="S132" i="12" s="1"/>
  <c r="S75" i="7"/>
  <c r="R17" i="7"/>
  <c r="S17" i="7" s="1"/>
  <c r="R46" i="7"/>
  <c r="R66" i="7"/>
  <c r="S66" i="7" s="1"/>
  <c r="R45" i="7"/>
  <c r="S45" i="7" s="1"/>
  <c r="R22" i="7"/>
  <c r="S22" i="7" s="1"/>
  <c r="O69" i="12"/>
  <c r="O99" i="12"/>
  <c r="O126" i="12"/>
  <c r="O46" i="12"/>
  <c r="O135" i="12"/>
  <c r="O109" i="12"/>
  <c r="O81" i="12"/>
  <c r="O23" i="12"/>
  <c r="O42" i="12"/>
  <c r="R52" i="12" s="1"/>
  <c r="S52" i="12" s="1"/>
  <c r="O136" i="12"/>
  <c r="O123" i="12"/>
  <c r="O110" i="12"/>
  <c r="O97" i="12"/>
  <c r="O82" i="12"/>
  <c r="O68" i="12"/>
  <c r="O31" i="12"/>
  <c r="O39" i="12"/>
  <c r="O47" i="12"/>
  <c r="O55" i="12"/>
  <c r="O76" i="12"/>
  <c r="R85" i="12" s="1"/>
  <c r="S85" i="12" s="1"/>
  <c r="O84" i="12"/>
  <c r="O108" i="12"/>
  <c r="O130" i="12"/>
  <c r="O24" i="12"/>
  <c r="R36" i="12" s="1"/>
  <c r="S36" i="12" s="1"/>
  <c r="O27" i="12"/>
  <c r="O58" i="12"/>
  <c r="O86" i="12"/>
  <c r="O96" i="12"/>
  <c r="O118" i="12"/>
  <c r="O28" i="12"/>
  <c r="O33" i="12"/>
  <c r="O77" i="12"/>
  <c r="O104" i="12"/>
  <c r="O131" i="12"/>
  <c r="O54" i="12"/>
  <c r="O128" i="12"/>
  <c r="O101" i="12"/>
  <c r="O72" i="12"/>
  <c r="O34" i="12"/>
  <c r="O132" i="12"/>
  <c r="O120" i="12"/>
  <c r="O106" i="12"/>
  <c r="O91" i="12"/>
  <c r="O78" i="12"/>
  <c r="R87" i="12" s="1"/>
  <c r="S87" i="12" s="1"/>
  <c r="O66" i="12"/>
  <c r="O21" i="12"/>
  <c r="O41" i="12"/>
  <c r="O49" i="12"/>
  <c r="O60" i="12"/>
  <c r="O79" i="12"/>
  <c r="O98" i="12"/>
  <c r="R106" i="12" s="1"/>
  <c r="S106" i="12" s="1"/>
  <c r="O17" i="12"/>
  <c r="O64" i="12"/>
  <c r="O90" i="12"/>
  <c r="O116" i="12"/>
  <c r="O30" i="12"/>
  <c r="O22" i="12"/>
  <c r="O114" i="12"/>
  <c r="O88" i="12"/>
  <c r="O61" i="12"/>
  <c r="O50" i="12"/>
  <c r="O18" i="12"/>
  <c r="O127" i="12"/>
  <c r="O113" i="12"/>
  <c r="R130" i="12" s="1"/>
  <c r="S130" i="12" s="1"/>
  <c r="O100" i="12"/>
  <c r="O87" i="12"/>
  <c r="O70" i="12"/>
  <c r="O59" i="12"/>
  <c r="O37" i="12"/>
  <c r="R46" i="12" s="1"/>
  <c r="S46" i="12" s="1"/>
  <c r="O45" i="12"/>
  <c r="R54" i="12" s="1"/>
  <c r="S54" i="12" s="1"/>
  <c r="O53" i="12"/>
  <c r="O71" i="12"/>
  <c r="O83" i="12"/>
  <c r="R92" i="12" s="1"/>
  <c r="S92" i="12" s="1"/>
  <c r="O107" i="12"/>
  <c r="O125" i="12"/>
  <c r="O16" i="12"/>
  <c r="R23" i="12" s="1"/>
  <c r="O48" i="12"/>
  <c r="O57" i="12"/>
  <c r="O74" i="12"/>
  <c r="O95" i="12"/>
  <c r="O117" i="12"/>
  <c r="O20" i="12"/>
  <c r="O52" i="12"/>
  <c r="R25" i="12"/>
  <c r="R31" i="12"/>
  <c r="S31" i="12" s="1"/>
  <c r="R136" i="12"/>
  <c r="S136" i="12" s="1"/>
  <c r="T136" i="12" s="1"/>
  <c r="U136" i="12" s="1"/>
  <c r="R40" i="13"/>
  <c r="R110" i="13"/>
  <c r="S110" i="13" s="1"/>
  <c r="S54" i="7"/>
  <c r="O85" i="12"/>
  <c r="P94" i="7"/>
  <c r="H94" i="7"/>
  <c r="J94" i="7" s="1"/>
  <c r="K133" i="10"/>
  <c r="L133" i="10" s="1"/>
  <c r="K134" i="10"/>
  <c r="L134" i="10" s="1"/>
  <c r="H100" i="12"/>
  <c r="J100" i="12" s="1"/>
  <c r="P100" i="12"/>
  <c r="Q100" i="12"/>
  <c r="P57" i="12"/>
  <c r="H57" i="12"/>
  <c r="J57" i="12" s="1"/>
  <c r="P49" i="12"/>
  <c r="Q49" i="12"/>
  <c r="H49" i="12"/>
  <c r="J49" i="12" s="1"/>
  <c r="K33" i="12" s="1"/>
  <c r="L33" i="12" s="1"/>
  <c r="Q23" i="12"/>
  <c r="P23" i="12"/>
  <c r="J136" i="13"/>
  <c r="J128" i="13"/>
  <c r="Q126" i="13"/>
  <c r="P126" i="13"/>
  <c r="S126" i="13" s="1"/>
  <c r="J124" i="13"/>
  <c r="J110" i="13"/>
  <c r="P108" i="13"/>
  <c r="S108" i="13" s="1"/>
  <c r="Q108" i="13"/>
  <c r="R127" i="13" s="1"/>
  <c r="S127" i="13" s="1"/>
  <c r="J89" i="13"/>
  <c r="Q63" i="7"/>
  <c r="R63" i="7" s="1"/>
  <c r="P63" i="7"/>
  <c r="S63" i="7" s="1"/>
  <c r="D46" i="7"/>
  <c r="P46" i="7"/>
  <c r="H46" i="7"/>
  <c r="J46" i="7" s="1"/>
  <c r="K126" i="10"/>
  <c r="L126" i="10" s="1"/>
  <c r="E134" i="10"/>
  <c r="F134" i="10" s="1"/>
  <c r="J34" i="7"/>
  <c r="J58" i="7"/>
  <c r="J63" i="7"/>
  <c r="P113" i="12"/>
  <c r="Q113" i="12"/>
  <c r="H113" i="12"/>
  <c r="J113" i="12" s="1"/>
  <c r="H102" i="12"/>
  <c r="J102" i="12" s="1"/>
  <c r="Q102" i="12"/>
  <c r="P102" i="12"/>
  <c r="Q83" i="12"/>
  <c r="H83" i="12"/>
  <c r="J83" i="12" s="1"/>
  <c r="P83" i="12"/>
  <c r="H53" i="12"/>
  <c r="J53" i="12" s="1"/>
  <c r="Q53" i="12"/>
  <c r="H32" i="12"/>
  <c r="J32" i="12" s="1"/>
  <c r="K15" i="12" s="1"/>
  <c r="L15" i="12" s="1"/>
  <c r="Q32" i="12"/>
  <c r="P32" i="12"/>
  <c r="J134" i="13"/>
  <c r="J108" i="13"/>
  <c r="P87" i="13"/>
  <c r="S87" i="13" s="1"/>
  <c r="D87" i="13"/>
  <c r="Q87" i="13"/>
  <c r="R106" i="13" s="1"/>
  <c r="S106" i="13" s="1"/>
  <c r="T105" i="13" s="1"/>
  <c r="U105" i="13" s="1"/>
  <c r="R47" i="13"/>
  <c r="S47" i="13" s="1"/>
  <c r="R97" i="13"/>
  <c r="S97" i="13" s="1"/>
  <c r="R107" i="13"/>
  <c r="S107" i="13" s="1"/>
  <c r="R131" i="13"/>
  <c r="S131" i="13" s="1"/>
  <c r="T131" i="13" s="1"/>
  <c r="U131" i="13" s="1"/>
  <c r="E129" i="10"/>
  <c r="F129" i="10" s="1"/>
  <c r="E130" i="10"/>
  <c r="F130" i="10" s="1"/>
  <c r="J87" i="7"/>
  <c r="Q131" i="12"/>
  <c r="P131" i="12"/>
  <c r="H131" i="12"/>
  <c r="J131" i="12" s="1"/>
  <c r="H96" i="12"/>
  <c r="J96" i="12" s="1"/>
  <c r="Q96" i="12"/>
  <c r="J120" i="13"/>
  <c r="P81" i="13"/>
  <c r="S81" i="13" s="1"/>
  <c r="Q81" i="13"/>
  <c r="R100" i="13" s="1"/>
  <c r="S100" i="13" s="1"/>
  <c r="J78" i="13"/>
  <c r="P64" i="13"/>
  <c r="S64" i="13" s="1"/>
  <c r="D64" i="13"/>
  <c r="Q64" i="13"/>
  <c r="R83" i="13" s="1"/>
  <c r="S83" i="13" s="1"/>
  <c r="P54" i="13"/>
  <c r="S54" i="13" s="1"/>
  <c r="Q54" i="13"/>
  <c r="R73" i="13" s="1"/>
  <c r="S73" i="13" s="1"/>
  <c r="D54" i="13"/>
  <c r="E42" i="13" s="1"/>
  <c r="F42" i="13" s="1"/>
  <c r="P38" i="13"/>
  <c r="S38" i="13" s="1"/>
  <c r="D38" i="13"/>
  <c r="H123" i="7"/>
  <c r="P123" i="7"/>
  <c r="J119" i="7"/>
  <c r="D69" i="7"/>
  <c r="E69" i="7" s="1"/>
  <c r="F69" i="7" s="1"/>
  <c r="P69" i="7"/>
  <c r="S69" i="7" s="1"/>
  <c r="Q69" i="7"/>
  <c r="R69" i="7" s="1"/>
  <c r="P38" i="7"/>
  <c r="Q38" i="7"/>
  <c r="R38" i="7" s="1"/>
  <c r="H38" i="7"/>
  <c r="J38" i="7" s="1"/>
  <c r="P31" i="13"/>
  <c r="S31" i="13" s="1"/>
  <c r="T31" i="13" s="1"/>
  <c r="U31" i="13" s="1"/>
  <c r="Q31" i="13"/>
  <c r="R50" i="13" s="1"/>
  <c r="S50" i="13" s="1"/>
  <c r="Q109" i="7"/>
  <c r="R109" i="7" s="1"/>
  <c r="S109" i="7" s="1"/>
  <c r="H109" i="7"/>
  <c r="J109" i="7" s="1"/>
  <c r="Q89" i="7"/>
  <c r="R89" i="7" s="1"/>
  <c r="S89" i="7" s="1"/>
  <c r="H89" i="7"/>
  <c r="J89" i="7" s="1"/>
  <c r="P135" i="12"/>
  <c r="Q133" i="12"/>
  <c r="Q128" i="12"/>
  <c r="P51" i="13"/>
  <c r="S51" i="13" s="1"/>
  <c r="Q51" i="13"/>
  <c r="R70" i="13" s="1"/>
  <c r="S70" i="13" s="1"/>
  <c r="D32" i="13"/>
  <c r="P32" i="13"/>
  <c r="S32" i="13" s="1"/>
  <c r="T32" i="13" s="1"/>
  <c r="U32" i="13" s="1"/>
  <c r="P24" i="13"/>
  <c r="S24" i="13" s="1"/>
  <c r="T24" i="13" s="1"/>
  <c r="U24" i="13" s="1"/>
  <c r="P17" i="13"/>
  <c r="S17" i="13" s="1"/>
  <c r="T17" i="13" s="1"/>
  <c r="U17" i="13" s="1"/>
  <c r="Q17" i="13"/>
  <c r="R36" i="13" s="1"/>
  <c r="S36" i="13" s="1"/>
  <c r="J116" i="10"/>
  <c r="D65" i="10"/>
  <c r="Q65" i="10"/>
  <c r="J81" i="13"/>
  <c r="D65" i="13"/>
  <c r="D55" i="13"/>
  <c r="E55" i="13" s="1"/>
  <c r="F55" i="13" s="1"/>
  <c r="J27" i="13"/>
  <c r="D79" i="7"/>
  <c r="J69" i="10"/>
  <c r="K33" i="10" s="1"/>
  <c r="L33" i="10" s="1"/>
  <c r="P57" i="13"/>
  <c r="S57" i="13" s="1"/>
  <c r="P43" i="13"/>
  <c r="S43" i="13" s="1"/>
  <c r="P35" i="13"/>
  <c r="S35" i="13" s="1"/>
  <c r="I27" i="13"/>
  <c r="S27" i="13" s="1"/>
  <c r="T27" i="13" s="1"/>
  <c r="U27" i="13" s="1"/>
  <c r="C26" i="13"/>
  <c r="D26" i="13" s="1"/>
  <c r="C24" i="13"/>
  <c r="D24" i="13" s="1"/>
  <c r="J31" i="10"/>
  <c r="I28" i="10"/>
  <c r="J28" i="10" s="1"/>
  <c r="K21" i="10" s="1"/>
  <c r="L21" i="10" s="1"/>
  <c r="E15" i="13" l="1"/>
  <c r="F15" i="13" s="1"/>
  <c r="E21" i="13"/>
  <c r="F21" i="13" s="1"/>
  <c r="E22" i="13"/>
  <c r="F22" i="13" s="1"/>
  <c r="E18" i="13"/>
  <c r="F18" i="13" s="1"/>
  <c r="E23" i="13"/>
  <c r="F23" i="13" s="1"/>
  <c r="E16" i="13"/>
  <c r="F16" i="13" s="1"/>
  <c r="E17" i="13"/>
  <c r="F17" i="13" s="1"/>
  <c r="E24" i="13"/>
  <c r="F24" i="13" s="1"/>
  <c r="E19" i="13"/>
  <c r="F19" i="13" s="1"/>
  <c r="E20" i="13"/>
  <c r="F20" i="13" s="1"/>
  <c r="T89" i="13"/>
  <c r="U89" i="13" s="1"/>
  <c r="T68" i="13"/>
  <c r="U68" i="13" s="1"/>
  <c r="T90" i="13"/>
  <c r="U90" i="13" s="1"/>
  <c r="T91" i="9"/>
  <c r="U91" i="9" s="1"/>
  <c r="T122" i="13"/>
  <c r="U122" i="13" s="1"/>
  <c r="T115" i="13"/>
  <c r="U115" i="13" s="1"/>
  <c r="T116" i="13"/>
  <c r="U116" i="13" s="1"/>
  <c r="T120" i="13"/>
  <c r="U120" i="13" s="1"/>
  <c r="T121" i="13"/>
  <c r="U121" i="13" s="1"/>
  <c r="T118" i="13"/>
  <c r="U118" i="13" s="1"/>
  <c r="T117" i="13"/>
  <c r="U117" i="13" s="1"/>
  <c r="T119" i="13"/>
  <c r="U119" i="13" s="1"/>
  <c r="T73" i="13"/>
  <c r="U73" i="13" s="1"/>
  <c r="E56" i="10"/>
  <c r="F56" i="10" s="1"/>
  <c r="E57" i="10"/>
  <c r="F57" i="10" s="1"/>
  <c r="E61" i="10"/>
  <c r="F61" i="10" s="1"/>
  <c r="E58" i="10"/>
  <c r="F58" i="10" s="1"/>
  <c r="E62" i="10"/>
  <c r="F62" i="10" s="1"/>
  <c r="E63" i="10"/>
  <c r="F63" i="10" s="1"/>
  <c r="E65" i="10"/>
  <c r="F65" i="10" s="1"/>
  <c r="E54" i="10"/>
  <c r="F54" i="10" s="1"/>
  <c r="E64" i="10"/>
  <c r="F64" i="10" s="1"/>
  <c r="D13" i="5" s="1"/>
  <c r="E55" i="10"/>
  <c r="F55" i="10" s="1"/>
  <c r="E53" i="10"/>
  <c r="F53" i="10" s="1"/>
  <c r="E59" i="10"/>
  <c r="F59" i="10" s="1"/>
  <c r="E60" i="10"/>
  <c r="F60" i="10" s="1"/>
  <c r="T52" i="13"/>
  <c r="U52" i="13" s="1"/>
  <c r="K96" i="13"/>
  <c r="L96" i="13" s="1"/>
  <c r="K102" i="13"/>
  <c r="L102" i="13" s="1"/>
  <c r="K104" i="13"/>
  <c r="L104" i="13" s="1"/>
  <c r="K97" i="13"/>
  <c r="L97" i="13" s="1"/>
  <c r="K90" i="13"/>
  <c r="L90" i="13" s="1"/>
  <c r="K91" i="13"/>
  <c r="L91" i="13" s="1"/>
  <c r="K94" i="13"/>
  <c r="L94" i="13" s="1"/>
  <c r="K100" i="13"/>
  <c r="L100" i="13" s="1"/>
  <c r="K108" i="13"/>
  <c r="L108" i="13" s="1"/>
  <c r="K107" i="13"/>
  <c r="L107" i="13" s="1"/>
  <c r="K103" i="13"/>
  <c r="L103" i="13" s="1"/>
  <c r="K98" i="13"/>
  <c r="L98" i="13" s="1"/>
  <c r="K92" i="13"/>
  <c r="L92" i="13" s="1"/>
  <c r="K93" i="13"/>
  <c r="L93" i="13" s="1"/>
  <c r="K101" i="13"/>
  <c r="L101" i="13" s="1"/>
  <c r="K99" i="13"/>
  <c r="L99" i="13" s="1"/>
  <c r="K95" i="13"/>
  <c r="L95" i="13" s="1"/>
  <c r="K105" i="13"/>
  <c r="L105" i="13" s="1"/>
  <c r="K106" i="13"/>
  <c r="L106" i="13" s="1"/>
  <c r="K102" i="12"/>
  <c r="L102" i="12" s="1"/>
  <c r="K101" i="12"/>
  <c r="L101" i="12" s="1"/>
  <c r="K100" i="12"/>
  <c r="L100" i="12" s="1"/>
  <c r="K98" i="12"/>
  <c r="L98" i="12" s="1"/>
  <c r="K97" i="12"/>
  <c r="L97" i="12" s="1"/>
  <c r="K99" i="12"/>
  <c r="L99" i="12" s="1"/>
  <c r="R64" i="12"/>
  <c r="S64" i="12" s="1"/>
  <c r="R59" i="12"/>
  <c r="S59" i="12" s="1"/>
  <c r="R68" i="12"/>
  <c r="S68" i="12" s="1"/>
  <c r="R77" i="12"/>
  <c r="S77" i="12" s="1"/>
  <c r="R75" i="12"/>
  <c r="R74" i="12"/>
  <c r="S74" i="12" s="1"/>
  <c r="R62" i="12"/>
  <c r="S62" i="12" s="1"/>
  <c r="R84" i="12"/>
  <c r="S84" i="12" s="1"/>
  <c r="R55" i="12"/>
  <c r="S55" i="12" s="1"/>
  <c r="R70" i="12"/>
  <c r="S70" i="12" s="1"/>
  <c r="R72" i="12"/>
  <c r="S72" i="12" s="1"/>
  <c r="R83" i="12"/>
  <c r="R82" i="12"/>
  <c r="S82" i="12" s="1"/>
  <c r="R57" i="12"/>
  <c r="R79" i="12"/>
  <c r="S79" i="12" s="1"/>
  <c r="R80" i="12"/>
  <c r="S80" i="12" s="1"/>
  <c r="R78" i="12"/>
  <c r="S78" i="12" s="1"/>
  <c r="R71" i="12"/>
  <c r="S71" i="12" s="1"/>
  <c r="T76" i="13"/>
  <c r="U76" i="13" s="1"/>
  <c r="T66" i="9"/>
  <c r="U66" i="9" s="1"/>
  <c r="E109" i="10"/>
  <c r="F109" i="10" s="1"/>
  <c r="E105" i="10"/>
  <c r="F105" i="10" s="1"/>
  <c r="E101" i="10"/>
  <c r="F101" i="10" s="1"/>
  <c r="E100" i="10"/>
  <c r="F100" i="10" s="1"/>
  <c r="E106" i="10"/>
  <c r="F106" i="10" s="1"/>
  <c r="E102" i="10"/>
  <c r="F102" i="10" s="1"/>
  <c r="E97" i="10"/>
  <c r="F97" i="10" s="1"/>
  <c r="E99" i="10"/>
  <c r="F99" i="10" s="1"/>
  <c r="E107" i="10"/>
  <c r="F107" i="10" s="1"/>
  <c r="E104" i="10"/>
  <c r="F104" i="10" s="1"/>
  <c r="E108" i="10"/>
  <c r="F108" i="10" s="1"/>
  <c r="E103" i="10"/>
  <c r="F103" i="10" s="1"/>
  <c r="E110" i="10"/>
  <c r="F110" i="10" s="1"/>
  <c r="E98" i="10"/>
  <c r="F98" i="10" s="1"/>
  <c r="E96" i="10"/>
  <c r="F96" i="10" s="1"/>
  <c r="J136" i="7"/>
  <c r="S136" i="7"/>
  <c r="T136" i="7" s="1"/>
  <c r="U136" i="7" s="1"/>
  <c r="E113" i="7"/>
  <c r="F113" i="7" s="1"/>
  <c r="E114" i="7"/>
  <c r="F114" i="7" s="1"/>
  <c r="J112" i="7"/>
  <c r="S112" i="7"/>
  <c r="T111" i="7" s="1"/>
  <c r="U111" i="7" s="1"/>
  <c r="E43" i="7"/>
  <c r="F43" i="7" s="1"/>
  <c r="J86" i="7"/>
  <c r="S86" i="7"/>
  <c r="J40" i="7"/>
  <c r="S40" i="7"/>
  <c r="S90" i="7"/>
  <c r="J90" i="7"/>
  <c r="E37" i="7"/>
  <c r="F37" i="7" s="1"/>
  <c r="E41" i="7"/>
  <c r="F41" i="7" s="1"/>
  <c r="K19" i="13"/>
  <c r="L19" i="13" s="1"/>
  <c r="K18" i="13"/>
  <c r="L18" i="13" s="1"/>
  <c r="K27" i="13"/>
  <c r="L27" i="13" s="1"/>
  <c r="K23" i="13"/>
  <c r="L23" i="13" s="1"/>
  <c r="K20" i="13"/>
  <c r="L20" i="13" s="1"/>
  <c r="K17" i="13"/>
  <c r="L17" i="13" s="1"/>
  <c r="K24" i="13"/>
  <c r="L24" i="13" s="1"/>
  <c r="K21" i="13"/>
  <c r="L21" i="13" s="1"/>
  <c r="K22" i="13"/>
  <c r="L22" i="13" s="1"/>
  <c r="K25" i="13"/>
  <c r="L25" i="13" s="1"/>
  <c r="K26" i="13"/>
  <c r="L26" i="13" s="1"/>
  <c r="E31" i="13"/>
  <c r="F31" i="13" s="1"/>
  <c r="E30" i="13"/>
  <c r="F30" i="13" s="1"/>
  <c r="E32" i="13"/>
  <c r="F32" i="13" s="1"/>
  <c r="E29" i="13"/>
  <c r="F29" i="13" s="1"/>
  <c r="J123" i="7"/>
  <c r="T59" i="13"/>
  <c r="U59" i="13" s="1"/>
  <c r="K119" i="13"/>
  <c r="L119" i="13" s="1"/>
  <c r="K120" i="13"/>
  <c r="L120" i="13" s="1"/>
  <c r="K114" i="13"/>
  <c r="L114" i="13" s="1"/>
  <c r="K112" i="13"/>
  <c r="L112" i="13" s="1"/>
  <c r="K115" i="13"/>
  <c r="L115" i="13" s="1"/>
  <c r="K113" i="13"/>
  <c r="L113" i="13" s="1"/>
  <c r="K117" i="13"/>
  <c r="L117" i="13" s="1"/>
  <c r="K111" i="13"/>
  <c r="L111" i="13" s="1"/>
  <c r="K118" i="13"/>
  <c r="L118" i="13" s="1"/>
  <c r="K116" i="13"/>
  <c r="L116" i="13" s="1"/>
  <c r="S131" i="12"/>
  <c r="T45" i="13"/>
  <c r="U45" i="13" s="1"/>
  <c r="S83" i="12"/>
  <c r="E46" i="7"/>
  <c r="F46" i="7" s="1"/>
  <c r="T127" i="13"/>
  <c r="U127" i="13" s="1"/>
  <c r="T124" i="13"/>
  <c r="U124" i="13" s="1"/>
  <c r="T125" i="13"/>
  <c r="U125" i="13" s="1"/>
  <c r="T126" i="13"/>
  <c r="U126" i="13" s="1"/>
  <c r="T123" i="13"/>
  <c r="U123" i="13" s="1"/>
  <c r="S23" i="12"/>
  <c r="T23" i="12" s="1"/>
  <c r="U23" i="12" s="1"/>
  <c r="S27" i="7"/>
  <c r="R34" i="12"/>
  <c r="S34" i="12" s="1"/>
  <c r="R117" i="12"/>
  <c r="S117" i="12" s="1"/>
  <c r="S23" i="7"/>
  <c r="S85" i="7"/>
  <c r="S16" i="7"/>
  <c r="T129" i="13"/>
  <c r="U129" i="13" s="1"/>
  <c r="T128" i="13"/>
  <c r="U128" i="13" s="1"/>
  <c r="T130" i="13"/>
  <c r="U130" i="13" s="1"/>
  <c r="R29" i="12"/>
  <c r="S29" i="12" s="1"/>
  <c r="R69" i="12"/>
  <c r="S69" i="12" s="1"/>
  <c r="R76" i="12"/>
  <c r="S76" i="12" s="1"/>
  <c r="S33" i="7"/>
  <c r="T118" i="9"/>
  <c r="U118" i="9" s="1"/>
  <c r="T116" i="9"/>
  <c r="U116" i="9" s="1"/>
  <c r="T114" i="9"/>
  <c r="U114" i="9" s="1"/>
  <c r="T82" i="9"/>
  <c r="U82" i="9" s="1"/>
  <c r="T84" i="9"/>
  <c r="U84" i="9" s="1"/>
  <c r="T97" i="9"/>
  <c r="U97" i="9" s="1"/>
  <c r="T81" i="9"/>
  <c r="U81" i="9" s="1"/>
  <c r="T103" i="9"/>
  <c r="U103" i="9" s="1"/>
  <c r="S60" i="7"/>
  <c r="E17" i="9"/>
  <c r="F17" i="9" s="1"/>
  <c r="E18" i="9"/>
  <c r="F18" i="9" s="1"/>
  <c r="E19" i="9"/>
  <c r="F19" i="9" s="1"/>
  <c r="E16" i="9"/>
  <c r="F16" i="9" s="1"/>
  <c r="E30" i="9"/>
  <c r="F30" i="9" s="1"/>
  <c r="E25" i="9"/>
  <c r="F25" i="9" s="1"/>
  <c r="E34" i="9"/>
  <c r="F34" i="9" s="1"/>
  <c r="E31" i="9"/>
  <c r="F31" i="9" s="1"/>
  <c r="E32" i="9"/>
  <c r="F32" i="9" s="1"/>
  <c r="E24" i="9"/>
  <c r="F24" i="9" s="1"/>
  <c r="E29" i="9"/>
  <c r="F29" i="9" s="1"/>
  <c r="E28" i="9"/>
  <c r="F28" i="9" s="1"/>
  <c r="E27" i="9"/>
  <c r="F27" i="9" s="1"/>
  <c r="E33" i="9"/>
  <c r="F33" i="9" s="1"/>
  <c r="E26" i="9"/>
  <c r="F26" i="9" s="1"/>
  <c r="K39" i="9"/>
  <c r="L39" i="9" s="1"/>
  <c r="K41" i="9"/>
  <c r="L41" i="9" s="1"/>
  <c r="K42" i="9"/>
  <c r="L42" i="9" s="1"/>
  <c r="K40" i="9"/>
  <c r="L40" i="9" s="1"/>
  <c r="E59" i="9"/>
  <c r="F59" i="9" s="1"/>
  <c r="E58" i="9"/>
  <c r="F58" i="9" s="1"/>
  <c r="E57" i="9"/>
  <c r="F57" i="9" s="1"/>
  <c r="E56" i="9"/>
  <c r="F56" i="9" s="1"/>
  <c r="E66" i="9"/>
  <c r="F66" i="9" s="1"/>
  <c r="E64" i="9"/>
  <c r="F64" i="9" s="1"/>
  <c r="D13" i="3" s="1"/>
  <c r="E67" i="9"/>
  <c r="F67" i="9" s="1"/>
  <c r="E65" i="9"/>
  <c r="F65" i="9" s="1"/>
  <c r="E74" i="9"/>
  <c r="F74" i="9" s="1"/>
  <c r="E72" i="9"/>
  <c r="F72" i="9" s="1"/>
  <c r="E75" i="9"/>
  <c r="F75" i="9" s="1"/>
  <c r="E73" i="9"/>
  <c r="F73" i="9" s="1"/>
  <c r="E83" i="9"/>
  <c r="F83" i="9" s="1"/>
  <c r="E80" i="9"/>
  <c r="F80" i="9" s="1"/>
  <c r="E84" i="9"/>
  <c r="F84" i="9" s="1"/>
  <c r="E81" i="9"/>
  <c r="F81" i="9" s="1"/>
  <c r="E85" i="9"/>
  <c r="F85" i="9" s="1"/>
  <c r="E82" i="9"/>
  <c r="F82" i="9" s="1"/>
  <c r="T100" i="9"/>
  <c r="U100" i="9" s="1"/>
  <c r="K113" i="9"/>
  <c r="L113" i="9" s="1"/>
  <c r="K112" i="9"/>
  <c r="L112" i="9" s="1"/>
  <c r="K101" i="9"/>
  <c r="L101" i="9" s="1"/>
  <c r="K70" i="9"/>
  <c r="L70" i="9" s="1"/>
  <c r="K109" i="9"/>
  <c r="L109" i="9" s="1"/>
  <c r="K77" i="9"/>
  <c r="L77" i="9" s="1"/>
  <c r="K76" i="9"/>
  <c r="L76" i="9" s="1"/>
  <c r="K74" i="9"/>
  <c r="L74" i="9" s="1"/>
  <c r="K83" i="9"/>
  <c r="L83" i="9" s="1"/>
  <c r="K110" i="9"/>
  <c r="L110" i="9" s="1"/>
  <c r="K94" i="9"/>
  <c r="L94" i="9" s="1"/>
  <c r="K78" i="9"/>
  <c r="L78" i="9" s="1"/>
  <c r="K62" i="9"/>
  <c r="L62" i="9" s="1"/>
  <c r="K97" i="9"/>
  <c r="L97" i="9" s="1"/>
  <c r="K59" i="9"/>
  <c r="L59" i="9" s="1"/>
  <c r="K104" i="9"/>
  <c r="L104" i="9" s="1"/>
  <c r="K96" i="9"/>
  <c r="L96" i="9" s="1"/>
  <c r="K88" i="9"/>
  <c r="L88" i="9" s="1"/>
  <c r="K80" i="9"/>
  <c r="L80" i="9" s="1"/>
  <c r="K71" i="9"/>
  <c r="L71" i="9" s="1"/>
  <c r="K67" i="9"/>
  <c r="L67" i="9" s="1"/>
  <c r="K63" i="9"/>
  <c r="L63" i="9" s="1"/>
  <c r="K57" i="9"/>
  <c r="L57" i="9" s="1"/>
  <c r="K53" i="9"/>
  <c r="L53" i="9" s="1"/>
  <c r="K47" i="9"/>
  <c r="L47" i="9" s="1"/>
  <c r="K64" i="9"/>
  <c r="L64" i="9" s="1"/>
  <c r="D15" i="3" s="1"/>
  <c r="F15" i="3" s="1"/>
  <c r="K91" i="9"/>
  <c r="L91" i="9" s="1"/>
  <c r="K75" i="9"/>
  <c r="L75" i="9" s="1"/>
  <c r="K72" i="9"/>
  <c r="L72" i="9" s="1"/>
  <c r="K56" i="9"/>
  <c r="L56" i="9" s="1"/>
  <c r="K98" i="9"/>
  <c r="L98" i="9" s="1"/>
  <c r="K82" i="9"/>
  <c r="L82" i="9" s="1"/>
  <c r="K87" i="9"/>
  <c r="L87" i="9" s="1"/>
  <c r="K105" i="9"/>
  <c r="L105" i="9" s="1"/>
  <c r="K103" i="9"/>
  <c r="L103" i="9" s="1"/>
  <c r="K54" i="9"/>
  <c r="L54" i="9" s="1"/>
  <c r="K85" i="9"/>
  <c r="L85" i="9" s="1"/>
  <c r="K106" i="9"/>
  <c r="L106" i="9" s="1"/>
  <c r="K90" i="9"/>
  <c r="L90" i="9" s="1"/>
  <c r="K50" i="9"/>
  <c r="L50" i="9" s="1"/>
  <c r="K66" i="9"/>
  <c r="L66" i="9" s="1"/>
  <c r="K81" i="9"/>
  <c r="L81" i="9" s="1"/>
  <c r="K52" i="9"/>
  <c r="L52" i="9" s="1"/>
  <c r="K108" i="9"/>
  <c r="L108" i="9" s="1"/>
  <c r="K86" i="9"/>
  <c r="L86" i="9" s="1"/>
  <c r="K89" i="9"/>
  <c r="L89" i="9" s="1"/>
  <c r="K84" i="9"/>
  <c r="L84" i="9" s="1"/>
  <c r="K61" i="9"/>
  <c r="L61" i="9" s="1"/>
  <c r="K68" i="9"/>
  <c r="L68" i="9" s="1"/>
  <c r="K93" i="9"/>
  <c r="L93" i="9" s="1"/>
  <c r="K100" i="9"/>
  <c r="L100" i="9" s="1"/>
  <c r="K69" i="9"/>
  <c r="L69" i="9" s="1"/>
  <c r="K111" i="9"/>
  <c r="L111" i="9" s="1"/>
  <c r="K60" i="9"/>
  <c r="L60" i="9" s="1"/>
  <c r="K48" i="9"/>
  <c r="L48" i="9" s="1"/>
  <c r="K58" i="9"/>
  <c r="L58" i="9" s="1"/>
  <c r="K73" i="9"/>
  <c r="L73" i="9" s="1"/>
  <c r="K55" i="9"/>
  <c r="L55" i="9" s="1"/>
  <c r="K79" i="9"/>
  <c r="L79" i="9" s="1"/>
  <c r="K49" i="9"/>
  <c r="L49" i="9" s="1"/>
  <c r="K102" i="9"/>
  <c r="L102" i="9" s="1"/>
  <c r="K95" i="9"/>
  <c r="L95" i="9" s="1"/>
  <c r="K92" i="9"/>
  <c r="L92" i="9" s="1"/>
  <c r="K65" i="9"/>
  <c r="L65" i="9" s="1"/>
  <c r="K107" i="9"/>
  <c r="L107" i="9" s="1"/>
  <c r="K99" i="9"/>
  <c r="L99" i="9" s="1"/>
  <c r="K51" i="9"/>
  <c r="L51" i="9" s="1"/>
  <c r="K119" i="9"/>
  <c r="L119" i="9" s="1"/>
  <c r="K120" i="9"/>
  <c r="L120" i="9" s="1"/>
  <c r="K121" i="9"/>
  <c r="L121" i="9" s="1"/>
  <c r="K118" i="9"/>
  <c r="L118" i="9" s="1"/>
  <c r="T126" i="9"/>
  <c r="U126" i="9" s="1"/>
  <c r="T125" i="9"/>
  <c r="U125" i="9" s="1"/>
  <c r="T124" i="9"/>
  <c r="U124" i="9" s="1"/>
  <c r="T134" i="9"/>
  <c r="U134" i="9" s="1"/>
  <c r="T133" i="9"/>
  <c r="U133" i="9" s="1"/>
  <c r="T132" i="9"/>
  <c r="U132" i="9" s="1"/>
  <c r="R93" i="10"/>
  <c r="S93" i="10" s="1"/>
  <c r="R73" i="10"/>
  <c r="R40" i="10"/>
  <c r="S40" i="10" s="1"/>
  <c r="R44" i="10"/>
  <c r="S44" i="10" s="1"/>
  <c r="R47" i="10"/>
  <c r="S47" i="10" s="1"/>
  <c r="R68" i="10"/>
  <c r="S68" i="10" s="1"/>
  <c r="R38" i="10"/>
  <c r="S38" i="10" s="1"/>
  <c r="R67" i="10"/>
  <c r="S67" i="10" s="1"/>
  <c r="R97" i="10"/>
  <c r="S97" i="10" s="1"/>
  <c r="R66" i="10"/>
  <c r="S66" i="10" s="1"/>
  <c r="R136" i="10"/>
  <c r="R41" i="10"/>
  <c r="S41" i="10" s="1"/>
  <c r="R119" i="10"/>
  <c r="S119" i="10" s="1"/>
  <c r="R61" i="10"/>
  <c r="S61" i="10" s="1"/>
  <c r="R121" i="10"/>
  <c r="S121" i="10" s="1"/>
  <c r="R132" i="10"/>
  <c r="S132" i="10" s="1"/>
  <c r="R112" i="10"/>
  <c r="S112" i="10" s="1"/>
  <c r="R49" i="10"/>
  <c r="S49" i="10" s="1"/>
  <c r="R53" i="10"/>
  <c r="S53" i="10" s="1"/>
  <c r="R15" i="10"/>
  <c r="S15" i="10" s="1"/>
  <c r="R34" i="10"/>
  <c r="S34" i="10" s="1"/>
  <c r="R32" i="10"/>
  <c r="S32" i="10" s="1"/>
  <c r="R46" i="10"/>
  <c r="S46" i="10" s="1"/>
  <c r="R69" i="10"/>
  <c r="S69" i="10" s="1"/>
  <c r="R72" i="10"/>
  <c r="S72" i="10" s="1"/>
  <c r="R118" i="10"/>
  <c r="S118" i="10" s="1"/>
  <c r="R102" i="10"/>
  <c r="S102" i="10" s="1"/>
  <c r="R82" i="10"/>
  <c r="S82" i="10" s="1"/>
  <c r="R95" i="10"/>
  <c r="S95" i="10" s="1"/>
  <c r="R29" i="10"/>
  <c r="R23" i="10"/>
  <c r="S23" i="10" s="1"/>
  <c r="R36" i="10"/>
  <c r="S36" i="10" s="1"/>
  <c r="R87" i="10"/>
  <c r="S87" i="10" s="1"/>
  <c r="R122" i="10"/>
  <c r="R71" i="10"/>
  <c r="S71" i="10" s="1"/>
  <c r="R16" i="10"/>
  <c r="S16" i="10" s="1"/>
  <c r="R17" i="10"/>
  <c r="S17" i="10" s="1"/>
  <c r="R51" i="10"/>
  <c r="S51" i="10" s="1"/>
  <c r="R48" i="10"/>
  <c r="S48" i="10" s="1"/>
  <c r="R81" i="10"/>
  <c r="S81" i="10" s="1"/>
  <c r="R92" i="10"/>
  <c r="R75" i="10"/>
  <c r="S75" i="10" s="1"/>
  <c r="R35" i="10"/>
  <c r="S35" i="10" s="1"/>
  <c r="R89" i="10"/>
  <c r="S89" i="10" s="1"/>
  <c r="R77" i="10"/>
  <c r="S77" i="10" s="1"/>
  <c r="R115" i="10"/>
  <c r="S115" i="10" s="1"/>
  <c r="R33" i="10"/>
  <c r="S33" i="10" s="1"/>
  <c r="R52" i="10"/>
  <c r="R18" i="10"/>
  <c r="S18" i="10" s="1"/>
  <c r="R98" i="10"/>
  <c r="S98" i="10" s="1"/>
  <c r="R100" i="10"/>
  <c r="S100" i="10" s="1"/>
  <c r="R84" i="10"/>
  <c r="S84" i="10" s="1"/>
  <c r="R64" i="10"/>
  <c r="S64" i="10" s="1"/>
  <c r="R107" i="10"/>
  <c r="S107" i="10" s="1"/>
  <c r="R54" i="10"/>
  <c r="S54" i="10" s="1"/>
  <c r="T54" i="10" s="1"/>
  <c r="U54" i="10" s="1"/>
  <c r="R14" i="10"/>
  <c r="R113" i="10"/>
  <c r="S113" i="10" s="1"/>
  <c r="R96" i="10"/>
  <c r="S96" i="10" s="1"/>
  <c r="R76" i="10"/>
  <c r="S76" i="10" s="1"/>
  <c r="R127" i="10"/>
  <c r="S127" i="10" s="1"/>
  <c r="R126" i="10"/>
  <c r="S126" i="10" s="1"/>
  <c r="R50" i="10"/>
  <c r="S50" i="10" s="1"/>
  <c r="R59" i="10"/>
  <c r="S59" i="10" s="1"/>
  <c r="R45" i="10"/>
  <c r="S45" i="10" s="1"/>
  <c r="R42" i="10"/>
  <c r="S42" i="10" s="1"/>
  <c r="R88" i="10"/>
  <c r="S88" i="10" s="1"/>
  <c r="R63" i="10"/>
  <c r="S63" i="10" s="1"/>
  <c r="R70" i="10"/>
  <c r="S70" i="10" s="1"/>
  <c r="R130" i="10"/>
  <c r="S130" i="10" s="1"/>
  <c r="R114" i="10"/>
  <c r="S114" i="10" s="1"/>
  <c r="R103" i="10"/>
  <c r="S103" i="10" s="1"/>
  <c r="R129" i="10"/>
  <c r="S129" i="10" s="1"/>
  <c r="R60" i="10"/>
  <c r="S60" i="10" s="1"/>
  <c r="R56" i="10"/>
  <c r="S56" i="10" s="1"/>
  <c r="R108" i="10"/>
  <c r="S108" i="10" s="1"/>
  <c r="R31" i="10"/>
  <c r="S31" i="10" s="1"/>
  <c r="R25" i="10"/>
  <c r="S25" i="10" s="1"/>
  <c r="R26" i="10"/>
  <c r="S26" i="10" s="1"/>
  <c r="R39" i="10"/>
  <c r="S39" i="10" s="1"/>
  <c r="R90" i="10"/>
  <c r="S90" i="10" s="1"/>
  <c r="R123" i="10"/>
  <c r="S123" i="10" s="1"/>
  <c r="R20" i="10"/>
  <c r="S20" i="10" s="1"/>
  <c r="R101" i="10"/>
  <c r="S101" i="10" s="1"/>
  <c r="R116" i="10"/>
  <c r="S116" i="10" s="1"/>
  <c r="R55" i="10"/>
  <c r="S55" i="10" s="1"/>
  <c r="R99" i="10"/>
  <c r="S99" i="10" s="1"/>
  <c r="R22" i="10"/>
  <c r="S22" i="10" s="1"/>
  <c r="R43" i="10"/>
  <c r="S43" i="10" s="1"/>
  <c r="R104" i="10"/>
  <c r="S104" i="10" s="1"/>
  <c r="R74" i="10"/>
  <c r="S74" i="10" s="1"/>
  <c r="R106" i="10"/>
  <c r="S106" i="10" s="1"/>
  <c r="R78" i="10"/>
  <c r="S78" i="10" s="1"/>
  <c r="R124" i="10"/>
  <c r="S124" i="10" s="1"/>
  <c r="R57" i="10"/>
  <c r="S57" i="10" s="1"/>
  <c r="R120" i="10"/>
  <c r="S120" i="10" s="1"/>
  <c r="R21" i="10"/>
  <c r="S21" i="10" s="1"/>
  <c r="R125" i="10"/>
  <c r="S125" i="10" s="1"/>
  <c r="R94" i="10"/>
  <c r="S94" i="10" s="1"/>
  <c r="R65" i="10"/>
  <c r="S65" i="10" s="1"/>
  <c r="R111" i="10"/>
  <c r="S111" i="10" s="1"/>
  <c r="R109" i="10"/>
  <c r="S109" i="10" s="1"/>
  <c r="R131" i="10"/>
  <c r="S131" i="10" s="1"/>
  <c r="R30" i="10"/>
  <c r="S30" i="10" s="1"/>
  <c r="R91" i="10"/>
  <c r="S91" i="10" s="1"/>
  <c r="R58" i="10"/>
  <c r="S58" i="10" s="1"/>
  <c r="R133" i="10"/>
  <c r="S133" i="10" s="1"/>
  <c r="R79" i="10"/>
  <c r="S79" i="10" s="1"/>
  <c r="R135" i="10"/>
  <c r="S135" i="10" s="1"/>
  <c r="R110" i="10"/>
  <c r="R83" i="10"/>
  <c r="S83" i="10" s="1"/>
  <c r="R117" i="10"/>
  <c r="S117" i="10" s="1"/>
  <c r="R37" i="10"/>
  <c r="S37" i="10" s="1"/>
  <c r="R128" i="10"/>
  <c r="S128" i="10" s="1"/>
  <c r="R28" i="10"/>
  <c r="S28" i="10" s="1"/>
  <c r="R105" i="10"/>
  <c r="S105" i="10" s="1"/>
  <c r="R62" i="10"/>
  <c r="S62" i="10" s="1"/>
  <c r="R24" i="10"/>
  <c r="S24" i="10" s="1"/>
  <c r="R19" i="10"/>
  <c r="S19" i="10" s="1"/>
  <c r="R80" i="10"/>
  <c r="S80" i="10" s="1"/>
  <c r="R27" i="10"/>
  <c r="S27" i="10" s="1"/>
  <c r="R134" i="10"/>
  <c r="S134" i="10" s="1"/>
  <c r="R85" i="10"/>
  <c r="S85" i="10" s="1"/>
  <c r="R86" i="10"/>
  <c r="S86" i="10" s="1"/>
  <c r="E36" i="10"/>
  <c r="F36" i="10" s="1"/>
  <c r="E41" i="10"/>
  <c r="F41" i="10" s="1"/>
  <c r="E37" i="10"/>
  <c r="F37" i="10" s="1"/>
  <c r="E52" i="10"/>
  <c r="F52" i="10" s="1"/>
  <c r="E43" i="10"/>
  <c r="F43" i="10" s="1"/>
  <c r="E44" i="10"/>
  <c r="F44" i="10" s="1"/>
  <c r="E48" i="10"/>
  <c r="F48" i="10" s="1"/>
  <c r="E47" i="10"/>
  <c r="F47" i="10" s="1"/>
  <c r="E30" i="10"/>
  <c r="F30" i="10" s="1"/>
  <c r="E35" i="10"/>
  <c r="F35" i="10" s="1"/>
  <c r="E49" i="10"/>
  <c r="F49" i="10" s="1"/>
  <c r="E34" i="10"/>
  <c r="F34" i="10" s="1"/>
  <c r="E31" i="10"/>
  <c r="F31" i="10" s="1"/>
  <c r="E46" i="10"/>
  <c r="F46" i="10" s="1"/>
  <c r="E40" i="10"/>
  <c r="F40" i="10" s="1"/>
  <c r="E42" i="10"/>
  <c r="F42" i="10" s="1"/>
  <c r="E39" i="10"/>
  <c r="F39" i="10" s="1"/>
  <c r="E50" i="10"/>
  <c r="F50" i="10" s="1"/>
  <c r="E45" i="10"/>
  <c r="F45" i="10" s="1"/>
  <c r="E38" i="10"/>
  <c r="F38" i="10" s="1"/>
  <c r="E51" i="10"/>
  <c r="F51" i="10" s="1"/>
  <c r="E32" i="10"/>
  <c r="F32" i="10" s="1"/>
  <c r="E33" i="10"/>
  <c r="F33" i="10" s="1"/>
  <c r="E69" i="10"/>
  <c r="F69" i="10" s="1"/>
  <c r="E72" i="10"/>
  <c r="F72" i="10" s="1"/>
  <c r="E68" i="10"/>
  <c r="F68" i="10" s="1"/>
  <c r="E70" i="10"/>
  <c r="F70" i="10" s="1"/>
  <c r="E73" i="10"/>
  <c r="F73" i="10" s="1"/>
  <c r="E71" i="10"/>
  <c r="F71" i="10" s="1"/>
  <c r="E76" i="10"/>
  <c r="F76" i="10" s="1"/>
  <c r="E75" i="10"/>
  <c r="F75" i="10" s="1"/>
  <c r="E78" i="10"/>
  <c r="F78" i="10" s="1"/>
  <c r="E80" i="10"/>
  <c r="F80" i="10" s="1"/>
  <c r="E91" i="10"/>
  <c r="F91" i="10" s="1"/>
  <c r="E86" i="10"/>
  <c r="F86" i="10" s="1"/>
  <c r="E90" i="10"/>
  <c r="F90" i="10" s="1"/>
  <c r="E83" i="10"/>
  <c r="F83" i="10" s="1"/>
  <c r="E87" i="10"/>
  <c r="F87" i="10" s="1"/>
  <c r="E77" i="10"/>
  <c r="F77" i="10" s="1"/>
  <c r="E85" i="10"/>
  <c r="F85" i="10" s="1"/>
  <c r="E92" i="10"/>
  <c r="F92" i="10" s="1"/>
  <c r="E74" i="10"/>
  <c r="F74" i="10" s="1"/>
  <c r="E79" i="10"/>
  <c r="F79" i="10" s="1"/>
  <c r="E84" i="10"/>
  <c r="F84" i="10" s="1"/>
  <c r="E89" i="10"/>
  <c r="F89" i="10" s="1"/>
  <c r="E82" i="10"/>
  <c r="F82" i="10" s="1"/>
  <c r="E88" i="10"/>
  <c r="F88" i="10" s="1"/>
  <c r="E81" i="10"/>
  <c r="F81" i="10" s="1"/>
  <c r="E115" i="10"/>
  <c r="F115" i="10" s="1"/>
  <c r="E113" i="10"/>
  <c r="F113" i="10" s="1"/>
  <c r="E116" i="10"/>
  <c r="F116" i="10" s="1"/>
  <c r="E117" i="10"/>
  <c r="F117" i="10" s="1"/>
  <c r="E120" i="10"/>
  <c r="F120" i="10" s="1"/>
  <c r="E114" i="10"/>
  <c r="F114" i="10" s="1"/>
  <c r="E118" i="10"/>
  <c r="F118" i="10" s="1"/>
  <c r="E122" i="10"/>
  <c r="F122" i="10" s="1"/>
  <c r="E119" i="10"/>
  <c r="F119" i="10" s="1"/>
  <c r="E121" i="10"/>
  <c r="F121" i="10" s="1"/>
  <c r="E118" i="7"/>
  <c r="F118" i="7" s="1"/>
  <c r="J51" i="7"/>
  <c r="S51" i="7"/>
  <c r="E117" i="7"/>
  <c r="F117" i="7" s="1"/>
  <c r="J56" i="7"/>
  <c r="S56" i="7"/>
  <c r="E116" i="7"/>
  <c r="F116" i="7" s="1"/>
  <c r="E95" i="7"/>
  <c r="F95" i="7" s="1"/>
  <c r="S57" i="7"/>
  <c r="T53" i="7" s="1"/>
  <c r="U53" i="7" s="1"/>
  <c r="J57" i="7"/>
  <c r="J82" i="7"/>
  <c r="S82" i="7"/>
  <c r="T81" i="7" s="1"/>
  <c r="U81" i="7" s="1"/>
  <c r="E60" i="7"/>
  <c r="F60" i="7" s="1"/>
  <c r="E61" i="7"/>
  <c r="F61" i="7" s="1"/>
  <c r="E80" i="7"/>
  <c r="F80" i="7" s="1"/>
  <c r="E90" i="7"/>
  <c r="F90" i="7" s="1"/>
  <c r="E62" i="7"/>
  <c r="F62" i="7" s="1"/>
  <c r="E42" i="7"/>
  <c r="F42" i="7" s="1"/>
  <c r="E53" i="7"/>
  <c r="F53" i="7" s="1"/>
  <c r="E119" i="7"/>
  <c r="F119" i="7" s="1"/>
  <c r="E87" i="7"/>
  <c r="F87" i="7" s="1"/>
  <c r="E29" i="7"/>
  <c r="F29" i="7" s="1"/>
  <c r="E16" i="7"/>
  <c r="F16" i="7" s="1"/>
  <c r="J118" i="7"/>
  <c r="S118" i="7"/>
  <c r="E93" i="7"/>
  <c r="F93" i="7" s="1"/>
  <c r="E23" i="7"/>
  <c r="F23" i="7" s="1"/>
  <c r="E101" i="7"/>
  <c r="F101" i="7" s="1"/>
  <c r="E17" i="7"/>
  <c r="F17" i="7" s="1"/>
  <c r="E65" i="7"/>
  <c r="F65" i="7" s="1"/>
  <c r="E36" i="7"/>
  <c r="F36" i="7" s="1"/>
  <c r="E112" i="7"/>
  <c r="F112" i="7" s="1"/>
  <c r="E73" i="7"/>
  <c r="F73" i="7" s="1"/>
  <c r="E45" i="7"/>
  <c r="F45" i="7" s="1"/>
  <c r="E32" i="7"/>
  <c r="F32" i="7" s="1"/>
  <c r="E51" i="7"/>
  <c r="F51" i="7" s="1"/>
  <c r="E100" i="7"/>
  <c r="F100" i="7" s="1"/>
  <c r="J64" i="7"/>
  <c r="K62" i="7" s="1"/>
  <c r="L62" i="7" s="1"/>
  <c r="S64" i="7"/>
  <c r="E126" i="7"/>
  <c r="F126" i="7" s="1"/>
  <c r="S15" i="7"/>
  <c r="E103" i="13"/>
  <c r="F103" i="13" s="1"/>
  <c r="E89" i="13"/>
  <c r="F89" i="13" s="1"/>
  <c r="E97" i="13"/>
  <c r="F97" i="13" s="1"/>
  <c r="E92" i="13"/>
  <c r="F92" i="13" s="1"/>
  <c r="E94" i="13"/>
  <c r="F94" i="13" s="1"/>
  <c r="E101" i="13"/>
  <c r="F101" i="13" s="1"/>
  <c r="E100" i="13"/>
  <c r="F100" i="13" s="1"/>
  <c r="E93" i="13"/>
  <c r="F93" i="13" s="1"/>
  <c r="E96" i="13"/>
  <c r="F96" i="13" s="1"/>
  <c r="E90" i="13"/>
  <c r="F90" i="13" s="1"/>
  <c r="E95" i="13"/>
  <c r="F95" i="13" s="1"/>
  <c r="E91" i="13"/>
  <c r="F91" i="13" s="1"/>
  <c r="E102" i="13"/>
  <c r="F102" i="13" s="1"/>
  <c r="E88" i="13"/>
  <c r="F88" i="13" s="1"/>
  <c r="E98" i="13"/>
  <c r="F98" i="13" s="1"/>
  <c r="E99" i="13"/>
  <c r="F99" i="13" s="1"/>
  <c r="T114" i="13"/>
  <c r="U114" i="13" s="1"/>
  <c r="T113" i="13"/>
  <c r="U113" i="13" s="1"/>
  <c r="K23" i="12"/>
  <c r="L23" i="12" s="1"/>
  <c r="K21" i="12"/>
  <c r="L21" i="12" s="1"/>
  <c r="K19" i="12"/>
  <c r="L19" i="12" s="1"/>
  <c r="K20" i="12"/>
  <c r="L20" i="12" s="1"/>
  <c r="K17" i="12"/>
  <c r="L17" i="12" s="1"/>
  <c r="K25" i="12"/>
  <c r="L25" i="12" s="1"/>
  <c r="K22" i="12"/>
  <c r="L22" i="12" s="1"/>
  <c r="K16" i="12"/>
  <c r="L16" i="12" s="1"/>
  <c r="K24" i="12"/>
  <c r="L24" i="12" s="1"/>
  <c r="K18" i="12"/>
  <c r="L18" i="12" s="1"/>
  <c r="K51" i="12"/>
  <c r="L51" i="12" s="1"/>
  <c r="K50" i="12"/>
  <c r="L50" i="12" s="1"/>
  <c r="K74" i="12"/>
  <c r="L74" i="12" s="1"/>
  <c r="K72" i="12"/>
  <c r="L72" i="12" s="1"/>
  <c r="K64" i="12"/>
  <c r="L64" i="12" s="1"/>
  <c r="K75" i="12"/>
  <c r="L75" i="12" s="1"/>
  <c r="K73" i="12"/>
  <c r="L73" i="12" s="1"/>
  <c r="K63" i="12"/>
  <c r="L63" i="12" s="1"/>
  <c r="K62" i="12"/>
  <c r="L62" i="12" s="1"/>
  <c r="K68" i="12"/>
  <c r="L68" i="12" s="1"/>
  <c r="K71" i="12"/>
  <c r="L71" i="12" s="1"/>
  <c r="K69" i="12"/>
  <c r="L69" i="12" s="1"/>
  <c r="K67" i="12"/>
  <c r="L67" i="12" s="1"/>
  <c r="K65" i="12"/>
  <c r="L65" i="12" s="1"/>
  <c r="K66" i="12"/>
  <c r="L66" i="12" s="1"/>
  <c r="K70" i="12"/>
  <c r="L70" i="12" s="1"/>
  <c r="S106" i="7"/>
  <c r="T97" i="7" s="1"/>
  <c r="U97" i="7" s="1"/>
  <c r="T111" i="9"/>
  <c r="U111" i="9" s="1"/>
  <c r="T96" i="13"/>
  <c r="U96" i="13" s="1"/>
  <c r="T91" i="13"/>
  <c r="U91" i="13" s="1"/>
  <c r="S74" i="7"/>
  <c r="T72" i="7" s="1"/>
  <c r="U72" i="7" s="1"/>
  <c r="K56" i="10"/>
  <c r="L56" i="10" s="1"/>
  <c r="K35" i="10"/>
  <c r="L35" i="10" s="1"/>
  <c r="K54" i="10"/>
  <c r="L54" i="10" s="1"/>
  <c r="E52" i="13"/>
  <c r="F52" i="13" s="1"/>
  <c r="E43" i="13"/>
  <c r="F43" i="13" s="1"/>
  <c r="K62" i="10"/>
  <c r="L62" i="10" s="1"/>
  <c r="K45" i="10"/>
  <c r="L45" i="10" s="1"/>
  <c r="E48" i="13"/>
  <c r="F48" i="13" s="1"/>
  <c r="T53" i="13"/>
  <c r="U53" i="13" s="1"/>
  <c r="K37" i="10"/>
  <c r="L37" i="10" s="1"/>
  <c r="T57" i="13"/>
  <c r="U57" i="13" s="1"/>
  <c r="E36" i="13"/>
  <c r="F36" i="13" s="1"/>
  <c r="E37" i="13"/>
  <c r="F37" i="13" s="1"/>
  <c r="E38" i="13"/>
  <c r="F38" i="13" s="1"/>
  <c r="E34" i="13"/>
  <c r="F34" i="13" s="1"/>
  <c r="E35" i="13"/>
  <c r="F35" i="13" s="1"/>
  <c r="K77" i="12"/>
  <c r="L77" i="12" s="1"/>
  <c r="K83" i="12"/>
  <c r="L83" i="12" s="1"/>
  <c r="K76" i="12"/>
  <c r="L76" i="12" s="1"/>
  <c r="K78" i="12"/>
  <c r="L78" i="12" s="1"/>
  <c r="K82" i="12"/>
  <c r="L82" i="12" s="1"/>
  <c r="K79" i="12"/>
  <c r="L79" i="12" s="1"/>
  <c r="K81" i="12"/>
  <c r="L81" i="12" s="1"/>
  <c r="K80" i="12"/>
  <c r="L80" i="12" s="1"/>
  <c r="T108" i="13"/>
  <c r="U108" i="13" s="1"/>
  <c r="R63" i="12"/>
  <c r="S63" i="12" s="1"/>
  <c r="R81" i="12"/>
  <c r="S81" i="12" s="1"/>
  <c r="R58" i="12"/>
  <c r="S58" i="12" s="1"/>
  <c r="T90" i="9"/>
  <c r="U90" i="9" s="1"/>
  <c r="T89" i="9"/>
  <c r="U89" i="9" s="1"/>
  <c r="T74" i="9"/>
  <c r="U74" i="9" s="1"/>
  <c r="G899" i="1" s="1"/>
  <c r="T105" i="9"/>
  <c r="U105" i="9" s="1"/>
  <c r="S136" i="10"/>
  <c r="T136" i="10" s="1"/>
  <c r="U136" i="10" s="1"/>
  <c r="E88" i="7"/>
  <c r="F88" i="7" s="1"/>
  <c r="E59" i="7"/>
  <c r="F59" i="7" s="1"/>
  <c r="J122" i="7"/>
  <c r="S122" i="7"/>
  <c r="J129" i="7"/>
  <c r="K130" i="7" s="1"/>
  <c r="L130" i="7" s="1"/>
  <c r="S129" i="7"/>
  <c r="E25" i="7"/>
  <c r="F25" i="7" s="1"/>
  <c r="E19" i="7"/>
  <c r="F19" i="7" s="1"/>
  <c r="E109" i="7"/>
  <c r="F109" i="7" s="1"/>
  <c r="E71" i="7"/>
  <c r="F71" i="7" s="1"/>
  <c r="E33" i="7"/>
  <c r="F33" i="7" s="1"/>
  <c r="S55" i="7"/>
  <c r="J55" i="7"/>
  <c r="S24" i="7"/>
  <c r="E63" i="12"/>
  <c r="F63" i="12" s="1"/>
  <c r="E70" i="12"/>
  <c r="F70" i="12" s="1"/>
  <c r="E64" i="12"/>
  <c r="F64" i="12" s="1"/>
  <c r="E74" i="12"/>
  <c r="F74" i="12" s="1"/>
  <c r="D13" i="1" s="1"/>
  <c r="E69" i="12"/>
  <c r="F69" i="12" s="1"/>
  <c r="E66" i="12"/>
  <c r="F66" i="12" s="1"/>
  <c r="E65" i="12"/>
  <c r="F65" i="12" s="1"/>
  <c r="E67" i="12"/>
  <c r="F67" i="12" s="1"/>
  <c r="E72" i="12"/>
  <c r="F72" i="12" s="1"/>
  <c r="E75" i="12"/>
  <c r="F75" i="12" s="1"/>
  <c r="E68" i="12"/>
  <c r="F68" i="12" s="1"/>
  <c r="E73" i="12"/>
  <c r="F73" i="12" s="1"/>
  <c r="E71" i="12"/>
  <c r="F71" i="12" s="1"/>
  <c r="E62" i="12"/>
  <c r="F62" i="12" s="1"/>
  <c r="E136" i="12"/>
  <c r="F136" i="12" s="1"/>
  <c r="E129" i="12"/>
  <c r="F129" i="12" s="1"/>
  <c r="E130" i="12"/>
  <c r="F130" i="12" s="1"/>
  <c r="E134" i="12"/>
  <c r="F134" i="12" s="1"/>
  <c r="E132" i="12"/>
  <c r="F132" i="12" s="1"/>
  <c r="E133" i="12"/>
  <c r="F133" i="12" s="1"/>
  <c r="E131" i="12"/>
  <c r="F131" i="12" s="1"/>
  <c r="E135" i="12"/>
  <c r="F135" i="12" s="1"/>
  <c r="T120" i="9"/>
  <c r="U120" i="9" s="1"/>
  <c r="E40" i="13"/>
  <c r="F40" i="13" s="1"/>
  <c r="E28" i="13"/>
  <c r="F28" i="13" s="1"/>
  <c r="E33" i="13"/>
  <c r="F33" i="13" s="1"/>
  <c r="K26" i="10"/>
  <c r="L26" i="10" s="1"/>
  <c r="K27" i="10"/>
  <c r="L27" i="10" s="1"/>
  <c r="K19" i="10"/>
  <c r="L19" i="10" s="1"/>
  <c r="K23" i="10"/>
  <c r="L23" i="10" s="1"/>
  <c r="K15" i="10"/>
  <c r="L15" i="10" s="1"/>
  <c r="K25" i="10"/>
  <c r="L25" i="10" s="1"/>
  <c r="K24" i="10"/>
  <c r="L24" i="10" s="1"/>
  <c r="K18" i="10"/>
  <c r="L18" i="10" s="1"/>
  <c r="K28" i="10"/>
  <c r="L28" i="10" s="1"/>
  <c r="E65" i="13"/>
  <c r="F65" i="13" s="1"/>
  <c r="T82" i="13"/>
  <c r="U82" i="13" s="1"/>
  <c r="T83" i="13"/>
  <c r="U83" i="13" s="1"/>
  <c r="T107" i="13"/>
  <c r="U107" i="13" s="1"/>
  <c r="K38" i="12"/>
  <c r="L38" i="12" s="1"/>
  <c r="K45" i="12"/>
  <c r="L45" i="12" s="1"/>
  <c r="K49" i="12"/>
  <c r="L49" i="12" s="1"/>
  <c r="K42" i="12"/>
  <c r="L42" i="12" s="1"/>
  <c r="K40" i="12"/>
  <c r="L40" i="12" s="1"/>
  <c r="K41" i="12"/>
  <c r="L41" i="12" s="1"/>
  <c r="K39" i="12"/>
  <c r="L39" i="12" s="1"/>
  <c r="K43" i="12"/>
  <c r="L43" i="12" s="1"/>
  <c r="K46" i="12"/>
  <c r="L46" i="12" s="1"/>
  <c r="K48" i="12"/>
  <c r="L48" i="12" s="1"/>
  <c r="K37" i="12"/>
  <c r="L37" i="12" s="1"/>
  <c r="K47" i="12"/>
  <c r="L47" i="12" s="1"/>
  <c r="K36" i="12"/>
  <c r="L36" i="12" s="1"/>
  <c r="K44" i="12"/>
  <c r="L44" i="12" s="1"/>
  <c r="S94" i="7"/>
  <c r="S110" i="7"/>
  <c r="J71" i="7"/>
  <c r="R17" i="12"/>
  <c r="S17" i="12" s="1"/>
  <c r="T17" i="12" s="1"/>
  <c r="U17" i="12" s="1"/>
  <c r="R66" i="12"/>
  <c r="S66" i="12" s="1"/>
  <c r="T88" i="9"/>
  <c r="U88" i="9" s="1"/>
  <c r="T80" i="9"/>
  <c r="U80" i="9" s="1"/>
  <c r="T93" i="9"/>
  <c r="U93" i="9" s="1"/>
  <c r="T86" i="9"/>
  <c r="U86" i="9" s="1"/>
  <c r="T119" i="9"/>
  <c r="U119" i="9" s="1"/>
  <c r="E15" i="9"/>
  <c r="F15" i="9" s="1"/>
  <c r="E23" i="9"/>
  <c r="F23" i="9" s="1"/>
  <c r="E20" i="9"/>
  <c r="F20" i="9" s="1"/>
  <c r="E21" i="9"/>
  <c r="F21" i="9" s="1"/>
  <c r="E22" i="9"/>
  <c r="F22" i="9" s="1"/>
  <c r="K27" i="9"/>
  <c r="L27" i="9" s="1"/>
  <c r="K36" i="9"/>
  <c r="L36" i="9" s="1"/>
  <c r="K29" i="9"/>
  <c r="L29" i="9" s="1"/>
  <c r="K31" i="9"/>
  <c r="L31" i="9" s="1"/>
  <c r="K32" i="9"/>
  <c r="L32" i="9" s="1"/>
  <c r="K25" i="9"/>
  <c r="L25" i="9" s="1"/>
  <c r="K26" i="9"/>
  <c r="L26" i="9" s="1"/>
  <c r="K18" i="9"/>
  <c r="L18" i="9" s="1"/>
  <c r="K15" i="9"/>
  <c r="L15" i="9" s="1"/>
  <c r="K24" i="9"/>
  <c r="L24" i="9" s="1"/>
  <c r="K16" i="9"/>
  <c r="L16" i="9" s="1"/>
  <c r="K17" i="9"/>
  <c r="L17" i="9" s="1"/>
  <c r="K38" i="9"/>
  <c r="L38" i="9" s="1"/>
  <c r="K34" i="9"/>
  <c r="L34" i="9" s="1"/>
  <c r="K28" i="9"/>
  <c r="L28" i="9" s="1"/>
  <c r="K23" i="9"/>
  <c r="L23" i="9" s="1"/>
  <c r="K37" i="9"/>
  <c r="L37" i="9" s="1"/>
  <c r="K35" i="9"/>
  <c r="L35" i="9" s="1"/>
  <c r="K30" i="9"/>
  <c r="L30" i="9" s="1"/>
  <c r="K21" i="9"/>
  <c r="L21" i="9" s="1"/>
  <c r="K20" i="9"/>
  <c r="L20" i="9" s="1"/>
  <c r="K22" i="9"/>
  <c r="L22" i="9" s="1"/>
  <c r="K33" i="9"/>
  <c r="L33" i="9" s="1"/>
  <c r="K19" i="9"/>
  <c r="L19" i="9" s="1"/>
  <c r="K44" i="9"/>
  <c r="L44" i="9" s="1"/>
  <c r="K46" i="9"/>
  <c r="L46" i="9" s="1"/>
  <c r="K45" i="9"/>
  <c r="L45" i="9" s="1"/>
  <c r="K43" i="9"/>
  <c r="L43" i="9" s="1"/>
  <c r="E53" i="9"/>
  <c r="F53" i="9" s="1"/>
  <c r="E51" i="9"/>
  <c r="F51" i="9" s="1"/>
  <c r="E49" i="9"/>
  <c r="F49" i="9" s="1"/>
  <c r="E41" i="9"/>
  <c r="F41" i="9" s="1"/>
  <c r="E35" i="9"/>
  <c r="F35" i="9" s="1"/>
  <c r="E37" i="9"/>
  <c r="F37" i="9" s="1"/>
  <c r="E42" i="9"/>
  <c r="F42" i="9" s="1"/>
  <c r="E38" i="9"/>
  <c r="F38" i="9" s="1"/>
  <c r="E55" i="9"/>
  <c r="F55" i="9" s="1"/>
  <c r="E48" i="9"/>
  <c r="F48" i="9" s="1"/>
  <c r="E43" i="9"/>
  <c r="F43" i="9" s="1"/>
  <c r="E40" i="9"/>
  <c r="F40" i="9" s="1"/>
  <c r="E50" i="9"/>
  <c r="F50" i="9" s="1"/>
  <c r="E52" i="9"/>
  <c r="F52" i="9" s="1"/>
  <c r="E45" i="9"/>
  <c r="F45" i="9" s="1"/>
  <c r="E46" i="9"/>
  <c r="F46" i="9" s="1"/>
  <c r="E47" i="9"/>
  <c r="F47" i="9" s="1"/>
  <c r="E44" i="9"/>
  <c r="F44" i="9" s="1"/>
  <c r="E39" i="9"/>
  <c r="F39" i="9" s="1"/>
  <c r="E36" i="9"/>
  <c r="F36" i="9" s="1"/>
  <c r="E54" i="9"/>
  <c r="F54" i="9" s="1"/>
  <c r="E63" i="9"/>
  <c r="F63" i="9" s="1"/>
  <c r="E61" i="9"/>
  <c r="F61" i="9" s="1"/>
  <c r="E62" i="9"/>
  <c r="F62" i="9" s="1"/>
  <c r="E60" i="9"/>
  <c r="F60" i="9" s="1"/>
  <c r="E69" i="9"/>
  <c r="F69" i="9" s="1"/>
  <c r="E71" i="9"/>
  <c r="F71" i="9" s="1"/>
  <c r="E70" i="9"/>
  <c r="F70" i="9" s="1"/>
  <c r="E68" i="9"/>
  <c r="F68" i="9" s="1"/>
  <c r="E77" i="9"/>
  <c r="F77" i="9" s="1"/>
  <c r="E78" i="9"/>
  <c r="F78" i="9" s="1"/>
  <c r="E76" i="9"/>
  <c r="F76" i="9" s="1"/>
  <c r="E79" i="9"/>
  <c r="F79" i="9" s="1"/>
  <c r="T106" i="9"/>
  <c r="U106" i="9" s="1"/>
  <c r="K116" i="9"/>
  <c r="L116" i="9" s="1"/>
  <c r="K114" i="9"/>
  <c r="L114" i="9" s="1"/>
  <c r="K117" i="9"/>
  <c r="L117" i="9" s="1"/>
  <c r="K115" i="9"/>
  <c r="L115" i="9" s="1"/>
  <c r="T123" i="9"/>
  <c r="U123" i="9" s="1"/>
  <c r="T128" i="9"/>
  <c r="U128" i="9" s="1"/>
  <c r="T130" i="9"/>
  <c r="U130" i="9" s="1"/>
  <c r="T131" i="9"/>
  <c r="U131" i="9" s="1"/>
  <c r="S52" i="10"/>
  <c r="E136" i="10"/>
  <c r="F136" i="10" s="1"/>
  <c r="E135" i="10"/>
  <c r="F135" i="10" s="1"/>
  <c r="E133" i="10"/>
  <c r="F133" i="10" s="1"/>
  <c r="E127" i="10"/>
  <c r="F127" i="10" s="1"/>
  <c r="E124" i="10"/>
  <c r="F124" i="10" s="1"/>
  <c r="E131" i="10"/>
  <c r="F131" i="10" s="1"/>
  <c r="E128" i="10"/>
  <c r="F128" i="10" s="1"/>
  <c r="E132" i="10"/>
  <c r="F132" i="10" s="1"/>
  <c r="E125" i="10"/>
  <c r="F125" i="10" s="1"/>
  <c r="E126" i="10"/>
  <c r="F126" i="10" s="1"/>
  <c r="E66" i="7"/>
  <c r="F66" i="7" s="1"/>
  <c r="J80" i="7"/>
  <c r="S80" i="7"/>
  <c r="T79" i="7" s="1"/>
  <c r="U79" i="7" s="1"/>
  <c r="K128" i="7"/>
  <c r="L128" i="7" s="1"/>
  <c r="K129" i="7"/>
  <c r="L129" i="7" s="1"/>
  <c r="K127" i="7"/>
  <c r="L127" i="7" s="1"/>
  <c r="K135" i="7"/>
  <c r="L135" i="7" s="1"/>
  <c r="K134" i="7"/>
  <c r="L134" i="7" s="1"/>
  <c r="E85" i="7"/>
  <c r="F85" i="7" s="1"/>
  <c r="E26" i="7"/>
  <c r="F26" i="7" s="1"/>
  <c r="S108" i="7"/>
  <c r="J108" i="7"/>
  <c r="E84" i="7"/>
  <c r="F84" i="7" s="1"/>
  <c r="J132" i="7"/>
  <c r="S132" i="7"/>
  <c r="E110" i="7"/>
  <c r="F110" i="7" s="1"/>
  <c r="E78" i="7"/>
  <c r="F78" i="7" s="1"/>
  <c r="E49" i="7"/>
  <c r="F49" i="7" s="1"/>
  <c r="E28" i="7"/>
  <c r="F28" i="7" s="1"/>
  <c r="J88" i="7"/>
  <c r="K72" i="7" s="1"/>
  <c r="L72" i="7" s="1"/>
  <c r="S88" i="7"/>
  <c r="E96" i="7"/>
  <c r="F96" i="7" s="1"/>
  <c r="S121" i="7"/>
  <c r="J121" i="7"/>
  <c r="E77" i="7"/>
  <c r="F77" i="7" s="1"/>
  <c r="E38" i="7"/>
  <c r="F38" i="7" s="1"/>
  <c r="J107" i="7"/>
  <c r="K105" i="7" s="1"/>
  <c r="L105" i="7" s="1"/>
  <c r="S107" i="7"/>
  <c r="T100" i="7" s="1"/>
  <c r="U100" i="7" s="1"/>
  <c r="E91" i="7"/>
  <c r="F91" i="7" s="1"/>
  <c r="E22" i="7"/>
  <c r="F22" i="7" s="1"/>
  <c r="E123" i="7"/>
  <c r="F123" i="7" s="1"/>
  <c r="E107" i="7"/>
  <c r="F107" i="7" s="1"/>
  <c r="E89" i="7"/>
  <c r="F89" i="7" s="1"/>
  <c r="E48" i="7"/>
  <c r="F48" i="7" s="1"/>
  <c r="E27" i="7"/>
  <c r="F27" i="7" s="1"/>
  <c r="E97" i="7"/>
  <c r="F97" i="7" s="1"/>
  <c r="E18" i="7"/>
  <c r="F18" i="7" s="1"/>
  <c r="E106" i="7"/>
  <c r="F106" i="7" s="1"/>
  <c r="E75" i="7"/>
  <c r="F75" i="7" s="1"/>
  <c r="E70" i="7"/>
  <c r="F70" i="7" s="1"/>
  <c r="E55" i="7"/>
  <c r="F55" i="7" s="1"/>
  <c r="E39" i="7"/>
  <c r="F39" i="7" s="1"/>
  <c r="E15" i="7"/>
  <c r="F15" i="7" s="1"/>
  <c r="E127" i="7"/>
  <c r="F127" i="7" s="1"/>
  <c r="E128" i="7"/>
  <c r="F128" i="7" s="1"/>
  <c r="E135" i="7"/>
  <c r="F135" i="7" s="1"/>
  <c r="E131" i="7"/>
  <c r="F131" i="7" s="1"/>
  <c r="E136" i="7"/>
  <c r="F136" i="7" s="1"/>
  <c r="E129" i="7"/>
  <c r="F129" i="7" s="1"/>
  <c r="E133" i="7"/>
  <c r="F133" i="7" s="1"/>
  <c r="E130" i="7"/>
  <c r="F130" i="7" s="1"/>
  <c r="E134" i="7"/>
  <c r="F134" i="7" s="1"/>
  <c r="E132" i="7"/>
  <c r="F132" i="7" s="1"/>
  <c r="E56" i="7"/>
  <c r="F56" i="7" s="1"/>
  <c r="E99" i="7"/>
  <c r="F99" i="7" s="1"/>
  <c r="E68" i="7"/>
  <c r="F68" i="7" s="1"/>
  <c r="J48" i="7"/>
  <c r="S48" i="7"/>
  <c r="J21" i="7"/>
  <c r="J24" i="7"/>
  <c r="S103" i="13"/>
  <c r="T98" i="13" s="1"/>
  <c r="U98" i="13" s="1"/>
  <c r="T133" i="13"/>
  <c r="U133" i="13" s="1"/>
  <c r="T132" i="13"/>
  <c r="U132" i="13" s="1"/>
  <c r="S25" i="12"/>
  <c r="S75" i="12"/>
  <c r="K114" i="12"/>
  <c r="L114" i="12" s="1"/>
  <c r="K136" i="12"/>
  <c r="L136" i="12" s="1"/>
  <c r="K135" i="12"/>
  <c r="L135" i="12" s="1"/>
  <c r="K131" i="12"/>
  <c r="L131" i="12" s="1"/>
  <c r="K132" i="12"/>
  <c r="L132" i="12" s="1"/>
  <c r="K130" i="12"/>
  <c r="L130" i="12" s="1"/>
  <c r="K133" i="12"/>
  <c r="L133" i="12" s="1"/>
  <c r="K134" i="12"/>
  <c r="L134" i="12" s="1"/>
  <c r="K129" i="12"/>
  <c r="L129" i="12" s="1"/>
  <c r="T58" i="13"/>
  <c r="U58" i="13" s="1"/>
  <c r="T88" i="13"/>
  <c r="U88" i="13" s="1"/>
  <c r="K16" i="10"/>
  <c r="L16" i="10" s="1"/>
  <c r="K61" i="10"/>
  <c r="L61" i="10" s="1"/>
  <c r="K36" i="10"/>
  <c r="L36" i="10" s="1"/>
  <c r="K15" i="13"/>
  <c r="L15" i="13" s="1"/>
  <c r="E27" i="13"/>
  <c r="F27" i="13" s="1"/>
  <c r="E44" i="13"/>
  <c r="F44" i="13" s="1"/>
  <c r="K55" i="10"/>
  <c r="L55" i="10" s="1"/>
  <c r="K46" i="10"/>
  <c r="L46" i="10" s="1"/>
  <c r="E67" i="10"/>
  <c r="F67" i="10" s="1"/>
  <c r="K42" i="10"/>
  <c r="L42" i="10" s="1"/>
  <c r="K34" i="12"/>
  <c r="L34" i="12" s="1"/>
  <c r="E26" i="13"/>
  <c r="F26" i="13" s="1"/>
  <c r="E25" i="13"/>
  <c r="F25" i="13" s="1"/>
  <c r="K36" i="13"/>
  <c r="L36" i="13" s="1"/>
  <c r="K37" i="13"/>
  <c r="L37" i="13" s="1"/>
  <c r="K40" i="13"/>
  <c r="L40" i="13" s="1"/>
  <c r="K45" i="13"/>
  <c r="L45" i="13" s="1"/>
  <c r="K53" i="13"/>
  <c r="L53" i="13" s="1"/>
  <c r="K54" i="13"/>
  <c r="L54" i="13" s="1"/>
  <c r="K29" i="13"/>
  <c r="L29" i="13" s="1"/>
  <c r="K76" i="13"/>
  <c r="L76" i="13" s="1"/>
  <c r="K38" i="13"/>
  <c r="L38" i="13" s="1"/>
  <c r="K77" i="13"/>
  <c r="L77" i="13" s="1"/>
  <c r="K46" i="13"/>
  <c r="L46" i="13" s="1"/>
  <c r="K62" i="13"/>
  <c r="L62" i="13" s="1"/>
  <c r="K34" i="13"/>
  <c r="L34" i="13" s="1"/>
  <c r="K41" i="13"/>
  <c r="L41" i="13" s="1"/>
  <c r="K33" i="13"/>
  <c r="L33" i="13" s="1"/>
  <c r="K42" i="13"/>
  <c r="L42" i="13" s="1"/>
  <c r="K78" i="13"/>
  <c r="L78" i="13" s="1"/>
  <c r="K44" i="13"/>
  <c r="L44" i="13" s="1"/>
  <c r="K47" i="13"/>
  <c r="L47" i="13" s="1"/>
  <c r="K55" i="13"/>
  <c r="L55" i="13" s="1"/>
  <c r="K57" i="13"/>
  <c r="L57" i="13" s="1"/>
  <c r="K60" i="13"/>
  <c r="L60" i="13" s="1"/>
  <c r="K66" i="13"/>
  <c r="L66" i="13" s="1"/>
  <c r="K68" i="13"/>
  <c r="L68" i="13" s="1"/>
  <c r="K75" i="13"/>
  <c r="L75" i="13" s="1"/>
  <c r="K74" i="13"/>
  <c r="L74" i="13" s="1"/>
  <c r="K69" i="13"/>
  <c r="L69" i="13" s="1"/>
  <c r="K72" i="13"/>
  <c r="L72" i="13" s="1"/>
  <c r="K49" i="13"/>
  <c r="L49" i="13" s="1"/>
  <c r="K48" i="13"/>
  <c r="L48" i="13" s="1"/>
  <c r="K43" i="13"/>
  <c r="L43" i="13" s="1"/>
  <c r="K31" i="13"/>
  <c r="L31" i="13" s="1"/>
  <c r="K63" i="13"/>
  <c r="L63" i="13" s="1"/>
  <c r="K58" i="13"/>
  <c r="L58" i="13" s="1"/>
  <c r="K28" i="13"/>
  <c r="L28" i="13" s="1"/>
  <c r="K30" i="13"/>
  <c r="L30" i="13" s="1"/>
  <c r="K56" i="13"/>
  <c r="L56" i="13" s="1"/>
  <c r="K52" i="13"/>
  <c r="L52" i="13" s="1"/>
  <c r="K61" i="13"/>
  <c r="L61" i="13" s="1"/>
  <c r="K64" i="13"/>
  <c r="L64" i="13" s="1"/>
  <c r="K65" i="13"/>
  <c r="L65" i="13" s="1"/>
  <c r="K67" i="13"/>
  <c r="L67" i="13" s="1"/>
  <c r="K70" i="13"/>
  <c r="L70" i="13" s="1"/>
  <c r="K73" i="13"/>
  <c r="L73" i="13" s="1"/>
  <c r="K71" i="13"/>
  <c r="L71" i="13" s="1"/>
  <c r="K50" i="13"/>
  <c r="L50" i="13" s="1"/>
  <c r="K39" i="13"/>
  <c r="L39" i="13" s="1"/>
  <c r="K51" i="13"/>
  <c r="L51" i="13" s="1"/>
  <c r="K59" i="13"/>
  <c r="L59" i="13" s="1"/>
  <c r="K32" i="13"/>
  <c r="L32" i="13" s="1"/>
  <c r="K35" i="13"/>
  <c r="L35" i="13" s="1"/>
  <c r="K32" i="12"/>
  <c r="L32" i="12" s="1"/>
  <c r="K28" i="12"/>
  <c r="L28" i="12" s="1"/>
  <c r="K30" i="12"/>
  <c r="L30" i="12" s="1"/>
  <c r="K26" i="12"/>
  <c r="L26" i="12" s="1"/>
  <c r="K29" i="12"/>
  <c r="L29" i="12" s="1"/>
  <c r="K27" i="12"/>
  <c r="L27" i="12" s="1"/>
  <c r="K31" i="12"/>
  <c r="L31" i="12" s="1"/>
  <c r="K57" i="12"/>
  <c r="L57" i="12" s="1"/>
  <c r="K54" i="12"/>
  <c r="L54" i="12" s="1"/>
  <c r="K55" i="12"/>
  <c r="L55" i="12" s="1"/>
  <c r="K56" i="12"/>
  <c r="L56" i="12" s="1"/>
  <c r="R56" i="12"/>
  <c r="S56" i="12" s="1"/>
  <c r="R18" i="12"/>
  <c r="S18" i="12" s="1"/>
  <c r="T18" i="12" s="1"/>
  <c r="U18" i="12" s="1"/>
  <c r="R16" i="12"/>
  <c r="S16" i="12" s="1"/>
  <c r="T16" i="12" s="1"/>
  <c r="U16" i="12" s="1"/>
  <c r="T92" i="9"/>
  <c r="U92" i="9" s="1"/>
  <c r="T94" i="9"/>
  <c r="U94" i="9" s="1"/>
  <c r="T64" i="9"/>
  <c r="U64" i="9" s="1"/>
  <c r="B1212" i="3" s="1"/>
  <c r="D21" i="3" s="1"/>
  <c r="T67" i="9"/>
  <c r="U67" i="9" s="1"/>
  <c r="T85" i="9"/>
  <c r="U85" i="9" s="1"/>
  <c r="T113" i="9"/>
  <c r="U113" i="9" s="1"/>
  <c r="T108" i="9"/>
  <c r="U108" i="9" s="1"/>
  <c r="E128" i="9"/>
  <c r="F128" i="9" s="1"/>
  <c r="E130" i="9"/>
  <c r="F130" i="9" s="1"/>
  <c r="E92" i="9"/>
  <c r="F92" i="9" s="1"/>
  <c r="E104" i="9"/>
  <c r="F104" i="9" s="1"/>
  <c r="E89" i="9"/>
  <c r="F89" i="9" s="1"/>
  <c r="E88" i="9"/>
  <c r="F88" i="9" s="1"/>
  <c r="E100" i="9"/>
  <c r="F100" i="9" s="1"/>
  <c r="E87" i="9"/>
  <c r="F87" i="9" s="1"/>
  <c r="E108" i="9"/>
  <c r="F108" i="9" s="1"/>
  <c r="E95" i="9"/>
  <c r="F95" i="9" s="1"/>
  <c r="E112" i="9"/>
  <c r="F112" i="9" s="1"/>
  <c r="E122" i="9"/>
  <c r="F122" i="9" s="1"/>
  <c r="E126" i="9"/>
  <c r="F126" i="9" s="1"/>
  <c r="E120" i="9"/>
  <c r="F120" i="9" s="1"/>
  <c r="E118" i="9"/>
  <c r="F118" i="9" s="1"/>
  <c r="E86" i="9"/>
  <c r="F86" i="9" s="1"/>
  <c r="E115" i="9"/>
  <c r="F115" i="9" s="1"/>
  <c r="E103" i="9"/>
  <c r="F103" i="9" s="1"/>
  <c r="E105" i="9"/>
  <c r="F105" i="9" s="1"/>
  <c r="E111" i="9"/>
  <c r="F111" i="9" s="1"/>
  <c r="E101" i="9"/>
  <c r="F101" i="9" s="1"/>
  <c r="E98" i="9"/>
  <c r="F98" i="9" s="1"/>
  <c r="E107" i="9"/>
  <c r="F107" i="9" s="1"/>
  <c r="E91" i="9"/>
  <c r="F91" i="9" s="1"/>
  <c r="E96" i="9"/>
  <c r="F96" i="9" s="1"/>
  <c r="E125" i="9"/>
  <c r="F125" i="9" s="1"/>
  <c r="E116" i="9"/>
  <c r="F116" i="9" s="1"/>
  <c r="E123" i="9"/>
  <c r="F123" i="9" s="1"/>
  <c r="E114" i="9"/>
  <c r="F114" i="9" s="1"/>
  <c r="E121" i="9"/>
  <c r="F121" i="9" s="1"/>
  <c r="E119" i="9"/>
  <c r="F119" i="9" s="1"/>
  <c r="E117" i="9"/>
  <c r="F117" i="9" s="1"/>
  <c r="E106" i="9"/>
  <c r="F106" i="9" s="1"/>
  <c r="E90" i="9"/>
  <c r="F90" i="9" s="1"/>
  <c r="E102" i="9"/>
  <c r="F102" i="9" s="1"/>
  <c r="E131" i="9"/>
  <c r="F131" i="9" s="1"/>
  <c r="E93" i="9"/>
  <c r="F93" i="9" s="1"/>
  <c r="E94" i="9"/>
  <c r="F94" i="9" s="1"/>
  <c r="E110" i="9"/>
  <c r="F110" i="9" s="1"/>
  <c r="E129" i="9"/>
  <c r="F129" i="9" s="1"/>
  <c r="E99" i="9"/>
  <c r="F99" i="9" s="1"/>
  <c r="E97" i="9"/>
  <c r="F97" i="9" s="1"/>
  <c r="E124" i="9"/>
  <c r="F124" i="9" s="1"/>
  <c r="E113" i="9"/>
  <c r="F113" i="9" s="1"/>
  <c r="E127" i="9"/>
  <c r="F127" i="9" s="1"/>
  <c r="E109" i="9"/>
  <c r="F109" i="9" s="1"/>
  <c r="S29" i="10"/>
  <c r="E93" i="10"/>
  <c r="F93" i="10" s="1"/>
  <c r="E94" i="10"/>
  <c r="F94" i="10" s="1"/>
  <c r="E95" i="10"/>
  <c r="F95" i="10" s="1"/>
  <c r="E94" i="7"/>
  <c r="F94" i="7" s="1"/>
  <c r="E81" i="7"/>
  <c r="F81" i="7" s="1"/>
  <c r="E108" i="7"/>
  <c r="F108" i="7" s="1"/>
  <c r="E105" i="7"/>
  <c r="F105" i="7" s="1"/>
  <c r="S131" i="7"/>
  <c r="T131" i="7" s="1"/>
  <c r="U131" i="7" s="1"/>
  <c r="J131" i="7"/>
  <c r="K131" i="7" s="1"/>
  <c r="L131" i="7" s="1"/>
  <c r="E102" i="7"/>
  <c r="F102" i="7" s="1"/>
  <c r="J28" i="7"/>
  <c r="S28" i="7"/>
  <c r="E52" i="7"/>
  <c r="F52" i="7" s="1"/>
  <c r="E50" i="7"/>
  <c r="F50" i="7" s="1"/>
  <c r="E76" i="7"/>
  <c r="F76" i="7" s="1"/>
  <c r="J115" i="7"/>
  <c r="S115" i="7"/>
  <c r="E47" i="7"/>
  <c r="F47" i="7" s="1"/>
  <c r="E21" i="7"/>
  <c r="F21" i="7" s="1"/>
  <c r="E71" i="13"/>
  <c r="F71" i="13" s="1"/>
  <c r="E72" i="13"/>
  <c r="F72" i="13" s="1"/>
  <c r="E82" i="13"/>
  <c r="F82" i="13" s="1"/>
  <c r="E81" i="13"/>
  <c r="F81" i="13" s="1"/>
  <c r="E69" i="13"/>
  <c r="F69" i="13" s="1"/>
  <c r="E74" i="13"/>
  <c r="F74" i="13" s="1"/>
  <c r="E66" i="13"/>
  <c r="F66" i="13" s="1"/>
  <c r="E75" i="13"/>
  <c r="F75" i="13" s="1"/>
  <c r="E67" i="13"/>
  <c r="F67" i="13" s="1"/>
  <c r="E70" i="13"/>
  <c r="F70" i="13" s="1"/>
  <c r="E83" i="13"/>
  <c r="F83" i="13" s="1"/>
  <c r="D13" i="2" s="1"/>
  <c r="E78" i="13"/>
  <c r="F78" i="13" s="1"/>
  <c r="E73" i="13"/>
  <c r="F73" i="13" s="1"/>
  <c r="E84" i="13"/>
  <c r="F84" i="13" s="1"/>
  <c r="E76" i="13"/>
  <c r="F76" i="13" s="1"/>
  <c r="E68" i="13"/>
  <c r="F68" i="13" s="1"/>
  <c r="E80" i="13"/>
  <c r="F80" i="13" s="1"/>
  <c r="E79" i="13"/>
  <c r="F79" i="13" s="1"/>
  <c r="E77" i="13"/>
  <c r="F77" i="13" s="1"/>
  <c r="E110" i="13"/>
  <c r="F110" i="13" s="1"/>
  <c r="E113" i="13"/>
  <c r="F113" i="13" s="1"/>
  <c r="E111" i="13"/>
  <c r="F111" i="13" s="1"/>
  <c r="E112" i="13"/>
  <c r="F112" i="13" s="1"/>
  <c r="E114" i="13"/>
  <c r="F114" i="13" s="1"/>
  <c r="E109" i="13"/>
  <c r="F109" i="13" s="1"/>
  <c r="E108" i="13"/>
  <c r="F108" i="13" s="1"/>
  <c r="E105" i="13"/>
  <c r="F105" i="13" s="1"/>
  <c r="E104" i="13"/>
  <c r="F104" i="13" s="1"/>
  <c r="E17" i="12"/>
  <c r="F17" i="12" s="1"/>
  <c r="E18" i="12"/>
  <c r="F18" i="12" s="1"/>
  <c r="E15" i="12"/>
  <c r="F15" i="12" s="1"/>
  <c r="E20" i="12"/>
  <c r="F20" i="12" s="1"/>
  <c r="E24" i="12"/>
  <c r="F24" i="12" s="1"/>
  <c r="E23" i="12"/>
  <c r="F23" i="12" s="1"/>
  <c r="E21" i="12"/>
  <c r="F21" i="12" s="1"/>
  <c r="E19" i="12"/>
  <c r="F19" i="12" s="1"/>
  <c r="E16" i="12"/>
  <c r="F16" i="12" s="1"/>
  <c r="E22" i="12"/>
  <c r="F22" i="12" s="1"/>
  <c r="E25" i="12"/>
  <c r="F25" i="12" s="1"/>
  <c r="E46" i="12"/>
  <c r="F46" i="12" s="1"/>
  <c r="E48" i="12"/>
  <c r="F48" i="12" s="1"/>
  <c r="E26" i="12"/>
  <c r="F26" i="12" s="1"/>
  <c r="E47" i="12"/>
  <c r="F47" i="12" s="1"/>
  <c r="E35" i="12"/>
  <c r="F35" i="12" s="1"/>
  <c r="E27" i="12"/>
  <c r="F27" i="12" s="1"/>
  <c r="E28" i="12"/>
  <c r="F28" i="12" s="1"/>
  <c r="E39" i="12"/>
  <c r="F39" i="12" s="1"/>
  <c r="E30" i="12"/>
  <c r="F30" i="12" s="1"/>
  <c r="E50" i="12"/>
  <c r="F50" i="12" s="1"/>
  <c r="E34" i="12"/>
  <c r="F34" i="12" s="1"/>
  <c r="E42" i="12"/>
  <c r="F42" i="12" s="1"/>
  <c r="E49" i="12"/>
  <c r="F49" i="12" s="1"/>
  <c r="E33" i="12"/>
  <c r="F33" i="12" s="1"/>
  <c r="E38" i="12"/>
  <c r="F38" i="12" s="1"/>
  <c r="E40" i="12"/>
  <c r="F40" i="12" s="1"/>
  <c r="E44" i="12"/>
  <c r="F44" i="12" s="1"/>
  <c r="E32" i="12"/>
  <c r="F32" i="12" s="1"/>
  <c r="E51" i="12"/>
  <c r="F51" i="12" s="1"/>
  <c r="E36" i="12"/>
  <c r="F36" i="12" s="1"/>
  <c r="E43" i="12"/>
  <c r="F43" i="12" s="1"/>
  <c r="E41" i="12"/>
  <c r="F41" i="12" s="1"/>
  <c r="E45" i="12"/>
  <c r="F45" i="12" s="1"/>
  <c r="E37" i="12"/>
  <c r="F37" i="12" s="1"/>
  <c r="E31" i="12"/>
  <c r="F31" i="12" s="1"/>
  <c r="E29" i="12"/>
  <c r="F29" i="12" s="1"/>
  <c r="E61" i="12"/>
  <c r="F61" i="12" s="1"/>
  <c r="E57" i="12"/>
  <c r="F57" i="12" s="1"/>
  <c r="E54" i="12"/>
  <c r="F54" i="12" s="1"/>
  <c r="E56" i="12"/>
  <c r="F56" i="12" s="1"/>
  <c r="E58" i="12"/>
  <c r="F58" i="12" s="1"/>
  <c r="E52" i="12"/>
  <c r="F52" i="12" s="1"/>
  <c r="E60" i="12"/>
  <c r="F60" i="12" s="1"/>
  <c r="E55" i="12"/>
  <c r="F55" i="12" s="1"/>
  <c r="E59" i="12"/>
  <c r="F59" i="12" s="1"/>
  <c r="E53" i="12"/>
  <c r="F53" i="12" s="1"/>
  <c r="K116" i="12"/>
  <c r="L116" i="12" s="1"/>
  <c r="K118" i="12"/>
  <c r="L118" i="12" s="1"/>
  <c r="K115" i="12"/>
  <c r="L115" i="12" s="1"/>
  <c r="K117" i="12"/>
  <c r="L117" i="12" s="1"/>
  <c r="T74" i="13"/>
  <c r="U74" i="13" s="1"/>
  <c r="T68" i="9"/>
  <c r="U68" i="9" s="1"/>
  <c r="K16" i="13"/>
  <c r="L16" i="13" s="1"/>
  <c r="E46" i="13"/>
  <c r="F46" i="13" s="1"/>
  <c r="K35" i="12"/>
  <c r="L35" i="12" s="1"/>
  <c r="K66" i="10"/>
  <c r="L66" i="10" s="1"/>
  <c r="K67" i="10"/>
  <c r="L67" i="10" s="1"/>
  <c r="K69" i="10"/>
  <c r="L69" i="10" s="1"/>
  <c r="K68" i="10"/>
  <c r="L68" i="10" s="1"/>
  <c r="K65" i="10"/>
  <c r="L65" i="10" s="1"/>
  <c r="K58" i="10"/>
  <c r="L58" i="10" s="1"/>
  <c r="K52" i="10"/>
  <c r="L52" i="10" s="1"/>
  <c r="K63" i="10"/>
  <c r="L63" i="10" s="1"/>
  <c r="K50" i="10"/>
  <c r="L50" i="10" s="1"/>
  <c r="K47" i="10"/>
  <c r="L47" i="10" s="1"/>
  <c r="K51" i="10"/>
  <c r="L51" i="10" s="1"/>
  <c r="K44" i="10"/>
  <c r="L44" i="10" s="1"/>
  <c r="K57" i="10"/>
  <c r="L57" i="10" s="1"/>
  <c r="K40" i="10"/>
  <c r="L40" i="10" s="1"/>
  <c r="K32" i="10"/>
  <c r="L32" i="10" s="1"/>
  <c r="K78" i="10"/>
  <c r="L78" i="10" s="1"/>
  <c r="K80" i="10"/>
  <c r="L80" i="10" s="1"/>
  <c r="K116" i="10"/>
  <c r="L116" i="10" s="1"/>
  <c r="K85" i="10"/>
  <c r="L85" i="10" s="1"/>
  <c r="K89" i="10"/>
  <c r="L89" i="10" s="1"/>
  <c r="K82" i="10"/>
  <c r="L82" i="10" s="1"/>
  <c r="K87" i="10"/>
  <c r="L87" i="10" s="1"/>
  <c r="K90" i="10"/>
  <c r="L90" i="10" s="1"/>
  <c r="K111" i="10"/>
  <c r="L111" i="10" s="1"/>
  <c r="K88" i="10"/>
  <c r="L88" i="10" s="1"/>
  <c r="K84" i="10"/>
  <c r="L84" i="10" s="1"/>
  <c r="K83" i="10"/>
  <c r="L83" i="10" s="1"/>
  <c r="K81" i="10"/>
  <c r="L81" i="10" s="1"/>
  <c r="K86" i="10"/>
  <c r="L86" i="10" s="1"/>
  <c r="K91" i="10"/>
  <c r="L91" i="10" s="1"/>
  <c r="K115" i="10"/>
  <c r="L115" i="10" s="1"/>
  <c r="K70" i="10"/>
  <c r="L70" i="10" s="1"/>
  <c r="K71" i="10"/>
  <c r="L71" i="10" s="1"/>
  <c r="K73" i="10"/>
  <c r="L73" i="10" s="1"/>
  <c r="K75" i="10"/>
  <c r="L75" i="10" s="1"/>
  <c r="K72" i="10"/>
  <c r="L72" i="10" s="1"/>
  <c r="K76" i="10"/>
  <c r="L76" i="10" s="1"/>
  <c r="K109" i="10"/>
  <c r="L109" i="10" s="1"/>
  <c r="K98" i="10"/>
  <c r="L98" i="10" s="1"/>
  <c r="K105" i="10"/>
  <c r="L105" i="10" s="1"/>
  <c r="K102" i="10"/>
  <c r="L102" i="10" s="1"/>
  <c r="K100" i="10"/>
  <c r="L100" i="10" s="1"/>
  <c r="K95" i="10"/>
  <c r="L95" i="10" s="1"/>
  <c r="K77" i="10"/>
  <c r="L77" i="10" s="1"/>
  <c r="K113" i="10"/>
  <c r="L113" i="10" s="1"/>
  <c r="K74" i="10"/>
  <c r="L74" i="10" s="1"/>
  <c r="K106" i="10"/>
  <c r="L106" i="10" s="1"/>
  <c r="K108" i="10"/>
  <c r="L108" i="10" s="1"/>
  <c r="K99" i="10"/>
  <c r="L99" i="10" s="1"/>
  <c r="K104" i="10"/>
  <c r="L104" i="10" s="1"/>
  <c r="K92" i="10"/>
  <c r="L92" i="10" s="1"/>
  <c r="K110" i="10"/>
  <c r="L110" i="10" s="1"/>
  <c r="K101" i="10"/>
  <c r="L101" i="10" s="1"/>
  <c r="K94" i="10"/>
  <c r="L94" i="10" s="1"/>
  <c r="K114" i="10"/>
  <c r="L114" i="10" s="1"/>
  <c r="K79" i="10"/>
  <c r="L79" i="10" s="1"/>
  <c r="K107" i="10"/>
  <c r="L107" i="10" s="1"/>
  <c r="K97" i="10"/>
  <c r="L97" i="10" s="1"/>
  <c r="K96" i="10"/>
  <c r="L96" i="10" s="1"/>
  <c r="K103" i="10"/>
  <c r="L103" i="10" s="1"/>
  <c r="K93" i="10"/>
  <c r="L93" i="10" s="1"/>
  <c r="K112" i="10"/>
  <c r="L112" i="10" s="1"/>
  <c r="T51" i="13"/>
  <c r="U51" i="13" s="1"/>
  <c r="T49" i="13"/>
  <c r="U49" i="13" s="1"/>
  <c r="T50" i="13"/>
  <c r="U50" i="13" s="1"/>
  <c r="T48" i="13"/>
  <c r="U48" i="13" s="1"/>
  <c r="S38" i="7"/>
  <c r="T38" i="13"/>
  <c r="U38" i="13" s="1"/>
  <c r="T37" i="13"/>
  <c r="U37" i="13" s="1"/>
  <c r="K90" i="12"/>
  <c r="L90" i="12" s="1"/>
  <c r="K89" i="12"/>
  <c r="L89" i="12" s="1"/>
  <c r="K87" i="12"/>
  <c r="L87" i="12" s="1"/>
  <c r="K86" i="12"/>
  <c r="L86" i="12" s="1"/>
  <c r="K92" i="12"/>
  <c r="L92" i="12" s="1"/>
  <c r="K94" i="12"/>
  <c r="L94" i="12" s="1"/>
  <c r="K84" i="12"/>
  <c r="L84" i="12" s="1"/>
  <c r="K96" i="12"/>
  <c r="L96" i="12" s="1"/>
  <c r="K88" i="12"/>
  <c r="L88" i="12" s="1"/>
  <c r="K91" i="12"/>
  <c r="L91" i="12" s="1"/>
  <c r="K93" i="12"/>
  <c r="L93" i="12" s="1"/>
  <c r="K85" i="12"/>
  <c r="L85" i="12" s="1"/>
  <c r="K95" i="12"/>
  <c r="L95" i="12" s="1"/>
  <c r="T106" i="13"/>
  <c r="U106" i="13" s="1"/>
  <c r="T104" i="13"/>
  <c r="U104" i="13" s="1"/>
  <c r="K129" i="13"/>
  <c r="L129" i="13" s="1"/>
  <c r="K132" i="13"/>
  <c r="L132" i="13" s="1"/>
  <c r="K131" i="13"/>
  <c r="L131" i="13" s="1"/>
  <c r="K133" i="13"/>
  <c r="L133" i="13" s="1"/>
  <c r="K130" i="13"/>
  <c r="L130" i="13" s="1"/>
  <c r="K134" i="13"/>
  <c r="L134" i="13" s="1"/>
  <c r="K111" i="12"/>
  <c r="L111" i="12" s="1"/>
  <c r="K106" i="12"/>
  <c r="L106" i="12" s="1"/>
  <c r="K112" i="12"/>
  <c r="L112" i="12" s="1"/>
  <c r="K103" i="12"/>
  <c r="L103" i="12" s="1"/>
  <c r="K107" i="12"/>
  <c r="L107" i="12" s="1"/>
  <c r="K108" i="12"/>
  <c r="L108" i="12" s="1"/>
  <c r="K105" i="12"/>
  <c r="L105" i="12" s="1"/>
  <c r="K109" i="12"/>
  <c r="L109" i="12" s="1"/>
  <c r="K110" i="12"/>
  <c r="L110" i="12" s="1"/>
  <c r="K104" i="12"/>
  <c r="L104" i="12" s="1"/>
  <c r="K113" i="12"/>
  <c r="L113" i="12" s="1"/>
  <c r="K110" i="13"/>
  <c r="L110" i="13" s="1"/>
  <c r="K109" i="13"/>
  <c r="L109" i="13" s="1"/>
  <c r="K127" i="13"/>
  <c r="L127" i="13" s="1"/>
  <c r="K128" i="13"/>
  <c r="L128" i="13" s="1"/>
  <c r="K125" i="13"/>
  <c r="L125" i="13" s="1"/>
  <c r="K126" i="13"/>
  <c r="L126" i="13" s="1"/>
  <c r="S57" i="12"/>
  <c r="T110" i="13"/>
  <c r="U110" i="13" s="1"/>
  <c r="T109" i="13"/>
  <c r="U109" i="13" s="1"/>
  <c r="R15" i="12"/>
  <c r="S15" i="12" s="1"/>
  <c r="R61" i="12"/>
  <c r="S61" i="12" s="1"/>
  <c r="R73" i="12"/>
  <c r="S73" i="12" s="1"/>
  <c r="R21" i="12"/>
  <c r="S21" i="12" s="1"/>
  <c r="T21" i="12" s="1"/>
  <c r="U21" i="12" s="1"/>
  <c r="T39" i="13"/>
  <c r="U39" i="13" s="1"/>
  <c r="T40" i="13"/>
  <c r="U40" i="13" s="1"/>
  <c r="T77" i="13"/>
  <c r="U77" i="13" s="1"/>
  <c r="T69" i="9"/>
  <c r="U69" i="9" s="1"/>
  <c r="S95" i="7"/>
  <c r="T87" i="9"/>
  <c r="U87" i="9" s="1"/>
  <c r="K31" i="10"/>
  <c r="L31" i="10" s="1"/>
  <c r="K29" i="10"/>
  <c r="L29" i="10" s="1"/>
  <c r="T34" i="13"/>
  <c r="U34" i="13" s="1"/>
  <c r="T35" i="13"/>
  <c r="U35" i="13" s="1"/>
  <c r="T33" i="13"/>
  <c r="U33" i="13" s="1"/>
  <c r="E79" i="7"/>
  <c r="F79" i="7" s="1"/>
  <c r="K80" i="13"/>
  <c r="L80" i="13" s="1"/>
  <c r="K79" i="13"/>
  <c r="L79" i="13" s="1"/>
  <c r="K81" i="13"/>
  <c r="L81" i="13" s="1"/>
  <c r="T36" i="13"/>
  <c r="U36" i="13" s="1"/>
  <c r="S123" i="7"/>
  <c r="E54" i="13"/>
  <c r="F54" i="13" s="1"/>
  <c r="E45" i="13"/>
  <c r="F45" i="13" s="1"/>
  <c r="E49" i="13"/>
  <c r="F49" i="13" s="1"/>
  <c r="E51" i="13"/>
  <c r="F51" i="13" s="1"/>
  <c r="E47" i="13"/>
  <c r="F47" i="13" s="1"/>
  <c r="E50" i="13"/>
  <c r="F50" i="13" s="1"/>
  <c r="E39" i="13"/>
  <c r="F39" i="13" s="1"/>
  <c r="E63" i="13"/>
  <c r="F63" i="13" s="1"/>
  <c r="E62" i="13"/>
  <c r="F62" i="13" s="1"/>
  <c r="E58" i="13"/>
  <c r="F58" i="13" s="1"/>
  <c r="E64" i="13"/>
  <c r="F64" i="13" s="1"/>
  <c r="E57" i="13"/>
  <c r="F57" i="13" s="1"/>
  <c r="E60" i="13"/>
  <c r="F60" i="13" s="1"/>
  <c r="E59" i="13"/>
  <c r="F59" i="13" s="1"/>
  <c r="E61" i="13"/>
  <c r="F61" i="13" s="1"/>
  <c r="E56" i="13"/>
  <c r="F56" i="13" s="1"/>
  <c r="T80" i="13"/>
  <c r="U80" i="13" s="1"/>
  <c r="T81" i="13"/>
  <c r="U81" i="13" s="1"/>
  <c r="T97" i="13"/>
  <c r="U97" i="13" s="1"/>
  <c r="T92" i="13"/>
  <c r="U92" i="13" s="1"/>
  <c r="E86" i="13"/>
  <c r="F86" i="13" s="1"/>
  <c r="E85" i="13"/>
  <c r="F85" i="13" s="1"/>
  <c r="E87" i="13"/>
  <c r="F87" i="13" s="1"/>
  <c r="K52" i="12"/>
  <c r="L52" i="12" s="1"/>
  <c r="K53" i="12"/>
  <c r="L53" i="12" s="1"/>
  <c r="S46" i="7"/>
  <c r="K82" i="13"/>
  <c r="L82" i="13" s="1"/>
  <c r="K87" i="13"/>
  <c r="L87" i="13" s="1"/>
  <c r="K86" i="13"/>
  <c r="L86" i="13" s="1"/>
  <c r="K84" i="13"/>
  <c r="L84" i="13" s="1"/>
  <c r="K89" i="13"/>
  <c r="L89" i="13" s="1"/>
  <c r="K88" i="13"/>
  <c r="L88" i="13" s="1"/>
  <c r="K85" i="13"/>
  <c r="L85" i="13" s="1"/>
  <c r="K83" i="13"/>
  <c r="L83" i="13" s="1"/>
  <c r="K121" i="13"/>
  <c r="L121" i="13" s="1"/>
  <c r="K122" i="13"/>
  <c r="L122" i="13" s="1"/>
  <c r="K123" i="13"/>
  <c r="L123" i="13" s="1"/>
  <c r="K124" i="13"/>
  <c r="L124" i="13" s="1"/>
  <c r="K136" i="13"/>
  <c r="L136" i="13" s="1"/>
  <c r="K135" i="13"/>
  <c r="L135" i="13" s="1"/>
  <c r="R134" i="12"/>
  <c r="S134" i="12" s="1"/>
  <c r="R86" i="12"/>
  <c r="S86" i="12" s="1"/>
  <c r="R102" i="12"/>
  <c r="S102" i="12" s="1"/>
  <c r="R127" i="12"/>
  <c r="S127" i="12" s="1"/>
  <c r="R114" i="12"/>
  <c r="S114" i="12" s="1"/>
  <c r="R107" i="12"/>
  <c r="S107" i="12" s="1"/>
  <c r="R103" i="12"/>
  <c r="S103" i="12" s="1"/>
  <c r="R95" i="12"/>
  <c r="S95" i="12" s="1"/>
  <c r="R126" i="12"/>
  <c r="S126" i="12" s="1"/>
  <c r="R115" i="12"/>
  <c r="S115" i="12" s="1"/>
  <c r="R94" i="12"/>
  <c r="S94" i="12" s="1"/>
  <c r="R91" i="12"/>
  <c r="S91" i="12" s="1"/>
  <c r="R88" i="12"/>
  <c r="S88" i="12" s="1"/>
  <c r="R99" i="12"/>
  <c r="S99" i="12" s="1"/>
  <c r="R98" i="12"/>
  <c r="S98" i="12" s="1"/>
  <c r="R122" i="12"/>
  <c r="S122" i="12" s="1"/>
  <c r="R109" i="12"/>
  <c r="S109" i="12" s="1"/>
  <c r="R128" i="12"/>
  <c r="S128" i="12" s="1"/>
  <c r="R100" i="12"/>
  <c r="S100" i="12" s="1"/>
  <c r="R116" i="12"/>
  <c r="S116" i="12" s="1"/>
  <c r="R135" i="12"/>
  <c r="S135" i="12" s="1"/>
  <c r="T135" i="12" s="1"/>
  <c r="U135" i="12" s="1"/>
  <c r="R123" i="12"/>
  <c r="S123" i="12" s="1"/>
  <c r="R124" i="12"/>
  <c r="S124" i="12" s="1"/>
  <c r="R110" i="12"/>
  <c r="S110" i="12" s="1"/>
  <c r="R90" i="12"/>
  <c r="S90" i="12" s="1"/>
  <c r="R96" i="12"/>
  <c r="S96" i="12" s="1"/>
  <c r="R112" i="12"/>
  <c r="S112" i="12" s="1"/>
  <c r="R101" i="12"/>
  <c r="S101" i="12" s="1"/>
  <c r="R133" i="12"/>
  <c r="S133" i="12" s="1"/>
  <c r="T132" i="12" s="1"/>
  <c r="U132" i="12" s="1"/>
  <c r="R131" i="12"/>
  <c r="R120" i="12"/>
  <c r="S120" i="12" s="1"/>
  <c r="R108" i="12"/>
  <c r="S108" i="12" s="1"/>
  <c r="R118" i="12"/>
  <c r="S118" i="12" s="1"/>
  <c r="R105" i="12"/>
  <c r="S105" i="12" s="1"/>
  <c r="R93" i="12"/>
  <c r="S93" i="12" s="1"/>
  <c r="R113" i="12"/>
  <c r="S113" i="12" s="1"/>
  <c r="R111" i="12"/>
  <c r="S111" i="12" s="1"/>
  <c r="R119" i="12"/>
  <c r="S119" i="12" s="1"/>
  <c r="R121" i="12"/>
  <c r="S121" i="12" s="1"/>
  <c r="R89" i="12"/>
  <c r="S89" i="12" s="1"/>
  <c r="R125" i="12"/>
  <c r="S125" i="12" s="1"/>
  <c r="R104" i="12"/>
  <c r="S104" i="12" s="1"/>
  <c r="R19" i="12"/>
  <c r="S19" i="12" s="1"/>
  <c r="T19" i="12" s="1"/>
  <c r="U19" i="12" s="1"/>
  <c r="R24" i="12"/>
  <c r="S24" i="12" s="1"/>
  <c r="R50" i="12"/>
  <c r="S50" i="12" s="1"/>
  <c r="R28" i="12"/>
  <c r="S28" i="12" s="1"/>
  <c r="R20" i="12"/>
  <c r="S20" i="12" s="1"/>
  <c r="T20" i="12" s="1"/>
  <c r="U20" i="12" s="1"/>
  <c r="R43" i="12"/>
  <c r="S43" i="12" s="1"/>
  <c r="R32" i="12"/>
  <c r="S32" i="12" s="1"/>
  <c r="R37" i="12"/>
  <c r="S37" i="12" s="1"/>
  <c r="R35" i="12"/>
  <c r="S35" i="12" s="1"/>
  <c r="R40" i="12"/>
  <c r="S40" i="12" s="1"/>
  <c r="R33" i="12"/>
  <c r="S33" i="12" s="1"/>
  <c r="R49" i="12"/>
  <c r="S49" i="12" s="1"/>
  <c r="R41" i="12"/>
  <c r="S41" i="12" s="1"/>
  <c r="R14" i="12"/>
  <c r="R47" i="12"/>
  <c r="S47" i="12" s="1"/>
  <c r="R44" i="12"/>
  <c r="S44" i="12" s="1"/>
  <c r="R53" i="12"/>
  <c r="S53" i="12" s="1"/>
  <c r="R39" i="12"/>
  <c r="S39" i="12" s="1"/>
  <c r="R48" i="12"/>
  <c r="S48" i="12" s="1"/>
  <c r="R26" i="12"/>
  <c r="S26" i="12" s="1"/>
  <c r="R27" i="12"/>
  <c r="S27" i="12" s="1"/>
  <c r="R67" i="12"/>
  <c r="S67" i="12" s="1"/>
  <c r="R129" i="12"/>
  <c r="S129" i="12" s="1"/>
  <c r="T129" i="12" s="1"/>
  <c r="U129" i="12" s="1"/>
  <c r="S52" i="7"/>
  <c r="S116" i="7"/>
  <c r="R65" i="12"/>
  <c r="S65" i="12" s="1"/>
  <c r="R22" i="12"/>
  <c r="S22" i="12" s="1"/>
  <c r="T22" i="12" s="1"/>
  <c r="U22" i="12" s="1"/>
  <c r="R51" i="12"/>
  <c r="S51" i="12" s="1"/>
  <c r="R38" i="12"/>
  <c r="S38" i="12" s="1"/>
  <c r="R45" i="12"/>
  <c r="S45" i="12" s="1"/>
  <c r="R60" i="12"/>
  <c r="S60" i="12" s="1"/>
  <c r="T133" i="7"/>
  <c r="U133" i="7" s="1"/>
  <c r="T60" i="13"/>
  <c r="U60" i="13" s="1"/>
  <c r="T55" i="13"/>
  <c r="U55" i="13" s="1"/>
  <c r="T115" i="9"/>
  <c r="U115" i="9" s="1"/>
  <c r="T78" i="13"/>
  <c r="U78" i="13" s="1"/>
  <c r="T129" i="9"/>
  <c r="U129" i="9" s="1"/>
  <c r="T122" i="9"/>
  <c r="U122" i="9" s="1"/>
  <c r="T104" i="9"/>
  <c r="U104" i="9" s="1"/>
  <c r="T98" i="9"/>
  <c r="U98" i="9" s="1"/>
  <c r="T99" i="9"/>
  <c r="U99" i="9" s="1"/>
  <c r="T76" i="9"/>
  <c r="U76" i="9" s="1"/>
  <c r="T96" i="9"/>
  <c r="U96" i="9" s="1"/>
  <c r="T62" i="13"/>
  <c r="U62" i="13" s="1"/>
  <c r="S63" i="9"/>
  <c r="T28" i="9" s="1"/>
  <c r="U28" i="9" s="1"/>
  <c r="T71" i="9"/>
  <c r="U71" i="9" s="1"/>
  <c r="S79" i="9"/>
  <c r="T65" i="9" s="1"/>
  <c r="U65" i="9" s="1"/>
  <c r="T109" i="9"/>
  <c r="U109" i="9" s="1"/>
  <c r="T117" i="9"/>
  <c r="U117" i="9" s="1"/>
  <c r="K123" i="9"/>
  <c r="L123" i="9" s="1"/>
  <c r="K125" i="9"/>
  <c r="L125" i="9" s="1"/>
  <c r="K126" i="9"/>
  <c r="L126" i="9" s="1"/>
  <c r="K124" i="9"/>
  <c r="L124" i="9" s="1"/>
  <c r="K122" i="9"/>
  <c r="L122" i="9" s="1"/>
  <c r="E134" i="9"/>
  <c r="F134" i="9" s="1"/>
  <c r="E133" i="9"/>
  <c r="F133" i="9" s="1"/>
  <c r="E132" i="9"/>
  <c r="F132" i="9" s="1"/>
  <c r="E19" i="10"/>
  <c r="F19" i="10" s="1"/>
  <c r="E17" i="10"/>
  <c r="F17" i="10" s="1"/>
  <c r="E23" i="10"/>
  <c r="F23" i="10" s="1"/>
  <c r="E24" i="10"/>
  <c r="F24" i="10" s="1"/>
  <c r="E28" i="10"/>
  <c r="F28" i="10" s="1"/>
  <c r="E26" i="10"/>
  <c r="F26" i="10" s="1"/>
  <c r="E15" i="10"/>
  <c r="F15" i="10" s="1"/>
  <c r="E20" i="10"/>
  <c r="F20" i="10" s="1"/>
  <c r="E22" i="10"/>
  <c r="F22" i="10" s="1"/>
  <c r="E29" i="10"/>
  <c r="F29" i="10" s="1"/>
  <c r="E16" i="10"/>
  <c r="F16" i="10" s="1"/>
  <c r="E25" i="10"/>
  <c r="F25" i="10" s="1"/>
  <c r="E18" i="10"/>
  <c r="F18" i="10" s="1"/>
  <c r="E27" i="10"/>
  <c r="F27" i="10" s="1"/>
  <c r="E21" i="10"/>
  <c r="F21" i="10" s="1"/>
  <c r="S73" i="10"/>
  <c r="T73" i="10" s="1"/>
  <c r="U73" i="10" s="1"/>
  <c r="S92" i="10"/>
  <c r="S110" i="10"/>
  <c r="S122" i="10"/>
  <c r="J32" i="7"/>
  <c r="S32" i="7"/>
  <c r="E58" i="7"/>
  <c r="F58" i="7" s="1"/>
  <c r="J124" i="7"/>
  <c r="S124" i="7"/>
  <c r="T124" i="7" s="1"/>
  <c r="U124" i="7" s="1"/>
  <c r="E104" i="7"/>
  <c r="F104" i="7" s="1"/>
  <c r="J77" i="7"/>
  <c r="S77" i="7"/>
  <c r="J126" i="7"/>
  <c r="K126" i="7" s="1"/>
  <c r="L126" i="7" s="1"/>
  <c r="S126" i="7"/>
  <c r="J76" i="7"/>
  <c r="K73" i="7" s="1"/>
  <c r="L73" i="7" s="1"/>
  <c r="S76" i="7"/>
  <c r="T62" i="7" s="1"/>
  <c r="U62" i="7" s="1"/>
  <c r="J125" i="7"/>
  <c r="S125" i="7"/>
  <c r="J83" i="7"/>
  <c r="K81" i="7" s="1"/>
  <c r="L81" i="7" s="1"/>
  <c r="S83" i="7"/>
  <c r="J67" i="7"/>
  <c r="S67" i="7"/>
  <c r="E31" i="7"/>
  <c r="F31" i="7" s="1"/>
  <c r="E34" i="7"/>
  <c r="F34" i="7" s="1"/>
  <c r="E63" i="7"/>
  <c r="F63" i="7" s="1"/>
  <c r="E86" i="7"/>
  <c r="F86" i="7" s="1"/>
  <c r="E92" i="7"/>
  <c r="F92" i="7" s="1"/>
  <c r="S43" i="7"/>
  <c r="T42" i="7" s="1"/>
  <c r="U42" i="7" s="1"/>
  <c r="J43" i="7"/>
  <c r="K41" i="7" s="1"/>
  <c r="L41" i="7" s="1"/>
  <c r="S31" i="7"/>
  <c r="J31" i="7"/>
  <c r="E57" i="7"/>
  <c r="F57" i="7" s="1"/>
  <c r="E121" i="7"/>
  <c r="F121" i="7" s="1"/>
  <c r="E30" i="7"/>
  <c r="F30" i="7" s="1"/>
  <c r="E122" i="7"/>
  <c r="F122" i="7" s="1"/>
  <c r="E44" i="7"/>
  <c r="F44" i="7" s="1"/>
  <c r="J25" i="7"/>
  <c r="S25" i="7"/>
  <c r="J114" i="7"/>
  <c r="K114" i="7" s="1"/>
  <c r="L114" i="7" s="1"/>
  <c r="S114" i="7"/>
  <c r="E72" i="7"/>
  <c r="F72" i="7" s="1"/>
  <c r="E40" i="7"/>
  <c r="F40" i="7" s="1"/>
  <c r="K18" i="7"/>
  <c r="L18" i="7" s="1"/>
  <c r="E103" i="7"/>
  <c r="F103" i="7" s="1"/>
  <c r="J84" i="7"/>
  <c r="S84" i="7"/>
  <c r="T84" i="7" s="1"/>
  <c r="U84" i="7" s="1"/>
  <c r="E74" i="7"/>
  <c r="F74" i="7" s="1"/>
  <c r="J68" i="7"/>
  <c r="S68" i="7"/>
  <c r="E54" i="7"/>
  <c r="F54" i="7" s="1"/>
  <c r="J37" i="7"/>
  <c r="S37" i="7"/>
  <c r="E20" i="7"/>
  <c r="F20" i="7" s="1"/>
  <c r="E67" i="7"/>
  <c r="F67" i="7" s="1"/>
  <c r="E120" i="7"/>
  <c r="F120" i="7" s="1"/>
  <c r="E82" i="7"/>
  <c r="F82" i="7" s="1"/>
  <c r="K66" i="7"/>
  <c r="L66" i="7" s="1"/>
  <c r="J50" i="7"/>
  <c r="S50" i="7"/>
  <c r="E98" i="7"/>
  <c r="F98" i="7" s="1"/>
  <c r="E64" i="7"/>
  <c r="F64" i="7" s="1"/>
  <c r="D13" i="4" s="1"/>
  <c r="E35" i="7"/>
  <c r="F35" i="7" s="1"/>
  <c r="S65" i="7"/>
  <c r="J65" i="7"/>
  <c r="S21" i="7"/>
  <c r="T21" i="7" s="1"/>
  <c r="U21" i="7" s="1"/>
  <c r="S49" i="7"/>
  <c r="T112" i="13"/>
  <c r="U112" i="13" s="1"/>
  <c r="T111" i="13"/>
  <c r="U111" i="13" s="1"/>
  <c r="E131" i="13"/>
  <c r="F131" i="13" s="1"/>
  <c r="E130" i="13"/>
  <c r="F130" i="13" s="1"/>
  <c r="E127" i="13"/>
  <c r="F127" i="13" s="1"/>
  <c r="E123" i="13"/>
  <c r="F123" i="13" s="1"/>
  <c r="E126" i="13"/>
  <c r="F126" i="13" s="1"/>
  <c r="E117" i="13"/>
  <c r="F117" i="13" s="1"/>
  <c r="E119" i="13"/>
  <c r="F119" i="13" s="1"/>
  <c r="E121" i="13"/>
  <c r="F121" i="13" s="1"/>
  <c r="E115" i="13"/>
  <c r="F115" i="13" s="1"/>
  <c r="E132" i="13"/>
  <c r="F132" i="13" s="1"/>
  <c r="E125" i="13"/>
  <c r="F125" i="13" s="1"/>
  <c r="E128" i="13"/>
  <c r="F128" i="13" s="1"/>
  <c r="E124" i="13"/>
  <c r="F124" i="13" s="1"/>
  <c r="E129" i="13"/>
  <c r="F129" i="13" s="1"/>
  <c r="E116" i="13"/>
  <c r="F116" i="13" s="1"/>
  <c r="E120" i="13"/>
  <c r="F120" i="13" s="1"/>
  <c r="E118" i="13"/>
  <c r="F118" i="13" s="1"/>
  <c r="E122" i="13"/>
  <c r="F122" i="13" s="1"/>
  <c r="K60" i="12"/>
  <c r="L60" i="12" s="1"/>
  <c r="K61" i="12"/>
  <c r="L61" i="12" s="1"/>
  <c r="K59" i="12"/>
  <c r="L59" i="12" s="1"/>
  <c r="K58" i="12"/>
  <c r="L58" i="12" s="1"/>
  <c r="E107" i="12"/>
  <c r="F107" i="12" s="1"/>
  <c r="E96" i="12"/>
  <c r="F96" i="12" s="1"/>
  <c r="E94" i="12"/>
  <c r="F94" i="12" s="1"/>
  <c r="E89" i="12"/>
  <c r="F89" i="12" s="1"/>
  <c r="E90" i="12"/>
  <c r="F90" i="12" s="1"/>
  <c r="E91" i="12"/>
  <c r="F91" i="12" s="1"/>
  <c r="E78" i="12"/>
  <c r="F78" i="12" s="1"/>
  <c r="E85" i="12"/>
  <c r="F85" i="12" s="1"/>
  <c r="E86" i="12"/>
  <c r="F86" i="12" s="1"/>
  <c r="E87" i="12"/>
  <c r="F87" i="12" s="1"/>
  <c r="E100" i="12"/>
  <c r="F100" i="12" s="1"/>
  <c r="E92" i="12"/>
  <c r="F92" i="12" s="1"/>
  <c r="E76" i="12"/>
  <c r="F76" i="12" s="1"/>
  <c r="E111" i="12"/>
  <c r="F111" i="12" s="1"/>
  <c r="E109" i="12"/>
  <c r="F109" i="12" s="1"/>
  <c r="E112" i="12"/>
  <c r="F112" i="12" s="1"/>
  <c r="E103" i="12"/>
  <c r="F103" i="12" s="1"/>
  <c r="E110" i="12"/>
  <c r="F110" i="12" s="1"/>
  <c r="E105" i="12"/>
  <c r="F105" i="12" s="1"/>
  <c r="E93" i="12"/>
  <c r="F93" i="12" s="1"/>
  <c r="E101" i="12"/>
  <c r="F101" i="12" s="1"/>
  <c r="E83" i="12"/>
  <c r="F83" i="12" s="1"/>
  <c r="E81" i="12"/>
  <c r="F81" i="12" s="1"/>
  <c r="E113" i="12"/>
  <c r="F113" i="12" s="1"/>
  <c r="E95" i="12"/>
  <c r="F95" i="12" s="1"/>
  <c r="E77" i="12"/>
  <c r="F77" i="12" s="1"/>
  <c r="E88" i="12"/>
  <c r="F88" i="12" s="1"/>
  <c r="E99" i="12"/>
  <c r="F99" i="12" s="1"/>
  <c r="E97" i="12"/>
  <c r="F97" i="12" s="1"/>
  <c r="E104" i="12"/>
  <c r="F104" i="12" s="1"/>
  <c r="E84" i="12"/>
  <c r="F84" i="12" s="1"/>
  <c r="E98" i="12"/>
  <c r="F98" i="12" s="1"/>
  <c r="E108" i="12"/>
  <c r="F108" i="12" s="1"/>
  <c r="E79" i="12"/>
  <c r="F79" i="12" s="1"/>
  <c r="E106" i="12"/>
  <c r="F106" i="12" s="1"/>
  <c r="E80" i="12"/>
  <c r="F80" i="12" s="1"/>
  <c r="E82" i="12"/>
  <c r="F82" i="12" s="1"/>
  <c r="E114" i="12"/>
  <c r="F114" i="12" s="1"/>
  <c r="E102" i="12"/>
  <c r="F102" i="12" s="1"/>
  <c r="E115" i="12"/>
  <c r="F115" i="12" s="1"/>
  <c r="E118" i="12"/>
  <c r="F118" i="12" s="1"/>
  <c r="E116" i="12"/>
  <c r="F116" i="12" s="1"/>
  <c r="E117" i="12"/>
  <c r="F117" i="12" s="1"/>
  <c r="S130" i="7"/>
  <c r="T110" i="9"/>
  <c r="U110" i="9" s="1"/>
  <c r="S36" i="7"/>
  <c r="T35" i="7" s="1"/>
  <c r="U35" i="7" s="1"/>
  <c r="T83" i="9"/>
  <c r="U83" i="9" s="1"/>
  <c r="T93" i="13"/>
  <c r="U93" i="13" s="1"/>
  <c r="T94" i="13"/>
  <c r="U94" i="13" s="1"/>
  <c r="K17" i="10"/>
  <c r="L17" i="10" s="1"/>
  <c r="K22" i="10"/>
  <c r="L22" i="10" s="1"/>
  <c r="K59" i="10"/>
  <c r="L59" i="10" s="1"/>
  <c r="K34" i="10"/>
  <c r="L34" i="10" s="1"/>
  <c r="K39" i="10"/>
  <c r="L39" i="10" s="1"/>
  <c r="E53" i="13"/>
  <c r="F53" i="13" s="1"/>
  <c r="E41" i="13"/>
  <c r="F41" i="13" s="1"/>
  <c r="K64" i="10"/>
  <c r="L64" i="10" s="1"/>
  <c r="D14" i="5" s="1"/>
  <c r="F14" i="5" s="1"/>
  <c r="K49" i="10"/>
  <c r="L49" i="10" s="1"/>
  <c r="E106" i="13"/>
  <c r="F106" i="13" s="1"/>
  <c r="E66" i="10"/>
  <c r="F66" i="10" s="1"/>
  <c r="K53" i="10"/>
  <c r="L53" i="10" s="1"/>
  <c r="K38" i="10"/>
  <c r="L38" i="10" s="1"/>
  <c r="E111" i="10"/>
  <c r="F111" i="10" s="1"/>
  <c r="T32" i="12" l="1"/>
  <c r="U32" i="12" s="1"/>
  <c r="T30" i="12"/>
  <c r="U30" i="12" s="1"/>
  <c r="T31" i="12"/>
  <c r="U31" i="12" s="1"/>
  <c r="T118" i="12"/>
  <c r="U118" i="12" s="1"/>
  <c r="T114" i="12"/>
  <c r="U114" i="12" s="1"/>
  <c r="T61" i="12"/>
  <c r="U61" i="12" s="1"/>
  <c r="T130" i="12"/>
  <c r="U130" i="12" s="1"/>
  <c r="T113" i="12"/>
  <c r="U113" i="12" s="1"/>
  <c r="T52" i="12"/>
  <c r="U52" i="12" s="1"/>
  <c r="T92" i="12"/>
  <c r="U92" i="12" s="1"/>
  <c r="T100" i="12"/>
  <c r="U100" i="12" s="1"/>
  <c r="T97" i="12"/>
  <c r="U97" i="12" s="1"/>
  <c r="T102" i="12"/>
  <c r="U102" i="12" s="1"/>
  <c r="T51" i="12"/>
  <c r="U51" i="12" s="1"/>
  <c r="T49" i="12"/>
  <c r="U49" i="12" s="1"/>
  <c r="K69" i="7"/>
  <c r="L69" i="7" s="1"/>
  <c r="T30" i="7"/>
  <c r="U30" i="7" s="1"/>
  <c r="T31" i="7"/>
  <c r="U31" i="7" s="1"/>
  <c r="K32" i="7"/>
  <c r="L32" i="7" s="1"/>
  <c r="T15" i="9"/>
  <c r="U15" i="9" s="1"/>
  <c r="T34" i="7"/>
  <c r="U34" i="7" s="1"/>
  <c r="T116" i="7"/>
  <c r="U116" i="7" s="1"/>
  <c r="T48" i="12"/>
  <c r="U48" i="12" s="1"/>
  <c r="T50" i="12"/>
  <c r="U50" i="12" s="1"/>
  <c r="T90" i="12"/>
  <c r="U90" i="12" s="1"/>
  <c r="T88" i="12"/>
  <c r="U88" i="12" s="1"/>
  <c r="T46" i="7"/>
  <c r="U46" i="7" s="1"/>
  <c r="T56" i="12"/>
  <c r="U56" i="12" s="1"/>
  <c r="K21" i="7"/>
  <c r="L21" i="7" s="1"/>
  <c r="K91" i="7"/>
  <c r="L91" i="7" s="1"/>
  <c r="K47" i="7"/>
  <c r="L47" i="7" s="1"/>
  <c r="K108" i="7"/>
  <c r="L108" i="7" s="1"/>
  <c r="T110" i="7"/>
  <c r="U110" i="7" s="1"/>
  <c r="T130" i="7"/>
  <c r="U130" i="7" s="1"/>
  <c r="T49" i="7"/>
  <c r="U49" i="7" s="1"/>
  <c r="K50" i="7"/>
  <c r="L50" i="7" s="1"/>
  <c r="K37" i="7"/>
  <c r="L37" i="7" s="1"/>
  <c r="K117" i="7"/>
  <c r="L117" i="7" s="1"/>
  <c r="T114" i="7"/>
  <c r="U114" i="7" s="1"/>
  <c r="K36" i="7"/>
  <c r="L36" i="7" s="1"/>
  <c r="K30" i="7"/>
  <c r="L30" i="7" s="1"/>
  <c r="K31" i="7"/>
  <c r="L31" i="7" s="1"/>
  <c r="K67" i="7"/>
  <c r="L67" i="7" s="1"/>
  <c r="K125" i="7"/>
  <c r="L125" i="7" s="1"/>
  <c r="T126" i="7"/>
  <c r="U126" i="7" s="1"/>
  <c r="T32" i="7"/>
  <c r="U32" i="7" s="1"/>
  <c r="T92" i="10"/>
  <c r="U92" i="10" s="1"/>
  <c r="T52" i="9"/>
  <c r="U52" i="9" s="1"/>
  <c r="T45" i="9"/>
  <c r="U45" i="9" s="1"/>
  <c r="T37" i="9"/>
  <c r="U37" i="9" s="1"/>
  <c r="T22" i="9"/>
  <c r="U22" i="9" s="1"/>
  <c r="T91" i="7"/>
  <c r="U91" i="7" s="1"/>
  <c r="K100" i="7"/>
  <c r="L100" i="7" s="1"/>
  <c r="T92" i="7"/>
  <c r="U92" i="7" s="1"/>
  <c r="T29" i="7"/>
  <c r="U29" i="7" s="1"/>
  <c r="T45" i="12"/>
  <c r="U45" i="12" s="1"/>
  <c r="T65" i="12"/>
  <c r="U65" i="12" s="1"/>
  <c r="T26" i="12"/>
  <c r="U26" i="12" s="1"/>
  <c r="T44" i="12"/>
  <c r="U44" i="12" s="1"/>
  <c r="T37" i="12"/>
  <c r="U37" i="12" s="1"/>
  <c r="T28" i="12"/>
  <c r="U28" i="12" s="1"/>
  <c r="T104" i="12"/>
  <c r="U104" i="12" s="1"/>
  <c r="T119" i="12"/>
  <c r="U119" i="12" s="1"/>
  <c r="T105" i="12"/>
  <c r="U105" i="12" s="1"/>
  <c r="T96" i="12"/>
  <c r="U96" i="12" s="1"/>
  <c r="T123" i="12"/>
  <c r="U123" i="12" s="1"/>
  <c r="T128" i="12"/>
  <c r="U128" i="12" s="1"/>
  <c r="T99" i="12"/>
  <c r="U99" i="12" s="1"/>
  <c r="T115" i="12"/>
  <c r="U115" i="12" s="1"/>
  <c r="T107" i="12"/>
  <c r="U107" i="12" s="1"/>
  <c r="T86" i="12"/>
  <c r="U86" i="12" s="1"/>
  <c r="T103" i="7"/>
  <c r="U103" i="7" s="1"/>
  <c r="T73" i="12"/>
  <c r="U73" i="12" s="1"/>
  <c r="T73" i="7"/>
  <c r="U73" i="7" s="1"/>
  <c r="T71" i="7"/>
  <c r="U71" i="7" s="1"/>
  <c r="K28" i="7"/>
  <c r="L28" i="7" s="1"/>
  <c r="T41" i="7"/>
  <c r="U41" i="7" s="1"/>
  <c r="T17" i="7"/>
  <c r="U17" i="7" s="1"/>
  <c r="K63" i="7"/>
  <c r="L63" i="7" s="1"/>
  <c r="T25" i="12"/>
  <c r="U25" i="12" s="1"/>
  <c r="K24" i="7"/>
  <c r="L24" i="7" s="1"/>
  <c r="K45" i="7"/>
  <c r="L45" i="7" s="1"/>
  <c r="T87" i="7"/>
  <c r="U87" i="7" s="1"/>
  <c r="K121" i="7"/>
  <c r="L121" i="7" s="1"/>
  <c r="T88" i="7"/>
  <c r="U88" i="7" s="1"/>
  <c r="K133" i="7"/>
  <c r="L133" i="7" s="1"/>
  <c r="K80" i="7"/>
  <c r="L80" i="7" s="1"/>
  <c r="T52" i="10"/>
  <c r="U52" i="10" s="1"/>
  <c r="T54" i="9"/>
  <c r="U54" i="9" s="1"/>
  <c r="T78" i="9"/>
  <c r="U78" i="9" s="1"/>
  <c r="T101" i="7"/>
  <c r="U101" i="7" s="1"/>
  <c r="K71" i="7"/>
  <c r="L71" i="7" s="1"/>
  <c r="I901" i="1"/>
  <c r="K901" i="1" s="1"/>
  <c r="D15" i="1"/>
  <c r="F13" i="1"/>
  <c r="T24" i="7"/>
  <c r="U24" i="7" s="1"/>
  <c r="K60" i="7"/>
  <c r="L60" i="7" s="1"/>
  <c r="T75" i="9"/>
  <c r="U75" i="9" s="1"/>
  <c r="T40" i="9"/>
  <c r="U40" i="9" s="1"/>
  <c r="K59" i="7"/>
  <c r="L59" i="7" s="1"/>
  <c r="T64" i="7"/>
  <c r="U64" i="7" s="1"/>
  <c r="B1073" i="4" s="1"/>
  <c r="D21" i="4" s="1"/>
  <c r="K17" i="7"/>
  <c r="L17" i="7" s="1"/>
  <c r="K70" i="7"/>
  <c r="L70" i="7" s="1"/>
  <c r="T128" i="7"/>
  <c r="U128" i="7" s="1"/>
  <c r="K57" i="7"/>
  <c r="L57" i="7" s="1"/>
  <c r="T56" i="7"/>
  <c r="U56" i="7" s="1"/>
  <c r="T51" i="7"/>
  <c r="U51" i="7" s="1"/>
  <c r="T27" i="10"/>
  <c r="U27" i="10" s="1"/>
  <c r="T62" i="10"/>
  <c r="U62" i="10" s="1"/>
  <c r="T37" i="10"/>
  <c r="U37" i="10" s="1"/>
  <c r="T135" i="10"/>
  <c r="U135" i="10" s="1"/>
  <c r="T91" i="10"/>
  <c r="U91" i="10" s="1"/>
  <c r="T111" i="10"/>
  <c r="U111" i="10" s="1"/>
  <c r="T21" i="10"/>
  <c r="U21" i="10" s="1"/>
  <c r="T78" i="10"/>
  <c r="U78" i="10" s="1"/>
  <c r="T43" i="10"/>
  <c r="U43" i="10" s="1"/>
  <c r="T116" i="10"/>
  <c r="U116" i="10" s="1"/>
  <c r="T90" i="10"/>
  <c r="U90" i="10" s="1"/>
  <c r="T31" i="10"/>
  <c r="U31" i="10" s="1"/>
  <c r="T129" i="10"/>
  <c r="U129" i="10" s="1"/>
  <c r="T70" i="10"/>
  <c r="U70" i="10" s="1"/>
  <c r="T45" i="10"/>
  <c r="U45" i="10" s="1"/>
  <c r="T127" i="10"/>
  <c r="U127" i="10" s="1"/>
  <c r="T84" i="10"/>
  <c r="U84" i="10" s="1"/>
  <c r="T89" i="10"/>
  <c r="U89" i="10" s="1"/>
  <c r="T81" i="10"/>
  <c r="U81" i="10" s="1"/>
  <c r="T16" i="10"/>
  <c r="U16" i="10" s="1"/>
  <c r="T36" i="10"/>
  <c r="U36" i="10" s="1"/>
  <c r="T82" i="10"/>
  <c r="U82" i="10" s="1"/>
  <c r="T69" i="10"/>
  <c r="U69" i="10" s="1"/>
  <c r="T15" i="10"/>
  <c r="U15" i="10" s="1"/>
  <c r="T14" i="10"/>
  <c r="T132" i="10"/>
  <c r="U132" i="10" s="1"/>
  <c r="T41" i="10"/>
  <c r="U41" i="10" s="1"/>
  <c r="T67" i="10"/>
  <c r="U67" i="10" s="1"/>
  <c r="T44" i="10"/>
  <c r="U44" i="10" s="1"/>
  <c r="T49" i="9"/>
  <c r="U49" i="9" s="1"/>
  <c r="T63" i="13"/>
  <c r="U63" i="13" s="1"/>
  <c r="T99" i="7"/>
  <c r="U99" i="7" s="1"/>
  <c r="T76" i="12"/>
  <c r="U76" i="12" s="1"/>
  <c r="T117" i="12"/>
  <c r="U117" i="12" s="1"/>
  <c r="T86" i="13"/>
  <c r="U86" i="13" s="1"/>
  <c r="T46" i="13"/>
  <c r="U46" i="13" s="1"/>
  <c r="T61" i="13"/>
  <c r="U61" i="13" s="1"/>
  <c r="T69" i="7"/>
  <c r="U69" i="7" s="1"/>
  <c r="T41" i="13"/>
  <c r="U41" i="13" s="1"/>
  <c r="T40" i="7"/>
  <c r="U40" i="7" s="1"/>
  <c r="T58" i="9"/>
  <c r="U58" i="9" s="1"/>
  <c r="T33" i="9"/>
  <c r="U33" i="9" s="1"/>
  <c r="T44" i="7"/>
  <c r="U44" i="7" s="1"/>
  <c r="T80" i="12"/>
  <c r="U80" i="12" s="1"/>
  <c r="T84" i="12"/>
  <c r="U84" i="12" s="1"/>
  <c r="T77" i="12"/>
  <c r="U77" i="12" s="1"/>
  <c r="F13" i="5"/>
  <c r="T47" i="9"/>
  <c r="U47" i="9" s="1"/>
  <c r="T71" i="13"/>
  <c r="U71" i="13" s="1"/>
  <c r="T105" i="7"/>
  <c r="U105" i="7" s="1"/>
  <c r="T66" i="13"/>
  <c r="U66" i="13" s="1"/>
  <c r="T99" i="13"/>
  <c r="U99" i="13" s="1"/>
  <c r="T79" i="13"/>
  <c r="U79" i="13" s="1"/>
  <c r="T30" i="9"/>
  <c r="U30" i="9" s="1"/>
  <c r="D20" i="4"/>
  <c r="F13" i="4"/>
  <c r="T83" i="7"/>
  <c r="U83" i="7" s="1"/>
  <c r="T36" i="9"/>
  <c r="U36" i="9" s="1"/>
  <c r="T60" i="9"/>
  <c r="U60" i="9" s="1"/>
  <c r="T38" i="12"/>
  <c r="U38" i="12" s="1"/>
  <c r="T47" i="12"/>
  <c r="U47" i="12" s="1"/>
  <c r="T125" i="12"/>
  <c r="U125" i="12" s="1"/>
  <c r="T109" i="12"/>
  <c r="U109" i="12" s="1"/>
  <c r="T134" i="12"/>
  <c r="U134" i="12" s="1"/>
  <c r="K58" i="7"/>
  <c r="L58" i="7" s="1"/>
  <c r="K87" i="7"/>
  <c r="L87" i="7" s="1"/>
  <c r="K119" i="7"/>
  <c r="L119" i="7" s="1"/>
  <c r="T115" i="7"/>
  <c r="U115" i="7" s="1"/>
  <c r="T121" i="7"/>
  <c r="U121" i="7" s="1"/>
  <c r="K55" i="7"/>
  <c r="L55" i="7" s="1"/>
  <c r="T122" i="7"/>
  <c r="U122" i="7" s="1"/>
  <c r="T39" i="9"/>
  <c r="U39" i="9" s="1"/>
  <c r="K93" i="7"/>
  <c r="L93" i="7" s="1"/>
  <c r="K35" i="7"/>
  <c r="L35" i="7" s="1"/>
  <c r="K103" i="7"/>
  <c r="L103" i="7" s="1"/>
  <c r="K56" i="7"/>
  <c r="L56" i="7" s="1"/>
  <c r="T105" i="10"/>
  <c r="U105" i="10" s="1"/>
  <c r="T30" i="10"/>
  <c r="U30" i="10" s="1"/>
  <c r="T106" i="10"/>
  <c r="U106" i="10" s="1"/>
  <c r="T39" i="10"/>
  <c r="U39" i="10" s="1"/>
  <c r="T103" i="10"/>
  <c r="U103" i="10" s="1"/>
  <c r="T59" i="10"/>
  <c r="U59" i="10" s="1"/>
  <c r="T100" i="10"/>
  <c r="U100" i="10" s="1"/>
  <c r="T48" i="10"/>
  <c r="U48" i="10" s="1"/>
  <c r="T102" i="10"/>
  <c r="U102" i="10" s="1"/>
  <c r="T121" i="10"/>
  <c r="U121" i="10" s="1"/>
  <c r="T38" i="10"/>
  <c r="U38" i="10" s="1"/>
  <c r="T69" i="12"/>
  <c r="U69" i="12" s="1"/>
  <c r="T34" i="12"/>
  <c r="U34" i="12" s="1"/>
  <c r="T83" i="12"/>
  <c r="U83" i="12" s="1"/>
  <c r="K90" i="7"/>
  <c r="L90" i="7" s="1"/>
  <c r="T112" i="7"/>
  <c r="U112" i="7" s="1"/>
  <c r="T57" i="9"/>
  <c r="U57" i="9" s="1"/>
  <c r="T79" i="12"/>
  <c r="U79" i="12" s="1"/>
  <c r="T68" i="12"/>
  <c r="U68" i="12" s="1"/>
  <c r="T98" i="7"/>
  <c r="U98" i="7" s="1"/>
  <c r="T46" i="12"/>
  <c r="U46" i="12" s="1"/>
  <c r="T24" i="9"/>
  <c r="U24" i="9" s="1"/>
  <c r="T27" i="9"/>
  <c r="U27" i="9" s="1"/>
  <c r="T68" i="7"/>
  <c r="U68" i="7" s="1"/>
  <c r="K84" i="7"/>
  <c r="L84" i="7" s="1"/>
  <c r="T77" i="7"/>
  <c r="U77" i="7" s="1"/>
  <c r="T122" i="10"/>
  <c r="U122" i="10" s="1"/>
  <c r="T20" i="9"/>
  <c r="U20" i="9" s="1"/>
  <c r="T66" i="7"/>
  <c r="U66" i="7" s="1"/>
  <c r="T40" i="12"/>
  <c r="U40" i="12" s="1"/>
  <c r="T89" i="12"/>
  <c r="U89" i="12" s="1"/>
  <c r="T101" i="12"/>
  <c r="U101" i="12" s="1"/>
  <c r="T122" i="12"/>
  <c r="U122" i="12" s="1"/>
  <c r="T127" i="12"/>
  <c r="U127" i="12" s="1"/>
  <c r="T117" i="7"/>
  <c r="U117" i="7" s="1"/>
  <c r="T119" i="7"/>
  <c r="U119" i="7" s="1"/>
  <c r="T38" i="7"/>
  <c r="U38" i="7" s="1"/>
  <c r="F13" i="2"/>
  <c r="D15" i="2"/>
  <c r="K104" i="7"/>
  <c r="L104" i="7" s="1"/>
  <c r="T19" i="9"/>
  <c r="U19" i="9" s="1"/>
  <c r="K97" i="7"/>
  <c r="L97" i="7" s="1"/>
  <c r="K94" i="7"/>
  <c r="L94" i="7" s="1"/>
  <c r="T48" i="7"/>
  <c r="U48" i="7" s="1"/>
  <c r="K107" i="7"/>
  <c r="L107" i="7" s="1"/>
  <c r="K22" i="7"/>
  <c r="L22" i="7" s="1"/>
  <c r="T132" i="7"/>
  <c r="U132" i="7" s="1"/>
  <c r="T108" i="7"/>
  <c r="U108" i="7" s="1"/>
  <c r="K136" i="7"/>
  <c r="L136" i="7" s="1"/>
  <c r="T31" i="9"/>
  <c r="U31" i="9" s="1"/>
  <c r="T19" i="7"/>
  <c r="U19" i="7" s="1"/>
  <c r="T66" i="12"/>
  <c r="U66" i="12" s="1"/>
  <c r="T45" i="7"/>
  <c r="U45" i="7" s="1"/>
  <c r="K46" i="7"/>
  <c r="L46" i="7" s="1"/>
  <c r="K89" i="7"/>
  <c r="L89" i="7" s="1"/>
  <c r="T55" i="7"/>
  <c r="U55" i="7" s="1"/>
  <c r="K122" i="7"/>
  <c r="L122" i="7" s="1"/>
  <c r="T73" i="9"/>
  <c r="U73" i="9" s="1"/>
  <c r="T41" i="9"/>
  <c r="U41" i="9" s="1"/>
  <c r="T17" i="9"/>
  <c r="U17" i="9" s="1"/>
  <c r="T58" i="12"/>
  <c r="U58" i="12" s="1"/>
  <c r="T22" i="7"/>
  <c r="U22" i="7" s="1"/>
  <c r="T109" i="7"/>
  <c r="U109" i="7" s="1"/>
  <c r="T84" i="13"/>
  <c r="U84" i="13" s="1"/>
  <c r="K79" i="7"/>
  <c r="L79" i="7" s="1"/>
  <c r="T118" i="7"/>
  <c r="U118" i="7" s="1"/>
  <c r="K15" i="7"/>
  <c r="L15" i="7" s="1"/>
  <c r="K82" i="7"/>
  <c r="L82" i="7" s="1"/>
  <c r="K96" i="7"/>
  <c r="L96" i="7" s="1"/>
  <c r="T85" i="10"/>
  <c r="U85" i="10" s="1"/>
  <c r="T19" i="10"/>
  <c r="U19" i="10" s="1"/>
  <c r="T28" i="10"/>
  <c r="U28" i="10" s="1"/>
  <c r="T83" i="10"/>
  <c r="U83" i="10" s="1"/>
  <c r="B35" i="2" s="1"/>
  <c r="D38" i="2" s="1"/>
  <c r="F38" i="2" s="1"/>
  <c r="T133" i="10"/>
  <c r="U133" i="10" s="1"/>
  <c r="T131" i="10"/>
  <c r="U131" i="10" s="1"/>
  <c r="T94" i="10"/>
  <c r="U94" i="10" s="1"/>
  <c r="T57" i="10"/>
  <c r="U57" i="10" s="1"/>
  <c r="T74" i="10"/>
  <c r="U74" i="10" s="1"/>
  <c r="T99" i="10"/>
  <c r="U99" i="10" s="1"/>
  <c r="T20" i="10"/>
  <c r="U20" i="10" s="1"/>
  <c r="T26" i="10"/>
  <c r="U26" i="10" s="1"/>
  <c r="T56" i="10"/>
  <c r="U56" i="10" s="1"/>
  <c r="T114" i="10"/>
  <c r="U114" i="10" s="1"/>
  <c r="T88" i="10"/>
  <c r="U88" i="10" s="1"/>
  <c r="T50" i="10"/>
  <c r="U50" i="10" s="1"/>
  <c r="T96" i="10"/>
  <c r="U96" i="10" s="1"/>
  <c r="T107" i="10"/>
  <c r="U107" i="10" s="1"/>
  <c r="T98" i="10"/>
  <c r="U98" i="10" s="1"/>
  <c r="T115" i="10"/>
  <c r="U115" i="10" s="1"/>
  <c r="T75" i="10"/>
  <c r="U75" i="10" s="1"/>
  <c r="T51" i="10"/>
  <c r="U51" i="10" s="1"/>
  <c r="T118" i="10"/>
  <c r="U118" i="10" s="1"/>
  <c r="T32" i="10"/>
  <c r="U32" i="10" s="1"/>
  <c r="T49" i="10"/>
  <c r="U49" i="10" s="1"/>
  <c r="T61" i="10"/>
  <c r="U61" i="10" s="1"/>
  <c r="T66" i="10"/>
  <c r="U66" i="10" s="1"/>
  <c r="T68" i="10"/>
  <c r="U68" i="10" s="1"/>
  <c r="F13" i="3"/>
  <c r="D20" i="3"/>
  <c r="T113" i="7"/>
  <c r="U113" i="7" s="1"/>
  <c r="T33" i="7"/>
  <c r="U33" i="7" s="1"/>
  <c r="T29" i="12"/>
  <c r="U29" i="12" s="1"/>
  <c r="T27" i="7"/>
  <c r="U27" i="7" s="1"/>
  <c r="T85" i="13"/>
  <c r="U85" i="13" s="1"/>
  <c r="T47" i="13"/>
  <c r="U47" i="13" s="1"/>
  <c r="T64" i="13"/>
  <c r="U64" i="13" s="1"/>
  <c r="K109" i="7"/>
  <c r="L109" i="7" s="1"/>
  <c r="T42" i="13"/>
  <c r="U42" i="13" s="1"/>
  <c r="K95" i="7"/>
  <c r="L95" i="7" s="1"/>
  <c r="T90" i="7"/>
  <c r="U90" i="7" s="1"/>
  <c r="T86" i="7"/>
  <c r="U86" i="7" s="1"/>
  <c r="K112" i="7"/>
  <c r="L112" i="7" s="1"/>
  <c r="T34" i="9"/>
  <c r="U34" i="9" s="1"/>
  <c r="T61" i="7"/>
  <c r="U61" i="7" s="1"/>
  <c r="T75" i="13"/>
  <c r="U75" i="13" s="1"/>
  <c r="T71" i="12"/>
  <c r="U71" i="12" s="1"/>
  <c r="T70" i="12"/>
  <c r="U70" i="12" s="1"/>
  <c r="T74" i="12"/>
  <c r="U74" i="12" s="1"/>
  <c r="T59" i="12"/>
  <c r="U59" i="12" s="1"/>
  <c r="T54" i="13"/>
  <c r="U54" i="13" s="1"/>
  <c r="T106" i="12"/>
  <c r="U106" i="12" s="1"/>
  <c r="T26" i="7"/>
  <c r="U26" i="7" s="1"/>
  <c r="T36" i="12"/>
  <c r="U36" i="12" s="1"/>
  <c r="T65" i="13"/>
  <c r="U65" i="13" s="1"/>
  <c r="T69" i="13"/>
  <c r="U69" i="13" s="1"/>
  <c r="T29" i="9"/>
  <c r="U29" i="9" s="1"/>
  <c r="K75" i="7"/>
  <c r="L75" i="7" s="1"/>
  <c r="T76" i="7"/>
  <c r="U76" i="7" s="1"/>
  <c r="T63" i="9"/>
  <c r="U63" i="9" s="1"/>
  <c r="T44" i="9"/>
  <c r="U44" i="9" s="1"/>
  <c r="T55" i="9"/>
  <c r="U55" i="9" s="1"/>
  <c r="T21" i="9"/>
  <c r="U21" i="9" s="1"/>
  <c r="T67" i="12"/>
  <c r="U67" i="12" s="1"/>
  <c r="T33" i="12"/>
  <c r="U33" i="12" s="1"/>
  <c r="T111" i="12"/>
  <c r="U111" i="12" s="1"/>
  <c r="T133" i="12"/>
  <c r="U133" i="12" s="1"/>
  <c r="T126" i="12"/>
  <c r="U126" i="12" s="1"/>
  <c r="T59" i="7"/>
  <c r="U59" i="7" s="1"/>
  <c r="K44" i="7"/>
  <c r="L44" i="7" s="1"/>
  <c r="K116" i="7"/>
  <c r="L116" i="7" s="1"/>
  <c r="F21" i="3"/>
  <c r="D24" i="3"/>
  <c r="T39" i="7"/>
  <c r="U39" i="7" s="1"/>
  <c r="T54" i="7"/>
  <c r="U54" i="7" s="1"/>
  <c r="T75" i="12"/>
  <c r="U75" i="12" s="1"/>
  <c r="T107" i="7"/>
  <c r="U107" i="7" s="1"/>
  <c r="K88" i="7"/>
  <c r="L88" i="7" s="1"/>
  <c r="T127" i="7"/>
  <c r="U127" i="7" s="1"/>
  <c r="K85" i="7"/>
  <c r="L85" i="7" s="1"/>
  <c r="T78" i="7"/>
  <c r="U78" i="7" s="1"/>
  <c r="T63" i="12"/>
  <c r="U63" i="12" s="1"/>
  <c r="K64" i="7"/>
  <c r="L64" i="7" s="1"/>
  <c r="D14" i="4" s="1"/>
  <c r="F14" i="4" s="1"/>
  <c r="K98" i="7"/>
  <c r="L98" i="7" s="1"/>
  <c r="T82" i="7"/>
  <c r="U82" i="7" s="1"/>
  <c r="T57" i="7"/>
  <c r="U57" i="7" s="1"/>
  <c r="K51" i="7"/>
  <c r="L51" i="7" s="1"/>
  <c r="T86" i="10"/>
  <c r="U86" i="10" s="1"/>
  <c r="T80" i="10"/>
  <c r="U80" i="10" s="1"/>
  <c r="T117" i="10"/>
  <c r="U117" i="10" s="1"/>
  <c r="T79" i="10"/>
  <c r="U79" i="10" s="1"/>
  <c r="T65" i="10"/>
  <c r="U65" i="10" s="1"/>
  <c r="T120" i="10"/>
  <c r="U120" i="10" s="1"/>
  <c r="T22" i="10"/>
  <c r="U22" i="10" s="1"/>
  <c r="T101" i="10"/>
  <c r="U101" i="10" s="1"/>
  <c r="T108" i="10"/>
  <c r="U108" i="10" s="1"/>
  <c r="T63" i="10"/>
  <c r="U63" i="10" s="1"/>
  <c r="T76" i="10"/>
  <c r="U76" i="10" s="1"/>
  <c r="T33" i="10"/>
  <c r="U33" i="10" s="1"/>
  <c r="T35" i="10"/>
  <c r="U35" i="10" s="1"/>
  <c r="T71" i="10"/>
  <c r="U71" i="10" s="1"/>
  <c r="T23" i="10"/>
  <c r="U23" i="10" s="1"/>
  <c r="T46" i="10"/>
  <c r="U46" i="10" s="1"/>
  <c r="T53" i="10"/>
  <c r="U53" i="10" s="1"/>
  <c r="T40" i="10"/>
  <c r="U40" i="10" s="1"/>
  <c r="T60" i="7"/>
  <c r="U60" i="7" s="1"/>
  <c r="K19" i="7"/>
  <c r="L19" i="7" s="1"/>
  <c r="T56" i="9"/>
  <c r="U56" i="9" s="1"/>
  <c r="T85" i="7"/>
  <c r="U85" i="7" s="1"/>
  <c r="T131" i="12"/>
  <c r="U131" i="12" s="1"/>
  <c r="K38" i="7"/>
  <c r="L38" i="7" s="1"/>
  <c r="K40" i="7"/>
  <c r="L40" i="7" s="1"/>
  <c r="T47" i="7"/>
  <c r="U47" i="7" s="1"/>
  <c r="T72" i="12"/>
  <c r="U72" i="12" s="1"/>
  <c r="T62" i="12"/>
  <c r="U62" i="12" s="1"/>
  <c r="K16" i="7"/>
  <c r="L16" i="7" s="1"/>
  <c r="T85" i="12"/>
  <c r="U85" i="12" s="1"/>
  <c r="T36" i="7"/>
  <c r="U36" i="7" s="1"/>
  <c r="K65" i="7"/>
  <c r="L65" i="7" s="1"/>
  <c r="K39" i="7"/>
  <c r="L39" i="7" s="1"/>
  <c r="T25" i="7"/>
  <c r="U25" i="7" s="1"/>
  <c r="K43" i="7"/>
  <c r="L43" i="7" s="1"/>
  <c r="K120" i="7"/>
  <c r="L120" i="7" s="1"/>
  <c r="K83" i="7"/>
  <c r="L83" i="7" s="1"/>
  <c r="K76" i="7"/>
  <c r="L76" i="7" s="1"/>
  <c r="K124" i="7"/>
  <c r="L124" i="7" s="1"/>
  <c r="T53" i="9"/>
  <c r="U53" i="9" s="1"/>
  <c r="T43" i="9"/>
  <c r="U43" i="9" s="1"/>
  <c r="T38" i="9"/>
  <c r="U38" i="9" s="1"/>
  <c r="T14" i="9"/>
  <c r="T62" i="9"/>
  <c r="U62" i="9" s="1"/>
  <c r="T120" i="7"/>
  <c r="U120" i="7" s="1"/>
  <c r="T52" i="7"/>
  <c r="U52" i="7" s="1"/>
  <c r="T39" i="12"/>
  <c r="U39" i="12" s="1"/>
  <c r="T43" i="12"/>
  <c r="U43" i="12" s="1"/>
  <c r="T24" i="12"/>
  <c r="U24" i="12" s="1"/>
  <c r="T108" i="12"/>
  <c r="U108" i="12" s="1"/>
  <c r="T110" i="12"/>
  <c r="U110" i="12" s="1"/>
  <c r="T116" i="12"/>
  <c r="U116" i="12" s="1"/>
  <c r="T91" i="12"/>
  <c r="U91" i="12" s="1"/>
  <c r="T95" i="12"/>
  <c r="U95" i="12" s="1"/>
  <c r="T54" i="12"/>
  <c r="U54" i="12" s="1"/>
  <c r="K34" i="7"/>
  <c r="L34" i="7" s="1"/>
  <c r="T123" i="7"/>
  <c r="U123" i="7" s="1"/>
  <c r="T15" i="12"/>
  <c r="U15" i="12" s="1"/>
  <c r="T14" i="12"/>
  <c r="T57" i="12"/>
  <c r="U57" i="12" s="1"/>
  <c r="T18" i="7"/>
  <c r="U18" i="7" s="1"/>
  <c r="K115" i="7"/>
  <c r="L115" i="7" s="1"/>
  <c r="K27" i="7"/>
  <c r="L27" i="7" s="1"/>
  <c r="K52" i="7"/>
  <c r="L52" i="7" s="1"/>
  <c r="K53" i="7"/>
  <c r="L53" i="7" s="1"/>
  <c r="T48" i="9"/>
  <c r="U48" i="9" s="1"/>
  <c r="T65" i="7"/>
  <c r="U65" i="7" s="1"/>
  <c r="T50" i="7"/>
  <c r="U50" i="7" s="1"/>
  <c r="T37" i="7"/>
  <c r="U37" i="7" s="1"/>
  <c r="K68" i="7"/>
  <c r="L68" i="7" s="1"/>
  <c r="K25" i="7"/>
  <c r="L25" i="7" s="1"/>
  <c r="T43" i="7"/>
  <c r="U43" i="7" s="1"/>
  <c r="T67" i="7"/>
  <c r="U67" i="7" s="1"/>
  <c r="T125" i="7"/>
  <c r="U125" i="7" s="1"/>
  <c r="K99" i="7"/>
  <c r="L99" i="7" s="1"/>
  <c r="K77" i="7"/>
  <c r="L77" i="7" s="1"/>
  <c r="T110" i="10"/>
  <c r="U110" i="10" s="1"/>
  <c r="T79" i="9"/>
  <c r="U79" i="9" s="1"/>
  <c r="T77" i="9"/>
  <c r="U77" i="9" s="1"/>
  <c r="T50" i="9"/>
  <c r="U50" i="9" s="1"/>
  <c r="T46" i="9"/>
  <c r="U46" i="9" s="1"/>
  <c r="T35" i="9"/>
  <c r="U35" i="9" s="1"/>
  <c r="T23" i="9"/>
  <c r="U23" i="9" s="1"/>
  <c r="T135" i="7"/>
  <c r="U135" i="7" s="1"/>
  <c r="T96" i="7"/>
  <c r="U96" i="7" s="1"/>
  <c r="T60" i="12"/>
  <c r="U60" i="12" s="1"/>
  <c r="K26" i="7"/>
  <c r="L26" i="7" s="1"/>
  <c r="T27" i="12"/>
  <c r="U27" i="12" s="1"/>
  <c r="T53" i="12"/>
  <c r="U53" i="12" s="1"/>
  <c r="T41" i="12"/>
  <c r="U41" i="12" s="1"/>
  <c r="T35" i="12"/>
  <c r="U35" i="12" s="1"/>
  <c r="T121" i="12"/>
  <c r="U121" i="12" s="1"/>
  <c r="T93" i="12"/>
  <c r="U93" i="12" s="1"/>
  <c r="T120" i="12"/>
  <c r="U120" i="12" s="1"/>
  <c r="T112" i="12"/>
  <c r="U112" i="12" s="1"/>
  <c r="T124" i="12"/>
  <c r="U124" i="12" s="1"/>
  <c r="T98" i="12"/>
  <c r="U98" i="12" s="1"/>
  <c r="T94" i="12"/>
  <c r="U94" i="12" s="1"/>
  <c r="T103" i="12"/>
  <c r="U103" i="12" s="1"/>
  <c r="T89" i="7"/>
  <c r="U89" i="7" s="1"/>
  <c r="T95" i="7"/>
  <c r="U95" i="7" s="1"/>
  <c r="T134" i="7"/>
  <c r="U134" i="7" s="1"/>
  <c r="T70" i="7"/>
  <c r="U70" i="7" s="1"/>
  <c r="T75" i="7"/>
  <c r="U75" i="7" s="1"/>
  <c r="K110" i="7"/>
  <c r="L110" i="7" s="1"/>
  <c r="K33" i="7"/>
  <c r="L33" i="7" s="1"/>
  <c r="K61" i="7"/>
  <c r="L61" i="7" s="1"/>
  <c r="T28" i="7"/>
  <c r="U28" i="7" s="1"/>
  <c r="T29" i="10"/>
  <c r="U29" i="10" s="1"/>
  <c r="T18" i="9"/>
  <c r="U18" i="9" s="1"/>
  <c r="T104" i="7"/>
  <c r="U104" i="7" s="1"/>
  <c r="T63" i="7"/>
  <c r="U63" i="7" s="1"/>
  <c r="T102" i="13"/>
  <c r="U102" i="13" s="1"/>
  <c r="T103" i="13"/>
  <c r="U103" i="13" s="1"/>
  <c r="T101" i="13"/>
  <c r="U101" i="13" s="1"/>
  <c r="K48" i="7"/>
  <c r="L48" i="7" s="1"/>
  <c r="K29" i="7"/>
  <c r="L29" i="7" s="1"/>
  <c r="K74" i="7"/>
  <c r="L74" i="7" s="1"/>
  <c r="T20" i="7"/>
  <c r="U20" i="7" s="1"/>
  <c r="K102" i="7"/>
  <c r="L102" i="7" s="1"/>
  <c r="K132" i="7"/>
  <c r="L132" i="7" s="1"/>
  <c r="T80" i="7"/>
  <c r="U80" i="7" s="1"/>
  <c r="T61" i="9"/>
  <c r="U61" i="9" s="1"/>
  <c r="K20" i="7"/>
  <c r="L20" i="7" s="1"/>
  <c r="T94" i="7"/>
  <c r="U94" i="7" s="1"/>
  <c r="K78" i="7"/>
  <c r="L78" i="7" s="1"/>
  <c r="T129" i="7"/>
  <c r="U129" i="7" s="1"/>
  <c r="T72" i="9"/>
  <c r="U72" i="9" s="1"/>
  <c r="T51" i="9"/>
  <c r="U51" i="9" s="1"/>
  <c r="T42" i="9"/>
  <c r="U42" i="9" s="1"/>
  <c r="T16" i="9"/>
  <c r="U16" i="9" s="1"/>
  <c r="T81" i="12"/>
  <c r="U81" i="12" s="1"/>
  <c r="T56" i="13"/>
  <c r="U56" i="13" s="1"/>
  <c r="T74" i="7"/>
  <c r="U74" i="7" s="1"/>
  <c r="T106" i="7"/>
  <c r="U106" i="7" s="1"/>
  <c r="T15" i="7"/>
  <c r="U15" i="7" s="1"/>
  <c r="T14" i="7"/>
  <c r="K49" i="7"/>
  <c r="L49" i="7" s="1"/>
  <c r="K101" i="7"/>
  <c r="L101" i="7" s="1"/>
  <c r="K42" i="7"/>
  <c r="L42" i="7" s="1"/>
  <c r="K118" i="7"/>
  <c r="L118" i="7" s="1"/>
  <c r="K54" i="7"/>
  <c r="L54" i="7" s="1"/>
  <c r="K106" i="7"/>
  <c r="L106" i="7" s="1"/>
  <c r="K113" i="7"/>
  <c r="L113" i="7" s="1"/>
  <c r="T134" i="10"/>
  <c r="U134" i="10" s="1"/>
  <c r="T24" i="10"/>
  <c r="U24" i="10" s="1"/>
  <c r="T128" i="10"/>
  <c r="U128" i="10" s="1"/>
  <c r="T58" i="10"/>
  <c r="U58" i="10" s="1"/>
  <c r="T109" i="10"/>
  <c r="U109" i="10" s="1"/>
  <c r="T125" i="10"/>
  <c r="U125" i="10" s="1"/>
  <c r="T124" i="10"/>
  <c r="U124" i="10" s="1"/>
  <c r="T104" i="10"/>
  <c r="U104" i="10" s="1"/>
  <c r="T55" i="10"/>
  <c r="U55" i="10" s="1"/>
  <c r="T123" i="10"/>
  <c r="U123" i="10" s="1"/>
  <c r="T25" i="10"/>
  <c r="U25" i="10" s="1"/>
  <c r="T60" i="10"/>
  <c r="U60" i="10" s="1"/>
  <c r="T130" i="10"/>
  <c r="U130" i="10" s="1"/>
  <c r="T42" i="10"/>
  <c r="U42" i="10" s="1"/>
  <c r="T126" i="10"/>
  <c r="U126" i="10" s="1"/>
  <c r="T113" i="10"/>
  <c r="U113" i="10" s="1"/>
  <c r="T64" i="10"/>
  <c r="U64" i="10" s="1"/>
  <c r="B88" i="5" s="1"/>
  <c r="D21" i="5" s="1"/>
  <c r="T18" i="10"/>
  <c r="U18" i="10" s="1"/>
  <c r="T77" i="10"/>
  <c r="U77" i="10" s="1"/>
  <c r="T17" i="10"/>
  <c r="U17" i="10" s="1"/>
  <c r="T87" i="10"/>
  <c r="U87" i="10" s="1"/>
  <c r="T95" i="10"/>
  <c r="U95" i="10" s="1"/>
  <c r="T72" i="10"/>
  <c r="U72" i="10" s="1"/>
  <c r="T34" i="10"/>
  <c r="U34" i="10" s="1"/>
  <c r="T112" i="10"/>
  <c r="U112" i="10" s="1"/>
  <c r="T119" i="10"/>
  <c r="U119" i="10" s="1"/>
  <c r="T97" i="10"/>
  <c r="U97" i="10" s="1"/>
  <c r="T47" i="10"/>
  <c r="U47" i="10" s="1"/>
  <c r="T93" i="10"/>
  <c r="U93" i="10" s="1"/>
  <c r="T58" i="7"/>
  <c r="U58" i="7" s="1"/>
  <c r="T102" i="7"/>
  <c r="U102" i="7" s="1"/>
  <c r="K92" i="7"/>
  <c r="L92" i="7" s="1"/>
  <c r="T16" i="7"/>
  <c r="U16" i="7" s="1"/>
  <c r="T23" i="7"/>
  <c r="U23" i="7" s="1"/>
  <c r="T87" i="13"/>
  <c r="U87" i="13" s="1"/>
  <c r="T44" i="13"/>
  <c r="U44" i="13" s="1"/>
  <c r="K123" i="7"/>
  <c r="L123" i="7" s="1"/>
  <c r="T43" i="13"/>
  <c r="U43" i="13" s="1"/>
  <c r="K23" i="7"/>
  <c r="L23" i="7" s="1"/>
  <c r="K111" i="7"/>
  <c r="L111" i="7" s="1"/>
  <c r="K86" i="7"/>
  <c r="L86" i="7" s="1"/>
  <c r="T59" i="9"/>
  <c r="U59" i="9" s="1"/>
  <c r="T32" i="9"/>
  <c r="U32" i="9" s="1"/>
  <c r="T93" i="7"/>
  <c r="U93" i="7" s="1"/>
  <c r="T42" i="12"/>
  <c r="U42" i="12" s="1"/>
  <c r="T78" i="12"/>
  <c r="U78" i="12" s="1"/>
  <c r="T82" i="12"/>
  <c r="U82" i="12" s="1"/>
  <c r="T55" i="12"/>
  <c r="U55" i="12" s="1"/>
  <c r="T64" i="12"/>
  <c r="U64" i="12" s="1"/>
  <c r="T70" i="9"/>
  <c r="U70" i="9" s="1"/>
  <c r="T72" i="13"/>
  <c r="U72" i="13" s="1"/>
  <c r="T87" i="12"/>
  <c r="U87" i="12" s="1"/>
  <c r="T67" i="13"/>
  <c r="U67" i="13" s="1"/>
  <c r="T70" i="13"/>
  <c r="U70" i="13" s="1"/>
  <c r="T95" i="13"/>
  <c r="U95" i="13" s="1"/>
  <c r="T100" i="13"/>
  <c r="U100" i="13" s="1"/>
  <c r="T25" i="9"/>
  <c r="U25" i="9" s="1"/>
  <c r="T26" i="9"/>
  <c r="U26" i="9" s="1"/>
  <c r="F20" i="3" l="1"/>
  <c r="D23" i="3"/>
  <c r="D23" i="4"/>
  <c r="F20" i="4"/>
  <c r="D20" i="5"/>
  <c r="F21" i="5"/>
  <c r="D24" i="5"/>
  <c r="D24" i="4"/>
  <c r="F21" i="4"/>
  <c r="D23" i="5" l="1"/>
  <c r="F20" i="5"/>
</calcChain>
</file>

<file path=xl/comments1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2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3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4.xml><?xml version="1.0" encoding="utf-8"?>
<comments xmlns="http://schemas.openxmlformats.org/spreadsheetml/2006/main">
  <authors>
    <author>Plaga</author>
  </authors>
  <commentLis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sharedStrings.xml><?xml version="1.0" encoding="utf-8"?>
<sst xmlns="http://schemas.openxmlformats.org/spreadsheetml/2006/main" count="234" uniqueCount="60">
  <si>
    <t>Frauen</t>
  </si>
  <si>
    <t>Männer</t>
  </si>
  <si>
    <t>Alter x</t>
  </si>
  <si>
    <t>Zinssatz</t>
  </si>
  <si>
    <t>Alter des Mannes</t>
  </si>
  <si>
    <t>Alter der Frau</t>
  </si>
  <si>
    <t>Mann Alter</t>
  </si>
  <si>
    <t>Frau Alter</t>
  </si>
  <si>
    <t>Disk</t>
  </si>
  <si>
    <t>y</t>
  </si>
  <si>
    <t>dy</t>
  </si>
  <si>
    <t>dx</t>
  </si>
  <si>
    <t>Faktor</t>
  </si>
  <si>
    <t>x</t>
  </si>
  <si>
    <t>Differenz</t>
  </si>
  <si>
    <t>vorschüssig</t>
  </si>
  <si>
    <t>dxy (Funktionsbestandteil)</t>
  </si>
  <si>
    <t>Nachschüssig</t>
  </si>
  <si>
    <t>Vorschüssig</t>
  </si>
  <si>
    <t>nachschüssig</t>
  </si>
  <si>
    <t>Alter des 2. Mannes</t>
  </si>
  <si>
    <t>Alter der 2. Frau</t>
  </si>
  <si>
    <t>Alter der 1. Frau</t>
  </si>
  <si>
    <t>Alter des 1. Mannes</t>
  </si>
  <si>
    <t>dxx (Funktionsbestandteil)</t>
  </si>
  <si>
    <t>dyy (Funktionsbestandteil)</t>
  </si>
  <si>
    <t>Verbundene Leibrente - 2 Männer</t>
  </si>
  <si>
    <t>Verbundene Leibrente - 2 Frauen</t>
  </si>
  <si>
    <t>(jährlich) bis zum Tod der letztversterbenden Person</t>
  </si>
  <si>
    <t>Verbundene Leibrente Mann - Frau</t>
  </si>
  <si>
    <t>Korrigiert</t>
  </si>
  <si>
    <r>
      <t xml:space="preserve">Leibrentenfaktor Frau (jährlich) </t>
    </r>
    <r>
      <rPr>
        <sz val="10"/>
        <color indexed="22"/>
        <rFont val="Arial"/>
        <family val="2"/>
      </rPr>
      <t>bei unverbundener Verrentung anzusetzen</t>
    </r>
  </si>
  <si>
    <t>Datum:</t>
  </si>
  <si>
    <t>Stand:</t>
  </si>
  <si>
    <t>LBF - jährlich vorsch.</t>
  </si>
  <si>
    <t>LBF</t>
  </si>
  <si>
    <t>abw. Zahlungsweise</t>
  </si>
  <si>
    <t>Drucken Leibrentenbarwertfaktor Mann</t>
  </si>
  <si>
    <r>
      <t xml:space="preserve">(jährlich) bis zum Tod der </t>
    </r>
    <r>
      <rPr>
        <sz val="14"/>
        <color indexed="10"/>
        <rFont val="Arial"/>
        <family val="2"/>
      </rPr>
      <t>erst</t>
    </r>
    <r>
      <rPr>
        <sz val="14"/>
        <rFont val="Arial"/>
        <family val="2"/>
      </rPr>
      <t>versterbenden Person</t>
    </r>
  </si>
  <si>
    <r>
      <t xml:space="preserve">(bis zum Tod der letzt- bzw. 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versterbenden Person - verbundene Leibrente)</t>
    </r>
  </si>
  <si>
    <t>Korrekturfaktor bei</t>
  </si>
  <si>
    <t>Leibrentenbarwertfaktor Mann (jährlich)</t>
  </si>
  <si>
    <t>Leibrentenbarwertfaktor 1. Frau (jährlich)</t>
  </si>
  <si>
    <t>Leibrentenbarwertfaktor Frau (jährlich)</t>
  </si>
  <si>
    <t>Leibrentenbarwertfaktor des 1. Mannes (jährlich)</t>
  </si>
  <si>
    <t>Leibrentenbarwertfaktorfaktor des 2. Mannes (jährlich)</t>
  </si>
  <si>
    <t>Leibrentenbarwertfaktor 2. Frau (jährlich)</t>
  </si>
  <si>
    <t>An das Leben gebundener Abzinsungsfaktor (letztversterbende Person)</t>
  </si>
  <si>
    <r>
      <t>An das Leben gebundener Abzinsungsfaktor (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 Person)</t>
    </r>
  </si>
  <si>
    <t xml:space="preserve">An das Leben gebundener Abzinsungsfaktor </t>
  </si>
  <si>
    <t>An das Leben gebundener Abzinsungsfaktor</t>
  </si>
  <si>
    <t>(jährlich-nachschüssig)</t>
  </si>
  <si>
    <t>Anzahl der Zinsperioden im Jahr</t>
  </si>
  <si>
    <t>Kapitalisierungszinsatz in %</t>
  </si>
  <si>
    <t>Vorschüssig/Nachschüssig</t>
  </si>
  <si>
    <t xml:space="preserve">Geschäftsstelle des Gutachterausschusses für Grundstückswerte in der Landeshauptstadt Kiel </t>
  </si>
  <si>
    <t>www.gutachterausschuss-kiel.de</t>
  </si>
  <si>
    <t xml:space="preserve">Geschäftsstelle des Gutachterausschusses für Grundstückswerte in der Landeshauptstadt Kiel  </t>
  </si>
  <si>
    <t>2002-2004</t>
  </si>
  <si>
    <t>Absterbeordnung     2002-2004           (abgekürzte)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</si>
</sst>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4" formatCode="0.0000"/>
    <numFmt numFmtId="183" formatCode="0.00000"/>
    <numFmt numFmtId="200" formatCode="dd/mm/yy"/>
    <numFmt numFmtId="204" formatCode="0.00_ ;[Red]\-0.00\ "/>
  </numFmts>
  <fonts count="3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4"/>
      <color indexed="22"/>
      <name val="Arial"/>
      <family val="2"/>
    </font>
    <font>
      <sz val="11"/>
      <color indexed="44"/>
      <name val="Arial"/>
      <family val="2"/>
    </font>
    <font>
      <sz val="10"/>
      <color indexed="44"/>
      <name val="Arial"/>
      <family val="2"/>
    </font>
    <font>
      <sz val="11"/>
      <color indexed="47"/>
      <name val="Arial"/>
      <family val="2"/>
    </font>
    <font>
      <sz val="10"/>
      <color indexed="47"/>
      <name val="Arial"/>
      <family val="2"/>
    </font>
    <font>
      <sz val="9"/>
      <name val="Arial"/>
      <family val="2"/>
    </font>
    <font>
      <sz val="14"/>
      <color indexed="47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44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u/>
      <sz val="10.4"/>
      <color theme="10"/>
      <name val="Arial"/>
      <family val="2"/>
    </font>
    <font>
      <u/>
      <sz val="10.4"/>
      <color rgb="FF3333FF"/>
      <name val="Arial"/>
      <family val="2"/>
    </font>
    <font>
      <u/>
      <sz val="14"/>
      <color rgb="FF3333FF"/>
      <name val="Arial"/>
      <family val="2"/>
    </font>
    <font>
      <u/>
      <sz val="10.5"/>
      <color rgb="FF3333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174" fontId="0" fillId="0" borderId="0" xfId="0" applyNumberFormat="1" applyAlignment="1" applyProtection="1">
      <alignment horizontal="center"/>
      <protection hidden="1"/>
    </xf>
    <xf numFmtId="174" fontId="1" fillId="0" borderId="0" xfId="0" applyNumberFormat="1" applyFont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Protection="1"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hidden="1"/>
    </xf>
    <xf numFmtId="174" fontId="5" fillId="4" borderId="1" xfId="0" applyNumberFormat="1" applyFont="1" applyFill="1" applyBorder="1" applyAlignment="1" applyProtection="1">
      <alignment horizontal="center"/>
      <protection hidden="1"/>
    </xf>
    <xf numFmtId="174" fontId="6" fillId="4" borderId="1" xfId="0" applyNumberFormat="1" applyFont="1" applyFill="1" applyBorder="1" applyAlignment="1" applyProtection="1">
      <alignment horizontal="center"/>
      <protection hidden="1"/>
    </xf>
    <xf numFmtId="1" fontId="5" fillId="5" borderId="1" xfId="0" applyNumberFormat="1" applyFont="1" applyFill="1" applyBorder="1" applyAlignment="1" applyProtection="1">
      <alignment horizontal="center"/>
      <protection hidden="1"/>
    </xf>
    <xf numFmtId="174" fontId="5" fillId="5" borderId="1" xfId="0" applyNumberFormat="1" applyFont="1" applyFill="1" applyBorder="1" applyAlignment="1" applyProtection="1">
      <alignment horizontal="center"/>
      <protection hidden="1"/>
    </xf>
    <xf numFmtId="174" fontId="6" fillId="5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Border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center"/>
      <protection locked="0" hidden="1"/>
    </xf>
    <xf numFmtId="0" fontId="5" fillId="4" borderId="1" xfId="0" applyFont="1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 applyProtection="1">
      <alignment horizontal="center"/>
      <protection locked="0" hidden="1"/>
    </xf>
    <xf numFmtId="1" fontId="5" fillId="4" borderId="1" xfId="0" applyNumberFormat="1" applyFont="1" applyFill="1" applyBorder="1" applyAlignment="1" applyProtection="1">
      <alignment horizontal="center"/>
      <protection locked="0" hidden="1"/>
    </xf>
    <xf numFmtId="1" fontId="5" fillId="5" borderId="1" xfId="0" applyNumberFormat="1" applyFont="1" applyFill="1" applyBorder="1" applyAlignment="1" applyProtection="1">
      <alignment horizontal="center"/>
      <protection locked="0" hidden="1"/>
    </xf>
    <xf numFmtId="1" fontId="9" fillId="4" borderId="1" xfId="0" applyNumberFormat="1" applyFont="1" applyFill="1" applyBorder="1" applyAlignment="1" applyProtection="1">
      <alignment horizontal="center"/>
      <protection locked="0" hidden="1"/>
    </xf>
    <xf numFmtId="1" fontId="9" fillId="5" borderId="1" xfId="0" applyNumberFormat="1" applyFont="1" applyFill="1" applyBorder="1" applyAlignment="1" applyProtection="1">
      <alignment horizontal="center"/>
      <protection locked="0" hidden="1"/>
    </xf>
    <xf numFmtId="1" fontId="10" fillId="4" borderId="1" xfId="0" applyNumberFormat="1" applyFont="1" applyFill="1" applyBorder="1" applyAlignment="1" applyProtection="1">
      <alignment horizontal="center"/>
      <protection locked="0" hidden="1"/>
    </xf>
    <xf numFmtId="1" fontId="10" fillId="5" borderId="1" xfId="0" applyNumberFormat="1" applyFont="1" applyFill="1" applyBorder="1" applyAlignment="1" applyProtection="1">
      <alignment horizontal="center"/>
      <protection locked="0" hidden="1"/>
    </xf>
    <xf numFmtId="0" fontId="3" fillId="2" borderId="4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6" borderId="5" xfId="0" applyFont="1" applyFill="1" applyBorder="1" applyAlignment="1" applyProtection="1">
      <alignment horizontal="center"/>
      <protection locked="0" hidden="1"/>
    </xf>
    <xf numFmtId="0" fontId="12" fillId="2" borderId="4" xfId="0" applyFont="1" applyFill="1" applyBorder="1" applyAlignment="1" applyProtection="1">
      <alignment horizontal="right" vertical="center"/>
      <protection hidden="1"/>
    </xf>
    <xf numFmtId="174" fontId="13" fillId="2" borderId="0" xfId="0" applyNumberFormat="1" applyFont="1" applyFill="1" applyBorder="1" applyAlignment="1" applyProtection="1">
      <alignment horizontal="center" vertical="center"/>
      <protection hidden="1"/>
    </xf>
    <xf numFmtId="17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7" borderId="4" xfId="0" applyFont="1" applyFill="1" applyBorder="1" applyAlignment="1" applyProtection="1">
      <alignment horizontal="left"/>
      <protection hidden="1"/>
    </xf>
    <xf numFmtId="0" fontId="3" fillId="7" borderId="0" xfId="0" applyFont="1" applyFill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3" fillId="7" borderId="4" xfId="0" applyFon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15" fillId="7" borderId="4" xfId="0" applyFont="1" applyFill="1" applyBorder="1" applyAlignment="1" applyProtection="1">
      <alignment horizontal="right" vertical="center"/>
      <protection hidden="1"/>
    </xf>
    <xf numFmtId="174" fontId="16" fillId="7" borderId="0" xfId="0" applyNumberFormat="1" applyFont="1" applyFill="1" applyBorder="1" applyAlignment="1" applyProtection="1">
      <alignment horizontal="center" vertical="center"/>
      <protection hidden="1"/>
    </xf>
    <xf numFmtId="174" fontId="2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3" fillId="7" borderId="7" xfId="0" applyFont="1" applyFill="1" applyBorder="1" applyProtection="1">
      <protection hidden="1"/>
    </xf>
    <xf numFmtId="0" fontId="3" fillId="8" borderId="4" xfId="0" applyFont="1" applyFill="1" applyBorder="1" applyProtection="1">
      <protection hidden="1"/>
    </xf>
    <xf numFmtId="0" fontId="3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horizontal="center"/>
      <protection hidden="1"/>
    </xf>
    <xf numFmtId="0" fontId="17" fillId="8" borderId="4" xfId="0" applyFont="1" applyFill="1" applyBorder="1" applyAlignment="1" applyProtection="1">
      <alignment horizontal="right" vertical="center"/>
      <protection hidden="1"/>
    </xf>
    <xf numFmtId="174" fontId="18" fillId="8" borderId="0" xfId="0" applyNumberFormat="1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right" vertical="center"/>
      <protection hidden="1"/>
    </xf>
    <xf numFmtId="174" fontId="2" fillId="8" borderId="0" xfId="0" applyNumberFormat="1" applyFont="1" applyFill="1" applyBorder="1" applyAlignment="1" applyProtection="1">
      <alignment horizontal="center" vertical="center"/>
      <protection hidden="1"/>
    </xf>
    <xf numFmtId="0" fontId="3" fillId="8" borderId="6" xfId="0" applyFont="1" applyFill="1" applyBorder="1" applyProtection="1">
      <protection hidden="1"/>
    </xf>
    <xf numFmtId="0" fontId="3" fillId="8" borderId="7" xfId="0" applyFont="1" applyFill="1" applyBorder="1" applyProtection="1">
      <protection hidden="1"/>
    </xf>
    <xf numFmtId="0" fontId="14" fillId="2" borderId="4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174" fontId="14" fillId="2" borderId="0" xfId="0" applyNumberFormat="1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174" fontId="1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8" borderId="4" xfId="0" applyFont="1" applyFill="1" applyBorder="1" applyProtection="1">
      <protection hidden="1"/>
    </xf>
    <xf numFmtId="0" fontId="18" fillId="8" borderId="0" xfId="0" applyFont="1" applyFill="1" applyBorder="1" applyProtection="1">
      <protection hidden="1"/>
    </xf>
    <xf numFmtId="0" fontId="20" fillId="8" borderId="0" xfId="0" applyFont="1" applyFill="1" applyBorder="1" applyProtection="1">
      <protection hidden="1"/>
    </xf>
    <xf numFmtId="200" fontId="0" fillId="0" borderId="0" xfId="0" applyNumberFormat="1"/>
    <xf numFmtId="0" fontId="2" fillId="2" borderId="0" xfId="0" applyFont="1" applyFill="1" applyBorder="1" applyAlignment="1" applyProtection="1">
      <alignment horizontal="right"/>
      <protection hidden="1"/>
    </xf>
    <xf numFmtId="0" fontId="2" fillId="8" borderId="0" xfId="0" applyFont="1" applyFill="1" applyBorder="1" applyAlignment="1" applyProtection="1">
      <alignment horizontal="right"/>
      <protection hidden="1"/>
    </xf>
    <xf numFmtId="200" fontId="19" fillId="8" borderId="8" xfId="0" applyNumberFormat="1" applyFont="1" applyFill="1" applyBorder="1" applyAlignment="1" applyProtection="1">
      <alignment horizontal="left"/>
      <protection hidden="1"/>
    </xf>
    <xf numFmtId="200" fontId="19" fillId="2" borderId="8" xfId="0" applyNumberFormat="1" applyFont="1" applyFill="1" applyBorder="1" applyAlignment="1" applyProtection="1">
      <alignment horizontal="left"/>
      <protection hidden="1"/>
    </xf>
    <xf numFmtId="0" fontId="2" fillId="7" borderId="0" xfId="0" applyFont="1" applyFill="1" applyBorder="1" applyAlignment="1" applyProtection="1">
      <alignment horizontal="right"/>
      <protection hidden="1"/>
    </xf>
    <xf numFmtId="200" fontId="19" fillId="7" borderId="8" xfId="0" applyNumberFormat="1" applyFont="1" applyFill="1" applyBorder="1" applyAlignment="1" applyProtection="1">
      <alignment horizontal="left"/>
      <protection hidden="1"/>
    </xf>
    <xf numFmtId="174" fontId="14" fillId="2" borderId="0" xfId="0" applyNumberFormat="1" applyFont="1" applyFill="1" applyBorder="1" applyAlignment="1" applyProtection="1">
      <alignment horizontal="center"/>
      <protection hidden="1"/>
    </xf>
    <xf numFmtId="0" fontId="18" fillId="8" borderId="0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174" fontId="21" fillId="3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Protection="1">
      <protection hidden="1"/>
    </xf>
    <xf numFmtId="174" fontId="3" fillId="2" borderId="7" xfId="0" applyNumberFormat="1" applyFont="1" applyFill="1" applyBorder="1" applyAlignment="1" applyProtection="1">
      <alignment horizontal="right"/>
      <protection hidden="1"/>
    </xf>
    <xf numFmtId="174" fontId="3" fillId="2" borderId="7" xfId="0" applyNumberFormat="1" applyFont="1" applyFill="1" applyBorder="1" applyAlignment="1" applyProtection="1">
      <alignment horizontal="center" vertical="center"/>
      <protection hidden="1"/>
    </xf>
    <xf numFmtId="174" fontId="3" fillId="2" borderId="11" xfId="0" applyNumberFormat="1" applyFont="1" applyFill="1" applyBorder="1" applyAlignment="1" applyProtection="1">
      <alignment horizontal="center"/>
      <protection hidden="1"/>
    </xf>
    <xf numFmtId="0" fontId="3" fillId="8" borderId="5" xfId="0" applyFont="1" applyFill="1" applyBorder="1" applyAlignment="1" applyProtection="1">
      <alignment horizontal="center"/>
      <protection locked="0" hidden="1"/>
    </xf>
    <xf numFmtId="0" fontId="3" fillId="8" borderId="10" xfId="0" applyFont="1" applyFill="1" applyBorder="1" applyAlignment="1" applyProtection="1">
      <alignment horizontal="center"/>
      <protection locked="0" hidden="1"/>
    </xf>
    <xf numFmtId="174" fontId="2" fillId="5" borderId="5" xfId="0" applyNumberFormat="1" applyFont="1" applyFill="1" applyBorder="1" applyAlignment="1" applyProtection="1">
      <alignment horizontal="center"/>
      <protection hidden="1"/>
    </xf>
    <xf numFmtId="174" fontId="3" fillId="5" borderId="10" xfId="0" applyNumberFormat="1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Protection="1"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Protection="1">
      <protection hidden="1"/>
    </xf>
    <xf numFmtId="0" fontId="3" fillId="8" borderId="9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74" fontId="3" fillId="2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74" fontId="2" fillId="9" borderId="5" xfId="0" applyNumberFormat="1" applyFont="1" applyFill="1" applyBorder="1" applyAlignment="1" applyProtection="1">
      <alignment horizontal="center" vertical="center"/>
      <protection hidden="1"/>
    </xf>
    <xf numFmtId="174" fontId="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/>
      <protection hidden="1"/>
    </xf>
    <xf numFmtId="0" fontId="3" fillId="7" borderId="10" xfId="0" applyFont="1" applyFill="1" applyBorder="1" applyAlignment="1" applyProtection="1">
      <alignment horizontal="center"/>
      <protection hidden="1"/>
    </xf>
    <xf numFmtId="0" fontId="3" fillId="8" borderId="10" xfId="0" applyFont="1" applyFill="1" applyBorder="1" applyAlignment="1" applyProtection="1">
      <alignment horizontal="center"/>
      <protection hidden="1"/>
    </xf>
    <xf numFmtId="0" fontId="18" fillId="8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8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0" fontId="16" fillId="7" borderId="0" xfId="0" applyFont="1" applyFill="1" applyProtection="1">
      <protection hidden="1"/>
    </xf>
    <xf numFmtId="0" fontId="16" fillId="7" borderId="0" xfId="0" applyFont="1" applyFill="1" applyBorder="1" applyAlignment="1" applyProtection="1">
      <alignment horizontal="center"/>
      <protection hidden="1"/>
    </xf>
    <xf numFmtId="0" fontId="16" fillId="7" borderId="8" xfId="0" applyFont="1" applyFill="1" applyBorder="1" applyAlignment="1" applyProtection="1">
      <alignment horizontal="center"/>
      <protection hidden="1"/>
    </xf>
    <xf numFmtId="0" fontId="16" fillId="7" borderId="0" xfId="0" applyFont="1" applyFill="1" applyBorder="1" applyProtection="1">
      <protection hidden="1"/>
    </xf>
    <xf numFmtId="0" fontId="23" fillId="7" borderId="4" xfId="0" applyFont="1" applyFill="1" applyBorder="1" applyProtection="1">
      <protection hidden="1"/>
    </xf>
    <xf numFmtId="0" fontId="23" fillId="7" borderId="0" xfId="0" applyFont="1" applyFill="1" applyBorder="1" applyProtection="1">
      <protection hidden="1"/>
    </xf>
    <xf numFmtId="0" fontId="23" fillId="7" borderId="0" xfId="0" applyFont="1" applyFill="1" applyBorder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/>
      <protection hidden="1"/>
    </xf>
    <xf numFmtId="0" fontId="20" fillId="8" borderId="0" xfId="0" applyFont="1" applyFill="1" applyBorder="1" applyAlignment="1" applyProtection="1">
      <alignment horizontal="center"/>
      <protection hidden="1"/>
    </xf>
    <xf numFmtId="174" fontId="2" fillId="5" borderId="12" xfId="0" applyNumberFormat="1" applyFont="1" applyFill="1" applyBorder="1" applyAlignment="1" applyProtection="1">
      <alignment horizontal="center" vertical="center"/>
      <protection hidden="1"/>
    </xf>
    <xf numFmtId="174" fontId="3" fillId="5" borderId="13" xfId="0" applyNumberFormat="1" applyFont="1" applyFill="1" applyBorder="1" applyAlignment="1" applyProtection="1">
      <alignment horizontal="center" vertical="center"/>
      <protection hidden="1"/>
    </xf>
    <xf numFmtId="174" fontId="3" fillId="5" borderId="8" xfId="0" applyNumberFormat="1" applyFont="1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174" fontId="3" fillId="5" borderId="5" xfId="0" applyNumberFormat="1" applyFont="1" applyFill="1" applyBorder="1" applyAlignment="1" applyProtection="1">
      <alignment horizontal="center" vertical="center"/>
      <protection hidden="1"/>
    </xf>
    <xf numFmtId="174" fontId="2" fillId="9" borderId="14" xfId="0" applyNumberFormat="1" applyFont="1" applyFill="1" applyBorder="1" applyAlignment="1" applyProtection="1">
      <alignment horizontal="center" vertical="center"/>
      <protection hidden="1"/>
    </xf>
    <xf numFmtId="174" fontId="2" fillId="9" borderId="12" xfId="0" applyNumberFormat="1" applyFont="1" applyFill="1" applyBorder="1" applyAlignment="1" applyProtection="1">
      <alignment horizontal="center" vertical="center"/>
      <protection hidden="1"/>
    </xf>
    <xf numFmtId="174" fontId="3" fillId="9" borderId="8" xfId="0" applyNumberFormat="1" applyFont="1" applyFill="1" applyBorder="1" applyAlignment="1" applyProtection="1">
      <alignment horizontal="center" vertical="center"/>
      <protection hidden="1"/>
    </xf>
    <xf numFmtId="174" fontId="3" fillId="9" borderId="15" xfId="0" applyNumberFormat="1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1" fillId="8" borderId="9" xfId="0" applyFont="1" applyFill="1" applyBorder="1" applyAlignment="1" applyProtection="1">
      <alignment horizontal="center"/>
      <protection hidden="1"/>
    </xf>
    <xf numFmtId="0" fontId="21" fillId="8" borderId="10" xfId="0" applyFont="1" applyFill="1" applyBorder="1" applyAlignment="1" applyProtection="1">
      <alignment horizontal="center"/>
      <protection hidden="1"/>
    </xf>
    <xf numFmtId="0" fontId="21" fillId="7" borderId="9" xfId="0" applyFont="1" applyFill="1" applyBorder="1" applyAlignment="1" applyProtection="1">
      <alignment horizontal="center"/>
      <protection hidden="1"/>
    </xf>
    <xf numFmtId="0" fontId="21" fillId="7" borderId="10" xfId="0" applyFont="1" applyFill="1" applyBorder="1" applyAlignment="1" applyProtection="1">
      <alignment horizontal="center"/>
      <protection hidden="1"/>
    </xf>
    <xf numFmtId="0" fontId="21" fillId="2" borderId="9" xfId="0" applyFont="1" applyFill="1" applyBorder="1" applyAlignment="1" applyProtection="1">
      <alignment horizontal="center"/>
      <protection hidden="1"/>
    </xf>
    <xf numFmtId="0" fontId="21" fillId="2" borderId="10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183" fontId="3" fillId="10" borderId="5" xfId="0" applyNumberFormat="1" applyFont="1" applyFill="1" applyBorder="1" applyAlignment="1" applyProtection="1">
      <alignment horizontal="center"/>
      <protection hidden="1"/>
    </xf>
    <xf numFmtId="183" fontId="3" fillId="10" borderId="5" xfId="0" applyNumberFormat="1" applyFont="1" applyFill="1" applyBorder="1" applyAlignment="1" applyProtection="1">
      <alignment horizontal="left"/>
      <protection hidden="1"/>
    </xf>
    <xf numFmtId="0" fontId="2" fillId="10" borderId="16" xfId="0" applyFont="1" applyFill="1" applyBorder="1" applyProtection="1">
      <protection hidden="1"/>
    </xf>
    <xf numFmtId="183" fontId="11" fillId="10" borderId="5" xfId="0" applyNumberFormat="1" applyFont="1" applyFill="1" applyBorder="1" applyAlignment="1" applyProtection="1">
      <alignment horizontal="left"/>
      <protection hidden="1"/>
    </xf>
    <xf numFmtId="0" fontId="2" fillId="10" borderId="15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22" fillId="2" borderId="4" xfId="0" applyFont="1" applyFill="1" applyBorder="1" applyProtection="1">
      <protection hidden="1"/>
    </xf>
    <xf numFmtId="0" fontId="22" fillId="2" borderId="0" xfId="0" applyFont="1" applyFill="1" applyBorder="1" applyProtection="1"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16" fillId="7" borderId="4" xfId="0" applyFont="1" applyFill="1" applyBorder="1" applyProtection="1">
      <protection hidden="1"/>
    </xf>
    <xf numFmtId="0" fontId="18" fillId="8" borderId="4" xfId="0" applyFont="1" applyFill="1" applyBorder="1" applyProtection="1">
      <protection hidden="1"/>
    </xf>
    <xf numFmtId="0" fontId="18" fillId="8" borderId="8" xfId="0" applyFont="1" applyFill="1" applyBorder="1" applyAlignment="1" applyProtection="1">
      <alignment horizontal="center"/>
      <protection hidden="1"/>
    </xf>
    <xf numFmtId="0" fontId="13" fillId="11" borderId="0" xfId="0" applyFont="1" applyFill="1" applyProtection="1">
      <protection hidden="1"/>
    </xf>
    <xf numFmtId="0" fontId="18" fillId="11" borderId="0" xfId="0" applyFont="1" applyFill="1" applyProtection="1">
      <protection hidden="1"/>
    </xf>
    <xf numFmtId="0" fontId="3" fillId="11" borderId="4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horizontal="right"/>
      <protection hidden="1"/>
    </xf>
    <xf numFmtId="200" fontId="19" fillId="11" borderId="8" xfId="0" applyNumberFormat="1" applyFont="1" applyFill="1" applyBorder="1" applyAlignment="1" applyProtection="1">
      <alignment horizontal="left"/>
      <protection hidden="1"/>
    </xf>
    <xf numFmtId="0" fontId="2" fillId="11" borderId="0" xfId="0" applyFont="1" applyFill="1" applyBorder="1" applyProtection="1">
      <protection hidden="1"/>
    </xf>
    <xf numFmtId="0" fontId="2" fillId="11" borderId="8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 wrapText="1"/>
      <protection hidden="1"/>
    </xf>
    <xf numFmtId="0" fontId="21" fillId="11" borderId="9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/>
      <protection hidden="1"/>
    </xf>
    <xf numFmtId="0" fontId="2" fillId="11" borderId="10" xfId="0" applyFont="1" applyFill="1" applyBorder="1" applyAlignment="1" applyProtection="1">
      <alignment horizontal="center" wrapText="1"/>
      <protection hidden="1"/>
    </xf>
    <xf numFmtId="0" fontId="21" fillId="11" borderId="10" xfId="0" applyFont="1" applyFill="1" applyBorder="1" applyAlignment="1" applyProtection="1">
      <alignment horizontal="center"/>
      <protection hidden="1"/>
    </xf>
    <xf numFmtId="0" fontId="3" fillId="11" borderId="17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wrapText="1"/>
      <protection hidden="1"/>
    </xf>
    <xf numFmtId="0" fontId="3" fillId="11" borderId="6" xfId="0" applyFont="1" applyFill="1" applyBorder="1" applyProtection="1">
      <protection hidden="1"/>
    </xf>
    <xf numFmtId="0" fontId="2" fillId="11" borderId="7" xfId="0" applyFont="1" applyFill="1" applyBorder="1" applyProtection="1">
      <protection hidden="1"/>
    </xf>
    <xf numFmtId="0" fontId="3" fillId="11" borderId="7" xfId="0" applyFont="1" applyFill="1" applyBorder="1" applyProtection="1">
      <protection hidden="1"/>
    </xf>
    <xf numFmtId="174" fontId="3" fillId="11" borderId="16" xfId="0" applyNumberFormat="1" applyFont="1" applyFill="1" applyBorder="1" applyAlignment="1" applyProtection="1">
      <alignment horizontal="right"/>
      <protection hidden="1"/>
    </xf>
    <xf numFmtId="174" fontId="3" fillId="11" borderId="7" xfId="0" applyNumberFormat="1" applyFont="1" applyFill="1" applyBorder="1" applyAlignment="1" applyProtection="1">
      <alignment horizontal="center" vertical="center"/>
      <protection hidden="1"/>
    </xf>
    <xf numFmtId="174" fontId="3" fillId="11" borderId="15" xfId="0" applyNumberFormat="1" applyFont="1" applyFill="1" applyBorder="1" applyAlignment="1" applyProtection="1">
      <alignment horizontal="center"/>
      <protection hidden="1"/>
    </xf>
    <xf numFmtId="0" fontId="18" fillId="11" borderId="0" xfId="0" applyFont="1" applyFill="1" applyBorder="1" applyProtection="1">
      <protection hidden="1"/>
    </xf>
    <xf numFmtId="0" fontId="20" fillId="11" borderId="0" xfId="0" applyFont="1" applyFill="1" applyBorder="1" applyProtection="1">
      <protection hidden="1"/>
    </xf>
    <xf numFmtId="0" fontId="20" fillId="11" borderId="0" xfId="0" applyFont="1" applyFill="1" applyBorder="1" applyAlignment="1" applyProtection="1">
      <alignment horizontal="right"/>
      <protection hidden="1"/>
    </xf>
    <xf numFmtId="174" fontId="20" fillId="11" borderId="0" xfId="0" applyNumberFormat="1" applyFont="1" applyFill="1" applyBorder="1" applyAlignment="1" applyProtection="1">
      <alignment horizontal="center" vertical="center"/>
      <protection hidden="1"/>
    </xf>
    <xf numFmtId="0" fontId="18" fillId="11" borderId="0" xfId="0" applyFont="1" applyFill="1" applyBorder="1" applyAlignment="1" applyProtection="1">
      <alignment horizontal="center"/>
      <protection hidden="1"/>
    </xf>
    <xf numFmtId="0" fontId="18" fillId="11" borderId="0" xfId="0" applyFont="1" applyFill="1" applyBorder="1" applyAlignment="1" applyProtection="1">
      <alignment horizontal="right"/>
      <protection hidden="1"/>
    </xf>
    <xf numFmtId="174" fontId="20" fillId="11" borderId="0" xfId="0" applyNumberFormat="1" applyFont="1" applyFill="1" applyBorder="1" applyAlignment="1" applyProtection="1">
      <alignment horizontal="right"/>
      <protection hidden="1"/>
    </xf>
    <xf numFmtId="0" fontId="20" fillId="11" borderId="0" xfId="0" applyFont="1" applyFill="1" applyBorder="1" applyAlignment="1" applyProtection="1">
      <alignment horizontal="center"/>
      <protection hidden="1"/>
    </xf>
    <xf numFmtId="174" fontId="21" fillId="12" borderId="12" xfId="0" applyNumberFormat="1" applyFont="1" applyFill="1" applyBorder="1" applyAlignment="1" applyProtection="1">
      <alignment horizontal="center" vertical="center"/>
      <protection hidden="1"/>
    </xf>
    <xf numFmtId="183" fontId="3" fillId="0" borderId="5" xfId="0" applyNumberFormat="1" applyFont="1" applyFill="1" applyBorder="1" applyAlignment="1" applyProtection="1">
      <alignment horizontal="left"/>
      <protection hidden="1"/>
    </xf>
    <xf numFmtId="0" fontId="2" fillId="0" borderId="16" xfId="0" applyFont="1" applyFill="1" applyBorder="1" applyProtection="1">
      <protection hidden="1"/>
    </xf>
    <xf numFmtId="183" fontId="3" fillId="0" borderId="5" xfId="0" applyNumberFormat="1" applyFont="1" applyFill="1" applyBorder="1" applyAlignment="1" applyProtection="1">
      <alignment horizontal="center"/>
      <protection hidden="1"/>
    </xf>
    <xf numFmtId="183" fontId="11" fillId="0" borderId="5" xfId="0" applyNumberFormat="1" applyFont="1" applyFill="1" applyBorder="1" applyAlignment="1" applyProtection="1">
      <alignment horizontal="left"/>
      <protection hidden="1"/>
    </xf>
    <xf numFmtId="0" fontId="2" fillId="0" borderId="15" xfId="0" applyFont="1" applyFill="1" applyBorder="1" applyProtection="1">
      <protection hidden="1"/>
    </xf>
    <xf numFmtId="0" fontId="3" fillId="13" borderId="5" xfId="0" applyFont="1" applyFill="1" applyBorder="1" applyAlignment="1" applyProtection="1">
      <alignment horizontal="center"/>
      <protection locked="0" hidden="1"/>
    </xf>
    <xf numFmtId="0" fontId="3" fillId="13" borderId="10" xfId="0" applyFont="1" applyFill="1" applyBorder="1" applyAlignment="1" applyProtection="1">
      <alignment horizontal="center"/>
      <protection locked="0" hidden="1"/>
    </xf>
    <xf numFmtId="174" fontId="2" fillId="14" borderId="5" xfId="0" applyNumberFormat="1" applyFont="1" applyFill="1" applyBorder="1" applyAlignment="1" applyProtection="1">
      <alignment horizontal="center"/>
      <protection hidden="1"/>
    </xf>
    <xf numFmtId="174" fontId="3" fillId="14" borderId="5" xfId="0" applyNumberFormat="1" applyFont="1" applyFill="1" applyBorder="1" applyAlignment="1" applyProtection="1">
      <alignment horizontal="center"/>
      <protection hidden="1"/>
    </xf>
    <xf numFmtId="204" fontId="3" fillId="6" borderId="5" xfId="0" applyNumberFormat="1" applyFont="1" applyFill="1" applyBorder="1" applyAlignment="1" applyProtection="1">
      <alignment horizontal="center"/>
      <protection locked="0" hidden="1"/>
    </xf>
    <xf numFmtId="204" fontId="3" fillId="13" borderId="5" xfId="0" applyNumberFormat="1" applyFont="1" applyFill="1" applyBorder="1" applyAlignment="1" applyProtection="1">
      <alignment horizontal="center"/>
      <protection locked="0" hidden="1"/>
    </xf>
    <xf numFmtId="204" fontId="3" fillId="8" borderId="5" xfId="0" applyNumberFormat="1" applyFont="1" applyFill="1" applyBorder="1" applyAlignment="1" applyProtection="1">
      <alignment horizontal="center"/>
      <protection locked="0"/>
    </xf>
    <xf numFmtId="0" fontId="27" fillId="2" borderId="12" xfId="1" applyFont="1" applyFill="1" applyBorder="1" applyAlignment="1" applyProtection="1">
      <alignment horizontal="center" wrapText="1"/>
      <protection hidden="1"/>
    </xf>
    <xf numFmtId="0" fontId="28" fillId="2" borderId="16" xfId="0" applyFont="1" applyFill="1" applyBorder="1" applyAlignment="1" applyProtection="1">
      <alignment horizontal="center" wrapText="1"/>
      <protection hidden="1"/>
    </xf>
    <xf numFmtId="0" fontId="28" fillId="2" borderId="15" xfId="0" applyFont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wrapText="1"/>
      <protection hidden="1"/>
    </xf>
    <xf numFmtId="0" fontId="3" fillId="2" borderId="16" xfId="0" applyFont="1" applyFill="1" applyBorder="1" applyAlignment="1" applyProtection="1">
      <alignment horizontal="center" wrapText="1"/>
      <protection hidden="1"/>
    </xf>
    <xf numFmtId="0" fontId="3" fillId="2" borderId="15" xfId="0" applyFont="1" applyFill="1" applyBorder="1" applyAlignment="1" applyProtection="1">
      <alignment horizontal="center" wrapText="1"/>
      <protection hidden="1"/>
    </xf>
    <xf numFmtId="0" fontId="7" fillId="11" borderId="12" xfId="0" applyFont="1" applyFill="1" applyBorder="1" applyAlignment="1" applyProtection="1">
      <alignment horizontal="center" vertical="center"/>
      <protection hidden="1"/>
    </xf>
    <xf numFmtId="0" fontId="7" fillId="11" borderId="16" xfId="0" applyFont="1" applyFill="1" applyBorder="1" applyAlignment="1" applyProtection="1">
      <alignment horizontal="center" vertical="center"/>
      <protection hidden="1"/>
    </xf>
    <xf numFmtId="0" fontId="7" fillId="11" borderId="15" xfId="0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 applyProtection="1">
      <alignment horizontal="center" wrapText="1"/>
      <protection hidden="1"/>
    </xf>
    <xf numFmtId="0" fontId="3" fillId="11" borderId="16" xfId="0" applyFont="1" applyFill="1" applyBorder="1" applyAlignment="1" applyProtection="1">
      <alignment horizontal="center" wrapText="1"/>
      <protection hidden="1"/>
    </xf>
    <xf numFmtId="0" fontId="3" fillId="11" borderId="15" xfId="0" applyFont="1" applyFill="1" applyBorder="1" applyAlignment="1" applyProtection="1">
      <alignment horizontal="center" wrapText="1"/>
      <protection hidden="1"/>
    </xf>
    <xf numFmtId="0" fontId="27" fillId="11" borderId="12" xfId="1" applyFont="1" applyFill="1" applyBorder="1" applyAlignment="1" applyProtection="1">
      <alignment horizontal="center" wrapText="1"/>
      <protection hidden="1"/>
    </xf>
    <xf numFmtId="0" fontId="28" fillId="11" borderId="16" xfId="0" applyFont="1" applyFill="1" applyBorder="1" applyAlignment="1" applyProtection="1">
      <alignment horizontal="center" wrapText="1"/>
      <protection hidden="1"/>
    </xf>
    <xf numFmtId="0" fontId="28" fillId="11" borderId="15" xfId="0" applyFont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11" fillId="2" borderId="16" xfId="0" applyFont="1" applyFill="1" applyBorder="1" applyAlignment="1" applyProtection="1">
      <alignment horizontal="center" vertical="center" wrapText="1"/>
      <protection hidden="1"/>
    </xf>
    <xf numFmtId="0" fontId="11" fillId="2" borderId="15" xfId="0" applyFont="1" applyFill="1" applyBorder="1" applyAlignment="1" applyProtection="1">
      <alignment horizontal="center" vertical="center" wrapText="1"/>
      <protection hidden="1"/>
    </xf>
    <xf numFmtId="174" fontId="21" fillId="3" borderId="9" xfId="0" applyNumberFormat="1" applyFont="1" applyFill="1" applyBorder="1" applyAlignment="1" applyProtection="1">
      <alignment horizontal="center" vertical="center"/>
      <protection hidden="1"/>
    </xf>
    <xf numFmtId="174" fontId="21" fillId="3" borderId="17" xfId="0" applyNumberFormat="1" applyFont="1" applyFill="1" applyBorder="1" applyAlignment="1" applyProtection="1">
      <alignment horizontal="center" vertical="center"/>
      <protection hidden="1"/>
    </xf>
    <xf numFmtId="174" fontId="21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7" fillId="7" borderId="12" xfId="0" applyFont="1" applyFill="1" applyBorder="1" applyAlignment="1" applyProtection="1">
      <alignment horizontal="center" vertical="center"/>
      <protection hidden="1"/>
    </xf>
    <xf numFmtId="0" fontId="7" fillId="7" borderId="16" xfId="0" applyFont="1" applyFill="1" applyBorder="1" applyAlignment="1" applyProtection="1">
      <alignment horizontal="center" vertical="center"/>
      <protection hidden="1"/>
    </xf>
    <xf numFmtId="0" fontId="11" fillId="7" borderId="1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/>
    <xf numFmtId="0" fontId="0" fillId="0" borderId="15" xfId="0" applyBorder="1"/>
    <xf numFmtId="0" fontId="29" fillId="7" borderId="6" xfId="0" applyFont="1" applyFill="1" applyBorder="1" applyAlignment="1" applyProtection="1">
      <alignment horizontal="center"/>
      <protection hidden="1"/>
    </xf>
    <xf numFmtId="0" fontId="29" fillId="7" borderId="7" xfId="0" applyFont="1" applyFill="1" applyBorder="1" applyAlignment="1" applyProtection="1">
      <alignment horizontal="center"/>
      <protection hidden="1"/>
    </xf>
    <xf numFmtId="0" fontId="29" fillId="7" borderId="11" xfId="0" applyFont="1" applyFill="1" applyBorder="1" applyAlignment="1" applyProtection="1">
      <alignment horizontal="center"/>
      <protection hidden="1"/>
    </xf>
    <xf numFmtId="0" fontId="2" fillId="7" borderId="9" xfId="0" applyFont="1" applyFill="1" applyBorder="1" applyAlignment="1" applyProtection="1">
      <alignment horizontal="center" wrapText="1"/>
      <protection hidden="1"/>
    </xf>
    <xf numFmtId="0" fontId="2" fillId="7" borderId="10" xfId="0" applyFont="1" applyFill="1" applyBorder="1" applyAlignment="1" applyProtection="1">
      <alignment horizontal="center" wrapText="1"/>
      <protection hidden="1"/>
    </xf>
    <xf numFmtId="0" fontId="3" fillId="7" borderId="12" xfId="0" applyFont="1" applyFill="1" applyBorder="1" applyAlignment="1" applyProtection="1">
      <alignment horizontal="center" wrapText="1"/>
      <protection hidden="1"/>
    </xf>
    <xf numFmtId="0" fontId="3" fillId="7" borderId="16" xfId="0" applyFont="1" applyFill="1" applyBorder="1" applyAlignment="1" applyProtection="1">
      <alignment horizontal="center" wrapText="1"/>
      <protection hidden="1"/>
    </xf>
    <xf numFmtId="0" fontId="3" fillId="7" borderId="15" xfId="0" applyFont="1" applyFill="1" applyBorder="1" applyAlignment="1" applyProtection="1">
      <alignment horizontal="center" wrapText="1"/>
      <protection hidden="1"/>
    </xf>
    <xf numFmtId="0" fontId="3" fillId="8" borderId="12" xfId="0" applyFont="1" applyFill="1" applyBorder="1" applyAlignment="1" applyProtection="1">
      <alignment horizontal="center" wrapText="1"/>
      <protection hidden="1"/>
    </xf>
    <xf numFmtId="0" fontId="3" fillId="8" borderId="16" xfId="0" applyFont="1" applyFill="1" applyBorder="1" applyAlignment="1" applyProtection="1">
      <alignment horizontal="center" wrapText="1"/>
      <protection hidden="1"/>
    </xf>
    <xf numFmtId="0" fontId="3" fillId="8" borderId="15" xfId="0" applyFont="1" applyFill="1" applyBorder="1" applyAlignment="1" applyProtection="1">
      <alignment horizontal="center" wrapText="1"/>
      <protection hidden="1"/>
    </xf>
    <xf numFmtId="0" fontId="29" fillId="15" borderId="12" xfId="0" applyFont="1" applyFill="1" applyBorder="1" applyAlignment="1" applyProtection="1">
      <alignment horizontal="center"/>
      <protection hidden="1"/>
    </xf>
    <xf numFmtId="0" fontId="7" fillId="8" borderId="12" xfId="0" applyFont="1" applyFill="1" applyBorder="1" applyAlignment="1" applyProtection="1">
      <alignment horizontal="center" vertical="center"/>
      <protection hidden="1"/>
    </xf>
    <xf numFmtId="0" fontId="7" fillId="8" borderId="16" xfId="0" applyFont="1" applyFill="1" applyBorder="1" applyAlignment="1" applyProtection="1">
      <alignment horizontal="center" vertical="center"/>
      <protection hidden="1"/>
    </xf>
    <xf numFmtId="0" fontId="11" fillId="8" borderId="16" xfId="0" applyFont="1" applyFill="1" applyBorder="1" applyAlignment="1" applyProtection="1">
      <alignment horizontal="center" vertical="center" wrapText="1"/>
      <protection hidden="1"/>
    </xf>
    <xf numFmtId="0" fontId="11" fillId="8" borderId="15" xfId="0" applyFont="1" applyFill="1" applyBorder="1" applyAlignment="1" applyProtection="1">
      <alignment horizontal="center" vertical="center" wrapText="1"/>
      <protection hidden="1"/>
    </xf>
    <xf numFmtId="0" fontId="2" fillId="8" borderId="9" xfId="0" applyFont="1" applyFill="1" applyBorder="1" applyAlignment="1" applyProtection="1">
      <alignment horizontal="center" wrapText="1"/>
      <protection hidden="1"/>
    </xf>
    <xf numFmtId="0" fontId="2" fillId="8" borderId="10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1" fillId="5" borderId="15" xfId="0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895</xdr:row>
          <xdr:rowOff>219075</xdr:rowOff>
        </xdr:from>
        <xdr:to>
          <xdr:col>9</xdr:col>
          <xdr:colOff>1190625</xdr:colOff>
          <xdr:row>899</xdr:row>
          <xdr:rowOff>152400</xdr:rowOff>
        </xdr:to>
        <xdr:sp macro="" textlink="">
          <xdr:nvSpPr>
            <xdr:cNvPr id="9224" name="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 Leibrentenbarwertfaktor Mann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N903"/>
  <sheetViews>
    <sheetView showGridLines="0" showRowColHeaders="0" tabSelected="1" showOutlineSymbols="0" zoomScale="105" zoomScaleNormal="105" workbookViewId="0">
      <selection activeCell="D5" sqref="D5"/>
    </sheetView>
  </sheetViews>
  <sheetFormatPr baseColWidth="10" defaultRowHeight="12.75" x14ac:dyDescent="0.2"/>
  <cols>
    <col min="1" max="1" width="51.85546875" style="127" customWidth="1"/>
    <col min="2" max="2" width="15" style="127" customWidth="1"/>
    <col min="3" max="3" width="16.5703125" style="127" customWidth="1"/>
    <col min="4" max="4" width="18.42578125" style="131" customWidth="1"/>
    <col min="5" max="5" width="23" style="131" customWidth="1"/>
    <col min="6" max="6" width="15" style="131" customWidth="1"/>
    <col min="7" max="16384" width="11.42578125" style="127"/>
  </cols>
  <sheetData>
    <row r="1" spans="1:7" ht="18.75" thickBot="1" x14ac:dyDescent="0.3">
      <c r="A1" s="221" t="s">
        <v>55</v>
      </c>
      <c r="B1" s="222"/>
      <c r="C1" s="222"/>
      <c r="D1" s="222"/>
      <c r="E1" s="222"/>
      <c r="F1" s="223"/>
    </row>
    <row r="2" spans="1:7" ht="17.25" customHeight="1" thickBot="1" x14ac:dyDescent="0.3">
      <c r="A2" s="215" t="s">
        <v>56</v>
      </c>
      <c r="B2" s="216"/>
      <c r="C2" s="216"/>
      <c r="D2" s="216"/>
      <c r="E2" s="216"/>
      <c r="F2" s="217"/>
    </row>
    <row r="3" spans="1:7" ht="57" customHeight="1" thickBot="1" x14ac:dyDescent="0.25">
      <c r="A3" s="218" t="str">
        <f>"Leibrentenbarwertfaktor "&amp;Absterbeordnung!B6&amp; " -   Eine Person - männlich "</f>
        <v xml:space="preserve">Leibrentenbarwertfaktor 2002-2004 -   Eine Person - männlich </v>
      </c>
      <c r="B3" s="219"/>
      <c r="C3" s="219"/>
      <c r="D3" s="219"/>
      <c r="E3" s="219"/>
      <c r="F3" s="220"/>
    </row>
    <row r="4" spans="1:7" ht="18.75" thickBot="1" x14ac:dyDescent="0.3">
      <c r="A4" s="46"/>
      <c r="B4" s="47"/>
      <c r="C4" s="47"/>
      <c r="D4" s="48"/>
      <c r="E4" s="88" t="s">
        <v>33</v>
      </c>
      <c r="F4" s="91">
        <f>Absterbeordnung!E1</f>
        <v>41976</v>
      </c>
    </row>
    <row r="5" spans="1:7" ht="18.75" thickBot="1" x14ac:dyDescent="0.3">
      <c r="A5" s="46" t="s">
        <v>4</v>
      </c>
      <c r="B5" s="103"/>
      <c r="C5" s="47"/>
      <c r="D5" s="110">
        <v>60</v>
      </c>
      <c r="E5" s="48"/>
      <c r="F5" s="104"/>
    </row>
    <row r="6" spans="1:7" ht="18" x14ac:dyDescent="0.25">
      <c r="A6" s="46"/>
      <c r="B6" s="103"/>
      <c r="C6" s="47"/>
      <c r="D6" s="48"/>
      <c r="E6" s="48"/>
      <c r="F6" s="104"/>
    </row>
    <row r="7" spans="1:7" ht="18.75" thickBot="1" x14ac:dyDescent="0.3">
      <c r="A7" s="46"/>
      <c r="B7" s="103"/>
      <c r="C7" s="47"/>
      <c r="D7" s="48"/>
      <c r="E7" s="48"/>
      <c r="F7" s="104"/>
    </row>
    <row r="8" spans="1:7" ht="18.75" thickBot="1" x14ac:dyDescent="0.3">
      <c r="A8" s="46" t="s">
        <v>3</v>
      </c>
      <c r="B8" s="103"/>
      <c r="C8" s="47"/>
      <c r="D8" s="214">
        <v>2</v>
      </c>
      <c r="E8" s="48"/>
      <c r="F8" s="104"/>
    </row>
    <row r="9" spans="1:7" ht="18.75" thickBot="1" x14ac:dyDescent="0.3">
      <c r="A9" s="46" t="s">
        <v>54</v>
      </c>
      <c r="B9" s="103"/>
      <c r="C9" s="47"/>
      <c r="D9" s="110" t="s">
        <v>17</v>
      </c>
      <c r="E9" s="48"/>
      <c r="F9" s="104"/>
    </row>
    <row r="10" spans="1:7" ht="18.75" thickBot="1" x14ac:dyDescent="0.3">
      <c r="A10" s="46" t="s">
        <v>52</v>
      </c>
      <c r="B10" s="103"/>
      <c r="C10" s="47"/>
      <c r="D10" s="111">
        <v>12</v>
      </c>
      <c r="E10" s="48"/>
      <c r="F10" s="104"/>
    </row>
    <row r="11" spans="1:7" ht="18" x14ac:dyDescent="0.25">
      <c r="A11" s="46"/>
      <c r="B11" s="103"/>
      <c r="C11" s="47"/>
      <c r="D11" s="158"/>
      <c r="E11" s="156" t="s">
        <v>40</v>
      </c>
      <c r="F11" s="96" t="s">
        <v>35</v>
      </c>
    </row>
    <row r="12" spans="1:7" ht="18.75" thickBot="1" x14ac:dyDescent="0.3">
      <c r="A12" s="46"/>
      <c r="B12" s="103"/>
      <c r="C12" s="47"/>
      <c r="D12" s="159" t="s">
        <v>34</v>
      </c>
      <c r="E12" s="157" t="s">
        <v>36</v>
      </c>
      <c r="F12" s="97" t="s">
        <v>30</v>
      </c>
    </row>
    <row r="13" spans="1:7" ht="18.75" thickBot="1" x14ac:dyDescent="0.3">
      <c r="A13" s="46" t="s">
        <v>41</v>
      </c>
      <c r="B13" s="103"/>
      <c r="C13" s="47"/>
      <c r="D13" s="112">
        <f>LOOKUP(D5,Daten1M!A15:A136,Daten1M!F15:F136)</f>
        <v>16.484070473442443</v>
      </c>
      <c r="E13" s="98">
        <f>IF(D9="vorschüssig",B49,IF(D9="nachschüssig",B50,0))</f>
        <v>-0.54494375000000006</v>
      </c>
      <c r="F13" s="113">
        <f>D13+E13</f>
        <v>15.939126723442444</v>
      </c>
    </row>
    <row r="14" spans="1:7" ht="18.75" thickBot="1" x14ac:dyDescent="0.3">
      <c r="A14" s="46"/>
      <c r="B14" s="103"/>
      <c r="C14" s="47"/>
      <c r="D14" s="47"/>
      <c r="E14" s="47"/>
      <c r="F14" s="165"/>
    </row>
    <row r="15" spans="1:7" ht="18.75" thickBot="1" x14ac:dyDescent="0.3">
      <c r="A15" s="161" t="s">
        <v>50</v>
      </c>
      <c r="B15" s="162"/>
      <c r="C15" s="162"/>
      <c r="D15" s="160">
        <f>1-((D13-1)*(D8/100))</f>
        <v>0.69031859053115108</v>
      </c>
      <c r="E15" s="163" t="s">
        <v>51</v>
      </c>
      <c r="F15" s="164"/>
      <c r="G15" s="78"/>
    </row>
    <row r="16" spans="1:7" s="78" customFormat="1" x14ac:dyDescent="0.2">
      <c r="A16" s="127"/>
      <c r="B16" s="127"/>
      <c r="C16" s="127"/>
      <c r="D16" s="131"/>
      <c r="E16" s="131"/>
      <c r="F16" s="131"/>
    </row>
    <row r="17" spans="1:6" s="78" customFormat="1" x14ac:dyDescent="0.2">
      <c r="A17" s="127"/>
      <c r="B17" s="127"/>
      <c r="C17" s="127"/>
      <c r="D17" s="131"/>
      <c r="E17" s="131"/>
      <c r="F17" s="131"/>
    </row>
    <row r="18" spans="1:6" s="78" customFormat="1" x14ac:dyDescent="0.2">
      <c r="A18" s="127"/>
      <c r="B18" s="127"/>
      <c r="C18" s="127"/>
      <c r="D18" s="131"/>
      <c r="E18" s="131"/>
      <c r="F18" s="131"/>
    </row>
    <row r="19" spans="1:6" s="78" customFormat="1" x14ac:dyDescent="0.2">
      <c r="A19" s="127"/>
      <c r="B19" s="127"/>
      <c r="C19" s="127"/>
      <c r="D19" s="131"/>
      <c r="E19" s="131"/>
      <c r="F19" s="131"/>
    </row>
    <row r="20" spans="1:6" s="78" customFormat="1" x14ac:dyDescent="0.2">
      <c r="A20" s="127"/>
      <c r="B20" s="127"/>
      <c r="C20" s="127"/>
      <c r="D20" s="131"/>
      <c r="E20" s="131"/>
      <c r="F20" s="131"/>
    </row>
    <row r="21" spans="1:6" s="78" customFormat="1" x14ac:dyDescent="0.2">
      <c r="A21" s="127"/>
      <c r="B21" s="127"/>
      <c r="C21" s="127"/>
      <c r="D21" s="131"/>
      <c r="E21" s="131"/>
      <c r="F21" s="131"/>
    </row>
    <row r="22" spans="1:6" s="78" customFormat="1" x14ac:dyDescent="0.2">
      <c r="A22" s="127"/>
      <c r="B22" s="127"/>
      <c r="C22" s="127"/>
      <c r="D22" s="131"/>
      <c r="E22" s="131"/>
      <c r="F22" s="131"/>
    </row>
    <row r="23" spans="1:6" s="78" customFormat="1" x14ac:dyDescent="0.2">
      <c r="A23" s="127"/>
      <c r="B23" s="127"/>
      <c r="C23" s="127"/>
      <c r="D23" s="131"/>
      <c r="E23" s="131"/>
      <c r="F23" s="131"/>
    </row>
    <row r="24" spans="1:6" s="78" customFormat="1" x14ac:dyDescent="0.2">
      <c r="A24" s="127"/>
      <c r="B24" s="127"/>
      <c r="C24" s="127"/>
      <c r="D24" s="131"/>
      <c r="E24" s="131"/>
      <c r="F24" s="131"/>
    </row>
    <row r="25" spans="1:6" s="78" customFormat="1" x14ac:dyDescent="0.2">
      <c r="A25" s="127"/>
      <c r="B25" s="127"/>
      <c r="C25" s="127"/>
      <c r="D25" s="131"/>
      <c r="E25" s="131"/>
      <c r="F25" s="131"/>
    </row>
    <row r="26" spans="1:6" s="78" customFormat="1" x14ac:dyDescent="0.2">
      <c r="A26" s="127"/>
      <c r="B26" s="127"/>
      <c r="C26" s="127"/>
      <c r="D26" s="131"/>
      <c r="E26" s="131"/>
      <c r="F26" s="131"/>
    </row>
    <row r="27" spans="1:6" s="78" customFormat="1" x14ac:dyDescent="0.2">
      <c r="A27" s="127"/>
      <c r="B27" s="127"/>
      <c r="C27" s="127"/>
      <c r="D27" s="131"/>
      <c r="E27" s="131"/>
      <c r="F27" s="131"/>
    </row>
    <row r="28" spans="1:6" s="78" customFormat="1" x14ac:dyDescent="0.2">
      <c r="A28" s="127"/>
      <c r="B28" s="127"/>
      <c r="C28" s="127"/>
      <c r="D28" s="131"/>
      <c r="E28" s="131"/>
      <c r="F28" s="131"/>
    </row>
    <row r="29" spans="1:6" s="78" customFormat="1" x14ac:dyDescent="0.2">
      <c r="A29" s="127"/>
      <c r="B29" s="127"/>
      <c r="C29" s="127"/>
      <c r="D29" s="131"/>
      <c r="E29" s="131"/>
      <c r="F29" s="131"/>
    </row>
    <row r="30" spans="1:6" s="78" customFormat="1" x14ac:dyDescent="0.2">
      <c r="A30" s="127"/>
      <c r="B30" s="127"/>
      <c r="C30" s="127"/>
      <c r="D30" s="131"/>
      <c r="E30" s="131"/>
      <c r="F30" s="131"/>
    </row>
    <row r="31" spans="1:6" s="78" customFormat="1" x14ac:dyDescent="0.2">
      <c r="A31" s="127"/>
      <c r="B31" s="127"/>
      <c r="C31" s="127"/>
      <c r="D31" s="131"/>
      <c r="E31" s="131"/>
      <c r="F31" s="131"/>
    </row>
    <row r="32" spans="1:6" s="78" customFormat="1" x14ac:dyDescent="0.2">
      <c r="A32" s="127"/>
      <c r="B32" s="127"/>
      <c r="C32" s="127"/>
      <c r="D32" s="131"/>
      <c r="E32" s="131"/>
      <c r="F32" s="131"/>
    </row>
    <row r="33" spans="1:6" s="78" customFormat="1" x14ac:dyDescent="0.2">
      <c r="A33" s="127"/>
      <c r="B33" s="127"/>
      <c r="C33" s="127"/>
      <c r="D33" s="131"/>
      <c r="E33" s="131"/>
      <c r="F33" s="131"/>
    </row>
    <row r="34" spans="1:6" s="78" customFormat="1" x14ac:dyDescent="0.2">
      <c r="A34" s="127"/>
      <c r="B34" s="127"/>
      <c r="C34" s="127"/>
      <c r="D34" s="131"/>
      <c r="E34" s="131"/>
      <c r="F34" s="131"/>
    </row>
    <row r="35" spans="1:6" s="78" customFormat="1" x14ac:dyDescent="0.2">
      <c r="A35" s="127"/>
      <c r="B35" s="127"/>
      <c r="C35" s="127"/>
      <c r="D35" s="131"/>
      <c r="E35" s="131"/>
      <c r="F35" s="131"/>
    </row>
    <row r="36" spans="1:6" s="78" customFormat="1" x14ac:dyDescent="0.2">
      <c r="A36" s="127"/>
      <c r="B36" s="127"/>
      <c r="C36" s="127"/>
      <c r="D36" s="131"/>
      <c r="E36" s="131"/>
      <c r="F36" s="131"/>
    </row>
    <row r="37" spans="1:6" s="78" customFormat="1" x14ac:dyDescent="0.2">
      <c r="A37" s="127"/>
      <c r="B37" s="127"/>
      <c r="C37" s="127"/>
      <c r="D37" s="131"/>
      <c r="E37" s="131"/>
      <c r="F37" s="131"/>
    </row>
    <row r="38" spans="1:6" s="78" customFormat="1" x14ac:dyDescent="0.2">
      <c r="A38" s="127"/>
      <c r="B38" s="127"/>
      <c r="C38" s="127"/>
      <c r="D38" s="131"/>
      <c r="E38" s="131"/>
      <c r="F38" s="131"/>
    </row>
    <row r="39" spans="1:6" s="78" customFormat="1" x14ac:dyDescent="0.2">
      <c r="A39" s="127"/>
      <c r="B39" s="127"/>
      <c r="C39" s="127"/>
      <c r="D39" s="131"/>
      <c r="E39" s="131"/>
      <c r="F39" s="131"/>
    </row>
    <row r="40" spans="1:6" s="78" customFormat="1" x14ac:dyDescent="0.2">
      <c r="A40" s="127"/>
      <c r="B40" s="127"/>
      <c r="C40" s="127"/>
      <c r="D40" s="131"/>
      <c r="E40" s="131"/>
      <c r="F40" s="131"/>
    </row>
    <row r="41" spans="1:6" s="78" customFormat="1" x14ac:dyDescent="0.2">
      <c r="A41" s="127"/>
      <c r="B41" s="127"/>
      <c r="C41" s="127"/>
      <c r="D41" s="131"/>
      <c r="E41" s="131"/>
      <c r="F41" s="131"/>
    </row>
    <row r="42" spans="1:6" s="78" customFormat="1" x14ac:dyDescent="0.2">
      <c r="A42" s="127"/>
      <c r="B42" s="127"/>
      <c r="C42" s="127"/>
      <c r="D42" s="131"/>
      <c r="E42" s="131"/>
      <c r="F42" s="131"/>
    </row>
    <row r="43" spans="1:6" s="78" customFormat="1" x14ac:dyDescent="0.2">
      <c r="A43" s="127"/>
      <c r="B43" s="127"/>
      <c r="C43" s="127"/>
      <c r="D43" s="131"/>
      <c r="E43" s="131"/>
      <c r="F43" s="131"/>
    </row>
    <row r="44" spans="1:6" s="78" customFormat="1" x14ac:dyDescent="0.2">
      <c r="A44" s="127"/>
      <c r="B44" s="127"/>
      <c r="C44" s="127"/>
      <c r="D44" s="131"/>
      <c r="E44" s="131"/>
      <c r="F44" s="131"/>
    </row>
    <row r="45" spans="1:6" s="78" customFormat="1" x14ac:dyDescent="0.2"/>
    <row r="46" spans="1:6" s="78" customFormat="1" x14ac:dyDescent="0.2"/>
    <row r="47" spans="1:6" s="78" customFormat="1" x14ac:dyDescent="0.2">
      <c r="A47" s="78" t="s">
        <v>52</v>
      </c>
      <c r="B47" s="78">
        <f>nachschüssig</f>
        <v>12</v>
      </c>
    </row>
    <row r="48" spans="1:6" s="78" customFormat="1" x14ac:dyDescent="0.2">
      <c r="A48" s="78" t="s">
        <v>53</v>
      </c>
      <c r="B48" s="78">
        <f>D8</f>
        <v>2</v>
      </c>
      <c r="C48" s="78" t="s">
        <v>37</v>
      </c>
    </row>
    <row r="49" spans="1:14" s="78" customFormat="1" x14ac:dyDescent="0.2">
      <c r="A49" s="127" t="s">
        <v>18</v>
      </c>
      <c r="B49" s="127">
        <f>(-1*((B47-1)/(2*B47)))-(((B47*B47-1)/(6*B47^2))*(B48/100))+(((B47^2-1)/(12*B47^2))*((B48/100)^2))</f>
        <v>-0.46161041666666663</v>
      </c>
      <c r="C49" s="127"/>
    </row>
    <row r="50" spans="1:14" s="78" customFormat="1" ht="22.5" customHeight="1" x14ac:dyDescent="0.2">
      <c r="A50" s="78" t="s">
        <v>17</v>
      </c>
      <c r="B50" s="78">
        <f>(-1+((B47-1)/(2*B47)))-(((B47*B47-1)/(6*B47^2))*(B48/100))+(((B47^2-1)/(12*B47^2))*((B48/100)^2))</f>
        <v>-0.54494375000000006</v>
      </c>
    </row>
    <row r="51" spans="1:14" s="78" customFormat="1" x14ac:dyDescent="0.2"/>
    <row r="52" spans="1:14" s="78" customFormat="1" x14ac:dyDescent="0.2">
      <c r="F52" s="128"/>
    </row>
    <row r="53" spans="1:14" s="78" customFormat="1" x14ac:dyDescent="0.2">
      <c r="D53" s="128"/>
      <c r="E53" s="128"/>
      <c r="F53" s="128"/>
    </row>
    <row r="54" spans="1:14" x14ac:dyDescent="0.2">
      <c r="A54" s="78"/>
      <c r="B54" s="78"/>
      <c r="C54" s="78"/>
      <c r="D54" s="128"/>
      <c r="E54" s="128"/>
      <c r="F54" s="128"/>
    </row>
    <row r="55" spans="1:14" x14ac:dyDescent="0.2">
      <c r="A55" s="78"/>
      <c r="B55" s="78"/>
      <c r="C55" s="78"/>
      <c r="D55" s="128"/>
      <c r="E55" s="128"/>
      <c r="F55" s="128"/>
    </row>
    <row r="58" spans="1:14" x14ac:dyDescent="0.2">
      <c r="B58" s="127" t="s">
        <v>15</v>
      </c>
      <c r="C58" s="127">
        <v>1</v>
      </c>
    </row>
    <row r="59" spans="1:14" x14ac:dyDescent="0.2">
      <c r="B59" s="127" t="s">
        <v>19</v>
      </c>
      <c r="C59" s="127">
        <v>2</v>
      </c>
    </row>
    <row r="60" spans="1:14" x14ac:dyDescent="0.2">
      <c r="C60" s="127">
        <v>4</v>
      </c>
    </row>
    <row r="61" spans="1:14" x14ac:dyDescent="0.2">
      <c r="C61" s="127">
        <v>12</v>
      </c>
    </row>
    <row r="63" spans="1:14" x14ac:dyDescent="0.2">
      <c r="B63" s="128">
        <v>2</v>
      </c>
      <c r="C63" s="128">
        <v>2.5</v>
      </c>
      <c r="D63" s="128">
        <v>3</v>
      </c>
      <c r="E63" s="128">
        <v>3.5</v>
      </c>
      <c r="F63" s="128">
        <v>4</v>
      </c>
      <c r="G63" s="128">
        <v>4.5</v>
      </c>
      <c r="H63" s="128">
        <v>5</v>
      </c>
      <c r="I63" s="128">
        <v>5.5</v>
      </c>
      <c r="J63" s="128">
        <v>6</v>
      </c>
      <c r="K63" s="128">
        <v>7</v>
      </c>
      <c r="L63" s="128">
        <v>8</v>
      </c>
      <c r="M63" s="128">
        <v>9</v>
      </c>
      <c r="N63" s="129">
        <v>10</v>
      </c>
    </row>
    <row r="895" spans="6:11" ht="18.75" thickBot="1" x14ac:dyDescent="0.3">
      <c r="F895" s="54"/>
      <c r="G895" s="106"/>
      <c r="H895" s="55"/>
      <c r="I895" s="107"/>
      <c r="J895" s="108"/>
      <c r="K895" s="109"/>
    </row>
    <row r="896" spans="6:11" ht="18" x14ac:dyDescent="0.25">
      <c r="F896" s="77" t="s">
        <v>31</v>
      </c>
      <c r="G896" s="78"/>
      <c r="H896" s="79"/>
      <c r="I896" s="80" t="e">
        <f>LOOKUP(D6,Daten!A15:A136,Daten!L15:L136)</f>
        <v>#N/A</v>
      </c>
      <c r="J896" s="83"/>
      <c r="K896" s="94" t="e">
        <f>I896+E13</f>
        <v>#N/A</v>
      </c>
    </row>
    <row r="897" spans="6:11" ht="18" x14ac:dyDescent="0.25">
      <c r="F897" s="79"/>
      <c r="G897" s="79"/>
      <c r="H897" s="79"/>
      <c r="I897" s="81"/>
      <c r="J897" s="83"/>
      <c r="K897" s="82"/>
    </row>
    <row r="898" spans="6:11" ht="18" x14ac:dyDescent="0.25">
      <c r="F898" s="79"/>
      <c r="G898" s="79"/>
      <c r="H898" s="79"/>
      <c r="I898" s="81"/>
      <c r="J898" s="83"/>
      <c r="K898" s="82"/>
    </row>
    <row r="899" spans="6:11" ht="18" x14ac:dyDescent="0.25">
      <c r="F899" s="132" t="s">
        <v>16</v>
      </c>
      <c r="G899" s="52">
        <f>LOOKUP(D5,Daten!N15:N127,Daten!U15:U127)</f>
        <v>14.249736793355085</v>
      </c>
      <c r="H899" s="79"/>
      <c r="I899" s="82"/>
      <c r="J899" s="83"/>
      <c r="K899" s="82"/>
    </row>
    <row r="900" spans="6:11" ht="18" x14ac:dyDescent="0.25">
      <c r="F900" s="79" t="s">
        <v>29</v>
      </c>
      <c r="G900" s="52"/>
      <c r="H900" s="79"/>
      <c r="I900" s="82"/>
      <c r="J900" s="83"/>
      <c r="K900" s="82"/>
    </row>
    <row r="901" spans="6:11" ht="18" x14ac:dyDescent="0.25">
      <c r="F901" s="79" t="s">
        <v>28</v>
      </c>
      <c r="G901" s="78"/>
      <c r="H901" s="79"/>
      <c r="I901" s="80" t="e">
        <f>D13+I896-G899</f>
        <v>#N/A</v>
      </c>
      <c r="J901" s="83"/>
      <c r="K901" s="80" t="e">
        <f>I901+E13</f>
        <v>#N/A</v>
      </c>
    </row>
    <row r="902" spans="6:11" ht="18" x14ac:dyDescent="0.25">
      <c r="F902" s="79"/>
      <c r="G902" s="78"/>
      <c r="H902" s="79"/>
      <c r="I902" s="130"/>
      <c r="J902" s="130"/>
      <c r="K902" s="128"/>
    </row>
    <row r="903" spans="6:11" ht="18" x14ac:dyDescent="0.25">
      <c r="F903" s="79"/>
      <c r="G903" s="78"/>
      <c r="H903" s="79"/>
      <c r="I903" s="130"/>
      <c r="J903" s="130"/>
      <c r="K903" s="128"/>
    </row>
  </sheetData>
  <sheetProtection password="F002" sheet="1"/>
  <dataConsolidate/>
  <customSheetViews>
    <customSheetView guid="{AC77A39F-ABA0-4848-B5DA-4147A1099D4C}" scale="104" showPageBreaks="1" showGridLines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4" showPageBreaks="1" showGridLines="0" showRowCol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2:F2"/>
    <mergeCell ref="A3:F3"/>
    <mergeCell ref="A1:F1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$A$49:$A$50</formula1>
    </dataValidation>
    <dataValidation type="whole" allowBlank="1" showInputMessage="1" showErrorMessage="1" errorTitle="Raten pro Jahr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7" name="Button 8">
              <controlPr defaultSize="0" print="0" autoFill="0" autoPict="0" macro="[0]!MannDru">
                <anchor moveWithCells="1" sizeWithCells="1">
                  <from>
                    <xdr:col>8</xdr:col>
                    <xdr:colOff>495300</xdr:colOff>
                    <xdr:row>895</xdr:row>
                    <xdr:rowOff>219075</xdr:rowOff>
                  </from>
                  <to>
                    <xdr:col>10</xdr:col>
                    <xdr:colOff>0</xdr:colOff>
                    <xdr:row>899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Mann!D5</f>
        <v>60</v>
      </c>
    </row>
    <row r="2" spans="1:21" x14ac:dyDescent="0.2">
      <c r="A2" s="2" t="s">
        <v>7</v>
      </c>
      <c r="B2" s="2">
        <f>'2 Männer'!D6</f>
        <v>50</v>
      </c>
    </row>
    <row r="3" spans="1:21" x14ac:dyDescent="0.2">
      <c r="A3" s="2" t="s">
        <v>14</v>
      </c>
      <c r="B3" s="2">
        <f>B1-B2</f>
        <v>10</v>
      </c>
    </row>
    <row r="5" spans="1:21" x14ac:dyDescent="0.2">
      <c r="A5" s="2" t="s">
        <v>3</v>
      </c>
      <c r="B5" s="2">
        <f>Mann!D8</f>
        <v>2</v>
      </c>
    </row>
    <row r="10" spans="1:21" ht="13.5" thickBot="1" x14ac:dyDescent="0.25"/>
    <row r="11" spans="1:21" ht="13.5" thickBot="1" x14ac:dyDescent="0.25">
      <c r="B11" s="271" t="s">
        <v>1</v>
      </c>
      <c r="C11" s="271"/>
      <c r="D11" s="271"/>
      <c r="E11" s="271"/>
      <c r="F11" s="271"/>
      <c r="H11" s="272" t="s">
        <v>1</v>
      </c>
      <c r="I11" s="273"/>
      <c r="J11" s="273"/>
      <c r="K11" s="273"/>
      <c r="L11" s="274"/>
      <c r="M11" s="35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 x14ac:dyDescent="0.2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 t="shared" ref="H14:H45" si="0"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1">N14+$B$3</f>
        <v>10</v>
      </c>
      <c r="P14" s="6">
        <f t="shared" ref="P14:P45" si="2">B14</f>
        <v>100000</v>
      </c>
      <c r="Q14" s="6">
        <f t="shared" ref="Q14:Q45" si="3">B14</f>
        <v>100000</v>
      </c>
      <c r="R14" s="5" t="e">
        <f t="shared" ref="R14:R45" si="4">LOOKUP(N14,$O$14:$O$136,$Q$14:$Q$136)</f>
        <v>#N/A</v>
      </c>
      <c r="T14" s="20" t="e">
        <f>SUM(S14:$S$136)</f>
        <v>#N/A</v>
      </c>
    </row>
    <row r="15" spans="1:21" x14ac:dyDescent="0.2">
      <c r="A15" s="21">
        <v>1</v>
      </c>
      <c r="B15" s="22">
        <f>Absterbeordnung!B9</f>
        <v>99543.769713407179</v>
      </c>
      <c r="C15" s="15">
        <f t="shared" ref="C15:C46" si="5">1/(((1+($B$5/100))^A15))</f>
        <v>0.98039215686274506</v>
      </c>
      <c r="D15" s="14">
        <f t="shared" ref="D15:D46" si="6">B15*C15</f>
        <v>97591.931091575665</v>
      </c>
      <c r="E15" s="14">
        <f>SUM(D15:$D$127)</f>
        <v>3816149.8965845546</v>
      </c>
      <c r="F15" s="16">
        <f t="shared" ref="F15:F46" si="7">E15/D15</f>
        <v>39.103129263869768</v>
      </c>
      <c r="G15" s="5"/>
      <c r="H15" s="14">
        <f t="shared" si="0"/>
        <v>99543.769713407179</v>
      </c>
      <c r="I15" s="15">
        <f t="shared" ref="I15:I46" si="8">1/(((1+($B$5/100))^A15))</f>
        <v>0.98039215686274506</v>
      </c>
      <c r="J15" s="14">
        <f t="shared" ref="J15:J46" si="9">H15*I15</f>
        <v>97591.931091575665</v>
      </c>
      <c r="K15" s="14">
        <f>SUM($J15:J$127)</f>
        <v>3816149.8965845546</v>
      </c>
      <c r="L15" s="16">
        <f t="shared" ref="L15:L46" si="10">K15/J15</f>
        <v>39.103129263869768</v>
      </c>
      <c r="M15" s="16"/>
      <c r="N15" s="6">
        <v>1</v>
      </c>
      <c r="O15" s="6">
        <f t="shared" si="1"/>
        <v>11</v>
      </c>
      <c r="P15" s="6">
        <f t="shared" si="2"/>
        <v>99543.769713407179</v>
      </c>
      <c r="Q15" s="6">
        <f t="shared" si="3"/>
        <v>99543.769713407179</v>
      </c>
      <c r="R15" s="5" t="e">
        <f t="shared" si="4"/>
        <v>#N/A</v>
      </c>
      <c r="S15" s="5" t="e">
        <f t="shared" ref="S15:S46" si="11">P15*R15*I15</f>
        <v>#N/A</v>
      </c>
      <c r="T15" s="20" t="e">
        <f>SUM(S15:$S$136)</f>
        <v>#N/A</v>
      </c>
      <c r="U15" s="6" t="e">
        <f t="shared" ref="U15:U46" si="12">T15/S15</f>
        <v>#N/A</v>
      </c>
    </row>
    <row r="16" spans="1:21" x14ac:dyDescent="0.2">
      <c r="A16" s="21">
        <v>2</v>
      </c>
      <c r="B16" s="22">
        <f>Absterbeordnung!B10</f>
        <v>99503.555039417697</v>
      </c>
      <c r="C16" s="15">
        <f t="shared" si="5"/>
        <v>0.96116878123798544</v>
      </c>
      <c r="D16" s="14">
        <f t="shared" si="6"/>
        <v>95639.710726083911</v>
      </c>
      <c r="E16" s="14">
        <f>SUM(D16:$D$127)</f>
        <v>3718557.9654929787</v>
      </c>
      <c r="F16" s="16">
        <f t="shared" si="7"/>
        <v>38.880899338383429</v>
      </c>
      <c r="G16" s="5"/>
      <c r="H16" s="14">
        <f t="shared" si="0"/>
        <v>99503.555039417697</v>
      </c>
      <c r="I16" s="15">
        <f t="shared" si="8"/>
        <v>0.96116878123798544</v>
      </c>
      <c r="J16" s="14">
        <f t="shared" si="9"/>
        <v>95639.710726083911</v>
      </c>
      <c r="K16" s="14">
        <f>SUM($J16:J$127)</f>
        <v>3718557.9654929787</v>
      </c>
      <c r="L16" s="16">
        <f t="shared" si="10"/>
        <v>38.880899338383429</v>
      </c>
      <c r="M16" s="16"/>
      <c r="N16" s="6">
        <v>2</v>
      </c>
      <c r="O16" s="6">
        <f t="shared" si="1"/>
        <v>12</v>
      </c>
      <c r="P16" s="6">
        <f t="shared" si="2"/>
        <v>99503.555039417697</v>
      </c>
      <c r="Q16" s="6">
        <f t="shared" si="3"/>
        <v>99503.555039417697</v>
      </c>
      <c r="R16" s="5" t="e">
        <f t="shared" si="4"/>
        <v>#N/A</v>
      </c>
      <c r="S16" s="5" t="e">
        <f t="shared" si="11"/>
        <v>#N/A</v>
      </c>
      <c r="T16" s="20" t="e">
        <f>SUM(S16:$S$136)</f>
        <v>#N/A</v>
      </c>
      <c r="U16" s="6" t="e">
        <f t="shared" si="12"/>
        <v>#N/A</v>
      </c>
    </row>
    <row r="17" spans="1:21" x14ac:dyDescent="0.2">
      <c r="A17" s="21">
        <v>3</v>
      </c>
      <c r="B17" s="22">
        <f>Absterbeordnung!B11</f>
        <v>99483.521887013369</v>
      </c>
      <c r="C17" s="15">
        <f t="shared" si="5"/>
        <v>0.94232233454704462</v>
      </c>
      <c r="D17" s="14">
        <f t="shared" si="6"/>
        <v>93745.544593532453</v>
      </c>
      <c r="E17" s="14">
        <f>SUM(D17:$D$127)</f>
        <v>3622918.2547668945</v>
      </c>
      <c r="F17" s="16">
        <f t="shared" si="7"/>
        <v>38.64629802381927</v>
      </c>
      <c r="G17" s="5"/>
      <c r="H17" s="14">
        <f t="shared" si="0"/>
        <v>99483.521887013369</v>
      </c>
      <c r="I17" s="15">
        <f t="shared" si="8"/>
        <v>0.94232233454704462</v>
      </c>
      <c r="J17" s="14">
        <f t="shared" si="9"/>
        <v>93745.544593532453</v>
      </c>
      <c r="K17" s="14">
        <f>SUM($J17:J$127)</f>
        <v>3622918.2547668945</v>
      </c>
      <c r="L17" s="16">
        <f t="shared" si="10"/>
        <v>38.64629802381927</v>
      </c>
      <c r="M17" s="16"/>
      <c r="N17" s="6">
        <v>3</v>
      </c>
      <c r="O17" s="6">
        <f t="shared" si="1"/>
        <v>13</v>
      </c>
      <c r="P17" s="6">
        <f t="shared" si="2"/>
        <v>99483.521887013369</v>
      </c>
      <c r="Q17" s="6">
        <f t="shared" si="3"/>
        <v>99483.521887013369</v>
      </c>
      <c r="R17" s="5" t="e">
        <f t="shared" si="4"/>
        <v>#N/A</v>
      </c>
      <c r="S17" s="5" t="e">
        <f t="shared" si="11"/>
        <v>#N/A</v>
      </c>
      <c r="T17" s="20" t="e">
        <f>SUM(S17:$S$136)</f>
        <v>#N/A</v>
      </c>
      <c r="U17" s="6" t="e">
        <f t="shared" si="12"/>
        <v>#N/A</v>
      </c>
    </row>
    <row r="18" spans="1:21" x14ac:dyDescent="0.2">
      <c r="A18" s="21">
        <v>4</v>
      </c>
      <c r="B18" s="22">
        <f>Absterbeordnung!B12</f>
        <v>99465.373644531996</v>
      </c>
      <c r="C18" s="15">
        <f t="shared" si="5"/>
        <v>0.9238454260265142</v>
      </c>
      <c r="D18" s="14">
        <f t="shared" si="6"/>
        <v>91890.630489519084</v>
      </c>
      <c r="E18" s="14">
        <f>SUM(D18:$D$127)</f>
        <v>3529172.7101733619</v>
      </c>
      <c r="F18" s="16">
        <f t="shared" si="7"/>
        <v>38.406230225788846</v>
      </c>
      <c r="G18" s="5"/>
      <c r="H18" s="14">
        <f t="shared" si="0"/>
        <v>99465.373644531996</v>
      </c>
      <c r="I18" s="15">
        <f t="shared" si="8"/>
        <v>0.9238454260265142</v>
      </c>
      <c r="J18" s="14">
        <f t="shared" si="9"/>
        <v>91890.630489519084</v>
      </c>
      <c r="K18" s="14">
        <f>SUM($J18:J$127)</f>
        <v>3529172.7101733619</v>
      </c>
      <c r="L18" s="16">
        <f t="shared" si="10"/>
        <v>38.406230225788846</v>
      </c>
      <c r="M18" s="16"/>
      <c r="N18" s="6">
        <v>4</v>
      </c>
      <c r="O18" s="6">
        <f t="shared" si="1"/>
        <v>14</v>
      </c>
      <c r="P18" s="6">
        <f t="shared" si="2"/>
        <v>99465.373644531996</v>
      </c>
      <c r="Q18" s="6">
        <f t="shared" si="3"/>
        <v>99465.373644531996</v>
      </c>
      <c r="R18" s="5" t="e">
        <f t="shared" si="4"/>
        <v>#N/A</v>
      </c>
      <c r="S18" s="5" t="e">
        <f t="shared" si="11"/>
        <v>#N/A</v>
      </c>
      <c r="T18" s="20" t="e">
        <f>SUM(S18:$S$136)</f>
        <v>#N/A</v>
      </c>
      <c r="U18" s="6" t="e">
        <f t="shared" si="12"/>
        <v>#N/A</v>
      </c>
    </row>
    <row r="19" spans="1:21" x14ac:dyDescent="0.2">
      <c r="A19" s="21">
        <v>5</v>
      </c>
      <c r="B19" s="22">
        <f>Absterbeordnung!B13</f>
        <v>99452.034983334728</v>
      </c>
      <c r="C19" s="15">
        <f t="shared" si="5"/>
        <v>0.90573080982991594</v>
      </c>
      <c r="D19" s="14">
        <f t="shared" si="6"/>
        <v>90076.772184688889</v>
      </c>
      <c r="E19" s="14">
        <f>SUM(D19:$D$127)</f>
        <v>3437282.0796838426</v>
      </c>
      <c r="F19" s="16">
        <f t="shared" si="7"/>
        <v>38.159472151557694</v>
      </c>
      <c r="G19" s="5"/>
      <c r="H19" s="14">
        <f t="shared" si="0"/>
        <v>99452.034983334728</v>
      </c>
      <c r="I19" s="15">
        <f t="shared" si="8"/>
        <v>0.90573080982991594</v>
      </c>
      <c r="J19" s="14">
        <f t="shared" si="9"/>
        <v>90076.772184688889</v>
      </c>
      <c r="K19" s="14">
        <f>SUM($J19:J$127)</f>
        <v>3437282.0796838426</v>
      </c>
      <c r="L19" s="16">
        <f t="shared" si="10"/>
        <v>38.159472151557694</v>
      </c>
      <c r="M19" s="16"/>
      <c r="N19" s="6">
        <v>5</v>
      </c>
      <c r="O19" s="6">
        <f t="shared" si="1"/>
        <v>15</v>
      </c>
      <c r="P19" s="6">
        <f t="shared" si="2"/>
        <v>99452.034983334728</v>
      </c>
      <c r="Q19" s="6">
        <f t="shared" si="3"/>
        <v>99452.034983334728</v>
      </c>
      <c r="R19" s="5" t="e">
        <f t="shared" si="4"/>
        <v>#N/A</v>
      </c>
      <c r="S19" s="5" t="e">
        <f t="shared" si="11"/>
        <v>#N/A</v>
      </c>
      <c r="T19" s="20" t="e">
        <f>SUM(S19:$S$136)</f>
        <v>#N/A</v>
      </c>
      <c r="U19" s="6" t="e">
        <f t="shared" si="12"/>
        <v>#N/A</v>
      </c>
    </row>
    <row r="20" spans="1:21" x14ac:dyDescent="0.2">
      <c r="A20" s="21">
        <v>6</v>
      </c>
      <c r="B20" s="22">
        <f>Absterbeordnung!B14</f>
        <v>99438.416114012129</v>
      </c>
      <c r="C20" s="15">
        <f t="shared" si="5"/>
        <v>0.88797138218619198</v>
      </c>
      <c r="D20" s="14">
        <f t="shared" si="6"/>
        <v>88298.467799165053</v>
      </c>
      <c r="E20" s="14">
        <f>SUM(D20:$D$127)</f>
        <v>3347205.3074991535</v>
      </c>
      <c r="F20" s="16">
        <f t="shared" si="7"/>
        <v>37.907852660732175</v>
      </c>
      <c r="G20" s="5"/>
      <c r="H20" s="14">
        <f t="shared" si="0"/>
        <v>99438.416114012129</v>
      </c>
      <c r="I20" s="15">
        <f t="shared" si="8"/>
        <v>0.88797138218619198</v>
      </c>
      <c r="J20" s="14">
        <f t="shared" si="9"/>
        <v>88298.467799165053</v>
      </c>
      <c r="K20" s="14">
        <f>SUM($J20:J$127)</f>
        <v>3347205.3074991535</v>
      </c>
      <c r="L20" s="16">
        <f t="shared" si="10"/>
        <v>37.907852660732175</v>
      </c>
      <c r="M20" s="16"/>
      <c r="N20" s="6">
        <v>6</v>
      </c>
      <c r="O20" s="6">
        <f t="shared" si="1"/>
        <v>16</v>
      </c>
      <c r="P20" s="6">
        <f t="shared" si="2"/>
        <v>99438.416114012129</v>
      </c>
      <c r="Q20" s="6">
        <f t="shared" si="3"/>
        <v>99438.416114012129</v>
      </c>
      <c r="R20" s="5" t="e">
        <f t="shared" si="4"/>
        <v>#N/A</v>
      </c>
      <c r="S20" s="5" t="e">
        <f t="shared" si="11"/>
        <v>#N/A</v>
      </c>
      <c r="T20" s="20" t="e">
        <f>SUM(S20:$S$136)</f>
        <v>#N/A</v>
      </c>
      <c r="U20" s="6" t="e">
        <f t="shared" si="12"/>
        <v>#N/A</v>
      </c>
    </row>
    <row r="21" spans="1:21" x14ac:dyDescent="0.2">
      <c r="A21" s="21">
        <v>7</v>
      </c>
      <c r="B21" s="22">
        <f>Absterbeordnung!B15</f>
        <v>99426.826498742361</v>
      </c>
      <c r="C21" s="15">
        <f t="shared" si="5"/>
        <v>0.87056017861391388</v>
      </c>
      <c r="D21" s="14">
        <f t="shared" si="6"/>
        <v>86557.035835759772</v>
      </c>
      <c r="E21" s="14">
        <f>SUM(D21:$D$127)</f>
        <v>3258906.8396999887</v>
      </c>
      <c r="F21" s="16">
        <f t="shared" si="7"/>
        <v>37.650397893519582</v>
      </c>
      <c r="G21" s="5"/>
      <c r="H21" s="14">
        <f t="shared" si="0"/>
        <v>99426.826498742361</v>
      </c>
      <c r="I21" s="15">
        <f t="shared" si="8"/>
        <v>0.87056017861391388</v>
      </c>
      <c r="J21" s="14">
        <f t="shared" si="9"/>
        <v>86557.035835759772</v>
      </c>
      <c r="K21" s="14">
        <f>SUM($J21:J$127)</f>
        <v>3258906.8396999887</v>
      </c>
      <c r="L21" s="16">
        <f t="shared" si="10"/>
        <v>37.650397893519582</v>
      </c>
      <c r="M21" s="16"/>
      <c r="N21" s="6">
        <v>7</v>
      </c>
      <c r="O21" s="6">
        <f t="shared" si="1"/>
        <v>17</v>
      </c>
      <c r="P21" s="6">
        <f t="shared" si="2"/>
        <v>99426.826498742361</v>
      </c>
      <c r="Q21" s="6">
        <f t="shared" si="3"/>
        <v>99426.826498742361</v>
      </c>
      <c r="R21" s="5" t="e">
        <f t="shared" si="4"/>
        <v>#N/A</v>
      </c>
      <c r="S21" s="5" t="e">
        <f t="shared" si="11"/>
        <v>#N/A</v>
      </c>
      <c r="T21" s="20" t="e">
        <f>SUM(S21:$S$136)</f>
        <v>#N/A</v>
      </c>
      <c r="U21" s="6" t="e">
        <f t="shared" si="12"/>
        <v>#N/A</v>
      </c>
    </row>
    <row r="22" spans="1:21" x14ac:dyDescent="0.2">
      <c r="A22" s="21">
        <v>8</v>
      </c>
      <c r="B22" s="22">
        <f>Absterbeordnung!B16</f>
        <v>99414.549519165375</v>
      </c>
      <c r="C22" s="15">
        <f t="shared" si="5"/>
        <v>0.85349037119011162</v>
      </c>
      <c r="D22" s="14">
        <f t="shared" si="6"/>
        <v>84849.360770810192</v>
      </c>
      <c r="E22" s="14">
        <f>SUM(D22:$D$127)</f>
        <v>3172349.803864229</v>
      </c>
      <c r="F22" s="16">
        <f t="shared" si="7"/>
        <v>37.38802243228659</v>
      </c>
      <c r="G22" s="5"/>
      <c r="H22" s="14">
        <f t="shared" si="0"/>
        <v>99414.549519165375</v>
      </c>
      <c r="I22" s="15">
        <f t="shared" si="8"/>
        <v>0.85349037119011162</v>
      </c>
      <c r="J22" s="14">
        <f t="shared" si="9"/>
        <v>84849.360770810192</v>
      </c>
      <c r="K22" s="14">
        <f>SUM($J22:J$127)</f>
        <v>3172349.803864229</v>
      </c>
      <c r="L22" s="16">
        <f t="shared" si="10"/>
        <v>37.38802243228659</v>
      </c>
      <c r="M22" s="16"/>
      <c r="N22" s="6">
        <v>8</v>
      </c>
      <c r="O22" s="6">
        <f t="shared" si="1"/>
        <v>18</v>
      </c>
      <c r="P22" s="6">
        <f t="shared" si="2"/>
        <v>99414.549519165375</v>
      </c>
      <c r="Q22" s="6">
        <f t="shared" si="3"/>
        <v>99414.549519165375</v>
      </c>
      <c r="R22" s="5" t="e">
        <f t="shared" si="4"/>
        <v>#N/A</v>
      </c>
      <c r="S22" s="5" t="e">
        <f t="shared" si="11"/>
        <v>#N/A</v>
      </c>
      <c r="T22" s="20" t="e">
        <f>SUM(S22:$S$136)</f>
        <v>#N/A</v>
      </c>
      <c r="U22" s="6" t="e">
        <f t="shared" si="12"/>
        <v>#N/A</v>
      </c>
    </row>
    <row r="23" spans="1:21" x14ac:dyDescent="0.2">
      <c r="A23" s="21">
        <v>9</v>
      </c>
      <c r="B23" s="22">
        <f>Absterbeordnung!B17</f>
        <v>99402.72883170085</v>
      </c>
      <c r="C23" s="15">
        <f t="shared" si="5"/>
        <v>0.83675526587265847</v>
      </c>
      <c r="D23" s="14">
        <f t="shared" si="6"/>
        <v>83175.756792037617</v>
      </c>
      <c r="E23" s="14">
        <f>SUM(D23:$D$127)</f>
        <v>3087500.4430934186</v>
      </c>
      <c r="F23" s="16">
        <f t="shared" si="7"/>
        <v>37.120196583398972</v>
      </c>
      <c r="G23" s="5"/>
      <c r="H23" s="14">
        <f t="shared" si="0"/>
        <v>99402.72883170085</v>
      </c>
      <c r="I23" s="15">
        <f t="shared" si="8"/>
        <v>0.83675526587265847</v>
      </c>
      <c r="J23" s="14">
        <f t="shared" si="9"/>
        <v>83175.756792037617</v>
      </c>
      <c r="K23" s="14">
        <f>SUM($J23:J$127)</f>
        <v>3087500.4430934186</v>
      </c>
      <c r="L23" s="16">
        <f t="shared" si="10"/>
        <v>37.120196583398972</v>
      </c>
      <c r="M23" s="16"/>
      <c r="N23" s="6">
        <v>9</v>
      </c>
      <c r="O23" s="6">
        <f t="shared" si="1"/>
        <v>19</v>
      </c>
      <c r="P23" s="6">
        <f t="shared" si="2"/>
        <v>99402.72883170085</v>
      </c>
      <c r="Q23" s="6">
        <f t="shared" si="3"/>
        <v>99402.72883170085</v>
      </c>
      <c r="R23" s="5" t="e">
        <f t="shared" si="4"/>
        <v>#N/A</v>
      </c>
      <c r="S23" s="5" t="e">
        <f t="shared" si="11"/>
        <v>#N/A</v>
      </c>
      <c r="T23" s="20" t="e">
        <f>SUM(S23:$S$136)</f>
        <v>#N/A</v>
      </c>
      <c r="U23" s="6" t="e">
        <f t="shared" si="12"/>
        <v>#N/A</v>
      </c>
    </row>
    <row r="24" spans="1:21" x14ac:dyDescent="0.2">
      <c r="A24" s="21">
        <v>10</v>
      </c>
      <c r="B24" s="22">
        <f>Absterbeordnung!B18</f>
        <v>99393.426550932636</v>
      </c>
      <c r="C24" s="15">
        <f t="shared" si="5"/>
        <v>0.82034829987515534</v>
      </c>
      <c r="D24" s="14">
        <f t="shared" si="6"/>
        <v>81537.228489823712</v>
      </c>
      <c r="E24" s="14">
        <f>SUM(D24:$D$127)</f>
        <v>3004324.6863013804</v>
      </c>
      <c r="F24" s="16">
        <f t="shared" si="7"/>
        <v>36.846048632574458</v>
      </c>
      <c r="G24" s="5"/>
      <c r="H24" s="14">
        <f t="shared" si="0"/>
        <v>99393.426550932636</v>
      </c>
      <c r="I24" s="15">
        <f t="shared" si="8"/>
        <v>0.82034829987515534</v>
      </c>
      <c r="J24" s="14">
        <f t="shared" si="9"/>
        <v>81537.228489823712</v>
      </c>
      <c r="K24" s="14">
        <f>SUM($J24:J$127)</f>
        <v>3004324.6863013804</v>
      </c>
      <c r="L24" s="16">
        <f t="shared" si="10"/>
        <v>36.846048632574458</v>
      </c>
      <c r="M24" s="16"/>
      <c r="N24" s="6">
        <v>10</v>
      </c>
      <c r="O24" s="6">
        <f t="shared" si="1"/>
        <v>20</v>
      </c>
      <c r="P24" s="6">
        <f t="shared" si="2"/>
        <v>99393.426550932636</v>
      </c>
      <c r="Q24" s="6">
        <f t="shared" si="3"/>
        <v>99393.426550932636</v>
      </c>
      <c r="R24" s="5">
        <f t="shared" si="4"/>
        <v>100000</v>
      </c>
      <c r="S24" s="5">
        <f t="shared" si="11"/>
        <v>8153722848.9823713</v>
      </c>
      <c r="T24" s="20">
        <f>SUM(S24:$S$136)</f>
        <v>290228624265.31</v>
      </c>
      <c r="U24" s="6">
        <f t="shared" si="12"/>
        <v>35.594614833092116</v>
      </c>
    </row>
    <row r="25" spans="1:21" x14ac:dyDescent="0.2">
      <c r="A25" s="21">
        <v>11</v>
      </c>
      <c r="B25" s="22">
        <f>Absterbeordnung!B19</f>
        <v>99384.0868995122</v>
      </c>
      <c r="C25" s="15">
        <f t="shared" si="5"/>
        <v>0.80426303909328967</v>
      </c>
      <c r="D25" s="14">
        <f t="shared" si="6"/>
        <v>79930.947767313279</v>
      </c>
      <c r="E25" s="14">
        <f>SUM(D25:$D$127)</f>
        <v>2922787.4578115572</v>
      </c>
      <c r="F25" s="16">
        <f t="shared" si="7"/>
        <v>36.566405622013569</v>
      </c>
      <c r="G25" s="5"/>
      <c r="H25" s="14">
        <f t="shared" si="0"/>
        <v>99384.0868995122</v>
      </c>
      <c r="I25" s="15">
        <f t="shared" si="8"/>
        <v>0.80426303909328967</v>
      </c>
      <c r="J25" s="14">
        <f t="shared" si="9"/>
        <v>79930.947767313279</v>
      </c>
      <c r="K25" s="14">
        <f>SUM($J25:J$127)</f>
        <v>2922787.4578115572</v>
      </c>
      <c r="L25" s="16">
        <f t="shared" si="10"/>
        <v>36.566405622013569</v>
      </c>
      <c r="M25" s="16"/>
      <c r="N25" s="6">
        <v>11</v>
      </c>
      <c r="O25" s="6">
        <f t="shared" si="1"/>
        <v>21</v>
      </c>
      <c r="P25" s="6">
        <f t="shared" si="2"/>
        <v>99384.0868995122</v>
      </c>
      <c r="Q25" s="6">
        <f t="shared" si="3"/>
        <v>99384.0868995122</v>
      </c>
      <c r="R25" s="5">
        <f t="shared" si="4"/>
        <v>99543.769713407179</v>
      </c>
      <c r="S25" s="5">
        <f t="shared" si="11"/>
        <v>7956627857.5238104</v>
      </c>
      <c r="T25" s="20">
        <f>SUM(S25:$S$136)</f>
        <v>282074901416.32758</v>
      </c>
      <c r="U25" s="6">
        <f t="shared" si="12"/>
        <v>35.451563962438776</v>
      </c>
    </row>
    <row r="26" spans="1:21" x14ac:dyDescent="0.2">
      <c r="A26" s="21">
        <v>12</v>
      </c>
      <c r="B26" s="22">
        <f>Absterbeordnung!B20</f>
        <v>99369.728869821265</v>
      </c>
      <c r="C26" s="15">
        <f t="shared" si="5"/>
        <v>0.78849317558165644</v>
      </c>
      <c r="D26" s="14">
        <f t="shared" si="6"/>
        <v>78352.353073253573</v>
      </c>
      <c r="E26" s="14">
        <f>SUM(D26:$D$127)</f>
        <v>2842856.5100442441</v>
      </c>
      <c r="F26" s="16">
        <f t="shared" si="7"/>
        <v>36.282975539820569</v>
      </c>
      <c r="G26" s="5"/>
      <c r="H26" s="14">
        <f t="shared" si="0"/>
        <v>99369.728869821265</v>
      </c>
      <c r="I26" s="15">
        <f t="shared" si="8"/>
        <v>0.78849317558165644</v>
      </c>
      <c r="J26" s="14">
        <f t="shared" si="9"/>
        <v>78352.353073253573</v>
      </c>
      <c r="K26" s="14">
        <f>SUM($J26:J$127)</f>
        <v>2842856.5100442441</v>
      </c>
      <c r="L26" s="16">
        <f t="shared" si="10"/>
        <v>36.282975539820569</v>
      </c>
      <c r="M26" s="16"/>
      <c r="N26" s="6">
        <v>12</v>
      </c>
      <c r="O26" s="6">
        <f t="shared" si="1"/>
        <v>22</v>
      </c>
      <c r="P26" s="6">
        <f t="shared" si="2"/>
        <v>99369.728869821265</v>
      </c>
      <c r="Q26" s="6">
        <f t="shared" si="3"/>
        <v>99369.728869821265</v>
      </c>
      <c r="R26" s="5">
        <f t="shared" si="4"/>
        <v>99503.555039417697</v>
      </c>
      <c r="S26" s="5">
        <f t="shared" si="11"/>
        <v>7796337676.4923744</v>
      </c>
      <c r="T26" s="20">
        <f>SUM(S26:$S$136)</f>
        <v>274118273558.80362</v>
      </c>
      <c r="U26" s="6">
        <f t="shared" si="12"/>
        <v>35.159876974714528</v>
      </c>
    </row>
    <row r="27" spans="1:21" x14ac:dyDescent="0.2">
      <c r="A27" s="21">
        <v>13</v>
      </c>
      <c r="B27" s="22">
        <f>Absterbeordnung!B21</f>
        <v>99356.752048075767</v>
      </c>
      <c r="C27" s="15">
        <f t="shared" si="5"/>
        <v>0.77303252508005538</v>
      </c>
      <c r="D27" s="14">
        <f t="shared" si="6"/>
        <v>76806.000919476966</v>
      </c>
      <c r="E27" s="14">
        <f>SUM(D27:$D$127)</f>
        <v>2764504.1569709913</v>
      </c>
      <c r="F27" s="16">
        <f t="shared" si="7"/>
        <v>35.993335466968055</v>
      </c>
      <c r="G27" s="5"/>
      <c r="H27" s="14">
        <f t="shared" si="0"/>
        <v>99356.752048075767</v>
      </c>
      <c r="I27" s="15">
        <f t="shared" si="8"/>
        <v>0.77303252508005538</v>
      </c>
      <c r="J27" s="14">
        <f t="shared" si="9"/>
        <v>76806.000919476966</v>
      </c>
      <c r="K27" s="14">
        <f>SUM($J27:J$127)</f>
        <v>2764504.1569709913</v>
      </c>
      <c r="L27" s="16">
        <f t="shared" si="10"/>
        <v>35.993335466968055</v>
      </c>
      <c r="M27" s="16"/>
      <c r="N27" s="6">
        <v>13</v>
      </c>
      <c r="O27" s="6">
        <f t="shared" si="1"/>
        <v>23</v>
      </c>
      <c r="P27" s="6">
        <f t="shared" si="2"/>
        <v>99356.752048075767</v>
      </c>
      <c r="Q27" s="6">
        <f t="shared" si="3"/>
        <v>99356.752048075767</v>
      </c>
      <c r="R27" s="5">
        <f t="shared" si="4"/>
        <v>99483.521887013369</v>
      </c>
      <c r="S27" s="5">
        <f t="shared" si="11"/>
        <v>7640931473.5267553</v>
      </c>
      <c r="T27" s="20">
        <f>SUM(S27:$S$136)</f>
        <v>266321935882.31119</v>
      </c>
      <c r="U27" s="6">
        <f t="shared" si="12"/>
        <v>34.854642631598864</v>
      </c>
    </row>
    <row r="28" spans="1:21" x14ac:dyDescent="0.2">
      <c r="A28" s="21">
        <v>14</v>
      </c>
      <c r="B28" s="22">
        <f>Absterbeordnung!B22</f>
        <v>99343.869398653434</v>
      </c>
      <c r="C28" s="15">
        <f t="shared" si="5"/>
        <v>0.75787502458828948</v>
      </c>
      <c r="D28" s="14">
        <f t="shared" si="6"/>
        <v>75290.23746320029</v>
      </c>
      <c r="E28" s="14">
        <f>SUM(D28:$D$127)</f>
        <v>2687698.1560515142</v>
      </c>
      <c r="F28" s="16">
        <f t="shared" si="7"/>
        <v>35.697830776070859</v>
      </c>
      <c r="G28" s="5"/>
      <c r="H28" s="14">
        <f t="shared" si="0"/>
        <v>99343.869398653434</v>
      </c>
      <c r="I28" s="15">
        <f t="shared" si="8"/>
        <v>0.75787502458828948</v>
      </c>
      <c r="J28" s="14">
        <f t="shared" si="9"/>
        <v>75290.23746320029</v>
      </c>
      <c r="K28" s="14">
        <f>SUM($J28:J$127)</f>
        <v>2687698.1560515142</v>
      </c>
      <c r="L28" s="16">
        <f t="shared" si="10"/>
        <v>35.697830776070859</v>
      </c>
      <c r="M28" s="16"/>
      <c r="N28" s="6">
        <v>14</v>
      </c>
      <c r="O28" s="6">
        <f t="shared" si="1"/>
        <v>24</v>
      </c>
      <c r="P28" s="6">
        <f t="shared" si="2"/>
        <v>99343.869398653434</v>
      </c>
      <c r="Q28" s="6">
        <f t="shared" si="3"/>
        <v>99343.869398653434</v>
      </c>
      <c r="R28" s="5">
        <f t="shared" si="4"/>
        <v>99465.373644531996</v>
      </c>
      <c r="S28" s="5">
        <f t="shared" si="11"/>
        <v>7488771601.0627575</v>
      </c>
      <c r="T28" s="20">
        <f>SUM(S28:$S$136)</f>
        <v>258681004408.78445</v>
      </c>
      <c r="U28" s="6">
        <f t="shared" si="12"/>
        <v>34.542514872809598</v>
      </c>
    </row>
    <row r="29" spans="1:21" x14ac:dyDescent="0.2">
      <c r="A29" s="21">
        <v>15</v>
      </c>
      <c r="B29" s="22">
        <f>Absterbeordnung!B23</f>
        <v>99325.541493252647</v>
      </c>
      <c r="C29" s="15">
        <f t="shared" si="5"/>
        <v>0.74301472998851925</v>
      </c>
      <c r="D29" s="14">
        <f t="shared" si="6"/>
        <v>73800.34039357258</v>
      </c>
      <c r="E29" s="14">
        <f>SUM(D29:$D$127)</f>
        <v>2612407.9185883137</v>
      </c>
      <c r="F29" s="16">
        <f t="shared" si="7"/>
        <v>35.398318011224696</v>
      </c>
      <c r="G29" s="5"/>
      <c r="H29" s="14">
        <f t="shared" si="0"/>
        <v>99325.541493252647</v>
      </c>
      <c r="I29" s="15">
        <f t="shared" si="8"/>
        <v>0.74301472998851925</v>
      </c>
      <c r="J29" s="14">
        <f t="shared" si="9"/>
        <v>73800.34039357258</v>
      </c>
      <c r="K29" s="14">
        <f>SUM($J29:J$127)</f>
        <v>2612407.9185883137</v>
      </c>
      <c r="L29" s="16">
        <f t="shared" si="10"/>
        <v>35.398318011224696</v>
      </c>
      <c r="M29" s="16"/>
      <c r="N29" s="6">
        <v>15</v>
      </c>
      <c r="O29" s="6">
        <f t="shared" si="1"/>
        <v>25</v>
      </c>
      <c r="P29" s="6">
        <f t="shared" si="2"/>
        <v>99325.541493252647</v>
      </c>
      <c r="Q29" s="6">
        <f t="shared" si="3"/>
        <v>99325.541493252647</v>
      </c>
      <c r="R29" s="5">
        <f t="shared" si="4"/>
        <v>99452.034983334728</v>
      </c>
      <c r="S29" s="5">
        <f t="shared" si="11"/>
        <v>7339594034.6035919</v>
      </c>
      <c r="T29" s="20">
        <f>SUM(S29:$S$136)</f>
        <v>251192232807.72165</v>
      </c>
      <c r="U29" s="6">
        <f t="shared" si="12"/>
        <v>34.22426793953985</v>
      </c>
    </row>
    <row r="30" spans="1:21" x14ac:dyDescent="0.2">
      <c r="A30" s="21">
        <v>16</v>
      </c>
      <c r="B30" s="22">
        <f>Absterbeordnung!B24</f>
        <v>99302.11182146499</v>
      </c>
      <c r="C30" s="15">
        <f t="shared" si="5"/>
        <v>0.72844581371423445</v>
      </c>
      <c r="D30" s="14">
        <f t="shared" si="6"/>
        <v>72336.207649328964</v>
      </c>
      <c r="E30" s="14">
        <f>SUM(D30:$D$127)</f>
        <v>2538607.5781947412</v>
      </c>
      <c r="F30" s="16">
        <f t="shared" si="7"/>
        <v>35.094562746520907</v>
      </c>
      <c r="G30" s="5"/>
      <c r="H30" s="14">
        <f t="shared" si="0"/>
        <v>99302.11182146499</v>
      </c>
      <c r="I30" s="15">
        <f t="shared" si="8"/>
        <v>0.72844581371423445</v>
      </c>
      <c r="J30" s="14">
        <f t="shared" si="9"/>
        <v>72336.207649328964</v>
      </c>
      <c r="K30" s="14">
        <f>SUM($J30:J$127)</f>
        <v>2538607.5781947412</v>
      </c>
      <c r="L30" s="16">
        <f t="shared" si="10"/>
        <v>35.094562746520907</v>
      </c>
      <c r="M30" s="16"/>
      <c r="N30" s="6">
        <v>16</v>
      </c>
      <c r="O30" s="6">
        <f t="shared" si="1"/>
        <v>26</v>
      </c>
      <c r="P30" s="6">
        <f t="shared" si="2"/>
        <v>99302.11182146499</v>
      </c>
      <c r="Q30" s="6">
        <f t="shared" si="3"/>
        <v>99302.11182146499</v>
      </c>
      <c r="R30" s="5">
        <f t="shared" si="4"/>
        <v>99438.416114012129</v>
      </c>
      <c r="S30" s="5">
        <f t="shared" si="11"/>
        <v>7192997916.3435612</v>
      </c>
      <c r="T30" s="20">
        <f>SUM(S30:$S$136)</f>
        <v>243852638773.11807</v>
      </c>
      <c r="U30" s="6">
        <f t="shared" si="12"/>
        <v>33.901391549001929</v>
      </c>
    </row>
    <row r="31" spans="1:21" x14ac:dyDescent="0.2">
      <c r="A31" s="21">
        <v>17</v>
      </c>
      <c r="B31" s="22">
        <f>Absterbeordnung!B25</f>
        <v>99264.07761123353</v>
      </c>
      <c r="C31" s="15">
        <f t="shared" si="5"/>
        <v>0.7141625624649357</v>
      </c>
      <c r="D31" s="14">
        <f t="shared" si="6"/>
        <v>70890.688027556796</v>
      </c>
      <c r="E31" s="14">
        <f>SUM(D31:$D$127)</f>
        <v>2466271.3705454124</v>
      </c>
      <c r="F31" s="16">
        <f t="shared" si="7"/>
        <v>34.789779012819253</v>
      </c>
      <c r="G31" s="5"/>
      <c r="H31" s="14">
        <f t="shared" si="0"/>
        <v>99264.07761123353</v>
      </c>
      <c r="I31" s="15">
        <f t="shared" si="8"/>
        <v>0.7141625624649357</v>
      </c>
      <c r="J31" s="14">
        <f t="shared" si="9"/>
        <v>70890.688027556796</v>
      </c>
      <c r="K31" s="14">
        <f>SUM($J31:J$127)</f>
        <v>2466271.3705454124</v>
      </c>
      <c r="L31" s="16">
        <f t="shared" si="10"/>
        <v>34.789779012819253</v>
      </c>
      <c r="M31" s="16"/>
      <c r="N31" s="6">
        <v>17</v>
      </c>
      <c r="O31" s="6">
        <f t="shared" si="1"/>
        <v>27</v>
      </c>
      <c r="P31" s="6">
        <f t="shared" si="2"/>
        <v>99264.07761123353</v>
      </c>
      <c r="Q31" s="6">
        <f t="shared" si="3"/>
        <v>99264.07761123353</v>
      </c>
      <c r="R31" s="5">
        <f t="shared" si="4"/>
        <v>99426.826498742361</v>
      </c>
      <c r="S31" s="5">
        <f t="shared" si="11"/>
        <v>7048436138.8923616</v>
      </c>
      <c r="T31" s="20">
        <f>SUM(S31:$S$136)</f>
        <v>236659640856.77451</v>
      </c>
      <c r="U31" s="6">
        <f t="shared" si="12"/>
        <v>33.576191398105621</v>
      </c>
    </row>
    <row r="32" spans="1:21" x14ac:dyDescent="0.2">
      <c r="A32" s="21">
        <v>18</v>
      </c>
      <c r="B32" s="22">
        <f>Absterbeordnung!B26</f>
        <v>99213.764833655121</v>
      </c>
      <c r="C32" s="15">
        <f t="shared" si="5"/>
        <v>0.7001593749656233</v>
      </c>
      <c r="D32" s="14">
        <f t="shared" si="6"/>
        <v>69465.447573918311</v>
      </c>
      <c r="E32" s="14">
        <f>SUM(D32:$D$127)</f>
        <v>2395380.6825178559</v>
      </c>
      <c r="F32" s="16">
        <f t="shared" si="7"/>
        <v>34.483052599192234</v>
      </c>
      <c r="G32" s="5"/>
      <c r="H32" s="14">
        <f t="shared" si="0"/>
        <v>99213.764833655121</v>
      </c>
      <c r="I32" s="15">
        <f t="shared" si="8"/>
        <v>0.7001593749656233</v>
      </c>
      <c r="J32" s="14">
        <f t="shared" si="9"/>
        <v>69465.447573918311</v>
      </c>
      <c r="K32" s="14">
        <f>SUM($J32:J$127)</f>
        <v>2395380.6825178559</v>
      </c>
      <c r="L32" s="16">
        <f t="shared" si="10"/>
        <v>34.483052599192234</v>
      </c>
      <c r="M32" s="16"/>
      <c r="N32" s="6">
        <v>18</v>
      </c>
      <c r="O32" s="6">
        <f t="shared" si="1"/>
        <v>28</v>
      </c>
      <c r="P32" s="6">
        <f t="shared" si="2"/>
        <v>99213.764833655121</v>
      </c>
      <c r="Q32" s="6">
        <f t="shared" si="3"/>
        <v>99213.764833655121</v>
      </c>
      <c r="R32" s="5">
        <f t="shared" si="4"/>
        <v>99414.549519165375</v>
      </c>
      <c r="S32" s="5">
        <f t="shared" si="11"/>
        <v>6905876177.7082872</v>
      </c>
      <c r="T32" s="20">
        <f>SUM(S32:$S$136)</f>
        <v>229611204717.88217</v>
      </c>
      <c r="U32" s="6">
        <f t="shared" si="12"/>
        <v>33.248670959240769</v>
      </c>
    </row>
    <row r="33" spans="1:21" x14ac:dyDescent="0.2">
      <c r="A33" s="21">
        <v>19</v>
      </c>
      <c r="B33" s="22">
        <f>Absterbeordnung!B27</f>
        <v>99138.510835084991</v>
      </c>
      <c r="C33" s="15">
        <f t="shared" si="5"/>
        <v>0.68643075977021895</v>
      </c>
      <c r="D33" s="14">
        <f t="shared" si="6"/>
        <v>68051.723315015479</v>
      </c>
      <c r="E33" s="14">
        <f>SUM(D33:$D$127)</f>
        <v>2325915.2349439375</v>
      </c>
      <c r="F33" s="16">
        <f t="shared" si="7"/>
        <v>34.178638271614922</v>
      </c>
      <c r="G33" s="5"/>
      <c r="H33" s="14">
        <f t="shared" si="0"/>
        <v>99138.510835084991</v>
      </c>
      <c r="I33" s="15">
        <f t="shared" si="8"/>
        <v>0.68643075977021895</v>
      </c>
      <c r="J33" s="14">
        <f t="shared" si="9"/>
        <v>68051.723315015479</v>
      </c>
      <c r="K33" s="14">
        <f>SUM($J33:J$127)</f>
        <v>2325915.2349439375</v>
      </c>
      <c r="L33" s="16">
        <f t="shared" si="10"/>
        <v>34.178638271614922</v>
      </c>
      <c r="M33" s="16"/>
      <c r="N33" s="6">
        <v>19</v>
      </c>
      <c r="O33" s="6">
        <f t="shared" si="1"/>
        <v>29</v>
      </c>
      <c r="P33" s="6">
        <f t="shared" si="2"/>
        <v>99138.510835084991</v>
      </c>
      <c r="Q33" s="6">
        <f t="shared" si="3"/>
        <v>99138.510835084991</v>
      </c>
      <c r="R33" s="5">
        <f t="shared" si="4"/>
        <v>99402.72883170085</v>
      </c>
      <c r="S33" s="5">
        <f t="shared" si="11"/>
        <v>6764526999.2124176</v>
      </c>
      <c r="T33" s="20">
        <f>SUM(S33:$S$136)</f>
        <v>222705328540.17392</v>
      </c>
      <c r="U33" s="6">
        <f t="shared" si="12"/>
        <v>32.922527852443061</v>
      </c>
    </row>
    <row r="34" spans="1:21" x14ac:dyDescent="0.2">
      <c r="A34" s="21">
        <v>20</v>
      </c>
      <c r="B34" s="22">
        <f>Absterbeordnung!B28</f>
        <v>99058.664030566521</v>
      </c>
      <c r="C34" s="15">
        <f t="shared" si="5"/>
        <v>0.67297133310805779</v>
      </c>
      <c r="D34" s="14">
        <f t="shared" si="6"/>
        <v>66663.641188553564</v>
      </c>
      <c r="E34" s="14">
        <f>SUM(D34:$D$127)</f>
        <v>2257863.5116289216</v>
      </c>
      <c r="F34" s="16">
        <f t="shared" si="7"/>
        <v>33.869489745432723</v>
      </c>
      <c r="G34" s="5"/>
      <c r="H34" s="14">
        <f t="shared" si="0"/>
        <v>99058.664030566521</v>
      </c>
      <c r="I34" s="15">
        <f t="shared" si="8"/>
        <v>0.67297133310805779</v>
      </c>
      <c r="J34" s="14">
        <f t="shared" si="9"/>
        <v>66663.641188553564</v>
      </c>
      <c r="K34" s="14">
        <f>SUM($J34:J$127)</f>
        <v>2257863.5116289216</v>
      </c>
      <c r="L34" s="16">
        <f t="shared" si="10"/>
        <v>33.869489745432723</v>
      </c>
      <c r="M34" s="16"/>
      <c r="N34" s="6">
        <v>20</v>
      </c>
      <c r="O34" s="6">
        <f t="shared" si="1"/>
        <v>30</v>
      </c>
      <c r="P34" s="6">
        <f t="shared" si="2"/>
        <v>99058.664030566521</v>
      </c>
      <c r="Q34" s="6">
        <f t="shared" si="3"/>
        <v>99058.664030566521</v>
      </c>
      <c r="R34" s="5">
        <f t="shared" si="4"/>
        <v>99393.426550932636</v>
      </c>
      <c r="S34" s="5">
        <f t="shared" si="11"/>
        <v>6625927724.092226</v>
      </c>
      <c r="T34" s="20">
        <f>SUM(S34:$S$136)</f>
        <v>215940801540.96152</v>
      </c>
      <c r="U34" s="6">
        <f t="shared" si="12"/>
        <v>32.590274227681242</v>
      </c>
    </row>
    <row r="35" spans="1:21" x14ac:dyDescent="0.2">
      <c r="A35" s="21">
        <v>21</v>
      </c>
      <c r="B35" s="22">
        <f>Absterbeordnung!B29</f>
        <v>98983.353398321342</v>
      </c>
      <c r="C35" s="15">
        <f t="shared" si="5"/>
        <v>0.65977581677260566</v>
      </c>
      <c r="D35" s="14">
        <f t="shared" si="6"/>
        <v>65306.822835268933</v>
      </c>
      <c r="E35" s="14">
        <f>SUM(D35:$D$127)</f>
        <v>2191199.8704403681</v>
      </c>
      <c r="F35" s="16">
        <f t="shared" si="7"/>
        <v>33.552388177993116</v>
      </c>
      <c r="G35" s="5"/>
      <c r="H35" s="14">
        <f t="shared" si="0"/>
        <v>98983.353398321342</v>
      </c>
      <c r="I35" s="15">
        <f t="shared" si="8"/>
        <v>0.65977581677260566</v>
      </c>
      <c r="J35" s="14">
        <f t="shared" si="9"/>
        <v>65306.822835268933</v>
      </c>
      <c r="K35" s="14">
        <f>SUM($J35:J$127)</f>
        <v>2191199.8704403681</v>
      </c>
      <c r="L35" s="16">
        <f t="shared" si="10"/>
        <v>33.552388177993116</v>
      </c>
      <c r="M35" s="16"/>
      <c r="N35" s="6">
        <v>21</v>
      </c>
      <c r="O35" s="6">
        <f t="shared" si="1"/>
        <v>31</v>
      </c>
      <c r="P35" s="6">
        <f t="shared" si="2"/>
        <v>98983.353398321342</v>
      </c>
      <c r="Q35" s="6">
        <f t="shared" si="3"/>
        <v>98983.353398321342</v>
      </c>
      <c r="R35" s="5">
        <f t="shared" si="4"/>
        <v>99384.0868995122</v>
      </c>
      <c r="S35" s="5">
        <f t="shared" si="11"/>
        <v>6490458955.7914152</v>
      </c>
      <c r="T35" s="20">
        <f>SUM(S35:$S$136)</f>
        <v>209314873816.86929</v>
      </c>
      <c r="U35" s="6">
        <f t="shared" si="12"/>
        <v>32.249625988328347</v>
      </c>
    </row>
    <row r="36" spans="1:21" x14ac:dyDescent="0.2">
      <c r="A36" s="21">
        <v>22</v>
      </c>
      <c r="B36" s="22">
        <f>Absterbeordnung!B30</f>
        <v>98905.741576060638</v>
      </c>
      <c r="C36" s="15">
        <f t="shared" si="5"/>
        <v>0.64683903605157411</v>
      </c>
      <c r="D36" s="14">
        <f t="shared" si="6"/>
        <v>63976.094541025159</v>
      </c>
      <c r="E36" s="14">
        <f>SUM(D36:$D$127)</f>
        <v>2125893.0476050996</v>
      </c>
      <c r="F36" s="16">
        <f t="shared" si="7"/>
        <v>33.229490841174346</v>
      </c>
      <c r="G36" s="5"/>
      <c r="H36" s="14">
        <f t="shared" si="0"/>
        <v>98905.741576060638</v>
      </c>
      <c r="I36" s="15">
        <f t="shared" si="8"/>
        <v>0.64683903605157411</v>
      </c>
      <c r="J36" s="14">
        <f t="shared" si="9"/>
        <v>63976.094541025159</v>
      </c>
      <c r="K36" s="14">
        <f>SUM($J36:J$127)</f>
        <v>2125893.0476050996</v>
      </c>
      <c r="L36" s="16">
        <f t="shared" si="10"/>
        <v>33.229490841174346</v>
      </c>
      <c r="M36" s="16"/>
      <c r="N36" s="6">
        <v>22</v>
      </c>
      <c r="O36" s="6">
        <f t="shared" si="1"/>
        <v>32</v>
      </c>
      <c r="P36" s="6">
        <f t="shared" si="2"/>
        <v>98905.741576060638</v>
      </c>
      <c r="Q36" s="6">
        <f t="shared" si="3"/>
        <v>98905.741576060638</v>
      </c>
      <c r="R36" s="5">
        <f t="shared" si="4"/>
        <v>99369.728869821265</v>
      </c>
      <c r="S36" s="5">
        <f t="shared" si="11"/>
        <v>6357287168.6917229</v>
      </c>
      <c r="T36" s="20">
        <f>SUM(S36:$S$136)</f>
        <v>202824414861.07785</v>
      </c>
      <c r="U36" s="6">
        <f t="shared" si="12"/>
        <v>31.904239887092821</v>
      </c>
    </row>
    <row r="37" spans="1:21" x14ac:dyDescent="0.2">
      <c r="A37" s="21">
        <v>23</v>
      </c>
      <c r="B37" s="22">
        <f>Absterbeordnung!B31</f>
        <v>98831.17045692692</v>
      </c>
      <c r="C37" s="15">
        <f t="shared" si="5"/>
        <v>0.63415591769762181</v>
      </c>
      <c r="D37" s="14">
        <f t="shared" si="6"/>
        <v>62674.371598242578</v>
      </c>
      <c r="E37" s="14">
        <f>SUM(D37:$D$127)</f>
        <v>2061916.9530640731</v>
      </c>
      <c r="F37" s="16">
        <f t="shared" si="7"/>
        <v>32.898885150080872</v>
      </c>
      <c r="G37" s="5"/>
      <c r="H37" s="14">
        <f t="shared" si="0"/>
        <v>98831.17045692692</v>
      </c>
      <c r="I37" s="15">
        <f t="shared" si="8"/>
        <v>0.63415591769762181</v>
      </c>
      <c r="J37" s="14">
        <f t="shared" si="9"/>
        <v>62674.371598242578</v>
      </c>
      <c r="K37" s="14">
        <f>SUM($J37:J$127)</f>
        <v>2061916.9530640731</v>
      </c>
      <c r="L37" s="16">
        <f t="shared" si="10"/>
        <v>32.898885150080872</v>
      </c>
      <c r="M37" s="16"/>
      <c r="N37" s="6">
        <v>23</v>
      </c>
      <c r="O37" s="6">
        <f t="shared" si="1"/>
        <v>33</v>
      </c>
      <c r="P37" s="6">
        <f t="shared" si="2"/>
        <v>98831.17045692692</v>
      </c>
      <c r="Q37" s="6">
        <f t="shared" si="3"/>
        <v>98831.17045692692</v>
      </c>
      <c r="R37" s="5">
        <f t="shared" si="4"/>
        <v>99356.752048075767</v>
      </c>
      <c r="S37" s="5">
        <f t="shared" si="11"/>
        <v>6227121998.65555</v>
      </c>
      <c r="T37" s="20">
        <f>SUM(S37:$S$136)</f>
        <v>196467127692.38614</v>
      </c>
      <c r="U37" s="6">
        <f t="shared" si="12"/>
        <v>31.550229421360918</v>
      </c>
    </row>
    <row r="38" spans="1:21" x14ac:dyDescent="0.2">
      <c r="A38" s="21">
        <v>24</v>
      </c>
      <c r="B38" s="22">
        <f>Absterbeordnung!B32</f>
        <v>98757.91574564857</v>
      </c>
      <c r="C38" s="15">
        <f t="shared" si="5"/>
        <v>0.62172148793884485</v>
      </c>
      <c r="D38" s="14">
        <f t="shared" si="6"/>
        <v>61399.918323123704</v>
      </c>
      <c r="E38" s="14">
        <f>SUM(D38:$D$127)</f>
        <v>1999242.5814658308</v>
      </c>
      <c r="F38" s="16">
        <f t="shared" si="7"/>
        <v>32.560997409550296</v>
      </c>
      <c r="G38" s="5"/>
      <c r="H38" s="14">
        <f t="shared" si="0"/>
        <v>98757.91574564857</v>
      </c>
      <c r="I38" s="15">
        <f t="shared" si="8"/>
        <v>0.62172148793884485</v>
      </c>
      <c r="J38" s="14">
        <f t="shared" si="9"/>
        <v>61399.918323123704</v>
      </c>
      <c r="K38" s="14">
        <f>SUM($J38:J$127)</f>
        <v>1999242.5814658308</v>
      </c>
      <c r="L38" s="16">
        <f t="shared" si="10"/>
        <v>32.560997409550296</v>
      </c>
      <c r="M38" s="16"/>
      <c r="N38" s="6">
        <v>24</v>
      </c>
      <c r="O38" s="6">
        <f t="shared" si="1"/>
        <v>34</v>
      </c>
      <c r="P38" s="6">
        <f t="shared" si="2"/>
        <v>98757.91574564857</v>
      </c>
      <c r="Q38" s="6">
        <f t="shared" si="3"/>
        <v>98757.91574564857</v>
      </c>
      <c r="R38" s="5">
        <f t="shared" si="4"/>
        <v>99343.869398653434</v>
      </c>
      <c r="S38" s="5">
        <f t="shared" si="11"/>
        <v>6099705466.9803896</v>
      </c>
      <c r="T38" s="20">
        <f>SUM(S38:$S$136)</f>
        <v>190240005693.73056</v>
      </c>
      <c r="U38" s="6">
        <f t="shared" si="12"/>
        <v>31.188392082791392</v>
      </c>
    </row>
    <row r="39" spans="1:21" x14ac:dyDescent="0.2">
      <c r="A39" s="21">
        <v>25</v>
      </c>
      <c r="B39" s="22">
        <f>Absterbeordnung!B33</f>
        <v>98686.258910198987</v>
      </c>
      <c r="C39" s="15">
        <f t="shared" si="5"/>
        <v>0.60953087052827937</v>
      </c>
      <c r="D39" s="14">
        <f t="shared" si="6"/>
        <v>60152.321302712757</v>
      </c>
      <c r="E39" s="14">
        <f>SUM(D39:$D$127)</f>
        <v>1937842.663142707</v>
      </c>
      <c r="F39" s="16">
        <f t="shared" si="7"/>
        <v>32.215592369089734</v>
      </c>
      <c r="G39" s="5"/>
      <c r="H39" s="14">
        <f t="shared" si="0"/>
        <v>98686.258910198987</v>
      </c>
      <c r="I39" s="15">
        <f t="shared" si="8"/>
        <v>0.60953087052827937</v>
      </c>
      <c r="J39" s="14">
        <f t="shared" si="9"/>
        <v>60152.321302712757</v>
      </c>
      <c r="K39" s="14">
        <f>SUM($J39:J$127)</f>
        <v>1937842.663142707</v>
      </c>
      <c r="L39" s="16">
        <f t="shared" si="10"/>
        <v>32.215592369089734</v>
      </c>
      <c r="M39" s="16"/>
      <c r="N39" s="6">
        <v>25</v>
      </c>
      <c r="O39" s="6">
        <f t="shared" si="1"/>
        <v>35</v>
      </c>
      <c r="P39" s="6">
        <f t="shared" si="2"/>
        <v>98686.258910198987</v>
      </c>
      <c r="Q39" s="6">
        <f t="shared" si="3"/>
        <v>98686.258910198987</v>
      </c>
      <c r="R39" s="5">
        <f t="shared" si="4"/>
        <v>99325.541493252647</v>
      </c>
      <c r="S39" s="5">
        <f t="shared" si="11"/>
        <v>5974661885.4680605</v>
      </c>
      <c r="T39" s="20">
        <f>SUM(S39:$S$136)</f>
        <v>184140300226.75021</v>
      </c>
      <c r="U39" s="6">
        <f t="shared" si="12"/>
        <v>30.820204349074139</v>
      </c>
    </row>
    <row r="40" spans="1:21" x14ac:dyDescent="0.2">
      <c r="A40" s="21">
        <v>26</v>
      </c>
      <c r="B40" s="22">
        <f>Absterbeordnung!B34</f>
        <v>98614.073586209415</v>
      </c>
      <c r="C40" s="15">
        <f t="shared" si="5"/>
        <v>0.59757928483164635</v>
      </c>
      <c r="D40" s="14">
        <f t="shared" si="6"/>
        <v>58929.727567982372</v>
      </c>
      <c r="E40" s="14">
        <f>SUM(D40:$D$127)</f>
        <v>1877690.3418399941</v>
      </c>
      <c r="F40" s="16">
        <f t="shared" si="7"/>
        <v>31.863210968926634</v>
      </c>
      <c r="G40" s="5"/>
      <c r="H40" s="14">
        <f t="shared" si="0"/>
        <v>98614.073586209415</v>
      </c>
      <c r="I40" s="15">
        <f t="shared" si="8"/>
        <v>0.59757928483164635</v>
      </c>
      <c r="J40" s="14">
        <f t="shared" si="9"/>
        <v>58929.727567982372</v>
      </c>
      <c r="K40" s="14">
        <f>SUM($J40:J$127)</f>
        <v>1877690.3418399941</v>
      </c>
      <c r="L40" s="16">
        <f t="shared" si="10"/>
        <v>31.863210968926634</v>
      </c>
      <c r="M40" s="16"/>
      <c r="N40" s="6">
        <v>26</v>
      </c>
      <c r="O40" s="6">
        <f t="shared" si="1"/>
        <v>36</v>
      </c>
      <c r="P40" s="6">
        <f t="shared" si="2"/>
        <v>98614.073586209415</v>
      </c>
      <c r="Q40" s="6">
        <f t="shared" si="3"/>
        <v>98614.073586209415</v>
      </c>
      <c r="R40" s="5">
        <f t="shared" si="4"/>
        <v>99302.11182146499</v>
      </c>
      <c r="S40" s="5">
        <f t="shared" si="11"/>
        <v>5851846396.5642529</v>
      </c>
      <c r="T40" s="20">
        <f>SUM(S40:$S$136)</f>
        <v>178165638341.28214</v>
      </c>
      <c r="U40" s="6">
        <f t="shared" si="12"/>
        <v>30.446055187963765</v>
      </c>
    </row>
    <row r="41" spans="1:21" x14ac:dyDescent="0.2">
      <c r="A41" s="21">
        <v>27</v>
      </c>
      <c r="B41" s="22">
        <f>Absterbeordnung!B35</f>
        <v>98543.547883165404</v>
      </c>
      <c r="C41" s="15">
        <f t="shared" si="5"/>
        <v>0.58586204395259456</v>
      </c>
      <c r="D41" s="14">
        <f t="shared" si="6"/>
        <v>57732.924381171659</v>
      </c>
      <c r="E41" s="14">
        <f>SUM(D41:$D$127)</f>
        <v>1818760.6142720121</v>
      </c>
      <c r="F41" s="16">
        <f t="shared" si="7"/>
        <v>31.503005152899572</v>
      </c>
      <c r="G41" s="5"/>
      <c r="H41" s="14">
        <f t="shared" si="0"/>
        <v>98543.547883165404</v>
      </c>
      <c r="I41" s="15">
        <f t="shared" si="8"/>
        <v>0.58586204395259456</v>
      </c>
      <c r="J41" s="14">
        <f t="shared" si="9"/>
        <v>57732.924381171659</v>
      </c>
      <c r="K41" s="14">
        <f>SUM($J41:J$127)</f>
        <v>1818760.6142720121</v>
      </c>
      <c r="L41" s="16">
        <f t="shared" si="10"/>
        <v>31.503005152899572</v>
      </c>
      <c r="M41" s="16"/>
      <c r="N41" s="6">
        <v>27</v>
      </c>
      <c r="O41" s="6">
        <f t="shared" si="1"/>
        <v>37</v>
      </c>
      <c r="P41" s="6">
        <f t="shared" si="2"/>
        <v>98543.547883165404</v>
      </c>
      <c r="Q41" s="6">
        <f t="shared" si="3"/>
        <v>98543.547883165404</v>
      </c>
      <c r="R41" s="5">
        <f t="shared" si="4"/>
        <v>99264.07761123353</v>
      </c>
      <c r="S41" s="5">
        <f t="shared" si="11"/>
        <v>5730805486.4961004</v>
      </c>
      <c r="T41" s="20">
        <f>SUM(S41:$S$136)</f>
        <v>172313791944.71793</v>
      </c>
      <c r="U41" s="6">
        <f t="shared" si="12"/>
        <v>30.067988234944114</v>
      </c>
    </row>
    <row r="42" spans="1:21" x14ac:dyDescent="0.2">
      <c r="A42" s="21">
        <v>28</v>
      </c>
      <c r="B42" s="22">
        <f>Absterbeordnung!B36</f>
        <v>98473.074948714187</v>
      </c>
      <c r="C42" s="15">
        <f t="shared" si="5"/>
        <v>0.57437455289470041</v>
      </c>
      <c r="D42" s="14">
        <f t="shared" si="6"/>
        <v>56560.428395834031</v>
      </c>
      <c r="E42" s="14">
        <f>SUM(D42:$D$127)</f>
        <v>1761027.6898908399</v>
      </c>
      <c r="F42" s="16">
        <f t="shared" si="7"/>
        <v>31.135331535440574</v>
      </c>
      <c r="G42" s="5"/>
      <c r="H42" s="14">
        <f t="shared" si="0"/>
        <v>98473.074948714187</v>
      </c>
      <c r="I42" s="15">
        <f t="shared" si="8"/>
        <v>0.57437455289470041</v>
      </c>
      <c r="J42" s="14">
        <f t="shared" si="9"/>
        <v>56560.428395834031</v>
      </c>
      <c r="K42" s="14">
        <f>SUM($J42:J$127)</f>
        <v>1761027.6898908399</v>
      </c>
      <c r="L42" s="16">
        <f t="shared" si="10"/>
        <v>31.135331535440574</v>
      </c>
      <c r="M42" s="16"/>
      <c r="N42" s="6">
        <v>28</v>
      </c>
      <c r="O42" s="6">
        <f t="shared" si="1"/>
        <v>38</v>
      </c>
      <c r="P42" s="6">
        <f t="shared" si="2"/>
        <v>98473.074948714187</v>
      </c>
      <c r="Q42" s="6">
        <f t="shared" si="3"/>
        <v>98473.074948714187</v>
      </c>
      <c r="R42" s="5">
        <f t="shared" si="4"/>
        <v>99213.764833655121</v>
      </c>
      <c r="S42" s="5">
        <f t="shared" si="11"/>
        <v>5611573041.7550669</v>
      </c>
      <c r="T42" s="20">
        <f>SUM(S42:$S$136)</f>
        <v>166582986458.22177</v>
      </c>
      <c r="U42" s="6">
        <f t="shared" si="12"/>
        <v>29.685613146028217</v>
      </c>
    </row>
    <row r="43" spans="1:21" x14ac:dyDescent="0.2">
      <c r="A43" s="21">
        <v>29</v>
      </c>
      <c r="B43" s="22">
        <f>Absterbeordnung!B37</f>
        <v>98400.693617142984</v>
      </c>
      <c r="C43" s="15">
        <f t="shared" si="5"/>
        <v>0.56311230675951029</v>
      </c>
      <c r="D43" s="14">
        <f t="shared" si="6"/>
        <v>55410.641569485204</v>
      </c>
      <c r="E43" s="14">
        <f>SUM(D43:$D$127)</f>
        <v>1704467.261495006</v>
      </c>
      <c r="F43" s="16">
        <f t="shared" si="7"/>
        <v>30.760648373969758</v>
      </c>
      <c r="G43" s="5"/>
      <c r="H43" s="14">
        <f t="shared" si="0"/>
        <v>98400.693617142984</v>
      </c>
      <c r="I43" s="15">
        <f t="shared" si="8"/>
        <v>0.56311230675951029</v>
      </c>
      <c r="J43" s="14">
        <f t="shared" si="9"/>
        <v>55410.641569485204</v>
      </c>
      <c r="K43" s="14">
        <f>SUM($J43:J$127)</f>
        <v>1704467.261495006</v>
      </c>
      <c r="L43" s="16">
        <f t="shared" si="10"/>
        <v>30.760648373969758</v>
      </c>
      <c r="M43" s="16"/>
      <c r="N43" s="6">
        <v>29</v>
      </c>
      <c r="O43" s="6">
        <f t="shared" si="1"/>
        <v>39</v>
      </c>
      <c r="P43" s="6">
        <f t="shared" si="2"/>
        <v>98400.693617142984</v>
      </c>
      <c r="Q43" s="6">
        <f t="shared" si="3"/>
        <v>98400.693617142984</v>
      </c>
      <c r="R43" s="5">
        <f t="shared" si="4"/>
        <v>99138.510835084991</v>
      </c>
      <c r="S43" s="5">
        <f t="shared" si="11"/>
        <v>5493328489.6154194</v>
      </c>
      <c r="T43" s="20">
        <f>SUM(S43:$S$136)</f>
        <v>160971413416.46671</v>
      </c>
      <c r="U43" s="6">
        <f t="shared" si="12"/>
        <v>29.303074396655298</v>
      </c>
    </row>
    <row r="44" spans="1:21" x14ac:dyDescent="0.2">
      <c r="A44" s="21">
        <v>30</v>
      </c>
      <c r="B44" s="22">
        <f>Absterbeordnung!B38</f>
        <v>98331.483988272274</v>
      </c>
      <c r="C44" s="15">
        <f t="shared" si="5"/>
        <v>0.55207088897991197</v>
      </c>
      <c r="D44" s="14">
        <f t="shared" si="6"/>
        <v>54285.949780119452</v>
      </c>
      <c r="E44" s="14">
        <f>SUM(D44:$D$127)</f>
        <v>1649056.6199255211</v>
      </c>
      <c r="F44" s="16">
        <f t="shared" si="7"/>
        <v>30.37722701002529</v>
      </c>
      <c r="G44" s="5"/>
      <c r="H44" s="14">
        <f t="shared" si="0"/>
        <v>98331.483988272274</v>
      </c>
      <c r="I44" s="15">
        <f t="shared" si="8"/>
        <v>0.55207088897991197</v>
      </c>
      <c r="J44" s="14">
        <f t="shared" si="9"/>
        <v>54285.949780119452</v>
      </c>
      <c r="K44" s="14">
        <f>SUM($J44:J$127)</f>
        <v>1649056.6199255211</v>
      </c>
      <c r="L44" s="16">
        <f t="shared" si="10"/>
        <v>30.37722701002529</v>
      </c>
      <c r="M44" s="16"/>
      <c r="N44" s="6">
        <v>30</v>
      </c>
      <c r="O44" s="6">
        <f t="shared" si="1"/>
        <v>40</v>
      </c>
      <c r="P44" s="6">
        <f t="shared" si="2"/>
        <v>98331.483988272274</v>
      </c>
      <c r="Q44" s="6">
        <f t="shared" si="3"/>
        <v>98331.483988272274</v>
      </c>
      <c r="R44" s="5">
        <f t="shared" si="4"/>
        <v>99058.664030566521</v>
      </c>
      <c r="S44" s="5">
        <f t="shared" si="11"/>
        <v>5377493660.8490591</v>
      </c>
      <c r="T44" s="20">
        <f>SUM(S44:$S$136)</f>
        <v>155478084926.85132</v>
      </c>
      <c r="U44" s="6">
        <f t="shared" si="12"/>
        <v>28.912741647435563</v>
      </c>
    </row>
    <row r="45" spans="1:21" x14ac:dyDescent="0.2">
      <c r="A45" s="21">
        <v>31</v>
      </c>
      <c r="B45" s="22">
        <f>Absterbeordnung!B39</f>
        <v>98259.646880133994</v>
      </c>
      <c r="C45" s="15">
        <f t="shared" si="5"/>
        <v>0.54124596958814919</v>
      </c>
      <c r="D45" s="14">
        <f t="shared" si="6"/>
        <v>53182.637847027283</v>
      </c>
      <c r="E45" s="14">
        <f>SUM(D45:$D$127)</f>
        <v>1594770.6701454015</v>
      </c>
      <c r="F45" s="16">
        <f t="shared" si="7"/>
        <v>29.986678636222319</v>
      </c>
      <c r="G45" s="5"/>
      <c r="H45" s="14">
        <f t="shared" si="0"/>
        <v>98259.646880133994</v>
      </c>
      <c r="I45" s="15">
        <f t="shared" si="8"/>
        <v>0.54124596958814919</v>
      </c>
      <c r="J45" s="14">
        <f t="shared" si="9"/>
        <v>53182.637847027283</v>
      </c>
      <c r="K45" s="14">
        <f>SUM($J45:J$127)</f>
        <v>1594770.6701454015</v>
      </c>
      <c r="L45" s="16">
        <f t="shared" si="10"/>
        <v>29.986678636222319</v>
      </c>
      <c r="M45" s="16"/>
      <c r="N45" s="6">
        <v>31</v>
      </c>
      <c r="O45" s="6">
        <f t="shared" si="1"/>
        <v>41</v>
      </c>
      <c r="P45" s="6">
        <f t="shared" si="2"/>
        <v>98259.646880133994</v>
      </c>
      <c r="Q45" s="6">
        <f t="shared" si="3"/>
        <v>98259.646880133994</v>
      </c>
      <c r="R45" s="5">
        <f t="shared" si="4"/>
        <v>98983.353398321342</v>
      </c>
      <c r="S45" s="5">
        <f t="shared" si="11"/>
        <v>5264195836.6672411</v>
      </c>
      <c r="T45" s="20">
        <f>SUM(S45:$S$136)</f>
        <v>150100591266.00226</v>
      </c>
      <c r="U45" s="6">
        <f t="shared" si="12"/>
        <v>28.513489224791236</v>
      </c>
    </row>
    <row r="46" spans="1:21" x14ac:dyDescent="0.2">
      <c r="A46" s="21">
        <v>32</v>
      </c>
      <c r="B46" s="22">
        <f>Absterbeordnung!B40</f>
        <v>98182.053448948049</v>
      </c>
      <c r="C46" s="15">
        <f t="shared" si="5"/>
        <v>0.53063330351779314</v>
      </c>
      <c r="D46" s="14">
        <f t="shared" si="6"/>
        <v>52098.667367775837</v>
      </c>
      <c r="E46" s="14">
        <f>SUM(D46:$D$127)</f>
        <v>1541588.0322983742</v>
      </c>
      <c r="F46" s="16">
        <f t="shared" si="7"/>
        <v>29.589778590994825</v>
      </c>
      <c r="G46" s="5"/>
      <c r="H46" s="14">
        <f t="shared" ref="H46:H77" si="13">B46</f>
        <v>98182.053448948049</v>
      </c>
      <c r="I46" s="15">
        <f t="shared" si="8"/>
        <v>0.53063330351779314</v>
      </c>
      <c r="J46" s="14">
        <f t="shared" si="9"/>
        <v>52098.667367775837</v>
      </c>
      <c r="K46" s="14">
        <f>SUM($J46:J$127)</f>
        <v>1541588.0322983742</v>
      </c>
      <c r="L46" s="16">
        <f t="shared" si="10"/>
        <v>29.589778590994825</v>
      </c>
      <c r="M46" s="16"/>
      <c r="N46" s="6">
        <v>32</v>
      </c>
      <c r="O46" s="6">
        <f t="shared" ref="O46:O77" si="14">N46+$B$3</f>
        <v>42</v>
      </c>
      <c r="P46" s="6">
        <f t="shared" ref="P46:P77" si="15">B46</f>
        <v>98182.053448948049</v>
      </c>
      <c r="Q46" s="6">
        <f t="shared" ref="Q46:Q77" si="16">B46</f>
        <v>98182.053448948049</v>
      </c>
      <c r="R46" s="5">
        <f t="shared" ref="R46:R77" si="17">LOOKUP(N46,$O$14:$O$136,$Q$14:$Q$136)</f>
        <v>98905.741576060638</v>
      </c>
      <c r="S46" s="5">
        <f t="shared" si="11"/>
        <v>5152857331.1343803</v>
      </c>
      <c r="T46" s="20">
        <f>SUM(S46:$S$136)</f>
        <v>144836395429.33499</v>
      </c>
      <c r="U46" s="6">
        <f t="shared" si="12"/>
        <v>28.107977015821987</v>
      </c>
    </row>
    <row r="47" spans="1:21" x14ac:dyDescent="0.2">
      <c r="A47" s="21">
        <v>33</v>
      </c>
      <c r="B47" s="22">
        <f>Absterbeordnung!B41</f>
        <v>98101.617357629759</v>
      </c>
      <c r="C47" s="15">
        <f t="shared" ref="C47:C78" si="18">1/(((1+($B$5/100))^A47))</f>
        <v>0.52022872893901284</v>
      </c>
      <c r="D47" s="14">
        <f t="shared" ref="D47:D78" si="19">B47*C47</f>
        <v>51035.279704821129</v>
      </c>
      <c r="E47" s="14">
        <f>SUM(D47:$D$127)</f>
        <v>1489489.3649305983</v>
      </c>
      <c r="F47" s="16">
        <f t="shared" ref="F47:F78" si="20">E47/D47</f>
        <v>29.185484502985712</v>
      </c>
      <c r="G47" s="5"/>
      <c r="H47" s="14">
        <f t="shared" si="13"/>
        <v>98101.617357629759</v>
      </c>
      <c r="I47" s="15">
        <f t="shared" ref="I47:I78" si="21">1/(((1+($B$5/100))^A47))</f>
        <v>0.52022872893901284</v>
      </c>
      <c r="J47" s="14">
        <f t="shared" ref="J47:J78" si="22">H47*I47</f>
        <v>51035.279704821129</v>
      </c>
      <c r="K47" s="14">
        <f>SUM($J47:J$127)</f>
        <v>1489489.3649305983</v>
      </c>
      <c r="L47" s="16">
        <f t="shared" ref="L47:L78" si="23">K47/J47</f>
        <v>29.185484502985712</v>
      </c>
      <c r="M47" s="16"/>
      <c r="N47" s="6">
        <v>33</v>
      </c>
      <c r="O47" s="6">
        <f t="shared" si="14"/>
        <v>43</v>
      </c>
      <c r="P47" s="6">
        <f t="shared" si="15"/>
        <v>98101.617357629759</v>
      </c>
      <c r="Q47" s="6">
        <f t="shared" si="16"/>
        <v>98101.617357629759</v>
      </c>
      <c r="R47" s="5">
        <f t="shared" si="17"/>
        <v>98831.17045692692</v>
      </c>
      <c r="S47" s="5">
        <f t="shared" ref="S47:S78" si="24">P47*R47*I47</f>
        <v>5043876427.8241196</v>
      </c>
      <c r="T47" s="20">
        <f>SUM(S47:$S$136)</f>
        <v>139683538098.20065</v>
      </c>
      <c r="U47" s="6">
        <f t="shared" ref="U47:U78" si="25">T47/S47</f>
        <v>27.693687602584429</v>
      </c>
    </row>
    <row r="48" spans="1:21" x14ac:dyDescent="0.2">
      <c r="A48" s="21">
        <v>34</v>
      </c>
      <c r="B48" s="22">
        <f>Absterbeordnung!B42</f>
        <v>98015.561929163072</v>
      </c>
      <c r="C48" s="15">
        <f t="shared" si="18"/>
        <v>0.51002816562648323</v>
      </c>
      <c r="D48" s="14">
        <f t="shared" si="19"/>
        <v>49990.697253580009</v>
      </c>
      <c r="E48" s="14">
        <f>SUM(D48:$D$127)</f>
        <v>1438454.0852257775</v>
      </c>
      <c r="F48" s="16">
        <f t="shared" si="20"/>
        <v>28.774435330020623</v>
      </c>
      <c r="G48" s="5"/>
      <c r="H48" s="14">
        <f t="shared" si="13"/>
        <v>98015.561929163072</v>
      </c>
      <c r="I48" s="15">
        <f t="shared" si="21"/>
        <v>0.51002816562648323</v>
      </c>
      <c r="J48" s="14">
        <f t="shared" si="22"/>
        <v>49990.697253580009</v>
      </c>
      <c r="K48" s="14">
        <f>SUM($J48:J$127)</f>
        <v>1438454.0852257775</v>
      </c>
      <c r="L48" s="16">
        <f t="shared" si="23"/>
        <v>28.774435330020623</v>
      </c>
      <c r="M48" s="16"/>
      <c r="N48" s="6">
        <v>34</v>
      </c>
      <c r="O48" s="6">
        <f t="shared" si="14"/>
        <v>44</v>
      </c>
      <c r="P48" s="6">
        <f t="shared" si="15"/>
        <v>98015.561929163072</v>
      </c>
      <c r="Q48" s="6">
        <f t="shared" si="16"/>
        <v>98015.561929163072</v>
      </c>
      <c r="R48" s="5">
        <f t="shared" si="17"/>
        <v>98757.91574564857</v>
      </c>
      <c r="S48" s="5">
        <f t="shared" si="24"/>
        <v>4936977067.4352798</v>
      </c>
      <c r="T48" s="20">
        <f>SUM(S48:$S$136)</f>
        <v>134639661670.3766</v>
      </c>
      <c r="U48" s="6">
        <f t="shared" si="25"/>
        <v>27.271680591443548</v>
      </c>
    </row>
    <row r="49" spans="1:21" x14ac:dyDescent="0.2">
      <c r="A49" s="21">
        <v>35</v>
      </c>
      <c r="B49" s="22">
        <f>Absterbeordnung!B43</f>
        <v>97921.948413076112</v>
      </c>
      <c r="C49" s="15">
        <f t="shared" si="18"/>
        <v>0.50002761335929735</v>
      </c>
      <c r="D49" s="14">
        <f t="shared" si="19"/>
        <v>48963.678160482683</v>
      </c>
      <c r="E49" s="14">
        <f>SUM(D49:$D$127)</f>
        <v>1388463.3879721973</v>
      </c>
      <c r="F49" s="16">
        <f t="shared" si="20"/>
        <v>28.357007482595336</v>
      </c>
      <c r="G49" s="5"/>
      <c r="H49" s="14">
        <f t="shared" si="13"/>
        <v>97921.948413076112</v>
      </c>
      <c r="I49" s="15">
        <f t="shared" si="21"/>
        <v>0.50002761335929735</v>
      </c>
      <c r="J49" s="14">
        <f t="shared" si="22"/>
        <v>48963.678160482683</v>
      </c>
      <c r="K49" s="14">
        <f>SUM($J49:J$127)</f>
        <v>1388463.3879721973</v>
      </c>
      <c r="L49" s="16">
        <f t="shared" si="23"/>
        <v>28.357007482595336</v>
      </c>
      <c r="M49" s="16"/>
      <c r="N49" s="6">
        <v>35</v>
      </c>
      <c r="O49" s="6">
        <f t="shared" si="14"/>
        <v>45</v>
      </c>
      <c r="P49" s="6">
        <f t="shared" si="15"/>
        <v>97921.948413076112</v>
      </c>
      <c r="Q49" s="6">
        <f t="shared" si="16"/>
        <v>97921.948413076112</v>
      </c>
      <c r="R49" s="5">
        <f t="shared" si="17"/>
        <v>98686.258910198987</v>
      </c>
      <c r="S49" s="5">
        <f t="shared" si="24"/>
        <v>4832042220.1410503</v>
      </c>
      <c r="T49" s="20">
        <f>SUM(S49:$S$136)</f>
        <v>129702684602.94133</v>
      </c>
      <c r="U49" s="6">
        <f t="shared" si="25"/>
        <v>26.842208468773524</v>
      </c>
    </row>
    <row r="50" spans="1:21" x14ac:dyDescent="0.2">
      <c r="A50" s="21">
        <v>36</v>
      </c>
      <c r="B50" s="22">
        <f>Absterbeordnung!B44</f>
        <v>97819.473668010294</v>
      </c>
      <c r="C50" s="15">
        <f t="shared" si="18"/>
        <v>0.49022315035225233</v>
      </c>
      <c r="D50" s="14">
        <f t="shared" si="19"/>
        <v>47953.3705473312</v>
      </c>
      <c r="E50" s="14">
        <f>SUM(D50:$D$127)</f>
        <v>1339499.7098117145</v>
      </c>
      <c r="F50" s="16">
        <f t="shared" si="20"/>
        <v>27.933379750430557</v>
      </c>
      <c r="G50" s="5"/>
      <c r="H50" s="14">
        <f t="shared" si="13"/>
        <v>97819.473668010294</v>
      </c>
      <c r="I50" s="15">
        <f t="shared" si="21"/>
        <v>0.49022315035225233</v>
      </c>
      <c r="J50" s="14">
        <f t="shared" si="22"/>
        <v>47953.3705473312</v>
      </c>
      <c r="K50" s="14">
        <f>SUM($J50:J$127)</f>
        <v>1339499.7098117145</v>
      </c>
      <c r="L50" s="16">
        <f t="shared" si="23"/>
        <v>27.933379750430557</v>
      </c>
      <c r="M50" s="16"/>
      <c r="N50" s="6">
        <v>36</v>
      </c>
      <c r="O50" s="6">
        <f t="shared" si="14"/>
        <v>46</v>
      </c>
      <c r="P50" s="6">
        <f t="shared" si="15"/>
        <v>97819.473668010294</v>
      </c>
      <c r="Q50" s="6">
        <f t="shared" si="16"/>
        <v>97819.473668010294</v>
      </c>
      <c r="R50" s="5">
        <f t="shared" si="17"/>
        <v>98614.073586209415</v>
      </c>
      <c r="S50" s="5">
        <f t="shared" si="24"/>
        <v>4728877211.8612862</v>
      </c>
      <c r="T50" s="20">
        <f>SUM(S50:$S$136)</f>
        <v>124870642382.80028</v>
      </c>
      <c r="U50" s="6">
        <f t="shared" si="25"/>
        <v>26.405981121605649</v>
      </c>
    </row>
    <row r="51" spans="1:21" x14ac:dyDescent="0.2">
      <c r="A51" s="21">
        <v>37</v>
      </c>
      <c r="B51" s="22">
        <f>Absterbeordnung!B45</f>
        <v>97709.05092805103</v>
      </c>
      <c r="C51" s="15">
        <f t="shared" si="18"/>
        <v>0.48061093171789437</v>
      </c>
      <c r="D51" s="14">
        <f t="shared" si="19"/>
        <v>46960.038003801797</v>
      </c>
      <c r="E51" s="14">
        <f>SUM(D51:$D$127)</f>
        <v>1291546.3392643831</v>
      </c>
      <c r="F51" s="16">
        <f t="shared" si="20"/>
        <v>27.503093995788969</v>
      </c>
      <c r="G51" s="5"/>
      <c r="H51" s="14">
        <f t="shared" si="13"/>
        <v>97709.05092805103</v>
      </c>
      <c r="I51" s="15">
        <f t="shared" si="21"/>
        <v>0.48061093171789437</v>
      </c>
      <c r="J51" s="14">
        <f t="shared" si="22"/>
        <v>46960.038003801797</v>
      </c>
      <c r="K51" s="14">
        <f>SUM($J51:J$127)</f>
        <v>1291546.3392643831</v>
      </c>
      <c r="L51" s="16">
        <f t="shared" si="23"/>
        <v>27.503093995788969</v>
      </c>
      <c r="M51" s="16"/>
      <c r="N51" s="6">
        <v>37</v>
      </c>
      <c r="O51" s="6">
        <f t="shared" si="14"/>
        <v>47</v>
      </c>
      <c r="P51" s="6">
        <f t="shared" si="15"/>
        <v>97709.05092805103</v>
      </c>
      <c r="Q51" s="6">
        <f t="shared" si="16"/>
        <v>97709.05092805103</v>
      </c>
      <c r="R51" s="5">
        <f t="shared" si="17"/>
        <v>98543.547883165404</v>
      </c>
      <c r="S51" s="5">
        <f t="shared" si="24"/>
        <v>4627608753.6229095</v>
      </c>
      <c r="T51" s="20">
        <f>SUM(S51:$S$136)</f>
        <v>120141765170.93901</v>
      </c>
      <c r="U51" s="6">
        <f t="shared" si="25"/>
        <v>25.961953909107205</v>
      </c>
    </row>
    <row r="52" spans="1:21" x14ac:dyDescent="0.2">
      <c r="A52" s="21">
        <v>38</v>
      </c>
      <c r="B52" s="22">
        <f>Absterbeordnung!B46</f>
        <v>97591.004472415123</v>
      </c>
      <c r="C52" s="15">
        <f t="shared" si="18"/>
        <v>0.47118718795871989</v>
      </c>
      <c r="D52" s="14">
        <f t="shared" si="19"/>
        <v>45983.630967424135</v>
      </c>
      <c r="E52" s="14">
        <f>SUM(D52:$D$127)</f>
        <v>1244586.3012605815</v>
      </c>
      <c r="F52" s="16">
        <f t="shared" si="20"/>
        <v>27.065855285379165</v>
      </c>
      <c r="G52" s="5"/>
      <c r="H52" s="14">
        <f t="shared" si="13"/>
        <v>97591.004472415123</v>
      </c>
      <c r="I52" s="15">
        <f t="shared" si="21"/>
        <v>0.47118718795871989</v>
      </c>
      <c r="J52" s="14">
        <f t="shared" si="22"/>
        <v>45983.630967424135</v>
      </c>
      <c r="K52" s="14">
        <f>SUM($J52:J$127)</f>
        <v>1244586.3012605815</v>
      </c>
      <c r="L52" s="16">
        <f t="shared" si="23"/>
        <v>27.065855285379165</v>
      </c>
      <c r="M52" s="16"/>
      <c r="N52" s="6">
        <v>38</v>
      </c>
      <c r="O52" s="6">
        <f t="shared" si="14"/>
        <v>48</v>
      </c>
      <c r="P52" s="6">
        <f t="shared" si="15"/>
        <v>97591.004472415123</v>
      </c>
      <c r="Q52" s="6">
        <f t="shared" si="16"/>
        <v>97591.004472415123</v>
      </c>
      <c r="R52" s="5">
        <f t="shared" si="17"/>
        <v>98473.074948714187</v>
      </c>
      <c r="S52" s="5">
        <f t="shared" si="24"/>
        <v>4528149538.6691713</v>
      </c>
      <c r="T52" s="20">
        <f>SUM(S52:$S$136)</f>
        <v>115514156417.31612</v>
      </c>
      <c r="U52" s="6">
        <f t="shared" si="25"/>
        <v>25.510234463516827</v>
      </c>
    </row>
    <row r="53" spans="1:21" x14ac:dyDescent="0.2">
      <c r="A53" s="21">
        <v>39</v>
      </c>
      <c r="B53" s="22">
        <f>Absterbeordnung!B47</f>
        <v>97456.527891253951</v>
      </c>
      <c r="C53" s="15">
        <f t="shared" si="18"/>
        <v>0.46194822348894127</v>
      </c>
      <c r="D53" s="14">
        <f t="shared" si="19"/>
        <v>45019.869926765219</v>
      </c>
      <c r="E53" s="14">
        <f>SUM(D53:$D$127)</f>
        <v>1198602.6702931575</v>
      </c>
      <c r="F53" s="16">
        <f t="shared" si="20"/>
        <v>26.62385902586902</v>
      </c>
      <c r="G53" s="5"/>
      <c r="H53" s="14">
        <f t="shared" si="13"/>
        <v>97456.527891253951</v>
      </c>
      <c r="I53" s="15">
        <f t="shared" si="21"/>
        <v>0.46194822348894127</v>
      </c>
      <c r="J53" s="14">
        <f t="shared" si="22"/>
        <v>45019.869926765219</v>
      </c>
      <c r="K53" s="14">
        <f>SUM($J53:J$127)</f>
        <v>1198602.6702931575</v>
      </c>
      <c r="L53" s="16">
        <f t="shared" si="23"/>
        <v>26.62385902586902</v>
      </c>
      <c r="M53" s="16"/>
      <c r="N53" s="6">
        <v>39</v>
      </c>
      <c r="O53" s="6">
        <f t="shared" si="14"/>
        <v>49</v>
      </c>
      <c r="P53" s="6">
        <f t="shared" si="15"/>
        <v>97456.527891253951</v>
      </c>
      <c r="Q53" s="6">
        <f t="shared" si="16"/>
        <v>97456.527891253951</v>
      </c>
      <c r="R53" s="5">
        <f t="shared" si="17"/>
        <v>98400.693617142984</v>
      </c>
      <c r="S53" s="5">
        <f t="shared" si="24"/>
        <v>4429986427.3472538</v>
      </c>
      <c r="T53" s="20">
        <f>SUM(S53:$S$136)</f>
        <v>110986006878.64693</v>
      </c>
      <c r="U53" s="6">
        <f t="shared" si="25"/>
        <v>25.053351449003674</v>
      </c>
    </row>
    <row r="54" spans="1:21" x14ac:dyDescent="0.2">
      <c r="A54" s="21">
        <v>40</v>
      </c>
      <c r="B54" s="22">
        <f>Absterbeordnung!B48</f>
        <v>97306.320491212522</v>
      </c>
      <c r="C54" s="15">
        <f t="shared" si="18"/>
        <v>0.45289041518523643</v>
      </c>
      <c r="D54" s="14">
        <f t="shared" si="19"/>
        <v>44069.099887412915</v>
      </c>
      <c r="E54" s="14">
        <f>SUM(D54:$D$127)</f>
        <v>1153582.8003663921</v>
      </c>
      <c r="F54" s="16">
        <f t="shared" si="20"/>
        <v>26.176681695644984</v>
      </c>
      <c r="G54" s="5"/>
      <c r="H54" s="14">
        <f t="shared" si="13"/>
        <v>97306.320491212522</v>
      </c>
      <c r="I54" s="15">
        <f t="shared" si="21"/>
        <v>0.45289041518523643</v>
      </c>
      <c r="J54" s="14">
        <f t="shared" si="22"/>
        <v>44069.099887412915</v>
      </c>
      <c r="K54" s="14">
        <f>SUM($J54:J$127)</f>
        <v>1153582.8003663921</v>
      </c>
      <c r="L54" s="16">
        <f t="shared" si="23"/>
        <v>26.176681695644984</v>
      </c>
      <c r="M54" s="16"/>
      <c r="N54" s="6">
        <v>40</v>
      </c>
      <c r="O54" s="6">
        <f t="shared" si="14"/>
        <v>50</v>
      </c>
      <c r="P54" s="6">
        <f t="shared" si="15"/>
        <v>97306.320491212522</v>
      </c>
      <c r="Q54" s="6">
        <f t="shared" si="16"/>
        <v>97306.320491212522</v>
      </c>
      <c r="R54" s="5">
        <f t="shared" si="17"/>
        <v>98331.483988272274</v>
      </c>
      <c r="S54" s="5">
        <f t="shared" si="24"/>
        <v>4333379989.9567146</v>
      </c>
      <c r="T54" s="20">
        <f>SUM(S54:$S$136)</f>
        <v>106556020451.29967</v>
      </c>
      <c r="U54" s="6">
        <f t="shared" si="25"/>
        <v>24.589586119440227</v>
      </c>
    </row>
    <row r="55" spans="1:21" x14ac:dyDescent="0.2">
      <c r="A55" s="21">
        <v>41</v>
      </c>
      <c r="B55" s="22">
        <f>Absterbeordnung!B49</f>
        <v>97138.740626397004</v>
      </c>
      <c r="C55" s="15">
        <f t="shared" si="18"/>
        <v>0.44401021096591808</v>
      </c>
      <c r="D55" s="14">
        <f t="shared" si="19"/>
        <v>43130.59271849013</v>
      </c>
      <c r="E55" s="14">
        <f>SUM(D55:$D$127)</f>
        <v>1109513.7004789792</v>
      </c>
      <c r="F55" s="16">
        <f t="shared" si="20"/>
        <v>25.724517808523636</v>
      </c>
      <c r="G55" s="5"/>
      <c r="H55" s="14">
        <f t="shared" si="13"/>
        <v>97138.740626397004</v>
      </c>
      <c r="I55" s="15">
        <f t="shared" si="21"/>
        <v>0.44401021096591808</v>
      </c>
      <c r="J55" s="14">
        <f t="shared" si="22"/>
        <v>43130.59271849013</v>
      </c>
      <c r="K55" s="14">
        <f>SUM($J55:J$127)</f>
        <v>1109513.7004789792</v>
      </c>
      <c r="L55" s="16">
        <f t="shared" si="23"/>
        <v>25.724517808523636</v>
      </c>
      <c r="M55" s="16"/>
      <c r="N55" s="6">
        <v>41</v>
      </c>
      <c r="O55" s="6">
        <f t="shared" si="14"/>
        <v>51</v>
      </c>
      <c r="P55" s="6">
        <f t="shared" si="15"/>
        <v>97138.740626397004</v>
      </c>
      <c r="Q55" s="6">
        <f t="shared" si="16"/>
        <v>97138.740626397004</v>
      </c>
      <c r="R55" s="5">
        <f t="shared" si="17"/>
        <v>98259.646880133994</v>
      </c>
      <c r="S55" s="5">
        <f t="shared" si="24"/>
        <v>4237996810.2497191</v>
      </c>
      <c r="T55" s="20">
        <f>SUM(S55:$S$136)</f>
        <v>102222640461.34297</v>
      </c>
      <c r="U55" s="6">
        <f t="shared" si="25"/>
        <v>24.120509060817255</v>
      </c>
    </row>
    <row r="56" spans="1:21" x14ac:dyDescent="0.2">
      <c r="A56" s="21">
        <v>42</v>
      </c>
      <c r="B56" s="22">
        <f>Absterbeordnung!B50</f>
        <v>96954.207724784486</v>
      </c>
      <c r="C56" s="15">
        <f t="shared" si="18"/>
        <v>0.4353041283979589</v>
      </c>
      <c r="D56" s="14">
        <f t="shared" si="19"/>
        <v>42204.566888151967</v>
      </c>
      <c r="E56" s="14">
        <f>SUM(D56:$D$127)</f>
        <v>1066383.1077604888</v>
      </c>
      <c r="F56" s="16">
        <f t="shared" si="20"/>
        <v>25.267007492022223</v>
      </c>
      <c r="G56" s="5"/>
      <c r="H56" s="14">
        <f t="shared" si="13"/>
        <v>96954.207724784486</v>
      </c>
      <c r="I56" s="15">
        <f t="shared" si="21"/>
        <v>0.4353041283979589</v>
      </c>
      <c r="J56" s="14">
        <f t="shared" si="22"/>
        <v>42204.566888151967</v>
      </c>
      <c r="K56" s="14">
        <f>SUM($J56:J$127)</f>
        <v>1066383.1077604888</v>
      </c>
      <c r="L56" s="16">
        <f t="shared" si="23"/>
        <v>25.267007492022223</v>
      </c>
      <c r="M56" s="16"/>
      <c r="N56" s="6">
        <v>42</v>
      </c>
      <c r="O56" s="6">
        <f t="shared" si="14"/>
        <v>52</v>
      </c>
      <c r="P56" s="6">
        <f t="shared" si="15"/>
        <v>96954.207724784486</v>
      </c>
      <c r="Q56" s="6">
        <f t="shared" si="16"/>
        <v>96954.207724784486</v>
      </c>
      <c r="R56" s="5">
        <f t="shared" si="17"/>
        <v>98182.053448948049</v>
      </c>
      <c r="S56" s="5">
        <f t="shared" si="24"/>
        <v>4143731042.0022388</v>
      </c>
      <c r="T56" s="20">
        <f>SUM(S56:$S$136)</f>
        <v>97984643651.093246</v>
      </c>
      <c r="U56" s="6">
        <f t="shared" si="25"/>
        <v>23.646477693143751</v>
      </c>
    </row>
    <row r="57" spans="1:21" x14ac:dyDescent="0.2">
      <c r="A57" s="21">
        <v>43</v>
      </c>
      <c r="B57" s="22">
        <f>Absterbeordnung!B51</f>
        <v>96740.37100958261</v>
      </c>
      <c r="C57" s="15">
        <f t="shared" si="18"/>
        <v>0.4267687533313323</v>
      </c>
      <c r="D57" s="14">
        <f t="shared" si="19"/>
        <v>41285.767532570128</v>
      </c>
      <c r="E57" s="14">
        <f>SUM(D57:$D$127)</f>
        <v>1024178.5408723367</v>
      </c>
      <c r="F57" s="16">
        <f t="shared" si="20"/>
        <v>24.807060691420297</v>
      </c>
      <c r="G57" s="5"/>
      <c r="H57" s="14">
        <f t="shared" si="13"/>
        <v>96740.37100958261</v>
      </c>
      <c r="I57" s="15">
        <f t="shared" si="21"/>
        <v>0.4267687533313323</v>
      </c>
      <c r="J57" s="14">
        <f t="shared" si="22"/>
        <v>41285.767532570128</v>
      </c>
      <c r="K57" s="14">
        <f>SUM($J57:J$127)</f>
        <v>1024178.5408723367</v>
      </c>
      <c r="L57" s="16">
        <f t="shared" si="23"/>
        <v>24.807060691420297</v>
      </c>
      <c r="M57" s="16"/>
      <c r="N57" s="6">
        <v>43</v>
      </c>
      <c r="O57" s="6">
        <f t="shared" si="14"/>
        <v>53</v>
      </c>
      <c r="P57" s="6">
        <f t="shared" si="15"/>
        <v>96740.37100958261</v>
      </c>
      <c r="Q57" s="6">
        <f t="shared" si="16"/>
        <v>96740.37100958261</v>
      </c>
      <c r="R57" s="5">
        <f t="shared" si="17"/>
        <v>98101.617357629759</v>
      </c>
      <c r="S57" s="5">
        <f t="shared" si="24"/>
        <v>4050200568.7962489</v>
      </c>
      <c r="T57" s="20">
        <f>SUM(S57:$S$136)</f>
        <v>93840912609.091003</v>
      </c>
      <c r="U57" s="6">
        <f t="shared" si="25"/>
        <v>23.169448281664049</v>
      </c>
    </row>
    <row r="58" spans="1:21" x14ac:dyDescent="0.2">
      <c r="A58" s="21">
        <v>44</v>
      </c>
      <c r="B58" s="22">
        <f>Absterbeordnung!B52</f>
        <v>96500.887351161524</v>
      </c>
      <c r="C58" s="15">
        <f t="shared" si="18"/>
        <v>0.41840073856012966</v>
      </c>
      <c r="D58" s="14">
        <f t="shared" si="19"/>
        <v>40376.042539433853</v>
      </c>
      <c r="E58" s="14">
        <f>SUM(D58:$D$127)</f>
        <v>982892.77333976666</v>
      </c>
      <c r="F58" s="16">
        <f t="shared" si="20"/>
        <v>24.343464874741255</v>
      </c>
      <c r="G58" s="5"/>
      <c r="H58" s="14">
        <f t="shared" si="13"/>
        <v>96500.887351161524</v>
      </c>
      <c r="I58" s="15">
        <f t="shared" si="21"/>
        <v>0.41840073856012966</v>
      </c>
      <c r="J58" s="14">
        <f t="shared" si="22"/>
        <v>40376.042539433853</v>
      </c>
      <c r="K58" s="14">
        <f>SUM($J58:J$127)</f>
        <v>982892.77333976666</v>
      </c>
      <c r="L58" s="16">
        <f t="shared" si="23"/>
        <v>24.343464874741255</v>
      </c>
      <c r="M58" s="16"/>
      <c r="N58" s="6">
        <v>44</v>
      </c>
      <c r="O58" s="6">
        <f t="shared" si="14"/>
        <v>54</v>
      </c>
      <c r="P58" s="6">
        <f t="shared" si="15"/>
        <v>96500.887351161524</v>
      </c>
      <c r="Q58" s="6">
        <f t="shared" si="16"/>
        <v>96500.887351161524</v>
      </c>
      <c r="R58" s="5">
        <f t="shared" si="17"/>
        <v>98015.561929163072</v>
      </c>
      <c r="S58" s="5">
        <f t="shared" si="24"/>
        <v>3957480497.9784017</v>
      </c>
      <c r="T58" s="20">
        <f>SUM(S58:$S$136)</f>
        <v>89790712040.294754</v>
      </c>
      <c r="U58" s="6">
        <f t="shared" si="25"/>
        <v>22.688857743244096</v>
      </c>
    </row>
    <row r="59" spans="1:21" x14ac:dyDescent="0.2">
      <c r="A59" s="21">
        <v>45</v>
      </c>
      <c r="B59" s="22">
        <f>Absterbeordnung!B53</f>
        <v>96241.990577538803</v>
      </c>
      <c r="C59" s="15">
        <f t="shared" si="18"/>
        <v>0.41019680250993107</v>
      </c>
      <c r="D59" s="14">
        <f t="shared" si="19"/>
        <v>39478.156802097328</v>
      </c>
      <c r="E59" s="14">
        <f>SUM(D59:$D$127)</f>
        <v>942516.73080033285</v>
      </c>
      <c r="F59" s="16">
        <f t="shared" si="20"/>
        <v>23.87438541077633</v>
      </c>
      <c r="G59" s="5"/>
      <c r="H59" s="14">
        <f t="shared" si="13"/>
        <v>96241.990577538803</v>
      </c>
      <c r="I59" s="15">
        <f t="shared" si="21"/>
        <v>0.41019680250993107</v>
      </c>
      <c r="J59" s="14">
        <f t="shared" si="22"/>
        <v>39478.156802097328</v>
      </c>
      <c r="K59" s="14">
        <f>SUM($J59:J$127)</f>
        <v>942516.73080033285</v>
      </c>
      <c r="L59" s="16">
        <f t="shared" si="23"/>
        <v>23.87438541077633</v>
      </c>
      <c r="M59" s="16"/>
      <c r="N59" s="6">
        <v>45</v>
      </c>
      <c r="O59" s="6">
        <f t="shared" si="14"/>
        <v>55</v>
      </c>
      <c r="P59" s="6">
        <f t="shared" si="15"/>
        <v>96241.990577538803</v>
      </c>
      <c r="Q59" s="6">
        <f t="shared" si="16"/>
        <v>96241.990577538803</v>
      </c>
      <c r="R59" s="5">
        <f t="shared" si="17"/>
        <v>97921.948413076112</v>
      </c>
      <c r="S59" s="5">
        <f t="shared" si="24"/>
        <v>3865778033.818305</v>
      </c>
      <c r="T59" s="20">
        <f>SUM(S59:$S$136)</f>
        <v>85833231542.31636</v>
      </c>
      <c r="U59" s="6">
        <f t="shared" si="25"/>
        <v>22.203352285474391</v>
      </c>
    </row>
    <row r="60" spans="1:21" x14ac:dyDescent="0.2">
      <c r="A60" s="21">
        <v>46</v>
      </c>
      <c r="B60" s="22">
        <f>Absterbeordnung!B54</f>
        <v>95945.84816873791</v>
      </c>
      <c r="C60" s="15">
        <f t="shared" si="18"/>
        <v>0.40215372795091275</v>
      </c>
      <c r="D60" s="14">
        <f t="shared" si="19"/>
        <v>38584.980522470207</v>
      </c>
      <c r="E60" s="14">
        <f>SUM(D60:$D$127)</f>
        <v>903038.5739982354</v>
      </c>
      <c r="F60" s="16">
        <f t="shared" si="20"/>
        <v>23.40388829462659</v>
      </c>
      <c r="G60" s="5"/>
      <c r="H60" s="14">
        <f t="shared" si="13"/>
        <v>95945.84816873791</v>
      </c>
      <c r="I60" s="15">
        <f t="shared" si="21"/>
        <v>0.40215372795091275</v>
      </c>
      <c r="J60" s="14">
        <f t="shared" si="22"/>
        <v>38584.980522470207</v>
      </c>
      <c r="K60" s="14">
        <f>SUM($J60:J$127)</f>
        <v>903038.5739982354</v>
      </c>
      <c r="L60" s="16">
        <f t="shared" si="23"/>
        <v>23.40388829462659</v>
      </c>
      <c r="M60" s="16"/>
      <c r="N60" s="6">
        <v>46</v>
      </c>
      <c r="O60" s="6">
        <f t="shared" si="14"/>
        <v>56</v>
      </c>
      <c r="P60" s="6">
        <f t="shared" si="15"/>
        <v>95945.84816873791</v>
      </c>
      <c r="Q60" s="6">
        <f t="shared" si="16"/>
        <v>95945.84816873791</v>
      </c>
      <c r="R60" s="5">
        <f t="shared" si="17"/>
        <v>97819.473668010294</v>
      </c>
      <c r="S60" s="5">
        <f t="shared" si="24"/>
        <v>3774362486.1984639</v>
      </c>
      <c r="T60" s="20">
        <f>SUM(S60:$S$136)</f>
        <v>81967453508.498062</v>
      </c>
      <c r="U60" s="6">
        <f t="shared" si="25"/>
        <v>21.71690022042786</v>
      </c>
    </row>
    <row r="61" spans="1:21" x14ac:dyDescent="0.2">
      <c r="A61" s="21">
        <v>47</v>
      </c>
      <c r="B61" s="22">
        <f>Absterbeordnung!B55</f>
        <v>95620.182535144413</v>
      </c>
      <c r="C61" s="15">
        <f t="shared" si="18"/>
        <v>0.39426836073618909</v>
      </c>
      <c r="D61" s="14">
        <f t="shared" si="19"/>
        <v>37700.012621426569</v>
      </c>
      <c r="E61" s="14">
        <f>SUM(D61:$D$127)</f>
        <v>864453.5934757652</v>
      </c>
      <c r="F61" s="16">
        <f t="shared" si="20"/>
        <v>22.929795863900011</v>
      </c>
      <c r="G61" s="5"/>
      <c r="H61" s="14">
        <f t="shared" si="13"/>
        <v>95620.182535144413</v>
      </c>
      <c r="I61" s="15">
        <f t="shared" si="21"/>
        <v>0.39426836073618909</v>
      </c>
      <c r="J61" s="14">
        <f t="shared" si="22"/>
        <v>37700.012621426569</v>
      </c>
      <c r="K61" s="14">
        <f>SUM($J61:J$127)</f>
        <v>864453.5934757652</v>
      </c>
      <c r="L61" s="16">
        <f t="shared" si="23"/>
        <v>22.929795863900011</v>
      </c>
      <c r="M61" s="16"/>
      <c r="N61" s="6">
        <v>47</v>
      </c>
      <c r="O61" s="6">
        <f t="shared" si="14"/>
        <v>57</v>
      </c>
      <c r="P61" s="6">
        <f t="shared" si="15"/>
        <v>95620.182535144413</v>
      </c>
      <c r="Q61" s="6">
        <f t="shared" si="16"/>
        <v>95620.182535144413</v>
      </c>
      <c r="R61" s="5">
        <f t="shared" si="17"/>
        <v>97709.05092805103</v>
      </c>
      <c r="S61" s="5">
        <f t="shared" si="24"/>
        <v>3683632453.2151351</v>
      </c>
      <c r="T61" s="20">
        <f>SUM(S61:$S$136)</f>
        <v>78193091022.299591</v>
      </c>
      <c r="U61" s="6">
        <f t="shared" si="25"/>
        <v>21.227169652621388</v>
      </c>
    </row>
    <row r="62" spans="1:21" x14ac:dyDescent="0.2">
      <c r="A62" s="21">
        <v>48</v>
      </c>
      <c r="B62" s="22">
        <f>Absterbeordnung!B56</f>
        <v>95261.797415793524</v>
      </c>
      <c r="C62" s="15">
        <f t="shared" si="18"/>
        <v>0.38653760856489122</v>
      </c>
      <c r="D62" s="14">
        <f t="shared" si="19"/>
        <v>36822.267360693964</v>
      </c>
      <c r="E62" s="14">
        <f>SUM(D62:$D$127)</f>
        <v>826753.58085433871</v>
      </c>
      <c r="F62" s="16">
        <f t="shared" si="20"/>
        <v>22.452544074916453</v>
      </c>
      <c r="G62" s="5"/>
      <c r="H62" s="14">
        <f t="shared" si="13"/>
        <v>95261.797415793524</v>
      </c>
      <c r="I62" s="15">
        <f t="shared" si="21"/>
        <v>0.38653760856489122</v>
      </c>
      <c r="J62" s="14">
        <f t="shared" si="22"/>
        <v>36822.267360693964</v>
      </c>
      <c r="K62" s="14">
        <f>SUM($J62:J$127)</f>
        <v>826753.58085433871</v>
      </c>
      <c r="L62" s="16">
        <f t="shared" si="23"/>
        <v>22.452544074916453</v>
      </c>
      <c r="M62" s="16"/>
      <c r="N62" s="6">
        <v>48</v>
      </c>
      <c r="O62" s="6">
        <f t="shared" si="14"/>
        <v>58</v>
      </c>
      <c r="P62" s="6">
        <f t="shared" si="15"/>
        <v>95261.797415793524</v>
      </c>
      <c r="Q62" s="6">
        <f t="shared" si="16"/>
        <v>95261.797415793524</v>
      </c>
      <c r="R62" s="5">
        <f t="shared" si="17"/>
        <v>97591.004472415123</v>
      </c>
      <c r="S62" s="5">
        <f t="shared" si="24"/>
        <v>3593522058.6819496</v>
      </c>
      <c r="T62" s="20">
        <f>SUM(S62:$S$136)</f>
        <v>74509458569.084473</v>
      </c>
      <c r="U62" s="6">
        <f t="shared" si="25"/>
        <v>20.734381855002006</v>
      </c>
    </row>
    <row r="63" spans="1:21" x14ac:dyDescent="0.2">
      <c r="A63" s="21">
        <v>49</v>
      </c>
      <c r="B63" s="22">
        <f>Absterbeordnung!B57</f>
        <v>94872.893601980031</v>
      </c>
      <c r="C63" s="15">
        <f t="shared" si="18"/>
        <v>0.37895843976950117</v>
      </c>
      <c r="D63" s="14">
        <f t="shared" si="19"/>
        <v>35952.883735824245</v>
      </c>
      <c r="E63" s="14">
        <f>SUM(D63:$D$127)</f>
        <v>789931.3134936447</v>
      </c>
      <c r="F63" s="16">
        <f t="shared" si="20"/>
        <v>21.971292186126917</v>
      </c>
      <c r="G63" s="5"/>
      <c r="H63" s="14">
        <f t="shared" si="13"/>
        <v>94872.893601980031</v>
      </c>
      <c r="I63" s="15">
        <f t="shared" si="21"/>
        <v>0.37895843976950117</v>
      </c>
      <c r="J63" s="14">
        <f t="shared" si="22"/>
        <v>35952.883735824245</v>
      </c>
      <c r="K63" s="14">
        <f>SUM($J63:J$127)</f>
        <v>789931.3134936447</v>
      </c>
      <c r="L63" s="16">
        <f t="shared" si="23"/>
        <v>21.971292186126917</v>
      </c>
      <c r="M63" s="16"/>
      <c r="N63" s="6">
        <v>49</v>
      </c>
      <c r="O63" s="6">
        <f t="shared" si="14"/>
        <v>59</v>
      </c>
      <c r="P63" s="6">
        <f t="shared" si="15"/>
        <v>94872.893601980031</v>
      </c>
      <c r="Q63" s="6">
        <f t="shared" si="16"/>
        <v>94872.893601980031</v>
      </c>
      <c r="R63" s="5">
        <f t="shared" si="17"/>
        <v>97456.527891253951</v>
      </c>
      <c r="S63" s="5">
        <f t="shared" si="24"/>
        <v>3503843216.5713658</v>
      </c>
      <c r="T63" s="20">
        <f>SUM(S63:$S$136)</f>
        <v>70915936510.402496</v>
      </c>
      <c r="U63" s="6">
        <f t="shared" si="25"/>
        <v>20.239471953256015</v>
      </c>
    </row>
    <row r="64" spans="1:21" x14ac:dyDescent="0.2">
      <c r="A64" s="21">
        <v>50</v>
      </c>
      <c r="B64" s="22">
        <f>Absterbeordnung!B58</f>
        <v>94447.07197333264</v>
      </c>
      <c r="C64" s="15">
        <f t="shared" si="18"/>
        <v>0.37152788212696192</v>
      </c>
      <c r="D64" s="14">
        <f t="shared" si="19"/>
        <v>35089.72062334502</v>
      </c>
      <c r="E64" s="14">
        <f>SUM(D64:$D$127)</f>
        <v>753978.42975782044</v>
      </c>
      <c r="F64" s="16">
        <f t="shared" si="20"/>
        <v>21.487159668527035</v>
      </c>
      <c r="G64" s="5"/>
      <c r="H64" s="14">
        <f t="shared" si="13"/>
        <v>94447.07197333264</v>
      </c>
      <c r="I64" s="15">
        <f t="shared" si="21"/>
        <v>0.37152788212696192</v>
      </c>
      <c r="J64" s="14">
        <f t="shared" si="22"/>
        <v>35089.72062334502</v>
      </c>
      <c r="K64" s="14">
        <f>SUM($J64:J$127)</f>
        <v>753978.42975782044</v>
      </c>
      <c r="L64" s="16">
        <f t="shared" si="23"/>
        <v>21.487159668527035</v>
      </c>
      <c r="M64" s="16"/>
      <c r="N64" s="6">
        <v>50</v>
      </c>
      <c r="O64" s="6">
        <f t="shared" si="14"/>
        <v>60</v>
      </c>
      <c r="P64" s="6">
        <f t="shared" si="15"/>
        <v>94447.07197333264</v>
      </c>
      <c r="Q64" s="6">
        <f t="shared" si="16"/>
        <v>94447.07197333264</v>
      </c>
      <c r="R64" s="5">
        <f t="shared" si="17"/>
        <v>97306.320491212522</v>
      </c>
      <c r="S64" s="5">
        <f t="shared" si="24"/>
        <v>3414451600.9223204</v>
      </c>
      <c r="T64" s="20">
        <f>SUM(S64:$S$136)</f>
        <v>67412093293.831078</v>
      </c>
      <c r="U64" s="6">
        <f t="shared" si="25"/>
        <v>19.743168500505778</v>
      </c>
    </row>
    <row r="65" spans="1:21" x14ac:dyDescent="0.2">
      <c r="A65" s="21">
        <v>51</v>
      </c>
      <c r="B65" s="22">
        <f>Absterbeordnung!B59</f>
        <v>93979.055598289895</v>
      </c>
      <c r="C65" s="15">
        <f t="shared" si="18"/>
        <v>0.36424302169309997</v>
      </c>
      <c r="D65" s="14">
        <f t="shared" si="19"/>
        <v>34231.215186984955</v>
      </c>
      <c r="E65" s="14">
        <f>SUM(D65:$D$127)</f>
        <v>718888.70913447544</v>
      </c>
      <c r="F65" s="16">
        <f t="shared" si="20"/>
        <v>21.000969588944187</v>
      </c>
      <c r="G65" s="5"/>
      <c r="H65" s="14">
        <f t="shared" si="13"/>
        <v>93979.055598289895</v>
      </c>
      <c r="I65" s="15">
        <f t="shared" si="21"/>
        <v>0.36424302169309997</v>
      </c>
      <c r="J65" s="14">
        <f t="shared" si="22"/>
        <v>34231.215186984955</v>
      </c>
      <c r="K65" s="14">
        <f>SUM($J65:J$127)</f>
        <v>718888.70913447544</v>
      </c>
      <c r="L65" s="16">
        <f t="shared" si="23"/>
        <v>21.000969588944187</v>
      </c>
      <c r="M65" s="16"/>
      <c r="N65" s="6">
        <v>51</v>
      </c>
      <c r="O65" s="6">
        <f t="shared" si="14"/>
        <v>61</v>
      </c>
      <c r="P65" s="6">
        <f t="shared" si="15"/>
        <v>93979.055598289895</v>
      </c>
      <c r="Q65" s="6">
        <f t="shared" si="16"/>
        <v>93979.055598289895</v>
      </c>
      <c r="R65" s="5">
        <f t="shared" si="17"/>
        <v>97138.740626397004</v>
      </c>
      <c r="S65" s="5">
        <f t="shared" si="24"/>
        <v>3325177133.3749132</v>
      </c>
      <c r="T65" s="20">
        <f>SUM(S65:$S$136)</f>
        <v>63997641692.90876</v>
      </c>
      <c r="U65" s="6">
        <f t="shared" si="25"/>
        <v>19.246385718992926</v>
      </c>
    </row>
    <row r="66" spans="1:21" x14ac:dyDescent="0.2">
      <c r="A66" s="21">
        <v>52</v>
      </c>
      <c r="B66" s="22">
        <f>Absterbeordnung!B60</f>
        <v>93492.169068485528</v>
      </c>
      <c r="C66" s="15">
        <f t="shared" si="18"/>
        <v>0.35710100165990188</v>
      </c>
      <c r="D66" s="14">
        <f t="shared" si="19"/>
        <v>33386.147221713079</v>
      </c>
      <c r="E66" s="14">
        <f>SUM(D66:$D$127)</f>
        <v>684657.49394749035</v>
      </c>
      <c r="F66" s="16">
        <f t="shared" si="20"/>
        <v>20.507232817275039</v>
      </c>
      <c r="G66" s="5"/>
      <c r="H66" s="14">
        <f t="shared" si="13"/>
        <v>93492.169068485528</v>
      </c>
      <c r="I66" s="15">
        <f t="shared" si="21"/>
        <v>0.35710100165990188</v>
      </c>
      <c r="J66" s="14">
        <f t="shared" si="22"/>
        <v>33386.147221713079</v>
      </c>
      <c r="K66" s="14">
        <f>SUM($J66:J$127)</f>
        <v>684657.49394749035</v>
      </c>
      <c r="L66" s="16">
        <f t="shared" si="23"/>
        <v>20.507232817275039</v>
      </c>
      <c r="M66" s="16"/>
      <c r="N66" s="6">
        <v>52</v>
      </c>
      <c r="O66" s="6">
        <f t="shared" si="14"/>
        <v>62</v>
      </c>
      <c r="P66" s="6">
        <f t="shared" si="15"/>
        <v>93492.169068485528</v>
      </c>
      <c r="Q66" s="6">
        <f t="shared" si="16"/>
        <v>93492.169068485528</v>
      </c>
      <c r="R66" s="5">
        <f t="shared" si="17"/>
        <v>96954.207724784486</v>
      </c>
      <c r="S66" s="5">
        <f t="shared" si="24"/>
        <v>3236927452.8642063</v>
      </c>
      <c r="T66" s="20">
        <f>SUM(S66:$S$136)</f>
        <v>60672464559.533836</v>
      </c>
      <c r="U66" s="6">
        <f t="shared" si="25"/>
        <v>18.743844415125089</v>
      </c>
    </row>
    <row r="67" spans="1:21" x14ac:dyDescent="0.2">
      <c r="A67" s="21">
        <v>53</v>
      </c>
      <c r="B67" s="22">
        <f>Absterbeordnung!B61</f>
        <v>92943.85099684757</v>
      </c>
      <c r="C67" s="15">
        <f t="shared" si="18"/>
        <v>0.35009902123519798</v>
      </c>
      <c r="D67" s="14">
        <f t="shared" si="19"/>
        <v>32539.551263826415</v>
      </c>
      <c r="E67" s="14">
        <f>SUM(D67:$D$127)</f>
        <v>651271.34672577749</v>
      </c>
      <c r="F67" s="16">
        <f t="shared" si="20"/>
        <v>20.014761157747838</v>
      </c>
      <c r="G67" s="5"/>
      <c r="H67" s="14">
        <f t="shared" si="13"/>
        <v>92943.85099684757</v>
      </c>
      <c r="I67" s="15">
        <f t="shared" si="21"/>
        <v>0.35009902123519798</v>
      </c>
      <c r="J67" s="14">
        <f t="shared" si="22"/>
        <v>32539.551263826415</v>
      </c>
      <c r="K67" s="14">
        <f>SUM($J67:J$127)</f>
        <v>651271.34672577749</v>
      </c>
      <c r="L67" s="16">
        <f t="shared" si="23"/>
        <v>20.014761157747838</v>
      </c>
      <c r="M67" s="16"/>
      <c r="N67" s="6">
        <v>53</v>
      </c>
      <c r="O67" s="6">
        <f t="shared" si="14"/>
        <v>63</v>
      </c>
      <c r="P67" s="6">
        <f t="shared" si="15"/>
        <v>92943.85099684757</v>
      </c>
      <c r="Q67" s="6">
        <f t="shared" si="16"/>
        <v>92943.85099684757</v>
      </c>
      <c r="R67" s="5">
        <f t="shared" si="17"/>
        <v>96740.37100958261</v>
      </c>
      <c r="S67" s="5">
        <f t="shared" si="24"/>
        <v>3147888261.7479</v>
      </c>
      <c r="T67" s="20">
        <f>SUM(S67:$S$136)</f>
        <v>57435537106.66964</v>
      </c>
      <c r="U67" s="6">
        <f t="shared" si="25"/>
        <v>18.245735658602417</v>
      </c>
    </row>
    <row r="68" spans="1:21" x14ac:dyDescent="0.2">
      <c r="A68" s="21">
        <v>54</v>
      </c>
      <c r="B68" s="22">
        <f>Absterbeordnung!B62</f>
        <v>92359.642925907174</v>
      </c>
      <c r="C68" s="15">
        <f t="shared" si="18"/>
        <v>0.34323433454431168</v>
      </c>
      <c r="D68" s="14">
        <f t="shared" si="19"/>
        <v>31701.000578423991</v>
      </c>
      <c r="E68" s="14">
        <f>SUM(D68:$D$127)</f>
        <v>618731.79546195106</v>
      </c>
      <c r="F68" s="16">
        <f t="shared" si="20"/>
        <v>19.517737111524042</v>
      </c>
      <c r="G68" s="5"/>
      <c r="H68" s="14">
        <f t="shared" si="13"/>
        <v>92359.642925907174</v>
      </c>
      <c r="I68" s="15">
        <f t="shared" si="21"/>
        <v>0.34323433454431168</v>
      </c>
      <c r="J68" s="14">
        <f t="shared" si="22"/>
        <v>31701.000578423991</v>
      </c>
      <c r="K68" s="14">
        <f>SUM($J68:J$127)</f>
        <v>618731.79546195106</v>
      </c>
      <c r="L68" s="16">
        <f t="shared" si="23"/>
        <v>19.517737111524042</v>
      </c>
      <c r="M68" s="16"/>
      <c r="N68" s="6">
        <v>54</v>
      </c>
      <c r="O68" s="6">
        <f t="shared" si="14"/>
        <v>64</v>
      </c>
      <c r="P68" s="6">
        <f t="shared" si="15"/>
        <v>92359.642925907174</v>
      </c>
      <c r="Q68" s="6">
        <f t="shared" si="16"/>
        <v>92359.642925907174</v>
      </c>
      <c r="R68" s="5">
        <f t="shared" si="17"/>
        <v>96500.887351161524</v>
      </c>
      <c r="S68" s="5">
        <f t="shared" si="24"/>
        <v>3059174685.7375998</v>
      </c>
      <c r="T68" s="20">
        <f>SUM(S68:$S$136)</f>
        <v>54287648844.92173</v>
      </c>
      <c r="U68" s="6">
        <f t="shared" si="25"/>
        <v>17.745847956319761</v>
      </c>
    </row>
    <row r="69" spans="1:21" x14ac:dyDescent="0.2">
      <c r="A69" s="21">
        <v>55</v>
      </c>
      <c r="B69" s="22">
        <f>Absterbeordnung!B63</f>
        <v>91732.516235085626</v>
      </c>
      <c r="C69" s="15">
        <f t="shared" si="18"/>
        <v>0.33650424955324687</v>
      </c>
      <c r="D69" s="14">
        <f t="shared" si="19"/>
        <v>30868.381535318524</v>
      </c>
      <c r="E69" s="14">
        <f>SUM(D69:$D$127)</f>
        <v>587030.79488352721</v>
      </c>
      <c r="F69" s="16">
        <f t="shared" si="20"/>
        <v>19.017219746745294</v>
      </c>
      <c r="G69" s="5"/>
      <c r="H69" s="14">
        <f t="shared" si="13"/>
        <v>91732.516235085626</v>
      </c>
      <c r="I69" s="15">
        <f t="shared" si="21"/>
        <v>0.33650424955324687</v>
      </c>
      <c r="J69" s="14">
        <f t="shared" si="22"/>
        <v>30868.381535318524</v>
      </c>
      <c r="K69" s="14">
        <f>SUM($J69:J$127)</f>
        <v>587030.79488352721</v>
      </c>
      <c r="L69" s="16">
        <f t="shared" si="23"/>
        <v>19.017219746745294</v>
      </c>
      <c r="M69" s="16"/>
      <c r="N69" s="6">
        <v>55</v>
      </c>
      <c r="O69" s="6">
        <f t="shared" si="14"/>
        <v>65</v>
      </c>
      <c r="P69" s="6">
        <f t="shared" si="15"/>
        <v>91732.516235085626</v>
      </c>
      <c r="Q69" s="6">
        <f t="shared" si="16"/>
        <v>91732.516235085626</v>
      </c>
      <c r="R69" s="5">
        <f t="shared" si="17"/>
        <v>96241.990577538803</v>
      </c>
      <c r="S69" s="5">
        <f t="shared" si="24"/>
        <v>2970834484.8659978</v>
      </c>
      <c r="T69" s="20">
        <f>SUM(S69:$S$136)</f>
        <v>51228474159.184128</v>
      </c>
      <c r="U69" s="6">
        <f t="shared" si="25"/>
        <v>17.243799484674028</v>
      </c>
    </row>
    <row r="70" spans="1:21" x14ac:dyDescent="0.2">
      <c r="A70" s="21">
        <v>56</v>
      </c>
      <c r="B70" s="22">
        <f>Absterbeordnung!B64</f>
        <v>91045.861340367192</v>
      </c>
      <c r="C70" s="15">
        <f t="shared" si="18"/>
        <v>0.3299061270129871</v>
      </c>
      <c r="D70" s="14">
        <f t="shared" si="19"/>
        <v>30036.58749536199</v>
      </c>
      <c r="E70" s="14">
        <f>SUM(D70:$D$127)</f>
        <v>556162.41334820876</v>
      </c>
      <c r="F70" s="16">
        <f t="shared" si="20"/>
        <v>18.51616510810647</v>
      </c>
      <c r="G70" s="5"/>
      <c r="H70" s="14">
        <f t="shared" si="13"/>
        <v>91045.861340367192</v>
      </c>
      <c r="I70" s="15">
        <f t="shared" si="21"/>
        <v>0.3299061270129871</v>
      </c>
      <c r="J70" s="14">
        <f t="shared" si="22"/>
        <v>30036.58749536199</v>
      </c>
      <c r="K70" s="14">
        <f>SUM($J70:J$127)</f>
        <v>556162.41334820876</v>
      </c>
      <c r="L70" s="16">
        <f t="shared" si="23"/>
        <v>18.51616510810647</v>
      </c>
      <c r="M70" s="16"/>
      <c r="N70" s="6">
        <v>56</v>
      </c>
      <c r="O70" s="6">
        <f t="shared" si="14"/>
        <v>66</v>
      </c>
      <c r="P70" s="6">
        <f t="shared" si="15"/>
        <v>91045.861340367192</v>
      </c>
      <c r="Q70" s="6">
        <f t="shared" si="16"/>
        <v>91045.861340367192</v>
      </c>
      <c r="R70" s="5">
        <f t="shared" si="17"/>
        <v>95945.84816873791</v>
      </c>
      <c r="S70" s="5">
        <f t="shared" si="24"/>
        <v>2881885863.3370132</v>
      </c>
      <c r="T70" s="20">
        <f>SUM(S70:$S$136)</f>
        <v>48257639674.31813</v>
      </c>
      <c r="U70" s="6">
        <f t="shared" si="25"/>
        <v>16.745159927478639</v>
      </c>
    </row>
    <row r="71" spans="1:21" x14ac:dyDescent="0.2">
      <c r="A71" s="21">
        <v>57</v>
      </c>
      <c r="B71" s="22">
        <f>Absterbeordnung!B65</f>
        <v>90332.850326472369</v>
      </c>
      <c r="C71" s="15">
        <f t="shared" si="18"/>
        <v>0.32343737942449713</v>
      </c>
      <c r="D71" s="14">
        <f t="shared" si="19"/>
        <v>29217.020385539552</v>
      </c>
      <c r="E71" s="14">
        <f>SUM(D71:$D$127)</f>
        <v>526125.82585284673</v>
      </c>
      <c r="F71" s="16">
        <f t="shared" si="20"/>
        <v>18.007511337920118</v>
      </c>
      <c r="G71" s="5"/>
      <c r="H71" s="14">
        <f t="shared" si="13"/>
        <v>90332.850326472369</v>
      </c>
      <c r="I71" s="15">
        <f t="shared" si="21"/>
        <v>0.32343737942449713</v>
      </c>
      <c r="J71" s="14">
        <f t="shared" si="22"/>
        <v>29217.020385539552</v>
      </c>
      <c r="K71" s="14">
        <f>SUM($J71:J$127)</f>
        <v>526125.82585284673</v>
      </c>
      <c r="L71" s="16">
        <f t="shared" si="23"/>
        <v>18.007511337920118</v>
      </c>
      <c r="M71" s="16"/>
      <c r="N71" s="6">
        <v>57</v>
      </c>
      <c r="O71" s="6">
        <f t="shared" si="14"/>
        <v>67</v>
      </c>
      <c r="P71" s="6">
        <f t="shared" si="15"/>
        <v>90332.850326472369</v>
      </c>
      <c r="Q71" s="6">
        <f t="shared" si="16"/>
        <v>90332.850326472369</v>
      </c>
      <c r="R71" s="5">
        <f t="shared" si="17"/>
        <v>95620.182535144413</v>
      </c>
      <c r="S71" s="5">
        <f t="shared" si="24"/>
        <v>2793736822.3983274</v>
      </c>
      <c r="T71" s="20">
        <f>SUM(S71:$S$136)</f>
        <v>45375753810.981125</v>
      </c>
      <c r="U71" s="6">
        <f t="shared" si="25"/>
        <v>16.241957169046294</v>
      </c>
    </row>
    <row r="72" spans="1:21" x14ac:dyDescent="0.2">
      <c r="A72" s="21">
        <v>58</v>
      </c>
      <c r="B72" s="22">
        <f>Absterbeordnung!B66</f>
        <v>89551.218222495736</v>
      </c>
      <c r="C72" s="15">
        <f t="shared" si="18"/>
        <v>0.31709547002401678</v>
      </c>
      <c r="D72" s="14">
        <f t="shared" si="19"/>
        <v>28396.285633485582</v>
      </c>
      <c r="E72" s="14">
        <f>SUM(D72:$D$127)</f>
        <v>496908.80546730722</v>
      </c>
      <c r="F72" s="16">
        <f t="shared" si="20"/>
        <v>17.499077586448152</v>
      </c>
      <c r="G72" s="5"/>
      <c r="H72" s="14">
        <f t="shared" si="13"/>
        <v>89551.218222495736</v>
      </c>
      <c r="I72" s="15">
        <f t="shared" si="21"/>
        <v>0.31709547002401678</v>
      </c>
      <c r="J72" s="14">
        <f t="shared" si="22"/>
        <v>28396.285633485582</v>
      </c>
      <c r="K72" s="14">
        <f>SUM($J72:J$127)</f>
        <v>496908.80546730722</v>
      </c>
      <c r="L72" s="16">
        <f t="shared" si="23"/>
        <v>17.499077586448152</v>
      </c>
      <c r="M72" s="16"/>
      <c r="N72" s="6">
        <v>58</v>
      </c>
      <c r="O72" s="6">
        <f t="shared" si="14"/>
        <v>68</v>
      </c>
      <c r="P72" s="6">
        <f t="shared" si="15"/>
        <v>89551.218222495736</v>
      </c>
      <c r="Q72" s="6">
        <f t="shared" si="16"/>
        <v>89551.218222495736</v>
      </c>
      <c r="R72" s="5">
        <f t="shared" si="17"/>
        <v>95261.797415793524</v>
      </c>
      <c r="S72" s="5">
        <f t="shared" si="24"/>
        <v>2705081209.3781118</v>
      </c>
      <c r="T72" s="20">
        <f>SUM(S72:$S$136)</f>
        <v>42582016988.582794</v>
      </c>
      <c r="U72" s="6">
        <f t="shared" si="25"/>
        <v>15.741493024666806</v>
      </c>
    </row>
    <row r="73" spans="1:21" x14ac:dyDescent="0.2">
      <c r="A73" s="21">
        <v>59</v>
      </c>
      <c r="B73" s="22">
        <f>Absterbeordnung!B67</f>
        <v>88697.791204463123</v>
      </c>
      <c r="C73" s="15">
        <f t="shared" si="18"/>
        <v>0.3108779117882518</v>
      </c>
      <c r="D73" s="14">
        <f t="shared" si="19"/>
        <v>27574.184109873862</v>
      </c>
      <c r="E73" s="14">
        <f>SUM(D73:$D$127)</f>
        <v>468512.51983382157</v>
      </c>
      <c r="F73" s="16">
        <f t="shared" si="20"/>
        <v>16.990983956840083</v>
      </c>
      <c r="G73" s="5"/>
      <c r="H73" s="14">
        <f t="shared" si="13"/>
        <v>88697.791204463123</v>
      </c>
      <c r="I73" s="15">
        <f t="shared" si="21"/>
        <v>0.3108779117882518</v>
      </c>
      <c r="J73" s="14">
        <f t="shared" si="22"/>
        <v>27574.184109873862</v>
      </c>
      <c r="K73" s="14">
        <f>SUM($J73:J$127)</f>
        <v>468512.51983382157</v>
      </c>
      <c r="L73" s="16">
        <f t="shared" si="23"/>
        <v>16.990983956840083</v>
      </c>
      <c r="M73" s="16"/>
      <c r="N73" s="6">
        <v>59</v>
      </c>
      <c r="O73" s="6">
        <f t="shared" si="14"/>
        <v>69</v>
      </c>
      <c r="P73" s="6">
        <f t="shared" si="15"/>
        <v>88697.791204463123</v>
      </c>
      <c r="Q73" s="6">
        <f t="shared" si="16"/>
        <v>88697.791204463123</v>
      </c>
      <c r="R73" s="5">
        <f t="shared" si="17"/>
        <v>94872.893601980031</v>
      </c>
      <c r="S73" s="5">
        <f t="shared" si="24"/>
        <v>2616042635.2174716</v>
      </c>
      <c r="T73" s="20">
        <f>SUM(S73:$S$136)</f>
        <v>39876935779.204689</v>
      </c>
      <c r="U73" s="6">
        <f t="shared" si="25"/>
        <v>15.243228547721937</v>
      </c>
    </row>
    <row r="74" spans="1:21" x14ac:dyDescent="0.2">
      <c r="A74" s="21">
        <v>60</v>
      </c>
      <c r="B74" s="22">
        <f>Absterbeordnung!B68</f>
        <v>87765.47380161428</v>
      </c>
      <c r="C74" s="15">
        <f t="shared" si="18"/>
        <v>0.30478226645907031</v>
      </c>
      <c r="D74" s="14">
        <f t="shared" si="19"/>
        <v>26749.360022110159</v>
      </c>
      <c r="E74" s="14">
        <f>SUM(D74:$D$127)</f>
        <v>440938.33572394773</v>
      </c>
      <c r="F74" s="16">
        <f t="shared" si="20"/>
        <v>16.484070473442443</v>
      </c>
      <c r="G74" s="5"/>
      <c r="H74" s="14">
        <f t="shared" si="13"/>
        <v>87765.47380161428</v>
      </c>
      <c r="I74" s="15">
        <f t="shared" si="21"/>
        <v>0.30478226645907031</v>
      </c>
      <c r="J74" s="14">
        <f t="shared" si="22"/>
        <v>26749.360022110159</v>
      </c>
      <c r="K74" s="14">
        <f>SUM($J74:J$127)</f>
        <v>440938.33572394773</v>
      </c>
      <c r="L74" s="16">
        <f t="shared" si="23"/>
        <v>16.484070473442443</v>
      </c>
      <c r="M74" s="16"/>
      <c r="N74" s="6">
        <v>60</v>
      </c>
      <c r="O74" s="6">
        <f t="shared" si="14"/>
        <v>70</v>
      </c>
      <c r="P74" s="6">
        <f t="shared" si="15"/>
        <v>87765.47380161428</v>
      </c>
      <c r="Q74" s="6">
        <f t="shared" si="16"/>
        <v>87765.47380161428</v>
      </c>
      <c r="R74" s="5">
        <f t="shared" si="17"/>
        <v>94447.07197333264</v>
      </c>
      <c r="S74" s="5">
        <f t="shared" si="24"/>
        <v>2526398731.2488251</v>
      </c>
      <c r="T74" s="20">
        <f>SUM(S74:$S$136)</f>
        <v>37260893143.987213</v>
      </c>
      <c r="U74" s="6">
        <f t="shared" si="25"/>
        <v>14.748619322480726</v>
      </c>
    </row>
    <row r="75" spans="1:21" x14ac:dyDescent="0.2">
      <c r="A75" s="21">
        <v>61</v>
      </c>
      <c r="B75" s="22">
        <f>Absterbeordnung!B69</f>
        <v>86777.37977816409</v>
      </c>
      <c r="C75" s="15">
        <f t="shared" si="18"/>
        <v>0.29880614358732388</v>
      </c>
      <c r="D75" s="14">
        <f t="shared" si="19"/>
        <v>25929.614202125835</v>
      </c>
      <c r="E75" s="14">
        <f>SUM(D75:$D$127)</f>
        <v>414188.97570183763</v>
      </c>
      <c r="F75" s="16">
        <f t="shared" si="20"/>
        <v>15.973588055462869</v>
      </c>
      <c r="G75" s="5"/>
      <c r="H75" s="14">
        <f t="shared" si="13"/>
        <v>86777.37977816409</v>
      </c>
      <c r="I75" s="15">
        <f t="shared" si="21"/>
        <v>0.29880614358732388</v>
      </c>
      <c r="J75" s="14">
        <f t="shared" si="22"/>
        <v>25929.614202125835</v>
      </c>
      <c r="K75" s="14">
        <f>SUM($J75:J$127)</f>
        <v>414188.97570183763</v>
      </c>
      <c r="L75" s="16">
        <f t="shared" si="23"/>
        <v>15.973588055462869</v>
      </c>
      <c r="M75" s="16"/>
      <c r="N75" s="6">
        <v>61</v>
      </c>
      <c r="O75" s="6">
        <f t="shared" si="14"/>
        <v>71</v>
      </c>
      <c r="P75" s="6">
        <f t="shared" si="15"/>
        <v>86777.37977816409</v>
      </c>
      <c r="Q75" s="6">
        <f t="shared" si="16"/>
        <v>86777.37977816409</v>
      </c>
      <c r="R75" s="5">
        <f t="shared" si="17"/>
        <v>93979.055598289895</v>
      </c>
      <c r="S75" s="5">
        <f t="shared" si="24"/>
        <v>2436840654.7437911</v>
      </c>
      <c r="T75" s="20">
        <f>SUM(S75:$S$136)</f>
        <v>34734494412.738403</v>
      </c>
      <c r="U75" s="6">
        <f t="shared" si="25"/>
        <v>14.253904679865242</v>
      </c>
    </row>
    <row r="76" spans="1:21" x14ac:dyDescent="0.2">
      <c r="A76" s="21">
        <v>62</v>
      </c>
      <c r="B76" s="22">
        <f>Absterbeordnung!B70</f>
        <v>85735.078014739323</v>
      </c>
      <c r="C76" s="15">
        <f t="shared" si="18"/>
        <v>0.29294719959541554</v>
      </c>
      <c r="D76" s="14">
        <f t="shared" si="19"/>
        <v>25115.851011512364</v>
      </c>
      <c r="E76" s="14">
        <f>SUM(D76:$D$127)</f>
        <v>388259.36149971175</v>
      </c>
      <c r="F76" s="16">
        <f t="shared" si="20"/>
        <v>15.458738042431655</v>
      </c>
      <c r="G76" s="5"/>
      <c r="H76" s="14">
        <f t="shared" si="13"/>
        <v>85735.078014739323</v>
      </c>
      <c r="I76" s="15">
        <f t="shared" si="21"/>
        <v>0.29294719959541554</v>
      </c>
      <c r="J76" s="14">
        <f t="shared" si="22"/>
        <v>25115.851011512364</v>
      </c>
      <c r="K76" s="14">
        <f>SUM($J76:J$127)</f>
        <v>388259.36149971175</v>
      </c>
      <c r="L76" s="16">
        <f t="shared" si="23"/>
        <v>15.458738042431655</v>
      </c>
      <c r="M76" s="16"/>
      <c r="N76" s="6">
        <v>62</v>
      </c>
      <c r="O76" s="6">
        <f t="shared" si="14"/>
        <v>72</v>
      </c>
      <c r="P76" s="6">
        <f t="shared" si="15"/>
        <v>85735.078014739323</v>
      </c>
      <c r="Q76" s="6">
        <f t="shared" si="16"/>
        <v>85735.078014739323</v>
      </c>
      <c r="R76" s="5">
        <f t="shared" si="17"/>
        <v>93492.169068485528</v>
      </c>
      <c r="S76" s="5">
        <f t="shared" si="24"/>
        <v>2348135389.0672073</v>
      </c>
      <c r="T76" s="20">
        <f>SUM(S76:$S$136)</f>
        <v>32297653757.99461</v>
      </c>
      <c r="U76" s="6">
        <f t="shared" si="25"/>
        <v>13.754596054542152</v>
      </c>
    </row>
    <row r="77" spans="1:21" x14ac:dyDescent="0.2">
      <c r="A77" s="21">
        <v>63</v>
      </c>
      <c r="B77" s="22">
        <f>Absterbeordnung!B71</f>
        <v>84580.245028762467</v>
      </c>
      <c r="C77" s="15">
        <f t="shared" si="18"/>
        <v>0.28720313685825061</v>
      </c>
      <c r="D77" s="14">
        <f t="shared" si="19"/>
        <v>24291.711688500036</v>
      </c>
      <c r="E77" s="14">
        <f>SUM(D77:$D$127)</f>
        <v>363143.51048819942</v>
      </c>
      <c r="F77" s="16">
        <f t="shared" si="20"/>
        <v>14.949276327041028</v>
      </c>
      <c r="G77" s="5"/>
      <c r="H77" s="14">
        <f t="shared" si="13"/>
        <v>84580.245028762467</v>
      </c>
      <c r="I77" s="15">
        <f t="shared" si="21"/>
        <v>0.28720313685825061</v>
      </c>
      <c r="J77" s="14">
        <f t="shared" si="22"/>
        <v>24291.711688500036</v>
      </c>
      <c r="K77" s="14">
        <f>SUM($J77:J$127)</f>
        <v>363143.51048819942</v>
      </c>
      <c r="L77" s="16">
        <f t="shared" si="23"/>
        <v>14.949276327041028</v>
      </c>
      <c r="M77" s="16"/>
      <c r="N77" s="6">
        <v>63</v>
      </c>
      <c r="O77" s="6">
        <f t="shared" si="14"/>
        <v>73</v>
      </c>
      <c r="P77" s="6">
        <f t="shared" si="15"/>
        <v>84580.245028762467</v>
      </c>
      <c r="Q77" s="6">
        <f t="shared" si="16"/>
        <v>84580.245028762467</v>
      </c>
      <c r="R77" s="5">
        <f t="shared" si="17"/>
        <v>92943.85099684757</v>
      </c>
      <c r="S77" s="5">
        <f t="shared" si="24"/>
        <v>2257765231.6343279</v>
      </c>
      <c r="T77" s="20">
        <f>SUM(S77:$S$136)</f>
        <v>29949518368.927402</v>
      </c>
      <c r="U77" s="6">
        <f t="shared" si="25"/>
        <v>13.265116296988882</v>
      </c>
    </row>
    <row r="78" spans="1:21" x14ac:dyDescent="0.2">
      <c r="A78" s="21">
        <v>64</v>
      </c>
      <c r="B78" s="22">
        <f>Absterbeordnung!B72</f>
        <v>83357.982460484753</v>
      </c>
      <c r="C78" s="15">
        <f t="shared" si="18"/>
        <v>0.28157170280220639</v>
      </c>
      <c r="D78" s="14">
        <f t="shared" si="19"/>
        <v>23471.249063555148</v>
      </c>
      <c r="E78" s="14">
        <f>SUM(D78:$D$127)</f>
        <v>338851.79879969941</v>
      </c>
      <c r="F78" s="16">
        <f t="shared" si="20"/>
        <v>14.436888206595262</v>
      </c>
      <c r="G78" s="5"/>
      <c r="H78" s="14">
        <f t="shared" ref="H78:H109" si="26">B78</f>
        <v>83357.982460484753</v>
      </c>
      <c r="I78" s="15">
        <f t="shared" si="21"/>
        <v>0.28157170280220639</v>
      </c>
      <c r="J78" s="14">
        <f t="shared" si="22"/>
        <v>23471.249063555148</v>
      </c>
      <c r="K78" s="14">
        <f>SUM($J78:J$127)</f>
        <v>338851.79879969941</v>
      </c>
      <c r="L78" s="16">
        <f t="shared" si="23"/>
        <v>14.436888206595262</v>
      </c>
      <c r="M78" s="16"/>
      <c r="N78" s="6">
        <v>64</v>
      </c>
      <c r="O78" s="6">
        <f t="shared" ref="O78:O109" si="27">N78+$B$3</f>
        <v>74</v>
      </c>
      <c r="P78" s="6">
        <f t="shared" ref="P78:P109" si="28">B78</f>
        <v>83357.982460484753</v>
      </c>
      <c r="Q78" s="6">
        <f t="shared" ref="Q78:Q109" si="29">B78</f>
        <v>83357.982460484753</v>
      </c>
      <c r="R78" s="5">
        <f t="shared" ref="R78:R109" si="30">LOOKUP(N78,$O$14:$O$136,$Q$14:$Q$136)</f>
        <v>92359.642925907174</v>
      </c>
      <c r="S78" s="5">
        <f t="shared" si="24"/>
        <v>2167796182.5349865</v>
      </c>
      <c r="T78" s="20">
        <f>SUM(S78:$S$136)</f>
        <v>27691753137.293072</v>
      </c>
      <c r="U78" s="6">
        <f t="shared" si="25"/>
        <v>12.774149784188094</v>
      </c>
    </row>
    <row r="79" spans="1:21" x14ac:dyDescent="0.2">
      <c r="A79" s="21">
        <v>65</v>
      </c>
      <c r="B79" s="22">
        <f>Absterbeordnung!B73</f>
        <v>82042.446620395378</v>
      </c>
      <c r="C79" s="15">
        <f t="shared" ref="C79:C110" si="31">1/(((1+($B$5/100))^A79))</f>
        <v>0.27605068902177099</v>
      </c>
      <c r="D79" s="14">
        <f t="shared" ref="D79:D110" si="32">B79*C79</f>
        <v>22647.873918592009</v>
      </c>
      <c r="E79" s="14">
        <f>SUM(D79:$D$127)</f>
        <v>315380.54973614425</v>
      </c>
      <c r="F79" s="16">
        <f t="shared" ref="F79:F110" si="33">E79/D79</f>
        <v>13.925393212174464</v>
      </c>
      <c r="G79" s="5"/>
      <c r="H79" s="14">
        <f t="shared" si="26"/>
        <v>82042.446620395378</v>
      </c>
      <c r="I79" s="15">
        <f t="shared" ref="I79:I110" si="34">1/(((1+($B$5/100))^A79))</f>
        <v>0.27605068902177099</v>
      </c>
      <c r="J79" s="14">
        <f t="shared" ref="J79:J110" si="35">H79*I79</f>
        <v>22647.873918592009</v>
      </c>
      <c r="K79" s="14">
        <f>SUM($J79:J$127)</f>
        <v>315380.54973614425</v>
      </c>
      <c r="L79" s="16">
        <f t="shared" ref="L79:L110" si="36">K79/J79</f>
        <v>13.925393212174464</v>
      </c>
      <c r="M79" s="16"/>
      <c r="N79" s="6">
        <v>65</v>
      </c>
      <c r="O79" s="6">
        <f t="shared" si="27"/>
        <v>75</v>
      </c>
      <c r="P79" s="6">
        <f t="shared" si="28"/>
        <v>82042.446620395378</v>
      </c>
      <c r="Q79" s="6">
        <f t="shared" si="29"/>
        <v>82042.446620395378</v>
      </c>
      <c r="R79" s="5">
        <f t="shared" si="30"/>
        <v>91732.516235085626</v>
      </c>
      <c r="S79" s="5">
        <f t="shared" ref="S79:S110" si="37">P79*R79*I79</f>
        <v>2077546461.9274139</v>
      </c>
      <c r="T79" s="20">
        <f>SUM(S79:$S$136)</f>
        <v>25523956954.758091</v>
      </c>
      <c r="U79" s="6">
        <f t="shared" ref="U79:U110" si="38">T79/S79</f>
        <v>12.285625097923733</v>
      </c>
    </row>
    <row r="80" spans="1:21" x14ac:dyDescent="0.2">
      <c r="A80" s="21">
        <v>66</v>
      </c>
      <c r="B80" s="22">
        <f>Absterbeordnung!B74</f>
        <v>80605.628008351036</v>
      </c>
      <c r="C80" s="15">
        <f t="shared" si="31"/>
        <v>0.27063793041350098</v>
      </c>
      <c r="D80" s="14">
        <f t="shared" si="32"/>
        <v>21814.940343860653</v>
      </c>
      <c r="E80" s="14">
        <f>SUM(D80:$D$127)</f>
        <v>292732.67581755226</v>
      </c>
      <c r="F80" s="16">
        <f t="shared" si="33"/>
        <v>13.418907922887609</v>
      </c>
      <c r="G80" s="5"/>
      <c r="H80" s="14">
        <f t="shared" si="26"/>
        <v>80605.628008351036</v>
      </c>
      <c r="I80" s="15">
        <f t="shared" si="34"/>
        <v>0.27063793041350098</v>
      </c>
      <c r="J80" s="14">
        <f t="shared" si="35"/>
        <v>21814.940343860653</v>
      </c>
      <c r="K80" s="14">
        <f>SUM($J80:J$127)</f>
        <v>292732.67581755226</v>
      </c>
      <c r="L80" s="16">
        <f t="shared" si="36"/>
        <v>13.418907922887609</v>
      </c>
      <c r="M80" s="16"/>
      <c r="N80" s="6">
        <v>66</v>
      </c>
      <c r="O80" s="6">
        <f t="shared" si="27"/>
        <v>76</v>
      </c>
      <c r="P80" s="6">
        <f t="shared" si="28"/>
        <v>80605.628008351036</v>
      </c>
      <c r="Q80" s="6">
        <f t="shared" si="29"/>
        <v>80605.628008351036</v>
      </c>
      <c r="R80" s="5">
        <f t="shared" si="30"/>
        <v>91045.861340367192</v>
      </c>
      <c r="S80" s="5">
        <f t="shared" si="37"/>
        <v>1986160033.6955192</v>
      </c>
      <c r="T80" s="20">
        <f>SUM(S80:$S$136)</f>
        <v>23446410492.830677</v>
      </c>
      <c r="U80" s="6">
        <f t="shared" si="38"/>
        <v>11.804894920378326</v>
      </c>
    </row>
    <row r="81" spans="1:21" x14ac:dyDescent="0.2">
      <c r="A81" s="21">
        <v>67</v>
      </c>
      <c r="B81" s="22">
        <f>Absterbeordnung!B75</f>
        <v>79063.271131654968</v>
      </c>
      <c r="C81" s="15">
        <f t="shared" si="31"/>
        <v>0.26533130432696173</v>
      </c>
      <c r="D81" s="14">
        <f t="shared" si="32"/>
        <v>20977.960853718232</v>
      </c>
      <c r="E81" s="14">
        <f>SUM(D81:$D$127)</f>
        <v>270917.7354736916</v>
      </c>
      <c r="F81" s="16">
        <f t="shared" si="33"/>
        <v>12.914397989529705</v>
      </c>
      <c r="G81" s="5"/>
      <c r="H81" s="14">
        <f t="shared" si="26"/>
        <v>79063.271131654968</v>
      </c>
      <c r="I81" s="15">
        <f t="shared" si="34"/>
        <v>0.26533130432696173</v>
      </c>
      <c r="J81" s="14">
        <f t="shared" si="35"/>
        <v>20977.960853718232</v>
      </c>
      <c r="K81" s="14">
        <f>SUM($J81:J$127)</f>
        <v>270917.7354736916</v>
      </c>
      <c r="L81" s="16">
        <f t="shared" si="36"/>
        <v>12.914397989529705</v>
      </c>
      <c r="M81" s="16"/>
      <c r="N81" s="6">
        <v>67</v>
      </c>
      <c r="O81" s="6">
        <f t="shared" si="27"/>
        <v>77</v>
      </c>
      <c r="P81" s="6">
        <f t="shared" si="28"/>
        <v>79063.271131654968</v>
      </c>
      <c r="Q81" s="6">
        <f t="shared" si="29"/>
        <v>79063.271131654968</v>
      </c>
      <c r="R81" s="5">
        <f t="shared" si="30"/>
        <v>90332.850326472369</v>
      </c>
      <c r="S81" s="5">
        <f t="shared" si="37"/>
        <v>1894998997.9535255</v>
      </c>
      <c r="T81" s="20">
        <f>SUM(S81:$S$136)</f>
        <v>21460250459.135159</v>
      </c>
      <c r="U81" s="6">
        <f t="shared" si="38"/>
        <v>11.324676415296693</v>
      </c>
    </row>
    <row r="82" spans="1:21" x14ac:dyDescent="0.2">
      <c r="A82" s="21">
        <v>68</v>
      </c>
      <c r="B82" s="22">
        <f>Absterbeordnung!B76</f>
        <v>77369.729103345642</v>
      </c>
      <c r="C82" s="15">
        <f t="shared" si="31"/>
        <v>0.26012872973231543</v>
      </c>
      <c r="D82" s="14">
        <f t="shared" si="32"/>
        <v>20126.089351386658</v>
      </c>
      <c r="E82" s="14">
        <f>SUM(D82:$D$127)</f>
        <v>249939.77461997338</v>
      </c>
      <c r="F82" s="16">
        <f t="shared" si="33"/>
        <v>12.418695468166193</v>
      </c>
      <c r="G82" s="5"/>
      <c r="H82" s="14">
        <f t="shared" si="26"/>
        <v>77369.729103345642</v>
      </c>
      <c r="I82" s="15">
        <f t="shared" si="34"/>
        <v>0.26012872973231543</v>
      </c>
      <c r="J82" s="14">
        <f t="shared" si="35"/>
        <v>20126.089351386658</v>
      </c>
      <c r="K82" s="14">
        <f>SUM($J82:J$127)</f>
        <v>249939.77461997338</v>
      </c>
      <c r="L82" s="16">
        <f t="shared" si="36"/>
        <v>12.418695468166193</v>
      </c>
      <c r="M82" s="16"/>
      <c r="N82" s="6">
        <v>68</v>
      </c>
      <c r="O82" s="6">
        <f t="shared" si="27"/>
        <v>78</v>
      </c>
      <c r="P82" s="6">
        <f t="shared" si="28"/>
        <v>77369.729103345642</v>
      </c>
      <c r="Q82" s="6">
        <f t="shared" si="29"/>
        <v>77369.729103345642</v>
      </c>
      <c r="R82" s="5">
        <f t="shared" si="30"/>
        <v>89551.218222495736</v>
      </c>
      <c r="S82" s="5">
        <f t="shared" si="37"/>
        <v>1802315819.4714744</v>
      </c>
      <c r="T82" s="20">
        <f>SUM(S82:$S$136)</f>
        <v>19565251461.181633</v>
      </c>
      <c r="U82" s="6">
        <f t="shared" si="38"/>
        <v>10.855617672444946</v>
      </c>
    </row>
    <row r="83" spans="1:21" x14ac:dyDescent="0.2">
      <c r="A83" s="21">
        <v>69</v>
      </c>
      <c r="B83" s="22">
        <f>Absterbeordnung!B77</f>
        <v>75540.72135132656</v>
      </c>
      <c r="C83" s="15">
        <f t="shared" si="31"/>
        <v>0.25502816640423082</v>
      </c>
      <c r="D83" s="14">
        <f t="shared" si="32"/>
        <v>19265.01165508174</v>
      </c>
      <c r="E83" s="14">
        <f>SUM(D83:$D$127)</f>
        <v>229813.68526858671</v>
      </c>
      <c r="F83" s="16">
        <f t="shared" si="33"/>
        <v>11.92907065841127</v>
      </c>
      <c r="G83" s="5"/>
      <c r="H83" s="14">
        <f t="shared" si="26"/>
        <v>75540.72135132656</v>
      </c>
      <c r="I83" s="15">
        <f t="shared" si="34"/>
        <v>0.25502816640423082</v>
      </c>
      <c r="J83" s="14">
        <f t="shared" si="35"/>
        <v>19265.01165508174</v>
      </c>
      <c r="K83" s="14">
        <f>SUM($J83:J$127)</f>
        <v>229813.68526858671</v>
      </c>
      <c r="L83" s="16">
        <f t="shared" si="36"/>
        <v>11.92907065841127</v>
      </c>
      <c r="M83" s="16"/>
      <c r="N83" s="6">
        <v>69</v>
      </c>
      <c r="O83" s="6">
        <f t="shared" si="27"/>
        <v>79</v>
      </c>
      <c r="P83" s="6">
        <f t="shared" si="28"/>
        <v>75540.72135132656</v>
      </c>
      <c r="Q83" s="6">
        <f t="shared" si="29"/>
        <v>75540.72135132656</v>
      </c>
      <c r="R83" s="5">
        <f t="shared" si="30"/>
        <v>88697.791204463123</v>
      </c>
      <c r="S83" s="5">
        <f t="shared" si="37"/>
        <v>1708763981.3339887</v>
      </c>
      <c r="T83" s="20">
        <f>SUM(S83:$S$136)</f>
        <v>17762935641.710155</v>
      </c>
      <c r="U83" s="6">
        <f t="shared" si="38"/>
        <v>10.395195495543557</v>
      </c>
    </row>
    <row r="84" spans="1:21" x14ac:dyDescent="0.2">
      <c r="A84" s="21">
        <v>70</v>
      </c>
      <c r="B84" s="22">
        <f>Absterbeordnung!B78</f>
        <v>73595.407900704173</v>
      </c>
      <c r="C84" s="15">
        <f t="shared" si="31"/>
        <v>0.25002761412179492</v>
      </c>
      <c r="D84" s="14">
        <f t="shared" si="32"/>
        <v>18400.88424773336</v>
      </c>
      <c r="E84" s="14">
        <f>SUM(D84:$D$127)</f>
        <v>210548.67361350497</v>
      </c>
      <c r="F84" s="16">
        <f t="shared" si="33"/>
        <v>11.442312813822552</v>
      </c>
      <c r="G84" s="5"/>
      <c r="H84" s="14">
        <f t="shared" si="26"/>
        <v>73595.407900704173</v>
      </c>
      <c r="I84" s="15">
        <f t="shared" si="34"/>
        <v>0.25002761412179492</v>
      </c>
      <c r="J84" s="14">
        <f t="shared" si="35"/>
        <v>18400.88424773336</v>
      </c>
      <c r="K84" s="14">
        <f>SUM($J84:J$127)</f>
        <v>210548.67361350497</v>
      </c>
      <c r="L84" s="16">
        <f t="shared" si="36"/>
        <v>11.442312813822552</v>
      </c>
      <c r="M84" s="16"/>
      <c r="N84" s="6">
        <v>70</v>
      </c>
      <c r="O84" s="6">
        <f t="shared" si="27"/>
        <v>80</v>
      </c>
      <c r="P84" s="6">
        <f t="shared" si="28"/>
        <v>73595.407900704173</v>
      </c>
      <c r="Q84" s="6">
        <f t="shared" si="29"/>
        <v>73595.407900704173</v>
      </c>
      <c r="R84" s="5">
        <f t="shared" si="30"/>
        <v>87765.47380161428</v>
      </c>
      <c r="S84" s="5">
        <f t="shared" si="37"/>
        <v>1614962324.3709791</v>
      </c>
      <c r="T84" s="20">
        <f>SUM(S84:$S$136)</f>
        <v>16054171660.376165</v>
      </c>
      <c r="U84" s="6">
        <f t="shared" si="38"/>
        <v>9.9408954736013406</v>
      </c>
    </row>
    <row r="85" spans="1:21" x14ac:dyDescent="0.2">
      <c r="A85" s="21">
        <v>71</v>
      </c>
      <c r="B85" s="22">
        <f>Absterbeordnung!B79</f>
        <v>71496.604120124815</v>
      </c>
      <c r="C85" s="15">
        <f t="shared" si="31"/>
        <v>0.24512511188411268</v>
      </c>
      <c r="D85" s="14">
        <f t="shared" si="32"/>
        <v>17525.613084279707</v>
      </c>
      <c r="E85" s="14">
        <f>SUM(D85:$D$127)</f>
        <v>192147.7893657716</v>
      </c>
      <c r="F85" s="16">
        <f t="shared" si="33"/>
        <v>10.963826968091986</v>
      </c>
      <c r="G85" s="5"/>
      <c r="H85" s="14">
        <f t="shared" si="26"/>
        <v>71496.604120124815</v>
      </c>
      <c r="I85" s="15">
        <f t="shared" si="34"/>
        <v>0.24512511188411268</v>
      </c>
      <c r="J85" s="14">
        <f t="shared" si="35"/>
        <v>17525.613084279707</v>
      </c>
      <c r="K85" s="14">
        <f>SUM($J85:J$127)</f>
        <v>192147.7893657716</v>
      </c>
      <c r="L85" s="16">
        <f t="shared" si="36"/>
        <v>10.963826968091986</v>
      </c>
      <c r="M85" s="16"/>
      <c r="N85" s="6">
        <v>71</v>
      </c>
      <c r="O85" s="6">
        <f t="shared" si="27"/>
        <v>81</v>
      </c>
      <c r="P85" s="6">
        <f t="shared" si="28"/>
        <v>71496.604120124815</v>
      </c>
      <c r="Q85" s="6">
        <f t="shared" si="29"/>
        <v>71496.604120124815</v>
      </c>
      <c r="R85" s="5">
        <f t="shared" si="30"/>
        <v>86777.37977816409</v>
      </c>
      <c r="S85" s="5">
        <f t="shared" si="37"/>
        <v>1520826782.4597018</v>
      </c>
      <c r="T85" s="20">
        <f>SUM(S85:$S$136)</f>
        <v>14439209336.005188</v>
      </c>
      <c r="U85" s="6">
        <f t="shared" si="38"/>
        <v>9.4943155279340914</v>
      </c>
    </row>
    <row r="86" spans="1:21" x14ac:dyDescent="0.2">
      <c r="A86" s="21">
        <v>72</v>
      </c>
      <c r="B86" s="22">
        <f>Absterbeordnung!B80</f>
        <v>69245.127855799306</v>
      </c>
      <c r="C86" s="15">
        <f t="shared" si="31"/>
        <v>0.24031873714128693</v>
      </c>
      <c r="D86" s="14">
        <f t="shared" si="32"/>
        <v>16640.901679492639</v>
      </c>
      <c r="E86" s="14">
        <f>SUM(D86:$D$127)</f>
        <v>174622.17628149191</v>
      </c>
      <c r="F86" s="16">
        <f t="shared" si="33"/>
        <v>10.493552551703793</v>
      </c>
      <c r="G86" s="5"/>
      <c r="H86" s="14">
        <f t="shared" si="26"/>
        <v>69245.127855799306</v>
      </c>
      <c r="I86" s="15">
        <f t="shared" si="34"/>
        <v>0.24031873714128693</v>
      </c>
      <c r="J86" s="14">
        <f t="shared" si="35"/>
        <v>16640.901679492639</v>
      </c>
      <c r="K86" s="14">
        <f>SUM($J86:J$127)</f>
        <v>174622.17628149191</v>
      </c>
      <c r="L86" s="16">
        <f t="shared" si="36"/>
        <v>10.493552551703793</v>
      </c>
      <c r="M86" s="16"/>
      <c r="N86" s="6">
        <v>72</v>
      </c>
      <c r="O86" s="6">
        <f t="shared" si="27"/>
        <v>82</v>
      </c>
      <c r="P86" s="6">
        <f t="shared" si="28"/>
        <v>69245.127855799306</v>
      </c>
      <c r="Q86" s="6">
        <f t="shared" si="29"/>
        <v>69245.127855799306</v>
      </c>
      <c r="R86" s="5">
        <f t="shared" si="30"/>
        <v>85735.078014739323</v>
      </c>
      <c r="S86" s="5">
        <f t="shared" si="37"/>
        <v>1426709003.726908</v>
      </c>
      <c r="T86" s="20">
        <f>SUM(S86:$S$136)</f>
        <v>12918382553.545486</v>
      </c>
      <c r="U86" s="6">
        <f t="shared" si="38"/>
        <v>9.0546723401895939</v>
      </c>
    </row>
    <row r="87" spans="1:21" x14ac:dyDescent="0.2">
      <c r="A87" s="21">
        <v>73</v>
      </c>
      <c r="B87" s="22">
        <f>Absterbeordnung!B81</f>
        <v>66807.346803054199</v>
      </c>
      <c r="C87" s="15">
        <f t="shared" si="31"/>
        <v>0.2356066050404774</v>
      </c>
      <c r="D87" s="14">
        <f t="shared" si="32"/>
        <v>15740.252172029392</v>
      </c>
      <c r="E87" s="14">
        <f>SUM(D87:$D$127)</f>
        <v>157981.27460199926</v>
      </c>
      <c r="F87" s="16">
        <f t="shared" si="33"/>
        <v>10.036768971384957</v>
      </c>
      <c r="G87" s="5"/>
      <c r="H87" s="14">
        <f t="shared" si="26"/>
        <v>66807.346803054199</v>
      </c>
      <c r="I87" s="15">
        <f t="shared" si="34"/>
        <v>0.2356066050404774</v>
      </c>
      <c r="J87" s="14">
        <f t="shared" si="35"/>
        <v>15740.252172029392</v>
      </c>
      <c r="K87" s="14">
        <f>SUM($J87:J$127)</f>
        <v>157981.27460199926</v>
      </c>
      <c r="L87" s="16">
        <f t="shared" si="36"/>
        <v>10.036768971384957</v>
      </c>
      <c r="M87" s="16"/>
      <c r="N87" s="6">
        <v>73</v>
      </c>
      <c r="O87" s="6">
        <f t="shared" si="27"/>
        <v>83</v>
      </c>
      <c r="P87" s="6">
        <f t="shared" si="28"/>
        <v>66807.346803054199</v>
      </c>
      <c r="Q87" s="6">
        <f t="shared" si="29"/>
        <v>66807.346803054199</v>
      </c>
      <c r="R87" s="5">
        <f t="shared" si="30"/>
        <v>84580.245028762467</v>
      </c>
      <c r="S87" s="5">
        <f t="shared" si="37"/>
        <v>1331314385.5247567</v>
      </c>
      <c r="T87" s="20">
        <f>SUM(S87:$S$136)</f>
        <v>11491673549.818579</v>
      </c>
      <c r="U87" s="6">
        <f t="shared" si="38"/>
        <v>8.6318255663473291</v>
      </c>
    </row>
    <row r="88" spans="1:21" x14ac:dyDescent="0.2">
      <c r="A88" s="21">
        <v>74</v>
      </c>
      <c r="B88" s="22">
        <f>Absterbeordnung!B82</f>
        <v>64216.260936057406</v>
      </c>
      <c r="C88" s="15">
        <f t="shared" si="31"/>
        <v>0.23098686768674251</v>
      </c>
      <c r="D88" s="14">
        <f t="shared" si="32"/>
        <v>14833.112968174424</v>
      </c>
      <c r="E88" s="14">
        <f>SUM(D88:$D$127)</f>
        <v>142241.02242996986</v>
      </c>
      <c r="F88" s="16">
        <f t="shared" si="33"/>
        <v>9.5894248722543161</v>
      </c>
      <c r="G88" s="5"/>
      <c r="H88" s="14">
        <f t="shared" si="26"/>
        <v>64216.260936057406</v>
      </c>
      <c r="I88" s="15">
        <f t="shared" si="34"/>
        <v>0.23098686768674251</v>
      </c>
      <c r="J88" s="14">
        <f t="shared" si="35"/>
        <v>14833.112968174424</v>
      </c>
      <c r="K88" s="14">
        <f>SUM($J88:J$127)</f>
        <v>142241.02242996986</v>
      </c>
      <c r="L88" s="16">
        <f t="shared" si="36"/>
        <v>9.5894248722543161</v>
      </c>
      <c r="M88" s="16"/>
      <c r="N88" s="6">
        <v>74</v>
      </c>
      <c r="O88" s="6">
        <f t="shared" si="27"/>
        <v>84</v>
      </c>
      <c r="P88" s="6">
        <f t="shared" si="28"/>
        <v>64216.260936057406</v>
      </c>
      <c r="Q88" s="6">
        <f t="shared" si="29"/>
        <v>64216.260936057406</v>
      </c>
      <c r="R88" s="5">
        <f t="shared" si="30"/>
        <v>83357.982460484753</v>
      </c>
      <c r="S88" s="5">
        <f t="shared" si="37"/>
        <v>1236458370.6354725</v>
      </c>
      <c r="T88" s="20">
        <f>SUM(S88:$S$136)</f>
        <v>10160359164.293823</v>
      </c>
      <c r="U88" s="6">
        <f t="shared" si="38"/>
        <v>8.2173079220386125</v>
      </c>
    </row>
    <row r="89" spans="1:21" x14ac:dyDescent="0.2">
      <c r="A89" s="21">
        <v>75</v>
      </c>
      <c r="B89" s="22">
        <f>Absterbeordnung!B83</f>
        <v>61489.906091322846</v>
      </c>
      <c r="C89" s="15">
        <f t="shared" si="31"/>
        <v>0.22645771341837509</v>
      </c>
      <c r="D89" s="14">
        <f t="shared" si="32"/>
        <v>13924.863531751585</v>
      </c>
      <c r="E89" s="14">
        <f>SUM(D89:$D$127)</f>
        <v>127407.90946179544</v>
      </c>
      <c r="F89" s="16">
        <f t="shared" si="33"/>
        <v>9.1496702406654755</v>
      </c>
      <c r="G89" s="5"/>
      <c r="H89" s="14">
        <f t="shared" si="26"/>
        <v>61489.906091322846</v>
      </c>
      <c r="I89" s="15">
        <f t="shared" si="34"/>
        <v>0.22645771341837509</v>
      </c>
      <c r="J89" s="14">
        <f t="shared" si="35"/>
        <v>13924.863531751585</v>
      </c>
      <c r="K89" s="14">
        <f>SUM($J89:J$127)</f>
        <v>127407.90946179544</v>
      </c>
      <c r="L89" s="16">
        <f t="shared" si="36"/>
        <v>9.1496702406654755</v>
      </c>
      <c r="M89" s="16"/>
      <c r="N89" s="6">
        <v>75</v>
      </c>
      <c r="O89" s="6">
        <f t="shared" si="27"/>
        <v>85</v>
      </c>
      <c r="P89" s="6">
        <f t="shared" si="28"/>
        <v>61489.906091322846</v>
      </c>
      <c r="Q89" s="6">
        <f t="shared" si="29"/>
        <v>61489.906091322846</v>
      </c>
      <c r="R89" s="5">
        <f t="shared" si="30"/>
        <v>82042.446620395378</v>
      </c>
      <c r="S89" s="5">
        <f t="shared" si="37"/>
        <v>1142429873.0000198</v>
      </c>
      <c r="T89" s="20">
        <f>SUM(S89:$S$136)</f>
        <v>8923900793.65835</v>
      </c>
      <c r="U89" s="6">
        <f t="shared" si="38"/>
        <v>7.8113335483990758</v>
      </c>
    </row>
    <row r="90" spans="1:21" x14ac:dyDescent="0.2">
      <c r="A90" s="21">
        <v>76</v>
      </c>
      <c r="B90" s="22">
        <f>Absterbeordnung!B84</f>
        <v>58646.895314438167</v>
      </c>
      <c r="C90" s="15">
        <f t="shared" si="31"/>
        <v>0.22201736609644609</v>
      </c>
      <c r="D90" s="14">
        <f t="shared" si="32"/>
        <v>13020.629227445568</v>
      </c>
      <c r="E90" s="14">
        <f>SUM(D90:$D$127)</f>
        <v>113483.04593004388</v>
      </c>
      <c r="F90" s="16">
        <f t="shared" si="33"/>
        <v>8.7156345478940711</v>
      </c>
      <c r="G90" s="5"/>
      <c r="H90" s="14">
        <f t="shared" si="26"/>
        <v>58646.895314438167</v>
      </c>
      <c r="I90" s="15">
        <f t="shared" si="34"/>
        <v>0.22201736609644609</v>
      </c>
      <c r="J90" s="14">
        <f t="shared" si="35"/>
        <v>13020.629227445568</v>
      </c>
      <c r="K90" s="14">
        <f>SUM($J90:J$127)</f>
        <v>113483.04593004388</v>
      </c>
      <c r="L90" s="16">
        <f t="shared" si="36"/>
        <v>8.7156345478940711</v>
      </c>
      <c r="M90" s="16"/>
      <c r="N90" s="6">
        <v>76</v>
      </c>
      <c r="O90" s="6">
        <f t="shared" si="27"/>
        <v>86</v>
      </c>
      <c r="P90" s="6">
        <f t="shared" si="28"/>
        <v>58646.895314438167</v>
      </c>
      <c r="Q90" s="6">
        <f t="shared" si="29"/>
        <v>58646.895314438167</v>
      </c>
      <c r="R90" s="5">
        <f t="shared" si="30"/>
        <v>80605.628008351036</v>
      </c>
      <c r="S90" s="5">
        <f t="shared" si="37"/>
        <v>1049535995.9421406</v>
      </c>
      <c r="T90" s="20">
        <f>SUM(S90:$S$136)</f>
        <v>7781470920.6583338</v>
      </c>
      <c r="U90" s="6">
        <f t="shared" si="38"/>
        <v>7.4142010857599159</v>
      </c>
    </row>
    <row r="91" spans="1:21" x14ac:dyDescent="0.2">
      <c r="A91" s="21">
        <v>77</v>
      </c>
      <c r="B91" s="22">
        <f>Absterbeordnung!B85</f>
        <v>55721.239275117397</v>
      </c>
      <c r="C91" s="15">
        <f t="shared" si="31"/>
        <v>0.2176640844082805</v>
      </c>
      <c r="D91" s="14">
        <f t="shared" si="32"/>
        <v>12128.512528913148</v>
      </c>
      <c r="E91" s="14">
        <f>SUM(D91:$D$127)</f>
        <v>100462.4167025983</v>
      </c>
      <c r="F91" s="16">
        <f t="shared" si="33"/>
        <v>8.2831605659066643</v>
      </c>
      <c r="G91" s="5"/>
      <c r="H91" s="14">
        <f t="shared" si="26"/>
        <v>55721.239275117397</v>
      </c>
      <c r="I91" s="15">
        <f t="shared" si="34"/>
        <v>0.2176640844082805</v>
      </c>
      <c r="J91" s="14">
        <f t="shared" si="35"/>
        <v>12128.512528913148</v>
      </c>
      <c r="K91" s="14">
        <f>SUM($J91:J$127)</f>
        <v>100462.4167025983</v>
      </c>
      <c r="L91" s="16">
        <f t="shared" si="36"/>
        <v>8.2831605659066643</v>
      </c>
      <c r="M91" s="16"/>
      <c r="N91" s="6">
        <v>77</v>
      </c>
      <c r="O91" s="6">
        <f t="shared" si="27"/>
        <v>87</v>
      </c>
      <c r="P91" s="6">
        <f t="shared" si="28"/>
        <v>55721.239275117397</v>
      </c>
      <c r="Q91" s="6">
        <f t="shared" si="29"/>
        <v>55721.239275117397</v>
      </c>
      <c r="R91" s="5">
        <f t="shared" si="30"/>
        <v>79063.271131654968</v>
      </c>
      <c r="S91" s="5">
        <f t="shared" si="37"/>
        <v>958919874.49713457</v>
      </c>
      <c r="T91" s="20">
        <f>SUM(S91:$S$136)</f>
        <v>6731934924.7161913</v>
      </c>
      <c r="U91" s="6">
        <f t="shared" si="38"/>
        <v>7.0203310034078426</v>
      </c>
    </row>
    <row r="92" spans="1:21" x14ac:dyDescent="0.2">
      <c r="A92" s="21">
        <v>78</v>
      </c>
      <c r="B92" s="22">
        <f>Absterbeordnung!B86</f>
        <v>52671.272238757811</v>
      </c>
      <c r="C92" s="15">
        <f t="shared" si="31"/>
        <v>0.21339616118458871</v>
      </c>
      <c r="D92" s="14">
        <f t="shared" si="32"/>
        <v>11239.847300459314</v>
      </c>
      <c r="E92" s="14">
        <f>SUM(D92:$D$127)</f>
        <v>88333.90417368515</v>
      </c>
      <c r="F92" s="16">
        <f t="shared" si="33"/>
        <v>7.8589950390229415</v>
      </c>
      <c r="G92" s="5"/>
      <c r="H92" s="14">
        <f t="shared" si="26"/>
        <v>52671.272238757811</v>
      </c>
      <c r="I92" s="15">
        <f t="shared" si="34"/>
        <v>0.21339616118458871</v>
      </c>
      <c r="J92" s="14">
        <f t="shared" si="35"/>
        <v>11239.847300459314</v>
      </c>
      <c r="K92" s="14">
        <f>SUM($J92:J$127)</f>
        <v>88333.90417368515</v>
      </c>
      <c r="L92" s="16">
        <f t="shared" si="36"/>
        <v>7.8589950390229415</v>
      </c>
      <c r="M92" s="16"/>
      <c r="N92" s="6">
        <v>78</v>
      </c>
      <c r="O92" s="6">
        <f t="shared" si="27"/>
        <v>88</v>
      </c>
      <c r="P92" s="6">
        <f t="shared" si="28"/>
        <v>52671.272238757811</v>
      </c>
      <c r="Q92" s="6">
        <f t="shared" si="29"/>
        <v>52671.272238757811</v>
      </c>
      <c r="R92" s="5">
        <f t="shared" si="30"/>
        <v>77369.729103345642</v>
      </c>
      <c r="S92" s="5">
        <f t="shared" si="37"/>
        <v>869623940.79950798</v>
      </c>
      <c r="T92" s="20">
        <f>SUM(S92:$S$136)</f>
        <v>5773015050.219058</v>
      </c>
      <c r="U92" s="6">
        <f t="shared" si="38"/>
        <v>6.6385189958219284</v>
      </c>
    </row>
    <row r="93" spans="1:21" x14ac:dyDescent="0.2">
      <c r="A93" s="21">
        <v>79</v>
      </c>
      <c r="B93" s="22">
        <f>Absterbeordnung!B87</f>
        <v>49473.971782569533</v>
      </c>
      <c r="C93" s="15">
        <f t="shared" si="31"/>
        <v>0.20921192272998898</v>
      </c>
      <c r="D93" s="14">
        <f t="shared" si="32"/>
        <v>10350.544761720592</v>
      </c>
      <c r="E93" s="14">
        <f>SUM(D93:$D$127)</f>
        <v>77094.05687322584</v>
      </c>
      <c r="F93" s="16">
        <f t="shared" si="33"/>
        <v>7.4483091129988352</v>
      </c>
      <c r="G93" s="5"/>
      <c r="H93" s="14">
        <f t="shared" si="26"/>
        <v>49473.971782569533</v>
      </c>
      <c r="I93" s="15">
        <f t="shared" si="34"/>
        <v>0.20921192272998898</v>
      </c>
      <c r="J93" s="14">
        <f t="shared" si="35"/>
        <v>10350.544761720592</v>
      </c>
      <c r="K93" s="14">
        <f>SUM($J93:J$127)</f>
        <v>77094.05687322584</v>
      </c>
      <c r="L93" s="16">
        <f t="shared" si="36"/>
        <v>7.4483091129988352</v>
      </c>
      <c r="M93" s="16"/>
      <c r="N93" s="6">
        <v>79</v>
      </c>
      <c r="O93" s="6">
        <f t="shared" si="27"/>
        <v>89</v>
      </c>
      <c r="P93" s="6">
        <f t="shared" si="28"/>
        <v>49473.971782569533</v>
      </c>
      <c r="Q93" s="6">
        <f t="shared" si="29"/>
        <v>49473.971782569533</v>
      </c>
      <c r="R93" s="5">
        <f t="shared" si="30"/>
        <v>75540.72135132656</v>
      </c>
      <c r="S93" s="5">
        <f t="shared" si="37"/>
        <v>781887617.67956805</v>
      </c>
      <c r="T93" s="20">
        <f>SUM(S93:$S$136)</f>
        <v>4903391109.4195499</v>
      </c>
      <c r="U93" s="6">
        <f t="shared" si="38"/>
        <v>6.2712223579796476</v>
      </c>
    </row>
    <row r="94" spans="1:21" x14ac:dyDescent="0.2">
      <c r="A94" s="21">
        <v>80</v>
      </c>
      <c r="B94" s="22">
        <f>Absterbeordnung!B88</f>
        <v>46179.341195004694</v>
      </c>
      <c r="C94" s="15">
        <f t="shared" si="31"/>
        <v>0.20510972816665585</v>
      </c>
      <c r="D94" s="14">
        <f t="shared" si="32"/>
        <v>9471.8321194226646</v>
      </c>
      <c r="E94" s="14">
        <f>SUM(D94:$D$127)</f>
        <v>66743.512111505275</v>
      </c>
      <c r="F94" s="16">
        <f t="shared" si="33"/>
        <v>7.0465260859768577</v>
      </c>
      <c r="G94" s="5"/>
      <c r="H94" s="14">
        <f t="shared" si="26"/>
        <v>46179.341195004694</v>
      </c>
      <c r="I94" s="15">
        <f t="shared" si="34"/>
        <v>0.20510972816665585</v>
      </c>
      <c r="J94" s="14">
        <f t="shared" si="35"/>
        <v>9471.8321194226646</v>
      </c>
      <c r="K94" s="14">
        <f>SUM($J94:J$127)</f>
        <v>66743.512111505275</v>
      </c>
      <c r="L94" s="16">
        <f t="shared" si="36"/>
        <v>7.0465260859768577</v>
      </c>
      <c r="M94" s="16"/>
      <c r="N94" s="6">
        <v>80</v>
      </c>
      <c r="O94" s="6">
        <f t="shared" si="27"/>
        <v>90</v>
      </c>
      <c r="P94" s="6">
        <f t="shared" si="28"/>
        <v>46179.341195004694</v>
      </c>
      <c r="Q94" s="6">
        <f t="shared" si="29"/>
        <v>46179.341195004694</v>
      </c>
      <c r="R94" s="5">
        <f t="shared" si="30"/>
        <v>73595.407900704173</v>
      </c>
      <c r="S94" s="5">
        <f t="shared" si="37"/>
        <v>697083348.39590228</v>
      </c>
      <c r="T94" s="20">
        <f>SUM(S94:$S$136)</f>
        <v>4121503491.7399797</v>
      </c>
      <c r="U94" s="6">
        <f t="shared" si="38"/>
        <v>5.9124974097060319</v>
      </c>
    </row>
    <row r="95" spans="1:21" x14ac:dyDescent="0.2">
      <c r="A95" s="21">
        <v>81</v>
      </c>
      <c r="B95" s="22">
        <f>Absterbeordnung!B89</f>
        <v>42747.354066848362</v>
      </c>
      <c r="C95" s="15">
        <f t="shared" si="31"/>
        <v>0.20108796879083907</v>
      </c>
      <c r="D95" s="14">
        <f t="shared" si="32"/>
        <v>8595.9786004853504</v>
      </c>
      <c r="E95" s="14">
        <f>SUM(D95:$D$127)</f>
        <v>57271.679992082616</v>
      </c>
      <c r="F95" s="16">
        <f t="shared" si="33"/>
        <v>6.6626131420160721</v>
      </c>
      <c r="G95" s="5"/>
      <c r="H95" s="14">
        <f t="shared" si="26"/>
        <v>42747.354066848362</v>
      </c>
      <c r="I95" s="15">
        <f t="shared" si="34"/>
        <v>0.20108796879083907</v>
      </c>
      <c r="J95" s="14">
        <f t="shared" si="35"/>
        <v>8595.9786004853504</v>
      </c>
      <c r="K95" s="14">
        <f>SUM($J95:J$127)</f>
        <v>57271.679992082616</v>
      </c>
      <c r="L95" s="16">
        <f t="shared" si="36"/>
        <v>6.6626131420160721</v>
      </c>
      <c r="M95" s="16"/>
      <c r="N95" s="6">
        <v>81</v>
      </c>
      <c r="O95" s="6">
        <f t="shared" si="27"/>
        <v>91</v>
      </c>
      <c r="P95" s="6">
        <f t="shared" si="28"/>
        <v>42747.354066848362</v>
      </c>
      <c r="Q95" s="6">
        <f t="shared" si="29"/>
        <v>42747.354066848362</v>
      </c>
      <c r="R95" s="5">
        <f t="shared" si="30"/>
        <v>71496.604120124815</v>
      </c>
      <c r="S95" s="5">
        <f t="shared" si="37"/>
        <v>614583279.0239656</v>
      </c>
      <c r="T95" s="20">
        <f>SUM(S95:$S$136)</f>
        <v>3424420143.3440776</v>
      </c>
      <c r="U95" s="6">
        <f t="shared" si="38"/>
        <v>5.5719383527363142</v>
      </c>
    </row>
    <row r="96" spans="1:21" x14ac:dyDescent="0.2">
      <c r="A96" s="21">
        <v>82</v>
      </c>
      <c r="B96" s="22">
        <f>Absterbeordnung!B90</f>
        <v>39237.597134670665</v>
      </c>
      <c r="C96" s="15">
        <f t="shared" si="31"/>
        <v>0.19714506744199911</v>
      </c>
      <c r="D96" s="14">
        <f t="shared" si="32"/>
        <v>7735.4987333766394</v>
      </c>
      <c r="E96" s="14">
        <f>SUM(D96:$D$127)</f>
        <v>48675.701391597264</v>
      </c>
      <c r="F96" s="16">
        <f t="shared" si="33"/>
        <v>6.2925097746541452</v>
      </c>
      <c r="G96" s="5"/>
      <c r="H96" s="14">
        <f t="shared" si="26"/>
        <v>39237.597134670665</v>
      </c>
      <c r="I96" s="15">
        <f t="shared" si="34"/>
        <v>0.19714506744199911</v>
      </c>
      <c r="J96" s="14">
        <f t="shared" si="35"/>
        <v>7735.4987333766394</v>
      </c>
      <c r="K96" s="14">
        <f>SUM($J96:J$127)</f>
        <v>48675.701391597264</v>
      </c>
      <c r="L96" s="16">
        <f t="shared" si="36"/>
        <v>6.2925097746541452</v>
      </c>
      <c r="M96" s="16"/>
      <c r="N96" s="6">
        <v>82</v>
      </c>
      <c r="O96" s="6">
        <f t="shared" si="27"/>
        <v>92</v>
      </c>
      <c r="P96" s="6">
        <f t="shared" si="28"/>
        <v>39237.597134670665</v>
      </c>
      <c r="Q96" s="6">
        <f t="shared" si="29"/>
        <v>39237.597134670665</v>
      </c>
      <c r="R96" s="5">
        <f t="shared" si="30"/>
        <v>69245.127855799306</v>
      </c>
      <c r="S96" s="5">
        <f t="shared" si="37"/>
        <v>535645598.82103896</v>
      </c>
      <c r="T96" s="20">
        <f>SUM(S96:$S$136)</f>
        <v>2809836864.3201118</v>
      </c>
      <c r="U96" s="6">
        <f t="shared" si="38"/>
        <v>5.2457013938032713</v>
      </c>
    </row>
    <row r="97" spans="1:21" x14ac:dyDescent="0.2">
      <c r="A97" s="21">
        <v>83</v>
      </c>
      <c r="B97" s="22">
        <f>Absterbeordnung!B91</f>
        <v>35554.61341565373</v>
      </c>
      <c r="C97" s="15">
        <f t="shared" si="31"/>
        <v>0.19327947788431285</v>
      </c>
      <c r="D97" s="14">
        <f t="shared" si="32"/>
        <v>6871.9771173561385</v>
      </c>
      <c r="E97" s="14">
        <f>SUM(D97:$D$127)</f>
        <v>40940.202658220624</v>
      </c>
      <c r="F97" s="16">
        <f t="shared" si="33"/>
        <v>5.9575580592112889</v>
      </c>
      <c r="G97" s="5"/>
      <c r="H97" s="14">
        <f t="shared" si="26"/>
        <v>35554.61341565373</v>
      </c>
      <c r="I97" s="15">
        <f t="shared" si="34"/>
        <v>0.19327947788431285</v>
      </c>
      <c r="J97" s="14">
        <f t="shared" si="35"/>
        <v>6871.9771173561385</v>
      </c>
      <c r="K97" s="14">
        <f>SUM($J97:J$127)</f>
        <v>40940.202658220624</v>
      </c>
      <c r="L97" s="16">
        <f t="shared" si="36"/>
        <v>5.9575580592112889</v>
      </c>
      <c r="M97" s="16"/>
      <c r="N97" s="6">
        <v>83</v>
      </c>
      <c r="O97" s="6">
        <f t="shared" si="27"/>
        <v>93</v>
      </c>
      <c r="P97" s="6">
        <f t="shared" si="28"/>
        <v>35554.61341565373</v>
      </c>
      <c r="Q97" s="6">
        <f t="shared" si="29"/>
        <v>35554.61341565373</v>
      </c>
      <c r="R97" s="5">
        <f t="shared" si="30"/>
        <v>66807.346803054199</v>
      </c>
      <c r="S97" s="5">
        <f t="shared" si="37"/>
        <v>459098558.50186419</v>
      </c>
      <c r="T97" s="20">
        <f>SUM(S97:$S$136)</f>
        <v>2274191265.4990726</v>
      </c>
      <c r="U97" s="6">
        <f t="shared" si="38"/>
        <v>4.9536014073323171</v>
      </c>
    </row>
    <row r="98" spans="1:21" x14ac:dyDescent="0.2">
      <c r="A98" s="21">
        <v>84</v>
      </c>
      <c r="B98" s="22">
        <f>Absterbeordnung!B92</f>
        <v>31931.769109063916</v>
      </c>
      <c r="C98" s="15">
        <f t="shared" si="31"/>
        <v>0.18948968420030671</v>
      </c>
      <c r="D98" s="14">
        <f t="shared" si="32"/>
        <v>6050.7408444336306</v>
      </c>
      <c r="E98" s="14">
        <f>SUM(D98:$D$127)</f>
        <v>34068.225540864478</v>
      </c>
      <c r="F98" s="16">
        <f t="shared" si="33"/>
        <v>5.6304221940368651</v>
      </c>
      <c r="G98" s="5"/>
      <c r="H98" s="14">
        <f t="shared" si="26"/>
        <v>31931.769109063916</v>
      </c>
      <c r="I98" s="15">
        <f t="shared" si="34"/>
        <v>0.18948968420030671</v>
      </c>
      <c r="J98" s="14">
        <f t="shared" si="35"/>
        <v>6050.7408444336306</v>
      </c>
      <c r="K98" s="14">
        <f>SUM($J98:J$127)</f>
        <v>34068.225540864478</v>
      </c>
      <c r="L98" s="16">
        <f t="shared" si="36"/>
        <v>5.6304221940368651</v>
      </c>
      <c r="M98" s="16"/>
      <c r="N98" s="6">
        <v>84</v>
      </c>
      <c r="O98" s="6">
        <f t="shared" si="27"/>
        <v>94</v>
      </c>
      <c r="P98" s="6">
        <f t="shared" si="28"/>
        <v>31931.769109063916</v>
      </c>
      <c r="Q98" s="6">
        <f t="shared" si="29"/>
        <v>31931.769109063916</v>
      </c>
      <c r="R98" s="5">
        <f t="shared" si="30"/>
        <v>64216.260936057406</v>
      </c>
      <c r="S98" s="5">
        <f t="shared" si="37"/>
        <v>388555952.92261034</v>
      </c>
      <c r="T98" s="20">
        <f>SUM(S98:$S$136)</f>
        <v>1815092706.9972088</v>
      </c>
      <c r="U98" s="6">
        <f t="shared" si="38"/>
        <v>4.6713805137833662</v>
      </c>
    </row>
    <row r="99" spans="1:21" x14ac:dyDescent="0.2">
      <c r="A99" s="21">
        <v>85</v>
      </c>
      <c r="B99" s="22">
        <f>Absterbeordnung!B93</f>
        <v>28410.815492756941</v>
      </c>
      <c r="C99" s="15">
        <f t="shared" si="31"/>
        <v>0.18577420019637911</v>
      </c>
      <c r="D99" s="14">
        <f t="shared" si="32"/>
        <v>5277.9965250938176</v>
      </c>
      <c r="E99" s="14">
        <f>SUM(D99:$D$127)</f>
        <v>28017.484696430853</v>
      </c>
      <c r="F99" s="16">
        <f t="shared" si="33"/>
        <v>5.3083560330560911</v>
      </c>
      <c r="G99" s="5"/>
      <c r="H99" s="14">
        <f t="shared" si="26"/>
        <v>28410.815492756941</v>
      </c>
      <c r="I99" s="15">
        <f t="shared" si="34"/>
        <v>0.18577420019637911</v>
      </c>
      <c r="J99" s="14">
        <f t="shared" si="35"/>
        <v>5277.9965250938176</v>
      </c>
      <c r="K99" s="14">
        <f>SUM($J99:J$127)</f>
        <v>28017.484696430853</v>
      </c>
      <c r="L99" s="16">
        <f t="shared" si="36"/>
        <v>5.3083560330560911</v>
      </c>
      <c r="M99" s="16"/>
      <c r="N99" s="6">
        <v>85</v>
      </c>
      <c r="O99" s="6">
        <f t="shared" si="27"/>
        <v>95</v>
      </c>
      <c r="P99" s="6">
        <f t="shared" si="28"/>
        <v>28410.815492756941</v>
      </c>
      <c r="Q99" s="6">
        <f t="shared" si="29"/>
        <v>28410.815492756941</v>
      </c>
      <c r="R99" s="5">
        <f t="shared" si="30"/>
        <v>61489.906091322846</v>
      </c>
      <c r="S99" s="5">
        <f t="shared" si="37"/>
        <v>324543510.67834711</v>
      </c>
      <c r="T99" s="20">
        <f>SUM(S99:$S$136)</f>
        <v>1426536754.0745986</v>
      </c>
      <c r="U99" s="6">
        <f t="shared" si="38"/>
        <v>4.39551772609137</v>
      </c>
    </row>
    <row r="100" spans="1:21" x14ac:dyDescent="0.2">
      <c r="A100" s="13">
        <v>86</v>
      </c>
      <c r="B100" s="22">
        <f>Absterbeordnung!B94</f>
        <v>25109.318773995838</v>
      </c>
      <c r="C100" s="15">
        <f t="shared" si="31"/>
        <v>0.18213156881997952</v>
      </c>
      <c r="D100" s="14">
        <f t="shared" si="32"/>
        <v>4573.1996203088265</v>
      </c>
      <c r="E100" s="14">
        <f>SUM(D100:$D$127)</f>
        <v>22739.488171337034</v>
      </c>
      <c r="F100" s="16">
        <f t="shared" si="33"/>
        <v>4.9723366700099225</v>
      </c>
      <c r="G100" s="5"/>
      <c r="H100" s="14">
        <f t="shared" si="26"/>
        <v>25109.318773995838</v>
      </c>
      <c r="I100" s="15">
        <f t="shared" si="34"/>
        <v>0.18213156881997952</v>
      </c>
      <c r="J100" s="14">
        <f t="shared" si="35"/>
        <v>4573.1996203088265</v>
      </c>
      <c r="K100" s="14">
        <f>SUM($J100:J$127)</f>
        <v>22739.488171337034</v>
      </c>
      <c r="L100" s="16">
        <f t="shared" si="36"/>
        <v>4.9723366700099225</v>
      </c>
      <c r="M100" s="16"/>
      <c r="N100" s="20">
        <v>86</v>
      </c>
      <c r="O100" s="6">
        <f t="shared" si="27"/>
        <v>96</v>
      </c>
      <c r="P100" s="6">
        <f t="shared" si="28"/>
        <v>25109.318773995838</v>
      </c>
      <c r="Q100" s="6">
        <f t="shared" si="29"/>
        <v>25109.318773995838</v>
      </c>
      <c r="R100" s="5">
        <f t="shared" si="30"/>
        <v>58646.895314438167</v>
      </c>
      <c r="S100" s="5">
        <f t="shared" si="37"/>
        <v>268203959.38428015</v>
      </c>
      <c r="T100" s="20">
        <f>SUM(S100:$S$136)</f>
        <v>1101993243.3962512</v>
      </c>
      <c r="U100" s="6">
        <f t="shared" si="38"/>
        <v>4.1087881250005172</v>
      </c>
    </row>
    <row r="101" spans="1:21" x14ac:dyDescent="0.2">
      <c r="A101" s="13">
        <v>87</v>
      </c>
      <c r="B101" s="22">
        <f>Absterbeordnung!B95</f>
        <v>21783.205398478389</v>
      </c>
      <c r="C101" s="15">
        <f t="shared" si="31"/>
        <v>0.17856036158821526</v>
      </c>
      <c r="D101" s="14">
        <f t="shared" si="32"/>
        <v>3889.6170325026637</v>
      </c>
      <c r="E101" s="14">
        <f>SUM(D101:$D$127)</f>
        <v>18166.288551028207</v>
      </c>
      <c r="F101" s="16">
        <f t="shared" si="33"/>
        <v>4.6704568596923339</v>
      </c>
      <c r="G101" s="5"/>
      <c r="H101" s="14">
        <f t="shared" si="26"/>
        <v>21783.205398478389</v>
      </c>
      <c r="I101" s="15">
        <f t="shared" si="34"/>
        <v>0.17856036158821526</v>
      </c>
      <c r="J101" s="14">
        <f t="shared" si="35"/>
        <v>3889.6170325026637</v>
      </c>
      <c r="K101" s="14">
        <f>SUM($J101:J$127)</f>
        <v>18166.288551028207</v>
      </c>
      <c r="L101" s="16">
        <f t="shared" si="36"/>
        <v>4.6704568596923339</v>
      </c>
      <c r="M101" s="16"/>
      <c r="N101" s="20">
        <v>87</v>
      </c>
      <c r="O101" s="6">
        <f t="shared" si="27"/>
        <v>97</v>
      </c>
      <c r="P101" s="6">
        <f t="shared" si="28"/>
        <v>21783.205398478389</v>
      </c>
      <c r="Q101" s="6">
        <f t="shared" si="29"/>
        <v>21783.205398478389</v>
      </c>
      <c r="R101" s="5">
        <f t="shared" si="30"/>
        <v>55721.239275117397</v>
      </c>
      <c r="S101" s="5">
        <f t="shared" si="37"/>
        <v>216734281.356653</v>
      </c>
      <c r="T101" s="20">
        <f>SUM(S101:$S$136)</f>
        <v>833789284.01197135</v>
      </c>
      <c r="U101" s="6">
        <f t="shared" si="38"/>
        <v>3.8470576910715231</v>
      </c>
    </row>
    <row r="102" spans="1:21" x14ac:dyDescent="0.2">
      <c r="A102" s="13">
        <v>88</v>
      </c>
      <c r="B102" s="22">
        <f>Absterbeordnung!B96</f>
        <v>18511.950187274691</v>
      </c>
      <c r="C102" s="15">
        <f t="shared" si="31"/>
        <v>0.17505917802766199</v>
      </c>
      <c r="D102" s="14">
        <f t="shared" si="32"/>
        <v>3240.6867834733312</v>
      </c>
      <c r="E102" s="14">
        <f>SUM(D102:$D$127)</f>
        <v>14276.671518525543</v>
      </c>
      <c r="F102" s="16">
        <f t="shared" si="33"/>
        <v>4.40544627494792</v>
      </c>
      <c r="G102" s="5"/>
      <c r="H102" s="14">
        <f t="shared" si="26"/>
        <v>18511.950187274691</v>
      </c>
      <c r="I102" s="15">
        <f t="shared" si="34"/>
        <v>0.17505917802766199</v>
      </c>
      <c r="J102" s="14">
        <f t="shared" si="35"/>
        <v>3240.6867834733312</v>
      </c>
      <c r="K102" s="14">
        <f>SUM($J102:J$127)</f>
        <v>14276.671518525543</v>
      </c>
      <c r="L102" s="16">
        <f t="shared" si="36"/>
        <v>4.40544627494792</v>
      </c>
      <c r="M102" s="16"/>
      <c r="N102" s="20">
        <v>88</v>
      </c>
      <c r="O102" s="6">
        <f t="shared" si="27"/>
        <v>98</v>
      </c>
      <c r="P102" s="6">
        <f t="shared" si="28"/>
        <v>18511.950187274691</v>
      </c>
      <c r="Q102" s="6">
        <f t="shared" si="29"/>
        <v>18511.950187274691</v>
      </c>
      <c r="R102" s="5">
        <f t="shared" si="30"/>
        <v>52671.272238757811</v>
      </c>
      <c r="S102" s="5">
        <f t="shared" si="37"/>
        <v>170691095.81286821</v>
      </c>
      <c r="T102" s="20">
        <f>SUM(S102:$S$136)</f>
        <v>617055002.65531826</v>
      </c>
      <c r="U102" s="6">
        <f t="shared" si="38"/>
        <v>3.6150392011766508</v>
      </c>
    </row>
    <row r="103" spans="1:21" x14ac:dyDescent="0.2">
      <c r="A103" s="13">
        <v>89</v>
      </c>
      <c r="B103" s="22">
        <f>Absterbeordnung!B97</f>
        <v>15448.201172225979</v>
      </c>
      <c r="C103" s="15">
        <f t="shared" si="31"/>
        <v>0.17162664512515882</v>
      </c>
      <c r="D103" s="14">
        <f t="shared" si="32"/>
        <v>2651.3229404076906</v>
      </c>
      <c r="E103" s="14">
        <f>SUM(D103:$D$127)</f>
        <v>11035.984735052214</v>
      </c>
      <c r="F103" s="16">
        <f t="shared" si="33"/>
        <v>4.1624445543232182</v>
      </c>
      <c r="G103" s="5"/>
      <c r="H103" s="14">
        <f t="shared" si="26"/>
        <v>15448.201172225979</v>
      </c>
      <c r="I103" s="15">
        <f t="shared" si="34"/>
        <v>0.17162664512515882</v>
      </c>
      <c r="J103" s="14">
        <f t="shared" si="35"/>
        <v>2651.3229404076906</v>
      </c>
      <c r="K103" s="14">
        <f>SUM($J103:J$127)</f>
        <v>11035.984735052214</v>
      </c>
      <c r="L103" s="16">
        <f t="shared" si="36"/>
        <v>4.1624445543232182</v>
      </c>
      <c r="M103" s="16"/>
      <c r="N103" s="20">
        <v>89</v>
      </c>
      <c r="O103" s="6">
        <f t="shared" si="27"/>
        <v>99</v>
      </c>
      <c r="P103" s="6">
        <f t="shared" si="28"/>
        <v>15448.201172225979</v>
      </c>
      <c r="Q103" s="6">
        <f t="shared" si="29"/>
        <v>15448.201172225979</v>
      </c>
      <c r="R103" s="5">
        <f t="shared" si="30"/>
        <v>49473.971782569533</v>
      </c>
      <c r="S103" s="5">
        <f t="shared" si="37"/>
        <v>131171476.34020938</v>
      </c>
      <c r="T103" s="20">
        <f>SUM(S103:$S$136)</f>
        <v>446363906.84244984</v>
      </c>
      <c r="U103" s="6">
        <f t="shared" si="38"/>
        <v>3.4029037356014054</v>
      </c>
    </row>
    <row r="104" spans="1:21" x14ac:dyDescent="0.2">
      <c r="A104" s="13">
        <v>90</v>
      </c>
      <c r="B104" s="22">
        <f>Absterbeordnung!B98</f>
        <v>12670.665209987719</v>
      </c>
      <c r="C104" s="15">
        <f t="shared" si="31"/>
        <v>0.16826141678937137</v>
      </c>
      <c r="D104" s="14">
        <f t="shared" si="32"/>
        <v>2131.9840798963314</v>
      </c>
      <c r="E104" s="14">
        <f>SUM(D104:$D$127)</f>
        <v>8384.661794644524</v>
      </c>
      <c r="F104" s="16">
        <f t="shared" si="33"/>
        <v>3.9327975634096815</v>
      </c>
      <c r="G104" s="5"/>
      <c r="H104" s="14">
        <f t="shared" si="26"/>
        <v>12670.665209987719</v>
      </c>
      <c r="I104" s="15">
        <f t="shared" si="34"/>
        <v>0.16826141678937137</v>
      </c>
      <c r="J104" s="14">
        <f t="shared" si="35"/>
        <v>2131.9840798963314</v>
      </c>
      <c r="K104" s="14">
        <f>SUM($J104:J$127)</f>
        <v>8384.661794644524</v>
      </c>
      <c r="L104" s="16">
        <f t="shared" si="36"/>
        <v>3.9327975634096815</v>
      </c>
      <c r="M104" s="16"/>
      <c r="N104" s="20">
        <v>90</v>
      </c>
      <c r="O104" s="6">
        <f t="shared" si="27"/>
        <v>100</v>
      </c>
      <c r="P104" s="6">
        <f t="shared" si="28"/>
        <v>12670.665209987719</v>
      </c>
      <c r="Q104" s="6">
        <f t="shared" si="29"/>
        <v>12670.665209987719</v>
      </c>
      <c r="R104" s="5">
        <f t="shared" si="30"/>
        <v>46179.341195004694</v>
      </c>
      <c r="S104" s="5">
        <f t="shared" si="37"/>
        <v>98453620.247850835</v>
      </c>
      <c r="T104" s="20">
        <f>SUM(S104:$S$136)</f>
        <v>315192430.50224048</v>
      </c>
      <c r="U104" s="6">
        <f t="shared" si="38"/>
        <v>3.2014305792794948</v>
      </c>
    </row>
    <row r="105" spans="1:21" x14ac:dyDescent="0.2">
      <c r="A105" s="13">
        <v>91</v>
      </c>
      <c r="B105" s="22">
        <f>Absterbeordnung!B99</f>
        <v>10212.398374831315</v>
      </c>
      <c r="C105" s="15">
        <f t="shared" si="31"/>
        <v>0.16496217332291313</v>
      </c>
      <c r="D105" s="14">
        <f t="shared" si="32"/>
        <v>1684.6594307515597</v>
      </c>
      <c r="E105" s="14">
        <f>SUM(D105:$D$127)</f>
        <v>6252.6777147481916</v>
      </c>
      <c r="F105" s="16">
        <f t="shared" si="33"/>
        <v>3.7115381308605202</v>
      </c>
      <c r="G105" s="5"/>
      <c r="H105" s="14">
        <f t="shared" si="26"/>
        <v>10212.398374831315</v>
      </c>
      <c r="I105" s="15">
        <f t="shared" si="34"/>
        <v>0.16496217332291313</v>
      </c>
      <c r="J105" s="14">
        <f t="shared" si="35"/>
        <v>1684.6594307515597</v>
      </c>
      <c r="K105" s="14">
        <f>SUM($J105:J$127)</f>
        <v>6252.6777147481916</v>
      </c>
      <c r="L105" s="16">
        <f t="shared" si="36"/>
        <v>3.7115381308605202</v>
      </c>
      <c r="M105" s="16"/>
      <c r="N105" s="20">
        <v>91</v>
      </c>
      <c r="O105" s="6">
        <f t="shared" si="27"/>
        <v>101</v>
      </c>
      <c r="P105" s="6">
        <f t="shared" si="28"/>
        <v>10212.398374831315</v>
      </c>
      <c r="Q105" s="6">
        <f t="shared" si="29"/>
        <v>10212.398374831315</v>
      </c>
      <c r="R105" s="5">
        <f t="shared" si="30"/>
        <v>42747.354066848362</v>
      </c>
      <c r="S105" s="5">
        <f t="shared" si="37"/>
        <v>72014733.168392137</v>
      </c>
      <c r="T105" s="20">
        <f>SUM(S105:$S$136)</f>
        <v>216738810.25438973</v>
      </c>
      <c r="U105" s="6">
        <f t="shared" si="38"/>
        <v>3.0096453978047673</v>
      </c>
    </row>
    <row r="106" spans="1:21" x14ac:dyDescent="0.2">
      <c r="A106" s="13">
        <v>92</v>
      </c>
      <c r="B106" s="22">
        <f>Absterbeordnung!B100</f>
        <v>8040.2041750866047</v>
      </c>
      <c r="C106" s="15">
        <f t="shared" si="31"/>
        <v>0.16172762090481677</v>
      </c>
      <c r="D106" s="14">
        <f t="shared" si="32"/>
        <v>1300.3230928257315</v>
      </c>
      <c r="E106" s="14">
        <f>SUM(D106:$D$127)</f>
        <v>4568.0182839966328</v>
      </c>
      <c r="F106" s="16">
        <f t="shared" si="33"/>
        <v>3.5129871254303993</v>
      </c>
      <c r="G106" s="5"/>
      <c r="H106" s="14">
        <f t="shared" si="26"/>
        <v>8040.2041750866047</v>
      </c>
      <c r="I106" s="15">
        <f t="shared" si="34"/>
        <v>0.16172762090481677</v>
      </c>
      <c r="J106" s="14">
        <f t="shared" si="35"/>
        <v>1300.3230928257315</v>
      </c>
      <c r="K106" s="14">
        <f>SUM($J106:J$127)</f>
        <v>4568.0182839966328</v>
      </c>
      <c r="L106" s="16">
        <f t="shared" si="36"/>
        <v>3.5129871254303993</v>
      </c>
      <c r="M106" s="16"/>
      <c r="N106" s="20">
        <v>92</v>
      </c>
      <c r="O106" s="6">
        <f t="shared" si="27"/>
        <v>102</v>
      </c>
      <c r="P106" s="6">
        <f t="shared" si="28"/>
        <v>8040.2041750866047</v>
      </c>
      <c r="Q106" s="6">
        <f t="shared" si="29"/>
        <v>8040.2041750866047</v>
      </c>
      <c r="R106" s="5">
        <f t="shared" si="30"/>
        <v>39237.597134670665</v>
      </c>
      <c r="S106" s="5">
        <f t="shared" si="37"/>
        <v>51021553.661205009</v>
      </c>
      <c r="T106" s="20">
        <f>SUM(S106:$S$136)</f>
        <v>144724077.08599761</v>
      </c>
      <c r="U106" s="6">
        <f t="shared" si="38"/>
        <v>2.8365282258356768</v>
      </c>
    </row>
    <row r="107" spans="1:21" x14ac:dyDescent="0.2">
      <c r="A107" s="13">
        <v>93</v>
      </c>
      <c r="B107" s="22">
        <f>Absterbeordnung!B101</f>
        <v>6191.6387128654505</v>
      </c>
      <c r="C107" s="15">
        <f t="shared" si="31"/>
        <v>0.15855649108315373</v>
      </c>
      <c r="D107" s="14">
        <f t="shared" si="32"/>
        <v>981.72450836656026</v>
      </c>
      <c r="E107" s="14">
        <f>SUM(D107:$D$127)</f>
        <v>3267.695191170902</v>
      </c>
      <c r="F107" s="16">
        <f t="shared" si="33"/>
        <v>3.3285256335383213</v>
      </c>
      <c r="G107" s="5"/>
      <c r="H107" s="14">
        <f t="shared" si="26"/>
        <v>6191.6387128654505</v>
      </c>
      <c r="I107" s="15">
        <f t="shared" si="34"/>
        <v>0.15855649108315373</v>
      </c>
      <c r="J107" s="14">
        <f t="shared" si="35"/>
        <v>981.72450836656026</v>
      </c>
      <c r="K107" s="14">
        <f>SUM($J107:J$127)</f>
        <v>3267.695191170902</v>
      </c>
      <c r="L107" s="16">
        <f t="shared" si="36"/>
        <v>3.3285256335383213</v>
      </c>
      <c r="M107" s="16"/>
      <c r="N107" s="20">
        <v>93</v>
      </c>
      <c r="O107" s="6">
        <f t="shared" si="27"/>
        <v>103</v>
      </c>
      <c r="P107" s="6">
        <f t="shared" si="28"/>
        <v>6191.6387128654505</v>
      </c>
      <c r="Q107" s="6">
        <f t="shared" si="29"/>
        <v>6191.6387128654505</v>
      </c>
      <c r="R107" s="5">
        <f t="shared" si="30"/>
        <v>35554.61341565373</v>
      </c>
      <c r="S107" s="5">
        <f t="shared" si="37"/>
        <v>34904835.375645764</v>
      </c>
      <c r="T107" s="20">
        <f>SUM(S107:$S$136)</f>
        <v>93702523.424792603</v>
      </c>
      <c r="U107" s="6">
        <f t="shared" si="38"/>
        <v>2.684514120074375</v>
      </c>
    </row>
    <row r="108" spans="1:21" x14ac:dyDescent="0.2">
      <c r="A108" s="13">
        <v>94</v>
      </c>
      <c r="B108" s="22">
        <f>Absterbeordnung!B102</f>
        <v>4658.2051233545008</v>
      </c>
      <c r="C108" s="15">
        <f t="shared" si="31"/>
        <v>0.15544754027760166</v>
      </c>
      <c r="D108" s="14">
        <f t="shared" si="32"/>
        <v>724.10652853397914</v>
      </c>
      <c r="E108" s="14">
        <f>SUM(D108:$D$127)</f>
        <v>2285.9706828043413</v>
      </c>
      <c r="F108" s="16">
        <f t="shared" si="33"/>
        <v>3.1569535596267873</v>
      </c>
      <c r="G108" s="5"/>
      <c r="H108" s="14">
        <f t="shared" si="26"/>
        <v>4658.2051233545008</v>
      </c>
      <c r="I108" s="15">
        <f t="shared" si="34"/>
        <v>0.15544754027760166</v>
      </c>
      <c r="J108" s="14">
        <f t="shared" si="35"/>
        <v>724.10652853397914</v>
      </c>
      <c r="K108" s="14">
        <f>SUM($J108:J$127)</f>
        <v>2285.9706828043413</v>
      </c>
      <c r="L108" s="16">
        <f t="shared" si="36"/>
        <v>3.1569535596267873</v>
      </c>
      <c r="M108" s="16"/>
      <c r="N108" s="20">
        <v>94</v>
      </c>
      <c r="O108" s="6">
        <f t="shared" si="27"/>
        <v>104</v>
      </c>
      <c r="P108" s="6">
        <f t="shared" si="28"/>
        <v>4658.2051233545008</v>
      </c>
      <c r="Q108" s="6">
        <f t="shared" si="29"/>
        <v>4658.2051233545008</v>
      </c>
      <c r="R108" s="5">
        <f t="shared" si="30"/>
        <v>31931.769109063916</v>
      </c>
      <c r="S108" s="5">
        <f t="shared" si="37"/>
        <v>23122002.479512826</v>
      </c>
      <c r="T108" s="20">
        <f>SUM(S108:$S$136)</f>
        <v>58797688.049146824</v>
      </c>
      <c r="U108" s="6">
        <f t="shared" si="38"/>
        <v>2.5429323477170422</v>
      </c>
    </row>
    <row r="109" spans="1:21" x14ac:dyDescent="0.2">
      <c r="A109" s="13">
        <v>95</v>
      </c>
      <c r="B109" s="22">
        <f>Absterbeordnung!B103</f>
        <v>3419.6476111136462</v>
      </c>
      <c r="C109" s="15">
        <f t="shared" si="31"/>
        <v>0.15239954929176638</v>
      </c>
      <c r="D109" s="14">
        <f t="shared" si="32"/>
        <v>521.15275467038532</v>
      </c>
      <c r="E109" s="14">
        <f>SUM(D109:$D$127)</f>
        <v>1561.8641542703622</v>
      </c>
      <c r="F109" s="16">
        <f t="shared" si="33"/>
        <v>2.9969411852350238</v>
      </c>
      <c r="G109" s="5"/>
      <c r="H109" s="14">
        <f t="shared" si="26"/>
        <v>3419.6476111136462</v>
      </c>
      <c r="I109" s="15">
        <f t="shared" si="34"/>
        <v>0.15239954929176638</v>
      </c>
      <c r="J109" s="14">
        <f t="shared" si="35"/>
        <v>521.15275467038532</v>
      </c>
      <c r="K109" s="14">
        <f>SUM($J109:J$127)</f>
        <v>1561.8641542703622</v>
      </c>
      <c r="L109" s="16">
        <f t="shared" si="36"/>
        <v>2.9969411852350238</v>
      </c>
      <c r="M109" s="16"/>
      <c r="N109" s="20">
        <v>95</v>
      </c>
      <c r="O109" s="6">
        <f t="shared" si="27"/>
        <v>105</v>
      </c>
      <c r="P109" s="6">
        <f t="shared" si="28"/>
        <v>3419.6476111136462</v>
      </c>
      <c r="Q109" s="6">
        <f t="shared" si="29"/>
        <v>3419.6476111136462</v>
      </c>
      <c r="R109" s="5">
        <f t="shared" si="30"/>
        <v>28410.815492756941</v>
      </c>
      <c r="S109" s="5">
        <f t="shared" si="37"/>
        <v>14806374.75648234</v>
      </c>
      <c r="T109" s="20">
        <f>SUM(S109:$S$136)</f>
        <v>35675685.569633998</v>
      </c>
      <c r="U109" s="6">
        <f t="shared" si="38"/>
        <v>2.4094814670292548</v>
      </c>
    </row>
    <row r="110" spans="1:21" x14ac:dyDescent="0.2">
      <c r="A110" s="13">
        <v>96</v>
      </c>
      <c r="B110" s="22">
        <f>Absterbeordnung!B104</f>
        <v>2446.6346292967414</v>
      </c>
      <c r="C110" s="15">
        <f t="shared" si="31"/>
        <v>0.14941132283506506</v>
      </c>
      <c r="D110" s="14">
        <f t="shared" si="32"/>
        <v>365.55491645730518</v>
      </c>
      <c r="E110" s="14">
        <f>SUM(D110:$D$127)</f>
        <v>1040.7113995999769</v>
      </c>
      <c r="F110" s="16">
        <f t="shared" si="33"/>
        <v>2.8469358576429551</v>
      </c>
      <c r="G110" s="5"/>
      <c r="H110" s="14">
        <f t="shared" ref="H110:H136" si="39">B110</f>
        <v>2446.6346292967414</v>
      </c>
      <c r="I110" s="15">
        <f t="shared" si="34"/>
        <v>0.14941132283506506</v>
      </c>
      <c r="J110" s="14">
        <f t="shared" si="35"/>
        <v>365.55491645730518</v>
      </c>
      <c r="K110" s="14">
        <f>SUM($J110:J$127)</f>
        <v>1040.7113995999769</v>
      </c>
      <c r="L110" s="16">
        <f t="shared" si="36"/>
        <v>2.8469358576429551</v>
      </c>
      <c r="M110" s="16"/>
      <c r="N110" s="20">
        <v>96</v>
      </c>
      <c r="O110" s="6">
        <f t="shared" ref="O110:O136" si="40">N110+$B$3</f>
        <v>106</v>
      </c>
      <c r="P110" s="6">
        <f t="shared" ref="P110:P136" si="41">B110</f>
        <v>2446.6346292967414</v>
      </c>
      <c r="Q110" s="6">
        <f t="shared" ref="Q110:Q136" si="42">B110</f>
        <v>2446.6346292967414</v>
      </c>
      <c r="R110" s="5">
        <f t="shared" ref="R110:R136" si="43">LOOKUP(N110,$O$14:$O$136,$Q$14:$Q$136)</f>
        <v>25109.318773995838</v>
      </c>
      <c r="S110" s="5">
        <f t="shared" si="37"/>
        <v>9178834.9267278928</v>
      </c>
      <c r="T110" s="20">
        <f>SUM(S110:$S$136)</f>
        <v>20869310.813151654</v>
      </c>
      <c r="U110" s="6">
        <f t="shared" si="38"/>
        <v>2.2736339611449172</v>
      </c>
    </row>
    <row r="111" spans="1:21" x14ac:dyDescent="0.2">
      <c r="A111" s="13">
        <v>97</v>
      </c>
      <c r="B111" s="22">
        <f>Absterbeordnung!B105</f>
        <v>1703.9512720435976</v>
      </c>
      <c r="C111" s="15">
        <f t="shared" ref="C111:C136" si="44">1/(((1+($B$5/100))^A111))</f>
        <v>0.14648168905398534</v>
      </c>
      <c r="D111" s="14">
        <f t="shared" ref="D111:D136" si="45">B111*C111</f>
        <v>249.59766039463304</v>
      </c>
      <c r="E111" s="14">
        <f>SUM(D111:$D$127)</f>
        <v>675.1564831426715</v>
      </c>
      <c r="F111" s="16">
        <f t="shared" ref="F111:F136" si="46">E111/D111</f>
        <v>2.7049792136480661</v>
      </c>
      <c r="G111" s="5"/>
      <c r="H111" s="14">
        <f t="shared" si="39"/>
        <v>1703.9512720435976</v>
      </c>
      <c r="I111" s="15">
        <f t="shared" ref="I111:I136" si="47">1/(((1+($B$5/100))^A111))</f>
        <v>0.14648168905398534</v>
      </c>
      <c r="J111" s="14">
        <f t="shared" ref="J111:J136" si="48">H111*I111</f>
        <v>249.59766039463304</v>
      </c>
      <c r="K111" s="14">
        <f>SUM($J111:J$127)</f>
        <v>675.1564831426715</v>
      </c>
      <c r="L111" s="16">
        <f t="shared" ref="L111:L136" si="49">K111/J111</f>
        <v>2.7049792136480661</v>
      </c>
      <c r="M111" s="16"/>
      <c r="N111" s="20">
        <v>97</v>
      </c>
      <c r="O111" s="6">
        <f t="shared" si="40"/>
        <v>107</v>
      </c>
      <c r="P111" s="6">
        <f t="shared" si="41"/>
        <v>1703.9512720435976</v>
      </c>
      <c r="Q111" s="6">
        <f t="shared" si="42"/>
        <v>1703.9512720435976</v>
      </c>
      <c r="R111" s="5">
        <f t="shared" si="43"/>
        <v>21783.205398478389</v>
      </c>
      <c r="S111" s="5">
        <f t="shared" ref="S111:S136" si="50">P111*R111*I111</f>
        <v>5437037.103355946</v>
      </c>
      <c r="T111" s="20">
        <f>SUM(S111:$S$136)</f>
        <v>11690475.886423768</v>
      </c>
      <c r="U111" s="6">
        <f t="shared" ref="U111:U136" si="51">T111/S111</f>
        <v>2.1501556204587904</v>
      </c>
    </row>
    <row r="112" spans="1:21" x14ac:dyDescent="0.2">
      <c r="A112" s="13">
        <v>98</v>
      </c>
      <c r="B112" s="22">
        <f>Absterbeordnung!B106</f>
        <v>1153.7740996026014</v>
      </c>
      <c r="C112" s="15">
        <f t="shared" si="44"/>
        <v>0.14360949907253467</v>
      </c>
      <c r="D112" s="14">
        <f t="shared" si="45"/>
        <v>165.69292048679432</v>
      </c>
      <c r="E112" s="14">
        <f>SUM(D112:$D$127)</f>
        <v>425.55882274803855</v>
      </c>
      <c r="F112" s="16">
        <f t="shared" si="46"/>
        <v>2.5683585122271744</v>
      </c>
      <c r="G112" s="5"/>
      <c r="H112" s="14">
        <f t="shared" si="39"/>
        <v>1153.7740996026014</v>
      </c>
      <c r="I112" s="15">
        <f t="shared" si="47"/>
        <v>0.14360949907253467</v>
      </c>
      <c r="J112" s="14">
        <f t="shared" si="48"/>
        <v>165.69292048679432</v>
      </c>
      <c r="K112" s="14">
        <f>SUM($J112:J$127)</f>
        <v>425.55882274803855</v>
      </c>
      <c r="L112" s="16">
        <f t="shared" si="49"/>
        <v>2.5683585122271744</v>
      </c>
      <c r="M112" s="16"/>
      <c r="N112" s="20">
        <v>98</v>
      </c>
      <c r="O112" s="6">
        <f t="shared" si="40"/>
        <v>108</v>
      </c>
      <c r="P112" s="6">
        <f t="shared" si="41"/>
        <v>1153.7740996026014</v>
      </c>
      <c r="Q112" s="6">
        <f t="shared" si="42"/>
        <v>1153.7740996026014</v>
      </c>
      <c r="R112" s="5">
        <f t="shared" si="43"/>
        <v>18511.950187274691</v>
      </c>
      <c r="S112" s="5">
        <f t="shared" si="50"/>
        <v>3067299.0904356027</v>
      </c>
      <c r="T112" s="20">
        <f>SUM(S112:$S$136)</f>
        <v>6253438.7830678225</v>
      </c>
      <c r="U112" s="6">
        <f t="shared" si="51"/>
        <v>2.0387443802161922</v>
      </c>
    </row>
    <row r="113" spans="1:21" x14ac:dyDescent="0.2">
      <c r="A113" s="13">
        <v>99</v>
      </c>
      <c r="B113" s="22">
        <f>Absterbeordnung!B107</f>
        <v>758.63912049881287</v>
      </c>
      <c r="C113" s="15">
        <f t="shared" si="44"/>
        <v>0.14079362654170063</v>
      </c>
      <c r="D113" s="14">
        <f t="shared" si="45"/>
        <v>106.81155301143409</v>
      </c>
      <c r="E113" s="14">
        <f>SUM(D113:$D$127)</f>
        <v>259.86590226124412</v>
      </c>
      <c r="F113" s="16">
        <f t="shared" si="46"/>
        <v>2.4329381507394214</v>
      </c>
      <c r="G113" s="5"/>
      <c r="H113" s="14">
        <f t="shared" si="39"/>
        <v>758.63912049881287</v>
      </c>
      <c r="I113" s="15">
        <f t="shared" si="47"/>
        <v>0.14079362654170063</v>
      </c>
      <c r="J113" s="14">
        <f t="shared" si="48"/>
        <v>106.81155301143409</v>
      </c>
      <c r="K113" s="14">
        <f>SUM($J113:J$127)</f>
        <v>259.86590226124412</v>
      </c>
      <c r="L113" s="16">
        <f t="shared" si="49"/>
        <v>2.4329381507394214</v>
      </c>
      <c r="M113" s="16"/>
      <c r="N113" s="20">
        <v>99</v>
      </c>
      <c r="O113" s="6">
        <f t="shared" si="40"/>
        <v>109</v>
      </c>
      <c r="P113" s="6">
        <f t="shared" si="41"/>
        <v>758.63912049881287</v>
      </c>
      <c r="Q113" s="6">
        <f t="shared" si="42"/>
        <v>758.63912049881287</v>
      </c>
      <c r="R113" s="5">
        <f t="shared" si="43"/>
        <v>15448.201172225979</v>
      </c>
      <c r="S113" s="5">
        <f t="shared" si="50"/>
        <v>1650046.3584385135</v>
      </c>
      <c r="T113" s="20">
        <f>SUM(S113:$S$136)</f>
        <v>3186139.6926322179</v>
      </c>
      <c r="U113" s="6">
        <f t="shared" si="51"/>
        <v>1.9309395013891331</v>
      </c>
    </row>
    <row r="114" spans="1:21" x14ac:dyDescent="0.2">
      <c r="A114" s="13">
        <v>100</v>
      </c>
      <c r="B114" s="22">
        <f>Absterbeordnung!B108</f>
        <v>483.81105659444211</v>
      </c>
      <c r="C114" s="15">
        <f t="shared" si="44"/>
        <v>0.13803296719774574</v>
      </c>
      <c r="D114" s="14">
        <f t="shared" si="45"/>
        <v>66.781875704807334</v>
      </c>
      <c r="E114" s="14">
        <f>SUM(D114:$D$127)</f>
        <v>153.05434924981009</v>
      </c>
      <c r="F114" s="16">
        <f t="shared" si="46"/>
        <v>2.2918546032811173</v>
      </c>
      <c r="G114" s="5"/>
      <c r="H114" s="14">
        <f t="shared" si="39"/>
        <v>483.81105659444211</v>
      </c>
      <c r="I114" s="15">
        <f t="shared" si="47"/>
        <v>0.13803296719774574</v>
      </c>
      <c r="J114" s="14">
        <f t="shared" si="48"/>
        <v>66.781875704807334</v>
      </c>
      <c r="K114" s="14">
        <f>SUM($J114:J$127)</f>
        <v>153.05434924981009</v>
      </c>
      <c r="L114" s="16">
        <f t="shared" si="49"/>
        <v>2.2918546032811173</v>
      </c>
      <c r="M114" s="16"/>
      <c r="N114" s="20">
        <v>100</v>
      </c>
      <c r="O114" s="6">
        <f t="shared" si="40"/>
        <v>110</v>
      </c>
      <c r="P114" s="6">
        <f t="shared" si="41"/>
        <v>483.81105659444211</v>
      </c>
      <c r="Q114" s="6">
        <f t="shared" si="42"/>
        <v>483.81105659444211</v>
      </c>
      <c r="R114" s="5">
        <f t="shared" si="43"/>
        <v>12670.665209987719</v>
      </c>
      <c r="S114" s="5">
        <f t="shared" si="50"/>
        <v>846170.7891506264</v>
      </c>
      <c r="T114" s="20">
        <f>SUM(S114:$S$136)</f>
        <v>1536093.3341937044</v>
      </c>
      <c r="U114" s="6">
        <f t="shared" si="51"/>
        <v>1.8153466816499444</v>
      </c>
    </row>
    <row r="115" spans="1:21" x14ac:dyDescent="0.2">
      <c r="A115" s="13">
        <v>101</v>
      </c>
      <c r="B115" s="22">
        <f>Absterbeordnung!B109</f>
        <v>277.04987483713984</v>
      </c>
      <c r="C115" s="15">
        <f t="shared" si="44"/>
        <v>0.13532643842916248</v>
      </c>
      <c r="D115" s="14">
        <f t="shared" si="45"/>
        <v>37.492172828955376</v>
      </c>
      <c r="E115" s="14">
        <f>SUM(D115:$D$127)</f>
        <v>86.272473545002754</v>
      </c>
      <c r="F115" s="16">
        <f t="shared" si="46"/>
        <v>2.3010795863603333</v>
      </c>
      <c r="G115" s="5"/>
      <c r="H115" s="14">
        <f t="shared" si="39"/>
        <v>277.04987483713984</v>
      </c>
      <c r="I115" s="15">
        <f t="shared" si="47"/>
        <v>0.13532643842916248</v>
      </c>
      <c r="J115" s="14">
        <f t="shared" si="48"/>
        <v>37.492172828955376</v>
      </c>
      <c r="K115" s="14">
        <f>SUM($J115:J$127)</f>
        <v>86.272473545002754</v>
      </c>
      <c r="L115" s="16">
        <f t="shared" si="49"/>
        <v>2.3010795863603333</v>
      </c>
      <c r="M115" s="16"/>
      <c r="N115" s="20">
        <v>101</v>
      </c>
      <c r="O115" s="6">
        <f t="shared" si="40"/>
        <v>111</v>
      </c>
      <c r="P115" s="6">
        <f t="shared" si="41"/>
        <v>277.04987483713984</v>
      </c>
      <c r="Q115" s="6">
        <f t="shared" si="42"/>
        <v>277.04987483713984</v>
      </c>
      <c r="R115" s="5">
        <f t="shared" si="43"/>
        <v>10212.398374831315</v>
      </c>
      <c r="S115" s="5">
        <f t="shared" si="50"/>
        <v>382885.00486731867</v>
      </c>
      <c r="T115" s="20">
        <f>SUM(S115:$S$136)</f>
        <v>689922.54504307848</v>
      </c>
      <c r="U115" s="6">
        <f t="shared" si="51"/>
        <v>1.8019053665529621</v>
      </c>
    </row>
    <row r="116" spans="1:21" x14ac:dyDescent="0.2">
      <c r="A116" s="21">
        <v>102</v>
      </c>
      <c r="B116" s="22">
        <f>Absterbeordnung!B110</f>
        <v>166.39859564920016</v>
      </c>
      <c r="C116" s="15">
        <f t="shared" si="44"/>
        <v>0.13267297885212007</v>
      </c>
      <c r="D116" s="14">
        <f t="shared" si="45"/>
        <v>22.07659736158881</v>
      </c>
      <c r="E116" s="14">
        <f>SUM(D116:$D$127)</f>
        <v>48.780300716047385</v>
      </c>
      <c r="F116" s="16">
        <f t="shared" si="46"/>
        <v>2.2095932591913141</v>
      </c>
      <c r="G116" s="5"/>
      <c r="H116" s="14">
        <f t="shared" si="39"/>
        <v>166.39859564920016</v>
      </c>
      <c r="I116" s="15">
        <f t="shared" si="47"/>
        <v>0.13267297885212007</v>
      </c>
      <c r="J116" s="14">
        <f t="shared" si="48"/>
        <v>22.07659736158881</v>
      </c>
      <c r="K116" s="14">
        <f>SUM($J116:J$127)</f>
        <v>48.780300716047385</v>
      </c>
      <c r="L116" s="16">
        <f t="shared" si="49"/>
        <v>2.2095932591913141</v>
      </c>
      <c r="M116" s="16"/>
      <c r="N116" s="6">
        <v>102</v>
      </c>
      <c r="O116" s="6">
        <f t="shared" si="40"/>
        <v>112</v>
      </c>
      <c r="P116" s="6">
        <f t="shared" si="41"/>
        <v>166.39859564920016</v>
      </c>
      <c r="Q116" s="6">
        <f t="shared" si="42"/>
        <v>166.39859564920016</v>
      </c>
      <c r="R116" s="5">
        <f t="shared" si="43"/>
        <v>8040.2041750866047</v>
      </c>
      <c r="S116" s="5">
        <f t="shared" si="50"/>
        <v>177500.35027835227</v>
      </c>
      <c r="T116" s="20">
        <f>SUM(S116:$S$136)</f>
        <v>307037.5401757597</v>
      </c>
      <c r="U116" s="6">
        <f t="shared" si="51"/>
        <v>1.7297855451793192</v>
      </c>
    </row>
    <row r="117" spans="1:21" x14ac:dyDescent="0.2">
      <c r="A117" s="21">
        <v>103</v>
      </c>
      <c r="B117" s="22">
        <f>Absterbeordnung!B111</f>
        <v>96.671236578339219</v>
      </c>
      <c r="C117" s="15">
        <f t="shared" si="44"/>
        <v>0.13007154789423539</v>
      </c>
      <c r="D117" s="14">
        <f t="shared" si="45"/>
        <v>12.57417737859441</v>
      </c>
      <c r="E117" s="14">
        <f>SUM(D117:$D$127)</f>
        <v>26.703703354458561</v>
      </c>
      <c r="F117" s="16">
        <f t="shared" si="46"/>
        <v>2.1236938648501558</v>
      </c>
      <c r="G117" s="5"/>
      <c r="H117" s="14">
        <f t="shared" si="39"/>
        <v>96.671236578339219</v>
      </c>
      <c r="I117" s="15">
        <f t="shared" si="47"/>
        <v>0.13007154789423539</v>
      </c>
      <c r="J117" s="14">
        <f t="shared" si="48"/>
        <v>12.57417737859441</v>
      </c>
      <c r="K117" s="14">
        <f>SUM($J117:J$127)</f>
        <v>26.703703354458561</v>
      </c>
      <c r="L117" s="16">
        <f t="shared" si="49"/>
        <v>2.1236938648501558</v>
      </c>
      <c r="M117" s="16"/>
      <c r="N117" s="6">
        <v>103</v>
      </c>
      <c r="O117" s="6">
        <f t="shared" si="40"/>
        <v>113</v>
      </c>
      <c r="P117" s="6">
        <f t="shared" si="41"/>
        <v>96.671236578339219</v>
      </c>
      <c r="Q117" s="6">
        <f t="shared" si="42"/>
        <v>96.671236578339219</v>
      </c>
      <c r="R117" s="5">
        <f t="shared" si="43"/>
        <v>6191.6387128654505</v>
      </c>
      <c r="S117" s="5">
        <f t="shared" si="50"/>
        <v>77854.763439742164</v>
      </c>
      <c r="T117" s="20">
        <f>SUM(S117:$S$136)</f>
        <v>129537.18989740744</v>
      </c>
      <c r="U117" s="6">
        <f t="shared" si="51"/>
        <v>1.6638312695878437</v>
      </c>
    </row>
    <row r="118" spans="1:21" x14ac:dyDescent="0.2">
      <c r="A118" s="21">
        <v>104</v>
      </c>
      <c r="B118" s="22">
        <f>Absterbeordnung!B112</f>
        <v>54.262128689364744</v>
      </c>
      <c r="C118" s="15">
        <f t="shared" si="44"/>
        <v>0.12752112538650526</v>
      </c>
      <c r="D118" s="14">
        <f t="shared" si="45"/>
        <v>6.9195677163351661</v>
      </c>
      <c r="E118" s="14">
        <f>SUM(D118:$D$127)</f>
        <v>14.129525975864155</v>
      </c>
      <c r="F118" s="16">
        <f t="shared" si="46"/>
        <v>2.0419665729274232</v>
      </c>
      <c r="G118" s="5"/>
      <c r="H118" s="14">
        <f t="shared" si="39"/>
        <v>54.262128689364744</v>
      </c>
      <c r="I118" s="15">
        <f t="shared" si="47"/>
        <v>0.12752112538650526</v>
      </c>
      <c r="J118" s="14">
        <f t="shared" si="48"/>
        <v>6.9195677163351661</v>
      </c>
      <c r="K118" s="14">
        <f>SUM($J118:J$127)</f>
        <v>14.129525975864155</v>
      </c>
      <c r="L118" s="16">
        <f t="shared" si="49"/>
        <v>2.0419665729274232</v>
      </c>
      <c r="M118" s="16"/>
      <c r="N118" s="6">
        <v>104</v>
      </c>
      <c r="O118" s="6">
        <f t="shared" si="40"/>
        <v>114</v>
      </c>
      <c r="P118" s="6">
        <f t="shared" si="41"/>
        <v>54.262128689364744</v>
      </c>
      <c r="Q118" s="6">
        <f t="shared" si="42"/>
        <v>54.262128689364744</v>
      </c>
      <c r="R118" s="5">
        <f t="shared" si="43"/>
        <v>4658.2051233545008</v>
      </c>
      <c r="S118" s="5">
        <f t="shared" si="50"/>
        <v>32232.765787630873</v>
      </c>
      <c r="T118" s="20">
        <f>SUM(S118:$S$136)</f>
        <v>51682.426457665279</v>
      </c>
      <c r="U118" s="6">
        <f t="shared" si="51"/>
        <v>1.603412713577874</v>
      </c>
    </row>
    <row r="119" spans="1:21" x14ac:dyDescent="0.2">
      <c r="A119" s="21">
        <v>105</v>
      </c>
      <c r="B119" s="22">
        <f>Absterbeordnung!B113</f>
        <v>29.393028299181115</v>
      </c>
      <c r="C119" s="15">
        <f t="shared" si="44"/>
        <v>0.12502071116324046</v>
      </c>
      <c r="D119" s="14">
        <f t="shared" si="45"/>
        <v>3.6747373012048752</v>
      </c>
      <c r="E119" s="14">
        <f>SUM(D119:$D$127)</f>
        <v>7.2099582595289879</v>
      </c>
      <c r="F119" s="16">
        <f t="shared" si="46"/>
        <v>1.9620336553486373</v>
      </c>
      <c r="G119" s="5"/>
      <c r="H119" s="14">
        <f t="shared" si="39"/>
        <v>29.393028299181115</v>
      </c>
      <c r="I119" s="15">
        <f t="shared" si="47"/>
        <v>0.12502071116324046</v>
      </c>
      <c r="J119" s="14">
        <f t="shared" si="48"/>
        <v>3.6747373012048752</v>
      </c>
      <c r="K119" s="14">
        <f>SUM($J119:J$127)</f>
        <v>7.2099582595289879</v>
      </c>
      <c r="L119" s="16">
        <f t="shared" si="49"/>
        <v>1.9620336553486373</v>
      </c>
      <c r="M119" s="16"/>
      <c r="N119" s="6">
        <v>105</v>
      </c>
      <c r="O119" s="6">
        <f t="shared" si="40"/>
        <v>115</v>
      </c>
      <c r="P119" s="6">
        <f t="shared" si="41"/>
        <v>29.393028299181115</v>
      </c>
      <c r="Q119" s="6">
        <f t="shared" si="42"/>
        <v>29.393028299181115</v>
      </c>
      <c r="R119" s="5">
        <f t="shared" si="43"/>
        <v>3419.6476111136462</v>
      </c>
      <c r="S119" s="5">
        <f t="shared" si="50"/>
        <v>12566.30663353546</v>
      </c>
      <c r="T119" s="20">
        <f>SUM(S119:$S$136)</f>
        <v>19449.660670034405</v>
      </c>
      <c r="U119" s="6">
        <f t="shared" si="51"/>
        <v>1.5477626988768101</v>
      </c>
    </row>
    <row r="120" spans="1:21" x14ac:dyDescent="0.2">
      <c r="A120" s="21">
        <v>106</v>
      </c>
      <c r="B120" s="22">
        <f>Absterbeordnung!B114</f>
        <v>15.347435191079198</v>
      </c>
      <c r="C120" s="15">
        <f t="shared" si="44"/>
        <v>0.12256932466984359</v>
      </c>
      <c r="D120" s="14">
        <f t="shared" si="45"/>
        <v>1.8811247667847693</v>
      </c>
      <c r="E120" s="14">
        <f>SUM(D120:$D$127)</f>
        <v>3.5352209583241136</v>
      </c>
      <c r="F120" s="16">
        <f t="shared" si="46"/>
        <v>1.8793123245974463</v>
      </c>
      <c r="G120" s="5"/>
      <c r="H120" s="14">
        <f t="shared" si="39"/>
        <v>15.347435191079198</v>
      </c>
      <c r="I120" s="15">
        <f t="shared" si="47"/>
        <v>0.12256932466984359</v>
      </c>
      <c r="J120" s="14">
        <f t="shared" si="48"/>
        <v>1.8811247667847693</v>
      </c>
      <c r="K120" s="14">
        <f>SUM($J120:J$127)</f>
        <v>3.5352209583241136</v>
      </c>
      <c r="L120" s="16">
        <f t="shared" si="49"/>
        <v>1.8793123245974463</v>
      </c>
      <c r="M120" s="16"/>
      <c r="N120" s="6">
        <v>106</v>
      </c>
      <c r="O120" s="6">
        <f t="shared" si="40"/>
        <v>116</v>
      </c>
      <c r="P120" s="6">
        <f t="shared" si="41"/>
        <v>15.347435191079198</v>
      </c>
      <c r="Q120" s="6">
        <f t="shared" si="42"/>
        <v>15.347435191079198</v>
      </c>
      <c r="R120" s="5">
        <f t="shared" si="43"/>
        <v>2446.6346292967414</v>
      </c>
      <c r="S120" s="5">
        <f t="shared" si="50"/>
        <v>4602.4249964433729</v>
      </c>
      <c r="T120" s="20">
        <f>SUM(S120:$S$136)</f>
        <v>6883.3540364989467</v>
      </c>
      <c r="U120" s="6">
        <f t="shared" si="51"/>
        <v>1.495592875890039</v>
      </c>
    </row>
    <row r="121" spans="1:21" x14ac:dyDescent="0.2">
      <c r="A121" s="21">
        <v>107</v>
      </c>
      <c r="B121" s="22">
        <f>Absterbeordnung!B115</f>
        <v>7.7155567493638424</v>
      </c>
      <c r="C121" s="15">
        <f t="shared" si="44"/>
        <v>0.12016600457827803</v>
      </c>
      <c r="D121" s="14">
        <f t="shared" si="45"/>
        <v>0.92714762766801939</v>
      </c>
      <c r="E121" s="14">
        <f>SUM(D121:$D$127)</f>
        <v>1.6540961915393444</v>
      </c>
      <c r="F121" s="16">
        <f t="shared" si="46"/>
        <v>1.7840699174302597</v>
      </c>
      <c r="G121" s="5"/>
      <c r="H121" s="14">
        <f t="shared" si="39"/>
        <v>7.7155567493638424</v>
      </c>
      <c r="I121" s="15">
        <f t="shared" si="47"/>
        <v>0.12016600457827803</v>
      </c>
      <c r="J121" s="14">
        <f t="shared" si="48"/>
        <v>0.92714762766801939</v>
      </c>
      <c r="K121" s="14">
        <f>SUM($J121:J$127)</f>
        <v>1.6540961915393444</v>
      </c>
      <c r="L121" s="16">
        <f t="shared" si="49"/>
        <v>1.7840699174302597</v>
      </c>
      <c r="M121" s="16"/>
      <c r="N121" s="6">
        <v>107</v>
      </c>
      <c r="O121" s="6">
        <f t="shared" si="40"/>
        <v>117</v>
      </c>
      <c r="P121" s="6">
        <f t="shared" si="41"/>
        <v>7.7155567493638424</v>
      </c>
      <c r="Q121" s="6">
        <f t="shared" si="42"/>
        <v>7.7155567493638424</v>
      </c>
      <c r="R121" s="5">
        <f t="shared" si="43"/>
        <v>1703.9512720435976</v>
      </c>
      <c r="S121" s="5">
        <f t="shared" si="50"/>
        <v>1579.8143795371254</v>
      </c>
      <c r="T121" s="20">
        <f>SUM(S121:$S$136)</f>
        <v>2280.9290400555738</v>
      </c>
      <c r="U121" s="6">
        <f t="shared" si="51"/>
        <v>1.4437955937101103</v>
      </c>
    </row>
    <row r="122" spans="1:21" x14ac:dyDescent="0.2">
      <c r="A122" s="21">
        <v>108</v>
      </c>
      <c r="B122" s="22">
        <f>Absterbeordnung!B116</f>
        <v>3.7302224805735333</v>
      </c>
      <c r="C122" s="15">
        <f t="shared" si="44"/>
        <v>0.11780980841007649</v>
      </c>
      <c r="D122" s="14">
        <f t="shared" si="45"/>
        <v>0.43945679576332825</v>
      </c>
      <c r="E122" s="14">
        <f>SUM(D122:$D$127)</f>
        <v>0.72694856387132489</v>
      </c>
      <c r="F122" s="16">
        <f t="shared" si="46"/>
        <v>1.6541980255616</v>
      </c>
      <c r="G122" s="5"/>
      <c r="H122" s="14">
        <f t="shared" si="39"/>
        <v>3.7302224805735333</v>
      </c>
      <c r="I122" s="15">
        <f t="shared" si="47"/>
        <v>0.11780980841007649</v>
      </c>
      <c r="J122" s="14">
        <f t="shared" si="48"/>
        <v>0.43945679576332825</v>
      </c>
      <c r="K122" s="14">
        <f>SUM($J122:J$127)</f>
        <v>0.72694856387132489</v>
      </c>
      <c r="L122" s="16">
        <f t="shared" si="49"/>
        <v>1.6541980255616</v>
      </c>
      <c r="M122" s="16"/>
      <c r="N122" s="6">
        <v>108</v>
      </c>
      <c r="O122" s="6">
        <f t="shared" si="40"/>
        <v>118</v>
      </c>
      <c r="P122" s="6">
        <f t="shared" si="41"/>
        <v>3.7302224805735333</v>
      </c>
      <c r="Q122" s="6">
        <f t="shared" si="42"/>
        <v>3.7302224805735333</v>
      </c>
      <c r="R122" s="5">
        <f t="shared" si="43"/>
        <v>1153.7740996026014</v>
      </c>
      <c r="S122" s="5">
        <f t="shared" si="50"/>
        <v>507.03386884607829</v>
      </c>
      <c r="T122" s="20">
        <f>SUM(S122:$S$136)</f>
        <v>701.11466051844843</v>
      </c>
      <c r="U122" s="6">
        <f t="shared" si="51"/>
        <v>1.3827767800089263</v>
      </c>
    </row>
    <row r="123" spans="1:21" x14ac:dyDescent="0.2">
      <c r="A123" s="21">
        <v>109</v>
      </c>
      <c r="B123" s="22">
        <f>Absterbeordnung!B117</f>
        <v>1.7323443360844379</v>
      </c>
      <c r="C123" s="15">
        <f t="shared" si="44"/>
        <v>0.11549981216674166</v>
      </c>
      <c r="D123" s="14">
        <f t="shared" si="45"/>
        <v>0.20008544542587137</v>
      </c>
      <c r="E123" s="14">
        <f>SUM(D123:$D$127)</f>
        <v>0.2874917681079967</v>
      </c>
      <c r="F123" s="16">
        <f t="shared" si="46"/>
        <v>1.4368449813832564</v>
      </c>
      <c r="G123" s="5"/>
      <c r="H123" s="14">
        <f t="shared" si="39"/>
        <v>1.7323443360844379</v>
      </c>
      <c r="I123" s="15">
        <f t="shared" si="47"/>
        <v>0.11549981216674166</v>
      </c>
      <c r="J123" s="14">
        <f t="shared" si="48"/>
        <v>0.20008544542587137</v>
      </c>
      <c r="K123" s="14">
        <f>SUM($J123:J$127)</f>
        <v>0.2874917681079967</v>
      </c>
      <c r="L123" s="16">
        <f t="shared" si="49"/>
        <v>1.4368449813832564</v>
      </c>
      <c r="M123" s="16"/>
      <c r="N123" s="6">
        <v>109</v>
      </c>
      <c r="O123" s="6">
        <f t="shared" si="40"/>
        <v>119</v>
      </c>
      <c r="P123" s="6">
        <f t="shared" si="41"/>
        <v>1.7323443360844379</v>
      </c>
      <c r="Q123" s="6">
        <f t="shared" si="42"/>
        <v>1.7323443360844379</v>
      </c>
      <c r="R123" s="5">
        <f t="shared" si="43"/>
        <v>758.63912049881287</v>
      </c>
      <c r="S123" s="5">
        <f t="shared" si="50"/>
        <v>151.79264634249628</v>
      </c>
      <c r="T123" s="20">
        <f>SUM(S123:$S$136)</f>
        <v>194.08079167237008</v>
      </c>
      <c r="U123" s="6">
        <f t="shared" si="51"/>
        <v>1.2785915283040605</v>
      </c>
    </row>
    <row r="124" spans="1:21" x14ac:dyDescent="0.2">
      <c r="A124" s="21">
        <v>110</v>
      </c>
      <c r="B124" s="22">
        <f>Absterbeordnung!B118</f>
        <v>0.77190124783111969</v>
      </c>
      <c r="C124" s="15">
        <f t="shared" si="44"/>
        <v>0.11323510996739378</v>
      </c>
      <c r="D124" s="14">
        <f t="shared" si="45"/>
        <v>8.7406322682125309E-2</v>
      </c>
      <c r="E124" s="14">
        <f>SUM(D124:$D$127)</f>
        <v>8.7406322682125309E-2</v>
      </c>
      <c r="F124" s="16">
        <f t="shared" si="46"/>
        <v>1</v>
      </c>
      <c r="G124" s="5"/>
      <c r="H124" s="14">
        <f t="shared" si="39"/>
        <v>0.77190124783111969</v>
      </c>
      <c r="I124" s="15">
        <f t="shared" si="47"/>
        <v>0.11323510996739378</v>
      </c>
      <c r="J124" s="14">
        <f t="shared" si="48"/>
        <v>8.7406322682125309E-2</v>
      </c>
      <c r="K124" s="14">
        <f>SUM($J124:J$127)</f>
        <v>8.7406322682125309E-2</v>
      </c>
      <c r="L124" s="16">
        <f t="shared" si="49"/>
        <v>1</v>
      </c>
      <c r="M124" s="16"/>
      <c r="N124" s="6">
        <v>110</v>
      </c>
      <c r="O124" s="6">
        <f t="shared" si="40"/>
        <v>120</v>
      </c>
      <c r="P124" s="6">
        <f t="shared" si="41"/>
        <v>0.77190124783111969</v>
      </c>
      <c r="Q124" s="6">
        <f t="shared" si="42"/>
        <v>0.77190124783111969</v>
      </c>
      <c r="R124" s="5">
        <f t="shared" si="43"/>
        <v>483.81105659444211</v>
      </c>
      <c r="S124" s="5">
        <f t="shared" si="50"/>
        <v>42.288145329873799</v>
      </c>
      <c r="T124" s="20">
        <f>SUM(S124:$S$136)</f>
        <v>42.288145329873799</v>
      </c>
      <c r="U124" s="6">
        <f t="shared" si="51"/>
        <v>1</v>
      </c>
    </row>
    <row r="125" spans="1:21" x14ac:dyDescent="0.2">
      <c r="A125" s="21">
        <v>111</v>
      </c>
      <c r="B125" s="22">
        <f>Absterbeordnung!B119</f>
        <v>0</v>
      </c>
      <c r="C125" s="15">
        <f t="shared" si="44"/>
        <v>0.11101481369352335</v>
      </c>
      <c r="D125" s="14">
        <f t="shared" si="45"/>
        <v>0</v>
      </c>
      <c r="E125" s="14">
        <f>SUM(D125:$D$127)</f>
        <v>0</v>
      </c>
      <c r="F125" s="16" t="e">
        <f t="shared" si="46"/>
        <v>#DIV/0!</v>
      </c>
      <c r="G125" s="25"/>
      <c r="H125" s="14">
        <f t="shared" si="39"/>
        <v>0</v>
      </c>
      <c r="I125" s="15">
        <f t="shared" si="47"/>
        <v>0.11101481369352335</v>
      </c>
      <c r="J125" s="14">
        <f t="shared" si="48"/>
        <v>0</v>
      </c>
      <c r="K125" s="14">
        <f>SUM($J125:J$127)</f>
        <v>0</v>
      </c>
      <c r="L125" s="16" t="e">
        <f t="shared" si="49"/>
        <v>#DIV/0!</v>
      </c>
      <c r="M125" s="16"/>
      <c r="N125" s="6">
        <v>111</v>
      </c>
      <c r="O125" s="6">
        <f t="shared" si="40"/>
        <v>121</v>
      </c>
      <c r="P125" s="6">
        <f t="shared" si="41"/>
        <v>0</v>
      </c>
      <c r="Q125" s="6">
        <f t="shared" si="42"/>
        <v>0</v>
      </c>
      <c r="R125" s="5">
        <f t="shared" si="43"/>
        <v>277.04987483713984</v>
      </c>
      <c r="S125" s="5">
        <f t="shared" si="50"/>
        <v>0</v>
      </c>
      <c r="T125" s="20">
        <f>SUM(S125:$S$136)</f>
        <v>0</v>
      </c>
      <c r="U125" s="6" t="e">
        <f t="shared" si="51"/>
        <v>#DIV/0!</v>
      </c>
    </row>
    <row r="126" spans="1:21" x14ac:dyDescent="0.2">
      <c r="A126" s="21">
        <v>112</v>
      </c>
      <c r="B126" s="22">
        <f>Absterbeordnung!B120</f>
        <v>0</v>
      </c>
      <c r="C126" s="15">
        <f t="shared" si="44"/>
        <v>0.10883805264070914</v>
      </c>
      <c r="D126" s="14">
        <f t="shared" si="45"/>
        <v>0</v>
      </c>
      <c r="E126" s="14">
        <f>SUM(D126:$D$127)</f>
        <v>0</v>
      </c>
      <c r="F126" s="16" t="e">
        <f t="shared" si="46"/>
        <v>#DIV/0!</v>
      </c>
      <c r="G126" s="5"/>
      <c r="H126" s="14">
        <f t="shared" si="39"/>
        <v>0</v>
      </c>
      <c r="I126" s="15">
        <f t="shared" si="47"/>
        <v>0.10883805264070914</v>
      </c>
      <c r="J126" s="14">
        <f t="shared" si="48"/>
        <v>0</v>
      </c>
      <c r="K126" s="14">
        <f>SUM($J126:J$127)</f>
        <v>0</v>
      </c>
      <c r="L126" s="16" t="e">
        <f t="shared" si="49"/>
        <v>#DIV/0!</v>
      </c>
      <c r="M126" s="16"/>
      <c r="N126" s="6">
        <v>112</v>
      </c>
      <c r="O126" s="6">
        <f t="shared" si="40"/>
        <v>122</v>
      </c>
      <c r="P126" s="6">
        <f t="shared" si="41"/>
        <v>0</v>
      </c>
      <c r="Q126" s="6">
        <f t="shared" si="42"/>
        <v>0</v>
      </c>
      <c r="R126" s="5">
        <f t="shared" si="43"/>
        <v>166.39859564920016</v>
      </c>
      <c r="S126" s="5">
        <f t="shared" si="50"/>
        <v>0</v>
      </c>
      <c r="T126" s="20">
        <f>SUM(S126:$S$136)</f>
        <v>0</v>
      </c>
      <c r="U126" s="6" t="e">
        <f t="shared" si="51"/>
        <v>#DIV/0!</v>
      </c>
    </row>
    <row r="127" spans="1:21" x14ac:dyDescent="0.2">
      <c r="A127" s="26">
        <v>113</v>
      </c>
      <c r="B127" s="22">
        <f>Absterbeordnung!B121</f>
        <v>0</v>
      </c>
      <c r="C127" s="15">
        <f t="shared" si="44"/>
        <v>0.10670397317716583</v>
      </c>
      <c r="D127" s="14">
        <f t="shared" si="45"/>
        <v>0</v>
      </c>
      <c r="E127" s="14">
        <f>SUM(D127:$D$127)</f>
        <v>0</v>
      </c>
      <c r="F127" s="16" t="e">
        <f t="shared" si="46"/>
        <v>#DIV/0!</v>
      </c>
      <c r="G127" s="27"/>
      <c r="H127" s="14">
        <f t="shared" si="39"/>
        <v>0</v>
      </c>
      <c r="I127" s="15">
        <f t="shared" si="47"/>
        <v>0.10670397317716583</v>
      </c>
      <c r="J127" s="14">
        <f t="shared" si="48"/>
        <v>0</v>
      </c>
      <c r="K127" s="14">
        <f>SUM($J127:J$127)</f>
        <v>0</v>
      </c>
      <c r="L127" s="16" t="e">
        <f t="shared" si="49"/>
        <v>#DIV/0!</v>
      </c>
      <c r="M127" s="16"/>
      <c r="N127" s="28">
        <v>113</v>
      </c>
      <c r="O127" s="6">
        <f t="shared" si="40"/>
        <v>123</v>
      </c>
      <c r="P127" s="6">
        <f t="shared" si="41"/>
        <v>0</v>
      </c>
      <c r="Q127" s="6">
        <f t="shared" si="42"/>
        <v>0</v>
      </c>
      <c r="R127" s="5">
        <f t="shared" si="43"/>
        <v>96.671236578339219</v>
      </c>
      <c r="S127" s="5">
        <f t="shared" si="50"/>
        <v>0</v>
      </c>
      <c r="T127" s="20">
        <f>SUM(S127:$S$136)</f>
        <v>0</v>
      </c>
      <c r="U127" s="6" t="e">
        <f t="shared" si="51"/>
        <v>#DIV/0!</v>
      </c>
    </row>
    <row r="128" spans="1:21" x14ac:dyDescent="0.2">
      <c r="A128" s="26">
        <v>114</v>
      </c>
      <c r="B128" s="22">
        <f>Absterbeordnung!B122</f>
        <v>0</v>
      </c>
      <c r="C128" s="15">
        <f t="shared" si="44"/>
        <v>0.10461173840898609</v>
      </c>
      <c r="D128" s="14">
        <f t="shared" si="45"/>
        <v>0</v>
      </c>
      <c r="E128" s="14">
        <f>SUM(D$127:$D128)</f>
        <v>0</v>
      </c>
      <c r="F128" s="16" t="e">
        <f t="shared" si="46"/>
        <v>#DIV/0!</v>
      </c>
      <c r="G128" s="27"/>
      <c r="H128" s="14">
        <f t="shared" si="39"/>
        <v>0</v>
      </c>
      <c r="I128" s="15">
        <f t="shared" si="47"/>
        <v>0.10461173840898609</v>
      </c>
      <c r="J128" s="14">
        <f t="shared" si="48"/>
        <v>0</v>
      </c>
      <c r="K128" s="14">
        <f>SUM($J$127:J128)</f>
        <v>0</v>
      </c>
      <c r="L128" s="16" t="e">
        <f t="shared" si="49"/>
        <v>#DIV/0!</v>
      </c>
      <c r="M128" s="16"/>
      <c r="N128" s="6">
        <v>114</v>
      </c>
      <c r="O128" s="6">
        <f t="shared" si="40"/>
        <v>124</v>
      </c>
      <c r="P128" s="6">
        <f t="shared" si="41"/>
        <v>0</v>
      </c>
      <c r="Q128" s="6">
        <f t="shared" si="42"/>
        <v>0</v>
      </c>
      <c r="R128" s="5">
        <f t="shared" si="43"/>
        <v>54.262128689364744</v>
      </c>
      <c r="S128" s="5">
        <f t="shared" si="50"/>
        <v>0</v>
      </c>
      <c r="T128" s="20">
        <f>SUM(S128:$S$136)</f>
        <v>0</v>
      </c>
      <c r="U128" s="6" t="e">
        <f t="shared" si="51"/>
        <v>#DIV/0!</v>
      </c>
    </row>
    <row r="129" spans="1:21" x14ac:dyDescent="0.2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0</v>
      </c>
      <c r="F129" s="16" t="e">
        <f t="shared" si="46"/>
        <v>#DIV/0!</v>
      </c>
      <c r="G129" s="27"/>
      <c r="H129" s="14">
        <f t="shared" si="39"/>
        <v>0</v>
      </c>
      <c r="I129" s="15">
        <f t="shared" si="47"/>
        <v>0.10256052785194716</v>
      </c>
      <c r="J129" s="14">
        <f t="shared" si="48"/>
        <v>0</v>
      </c>
      <c r="K129" s="14">
        <f>SUM($J$127:J129)</f>
        <v>0</v>
      </c>
      <c r="L129" s="16" t="e">
        <f t="shared" si="49"/>
        <v>#DIV/0!</v>
      </c>
      <c r="M129" s="16"/>
      <c r="N129" s="6">
        <v>115</v>
      </c>
      <c r="O129" s="6">
        <f t="shared" si="40"/>
        <v>125</v>
      </c>
      <c r="P129" s="6">
        <f t="shared" si="41"/>
        <v>0</v>
      </c>
      <c r="Q129" s="6">
        <f t="shared" si="42"/>
        <v>0</v>
      </c>
      <c r="R129" s="5">
        <f t="shared" si="43"/>
        <v>29.393028299181115</v>
      </c>
      <c r="S129" s="5">
        <f t="shared" si="50"/>
        <v>0</v>
      </c>
      <c r="T129" s="20">
        <f>SUM(S129:$S$136)</f>
        <v>0</v>
      </c>
      <c r="U129" s="6" t="e">
        <f t="shared" si="51"/>
        <v>#DIV/0!</v>
      </c>
    </row>
    <row r="130" spans="1:21" x14ac:dyDescent="0.2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0</v>
      </c>
      <c r="F130" s="16" t="e">
        <f t="shared" si="46"/>
        <v>#DIV/0!</v>
      </c>
      <c r="G130" s="27"/>
      <c r="H130" s="14">
        <f t="shared" si="39"/>
        <v>0</v>
      </c>
      <c r="I130" s="15">
        <f t="shared" si="47"/>
        <v>0.1005495371097521</v>
      </c>
      <c r="J130" s="14">
        <f t="shared" si="48"/>
        <v>0</v>
      </c>
      <c r="K130" s="14">
        <f>SUM($J$127:J130)</f>
        <v>0</v>
      </c>
      <c r="L130" s="16" t="e">
        <f t="shared" si="49"/>
        <v>#DIV/0!</v>
      </c>
      <c r="M130" s="16"/>
      <c r="N130" s="28">
        <v>116</v>
      </c>
      <c r="O130" s="6">
        <f t="shared" si="40"/>
        <v>126</v>
      </c>
      <c r="P130" s="6">
        <f t="shared" si="41"/>
        <v>0</v>
      </c>
      <c r="Q130" s="6">
        <f t="shared" si="42"/>
        <v>0</v>
      </c>
      <c r="R130" s="5">
        <f t="shared" si="43"/>
        <v>15.347435191079198</v>
      </c>
      <c r="S130" s="5">
        <f t="shared" si="50"/>
        <v>0</v>
      </c>
      <c r="T130" s="20">
        <f>SUM(S130:$S$136)</f>
        <v>0</v>
      </c>
      <c r="U130" s="6" t="e">
        <f t="shared" si="51"/>
        <v>#DIV/0!</v>
      </c>
    </row>
    <row r="131" spans="1:21" x14ac:dyDescent="0.2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0</v>
      </c>
      <c r="F131" s="16" t="e">
        <f t="shared" si="46"/>
        <v>#DIV/0!</v>
      </c>
      <c r="G131" s="27"/>
      <c r="H131" s="14">
        <f t="shared" si="39"/>
        <v>0</v>
      </c>
      <c r="I131" s="15">
        <f t="shared" si="47"/>
        <v>9.8577977558580526E-2</v>
      </c>
      <c r="J131" s="14">
        <f t="shared" si="48"/>
        <v>0</v>
      </c>
      <c r="K131" s="14">
        <f>SUM($J$127:J131)</f>
        <v>0</v>
      </c>
      <c r="L131" s="16" t="e">
        <f t="shared" si="49"/>
        <v>#DIV/0!</v>
      </c>
      <c r="M131" s="16"/>
      <c r="N131" s="6">
        <v>117</v>
      </c>
      <c r="O131" s="6">
        <f t="shared" si="40"/>
        <v>127</v>
      </c>
      <c r="P131" s="6">
        <f t="shared" si="41"/>
        <v>0</v>
      </c>
      <c r="Q131" s="6">
        <f t="shared" si="42"/>
        <v>0</v>
      </c>
      <c r="R131" s="5">
        <f t="shared" si="43"/>
        <v>7.7155567493638424</v>
      </c>
      <c r="S131" s="5">
        <f t="shared" si="50"/>
        <v>0</v>
      </c>
      <c r="T131" s="20">
        <f>SUM(S131:$S$136)</f>
        <v>0</v>
      </c>
      <c r="U131" s="6" t="e">
        <f t="shared" si="51"/>
        <v>#DIV/0!</v>
      </c>
    </row>
    <row r="132" spans="1:21" x14ac:dyDescent="0.2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0</v>
      </c>
      <c r="F132" s="16" t="e">
        <f t="shared" si="46"/>
        <v>#DIV/0!</v>
      </c>
      <c r="G132" s="27"/>
      <c r="H132" s="14">
        <f t="shared" si="39"/>
        <v>0</v>
      </c>
      <c r="I132" s="15">
        <f t="shared" si="47"/>
        <v>9.6645076037824032E-2</v>
      </c>
      <c r="J132" s="14">
        <f t="shared" si="48"/>
        <v>0</v>
      </c>
      <c r="K132" s="14">
        <f>SUM($J$127:J132)</f>
        <v>0</v>
      </c>
      <c r="L132" s="16" t="e">
        <f t="shared" si="49"/>
        <v>#DIV/0!</v>
      </c>
      <c r="M132" s="16"/>
      <c r="N132" s="6">
        <v>118</v>
      </c>
      <c r="O132" s="6">
        <f t="shared" si="40"/>
        <v>128</v>
      </c>
      <c r="P132" s="6">
        <f t="shared" si="41"/>
        <v>0</v>
      </c>
      <c r="Q132" s="6">
        <f t="shared" si="42"/>
        <v>0</v>
      </c>
      <c r="R132" s="5">
        <f t="shared" si="43"/>
        <v>3.7302224805735333</v>
      </c>
      <c r="S132" s="5">
        <f t="shared" si="50"/>
        <v>0</v>
      </c>
      <c r="T132" s="20">
        <f>SUM(S132:$S$136)</f>
        <v>0</v>
      </c>
      <c r="U132" s="6" t="e">
        <f t="shared" si="51"/>
        <v>#DIV/0!</v>
      </c>
    </row>
    <row r="133" spans="1:21" x14ac:dyDescent="0.2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0</v>
      </c>
      <c r="F133" s="16" t="e">
        <f t="shared" si="46"/>
        <v>#DIV/0!</v>
      </c>
      <c r="G133" s="27"/>
      <c r="H133" s="14">
        <f t="shared" si="39"/>
        <v>0</v>
      </c>
      <c r="I133" s="15">
        <f t="shared" si="47"/>
        <v>9.4750074546886331E-2</v>
      </c>
      <c r="J133" s="14">
        <f t="shared" si="48"/>
        <v>0</v>
      </c>
      <c r="K133" s="14">
        <f>SUM($J$127:J133)</f>
        <v>0</v>
      </c>
      <c r="L133" s="16" t="e">
        <f t="shared" si="49"/>
        <v>#DIV/0!</v>
      </c>
      <c r="M133" s="16"/>
      <c r="N133" s="28">
        <v>119</v>
      </c>
      <c r="O133" s="6">
        <f t="shared" si="40"/>
        <v>129</v>
      </c>
      <c r="P133" s="6">
        <f t="shared" si="41"/>
        <v>0</v>
      </c>
      <c r="Q133" s="6">
        <f t="shared" si="42"/>
        <v>0</v>
      </c>
      <c r="R133" s="5">
        <f t="shared" si="43"/>
        <v>1.7323443360844379</v>
      </c>
      <c r="S133" s="5">
        <f t="shared" si="50"/>
        <v>0</v>
      </c>
      <c r="T133" s="20">
        <f>SUM(S133:$S$136)</f>
        <v>0</v>
      </c>
      <c r="U133" s="6" t="e">
        <f t="shared" si="51"/>
        <v>#DIV/0!</v>
      </c>
    </row>
    <row r="134" spans="1:21" x14ac:dyDescent="0.2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0</v>
      </c>
      <c r="F134" s="16" t="e">
        <f t="shared" si="46"/>
        <v>#DIV/0!</v>
      </c>
      <c r="G134" s="27"/>
      <c r="H134" s="14">
        <f t="shared" si="39"/>
        <v>0</v>
      </c>
      <c r="I134" s="15">
        <f t="shared" si="47"/>
        <v>9.2892229947927757E-2</v>
      </c>
      <c r="J134" s="14">
        <f t="shared" si="48"/>
        <v>0</v>
      </c>
      <c r="K134" s="14">
        <f>SUM($J$127:J134)</f>
        <v>0</v>
      </c>
      <c r="L134" s="16" t="e">
        <f t="shared" si="49"/>
        <v>#DIV/0!</v>
      </c>
      <c r="M134" s="16"/>
      <c r="N134" s="6">
        <v>120</v>
      </c>
      <c r="O134" s="6">
        <f t="shared" si="40"/>
        <v>130</v>
      </c>
      <c r="P134" s="6">
        <f t="shared" si="41"/>
        <v>0</v>
      </c>
      <c r="Q134" s="6">
        <f t="shared" si="42"/>
        <v>0</v>
      </c>
      <c r="R134" s="5">
        <f t="shared" si="43"/>
        <v>0.77190124783111969</v>
      </c>
      <c r="S134" s="5">
        <f t="shared" si="50"/>
        <v>0</v>
      </c>
      <c r="T134" s="20">
        <f>SUM(S134:$S$136)</f>
        <v>0</v>
      </c>
      <c r="U134" s="6" t="e">
        <f t="shared" si="51"/>
        <v>#DIV/0!</v>
      </c>
    </row>
    <row r="135" spans="1:21" x14ac:dyDescent="0.2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0</v>
      </c>
      <c r="F135" s="16" t="e">
        <f t="shared" si="46"/>
        <v>#DIV/0!</v>
      </c>
      <c r="G135" s="27"/>
      <c r="H135" s="14">
        <f t="shared" si="39"/>
        <v>0</v>
      </c>
      <c r="I135" s="15">
        <f t="shared" si="47"/>
        <v>1</v>
      </c>
      <c r="J135" s="14">
        <f t="shared" si="48"/>
        <v>0</v>
      </c>
      <c r="K135" s="14">
        <f>SUM($J$127:J135)</f>
        <v>0</v>
      </c>
      <c r="L135" s="16" t="e">
        <f t="shared" si="49"/>
        <v>#DIV/0!</v>
      </c>
      <c r="M135" s="16"/>
      <c r="N135" s="6">
        <v>121</v>
      </c>
      <c r="O135" s="6">
        <f t="shared" si="40"/>
        <v>131</v>
      </c>
      <c r="P135" s="6">
        <f t="shared" si="41"/>
        <v>0</v>
      </c>
      <c r="Q135" s="6">
        <f t="shared" si="42"/>
        <v>0</v>
      </c>
      <c r="R135" s="5">
        <f t="shared" si="43"/>
        <v>0</v>
      </c>
      <c r="S135" s="5">
        <f t="shared" si="50"/>
        <v>0</v>
      </c>
      <c r="T135" s="20">
        <f>SUM(S135:$S$136)</f>
        <v>0</v>
      </c>
      <c r="U135" s="6" t="e">
        <f t="shared" si="51"/>
        <v>#DIV/0!</v>
      </c>
    </row>
    <row r="136" spans="1:21" x14ac:dyDescent="0.2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0</v>
      </c>
      <c r="F136" s="16" t="e">
        <f t="shared" si="46"/>
        <v>#DIV/0!</v>
      </c>
      <c r="G136" s="27"/>
      <c r="H136" s="14">
        <f t="shared" si="39"/>
        <v>0</v>
      </c>
      <c r="I136" s="15">
        <f t="shared" si="47"/>
        <v>1</v>
      </c>
      <c r="J136" s="14">
        <f t="shared" si="48"/>
        <v>0</v>
      </c>
      <c r="K136" s="14">
        <f>SUM($J$127:J136)</f>
        <v>0</v>
      </c>
      <c r="L136" s="16" t="e">
        <f t="shared" si="49"/>
        <v>#DIV/0!</v>
      </c>
      <c r="M136" s="16"/>
      <c r="N136" s="28">
        <v>122</v>
      </c>
      <c r="O136" s="6">
        <f t="shared" si="40"/>
        <v>132</v>
      </c>
      <c r="P136" s="6">
        <f t="shared" si="41"/>
        <v>0</v>
      </c>
      <c r="Q136" s="6">
        <f t="shared" si="42"/>
        <v>0</v>
      </c>
      <c r="R136" s="5">
        <f t="shared" si="43"/>
        <v>0</v>
      </c>
      <c r="S136" s="5">
        <f t="shared" si="50"/>
        <v>0</v>
      </c>
      <c r="T136" s="20">
        <f>SUM(S136:$S$136)</f>
        <v>0</v>
      </c>
      <c r="U136" s="6" t="e">
        <f t="shared" si="51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Frau!D5</f>
        <v>69</v>
      </c>
    </row>
    <row r="2" spans="1:21" x14ac:dyDescent="0.2">
      <c r="A2" s="2" t="s">
        <v>7</v>
      </c>
      <c r="B2" s="2">
        <f>'2 Frauen'!D6</f>
        <v>50</v>
      </c>
    </row>
    <row r="3" spans="1:21" x14ac:dyDescent="0.2">
      <c r="A3" s="2" t="s">
        <v>14</v>
      </c>
      <c r="B3" s="2">
        <f>B1-B2</f>
        <v>19</v>
      </c>
    </row>
    <row r="4" spans="1:21" x14ac:dyDescent="0.2">
      <c r="M4" s="7"/>
    </row>
    <row r="5" spans="1:21" x14ac:dyDescent="0.2">
      <c r="A5" s="2" t="s">
        <v>3</v>
      </c>
      <c r="B5" s="2">
        <f>Frau!D8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78" t="s">
        <v>0</v>
      </c>
      <c r="C11" s="278"/>
      <c r="D11" s="278"/>
      <c r="E11" s="278"/>
      <c r="F11" s="278"/>
      <c r="H11" s="275" t="s">
        <v>0</v>
      </c>
      <c r="I11" s="276"/>
      <c r="J11" s="276"/>
      <c r="K11" s="276"/>
      <c r="L11" s="277"/>
      <c r="M11" s="7"/>
    </row>
    <row r="12" spans="1:21" x14ac:dyDescent="0.2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 x14ac:dyDescent="0.2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19</v>
      </c>
      <c r="P14" s="20">
        <f t="shared" ref="P14:P45" si="1">B14</f>
        <v>100000</v>
      </c>
      <c r="Q14" s="20">
        <f t="shared" ref="Q14:Q45" si="2">B14</f>
        <v>100000</v>
      </c>
      <c r="R14" s="5" t="e">
        <f t="shared" ref="R14:R45" si="3">LOOKUP(N14,$O$14:$O$136,$Q$14:$Q$136)</f>
        <v>#N/A</v>
      </c>
      <c r="T14" s="20" t="e">
        <f>SUM(S14:$S$127)</f>
        <v>#N/A</v>
      </c>
    </row>
    <row r="15" spans="1:21" x14ac:dyDescent="0.2">
      <c r="A15" s="21">
        <v>1</v>
      </c>
      <c r="B15" s="17">
        <f>Absterbeordnung!C9</f>
        <v>99620.30634345724</v>
      </c>
      <c r="C15" s="18">
        <f t="shared" ref="C15:C46" si="4">1/(((1+($B$5/100))^A15))</f>
        <v>0.98039215686274506</v>
      </c>
      <c r="D15" s="17">
        <f t="shared" ref="D15:D46" si="5">B15*C15</f>
        <v>97666.967003389451</v>
      </c>
      <c r="E15" s="17">
        <f>SUM(D15:$D$136)</f>
        <v>3950097.7661259347</v>
      </c>
      <c r="F15" s="19">
        <f t="shared" ref="F15:F46" si="6">E15/D15</f>
        <v>40.444562653295556</v>
      </c>
      <c r="G15" s="5"/>
      <c r="H15" s="17">
        <f>Absterbeordnung!C9</f>
        <v>99620.30634345724</v>
      </c>
      <c r="I15" s="18">
        <f t="shared" ref="I15:I46" si="7">1/(((1+($B$5/100))^A15))</f>
        <v>0.98039215686274506</v>
      </c>
      <c r="J15" s="17">
        <f t="shared" ref="J15:J46" si="8">H15*I15</f>
        <v>97666.967003389451</v>
      </c>
      <c r="K15" s="17">
        <f>SUM($J15:J$136)</f>
        <v>3950097.7661259347</v>
      </c>
      <c r="L15" s="19">
        <f t="shared" ref="L15:L46" si="9">K15/J15</f>
        <v>40.444562653295556</v>
      </c>
      <c r="N15" s="6">
        <v>1</v>
      </c>
      <c r="O15" s="6">
        <f t="shared" si="0"/>
        <v>20</v>
      </c>
      <c r="P15" s="20">
        <f t="shared" si="1"/>
        <v>99620.30634345724</v>
      </c>
      <c r="Q15" s="20">
        <f t="shared" si="2"/>
        <v>99620.30634345724</v>
      </c>
      <c r="R15" s="5" t="e">
        <f t="shared" si="3"/>
        <v>#N/A</v>
      </c>
      <c r="S15" s="5" t="e">
        <f t="shared" ref="S15:S46" si="10">P15*R15*I15</f>
        <v>#N/A</v>
      </c>
      <c r="T15" s="20" t="e">
        <f>SUM(S15:$S$127)</f>
        <v>#N/A</v>
      </c>
      <c r="U15" s="6" t="e">
        <f t="shared" ref="U15:U46" si="11">T15/S15</f>
        <v>#N/A</v>
      </c>
    </row>
    <row r="16" spans="1:21" x14ac:dyDescent="0.2">
      <c r="A16" s="21">
        <v>2</v>
      </c>
      <c r="B16" s="17">
        <f>Absterbeordnung!C10</f>
        <v>99584.628180540283</v>
      </c>
      <c r="C16" s="18">
        <f t="shared" si="4"/>
        <v>0.96116878123798544</v>
      </c>
      <c r="D16" s="17">
        <f t="shared" si="5"/>
        <v>95717.635698327838</v>
      </c>
      <c r="E16" s="17">
        <f>SUM(D16:$D$136)</f>
        <v>3852430.7991225454</v>
      </c>
      <c r="F16" s="19">
        <f t="shared" si="6"/>
        <v>40.247868337076426</v>
      </c>
      <c r="G16" s="5"/>
      <c r="H16" s="17">
        <f>Absterbeordnung!C10</f>
        <v>99584.628180540283</v>
      </c>
      <c r="I16" s="18">
        <f t="shared" si="7"/>
        <v>0.96116878123798544</v>
      </c>
      <c r="J16" s="17">
        <f t="shared" si="8"/>
        <v>95717.635698327838</v>
      </c>
      <c r="K16" s="17">
        <f>SUM($J16:J$136)</f>
        <v>3852430.7991225454</v>
      </c>
      <c r="L16" s="19">
        <f t="shared" si="9"/>
        <v>40.247868337076426</v>
      </c>
      <c r="N16" s="6">
        <v>2</v>
      </c>
      <c r="O16" s="6">
        <f t="shared" si="0"/>
        <v>21</v>
      </c>
      <c r="P16" s="20">
        <f t="shared" si="1"/>
        <v>99584.628180540283</v>
      </c>
      <c r="Q16" s="20">
        <f t="shared" si="2"/>
        <v>99584.628180540283</v>
      </c>
      <c r="R16" s="5" t="e">
        <f t="shared" si="3"/>
        <v>#N/A</v>
      </c>
      <c r="S16" s="5" t="e">
        <f t="shared" si="10"/>
        <v>#N/A</v>
      </c>
      <c r="T16" s="20" t="e">
        <f>SUM(S16:$S$127)</f>
        <v>#N/A</v>
      </c>
      <c r="U16" s="6" t="e">
        <f t="shared" si="11"/>
        <v>#N/A</v>
      </c>
    </row>
    <row r="17" spans="1:21" x14ac:dyDescent="0.2">
      <c r="A17" s="21">
        <v>3</v>
      </c>
      <c r="B17" s="17">
        <f>Absterbeordnung!C11</f>
        <v>99564.93898126678</v>
      </c>
      <c r="C17" s="18">
        <f t="shared" si="4"/>
        <v>0.94232233454704462</v>
      </c>
      <c r="D17" s="17">
        <f t="shared" si="5"/>
        <v>93822.265739861352</v>
      </c>
      <c r="E17" s="17">
        <f>SUM(D17:$D$136)</f>
        <v>3756713.1634242185</v>
      </c>
      <c r="F17" s="19">
        <f t="shared" si="6"/>
        <v>40.040742288620095</v>
      </c>
      <c r="G17" s="5"/>
      <c r="H17" s="17">
        <f>Absterbeordnung!C11</f>
        <v>99564.93898126678</v>
      </c>
      <c r="I17" s="18">
        <f t="shared" si="7"/>
        <v>0.94232233454704462</v>
      </c>
      <c r="J17" s="17">
        <f t="shared" si="8"/>
        <v>93822.265739861352</v>
      </c>
      <c r="K17" s="17">
        <f>SUM($J17:J$136)</f>
        <v>3756713.1634242185</v>
      </c>
      <c r="L17" s="19">
        <f t="shared" si="9"/>
        <v>40.040742288620095</v>
      </c>
      <c r="N17" s="6">
        <v>3</v>
      </c>
      <c r="O17" s="6">
        <f t="shared" si="0"/>
        <v>22</v>
      </c>
      <c r="P17" s="20">
        <f t="shared" si="1"/>
        <v>99564.93898126678</v>
      </c>
      <c r="Q17" s="20">
        <f t="shared" si="2"/>
        <v>99564.93898126678</v>
      </c>
      <c r="R17" s="5" t="e">
        <f t="shared" si="3"/>
        <v>#N/A</v>
      </c>
      <c r="S17" s="5" t="e">
        <f t="shared" si="10"/>
        <v>#N/A</v>
      </c>
      <c r="T17" s="20" t="e">
        <f>SUM(S17:$S$127)</f>
        <v>#N/A</v>
      </c>
      <c r="U17" s="6" t="e">
        <f t="shared" si="11"/>
        <v>#N/A</v>
      </c>
    </row>
    <row r="18" spans="1:21" x14ac:dyDescent="0.2">
      <c r="A18" s="21">
        <v>4</v>
      </c>
      <c r="B18" s="17">
        <f>Absterbeordnung!C12</f>
        <v>99547.848979813658</v>
      </c>
      <c r="C18" s="18">
        <f t="shared" si="4"/>
        <v>0.9238454260265142</v>
      </c>
      <c r="D18" s="17">
        <f t="shared" si="5"/>
        <v>91966.824950779046</v>
      </c>
      <c r="E18" s="17">
        <f>SUM(D18:$D$136)</f>
        <v>3662890.8976843567</v>
      </c>
      <c r="F18" s="19">
        <f t="shared" si="6"/>
        <v>39.828393550008364</v>
      </c>
      <c r="G18" s="5"/>
      <c r="H18" s="17">
        <f>Absterbeordnung!C12</f>
        <v>99547.848979813658</v>
      </c>
      <c r="I18" s="18">
        <f t="shared" si="7"/>
        <v>0.9238454260265142</v>
      </c>
      <c r="J18" s="17">
        <f t="shared" si="8"/>
        <v>91966.824950779046</v>
      </c>
      <c r="K18" s="17">
        <f>SUM($J18:J$136)</f>
        <v>3662890.8976843567</v>
      </c>
      <c r="L18" s="19">
        <f t="shared" si="9"/>
        <v>39.828393550008364</v>
      </c>
      <c r="N18" s="6">
        <v>4</v>
      </c>
      <c r="O18" s="6">
        <f t="shared" si="0"/>
        <v>23</v>
      </c>
      <c r="P18" s="20">
        <f t="shared" si="1"/>
        <v>99547.848979813658</v>
      </c>
      <c r="Q18" s="20">
        <f t="shared" si="2"/>
        <v>99547.848979813658</v>
      </c>
      <c r="R18" s="5" t="e">
        <f t="shared" si="3"/>
        <v>#N/A</v>
      </c>
      <c r="S18" s="5" t="e">
        <f t="shared" si="10"/>
        <v>#N/A</v>
      </c>
      <c r="T18" s="20" t="e">
        <f>SUM(S18:$S$127)</f>
        <v>#N/A</v>
      </c>
      <c r="U18" s="6" t="e">
        <f t="shared" si="11"/>
        <v>#N/A</v>
      </c>
    </row>
    <row r="19" spans="1:21" x14ac:dyDescent="0.2">
      <c r="A19" s="21">
        <v>5</v>
      </c>
      <c r="B19" s="17">
        <f>Absterbeordnung!C13</f>
        <v>99534.991842964038</v>
      </c>
      <c r="C19" s="18">
        <f t="shared" si="4"/>
        <v>0.90573080982991594</v>
      </c>
      <c r="D19" s="17">
        <f t="shared" si="5"/>
        <v>90151.908768341891</v>
      </c>
      <c r="E19" s="17">
        <f>SUM(D19:$D$136)</f>
        <v>3570924.0727335778</v>
      </c>
      <c r="F19" s="19">
        <f t="shared" si="6"/>
        <v>39.610077274232466</v>
      </c>
      <c r="G19" s="5"/>
      <c r="H19" s="17">
        <f>Absterbeordnung!C13</f>
        <v>99534.991842964038</v>
      </c>
      <c r="I19" s="18">
        <f t="shared" si="7"/>
        <v>0.90573080982991594</v>
      </c>
      <c r="J19" s="17">
        <f t="shared" si="8"/>
        <v>90151.908768341891</v>
      </c>
      <c r="K19" s="17">
        <f>SUM($J19:J$136)</f>
        <v>3570924.0727335778</v>
      </c>
      <c r="L19" s="19">
        <f t="shared" si="9"/>
        <v>39.610077274232466</v>
      </c>
      <c r="N19" s="6">
        <v>5</v>
      </c>
      <c r="O19" s="6">
        <f t="shared" si="0"/>
        <v>24</v>
      </c>
      <c r="P19" s="20">
        <f t="shared" si="1"/>
        <v>99534.991842964038</v>
      </c>
      <c r="Q19" s="20">
        <f t="shared" si="2"/>
        <v>99534.991842964038</v>
      </c>
      <c r="R19" s="5" t="e">
        <f t="shared" si="3"/>
        <v>#N/A</v>
      </c>
      <c r="S19" s="5" t="e">
        <f t="shared" si="10"/>
        <v>#N/A</v>
      </c>
      <c r="T19" s="20" t="e">
        <f>SUM(S19:$S$127)</f>
        <v>#N/A</v>
      </c>
      <c r="U19" s="6" t="e">
        <f t="shared" si="11"/>
        <v>#N/A</v>
      </c>
    </row>
    <row r="20" spans="1:21" x14ac:dyDescent="0.2">
      <c r="A20" s="21">
        <v>6</v>
      </c>
      <c r="B20" s="17">
        <f>Absterbeordnung!C14</f>
        <v>99521.980416096048</v>
      </c>
      <c r="C20" s="18">
        <f t="shared" si="4"/>
        <v>0.88797138218619198</v>
      </c>
      <c r="D20" s="17">
        <f t="shared" si="5"/>
        <v>88372.670507987932</v>
      </c>
      <c r="E20" s="17">
        <f>SUM(D20:$D$136)</f>
        <v>3480772.1639652359</v>
      </c>
      <c r="F20" s="19">
        <f t="shared" si="6"/>
        <v>39.387427628438722</v>
      </c>
      <c r="G20" s="5"/>
      <c r="H20" s="17">
        <f>Absterbeordnung!C14</f>
        <v>99521.980416096048</v>
      </c>
      <c r="I20" s="18">
        <f t="shared" si="7"/>
        <v>0.88797138218619198</v>
      </c>
      <c r="J20" s="17">
        <f t="shared" si="8"/>
        <v>88372.670507987932</v>
      </c>
      <c r="K20" s="17">
        <f>SUM($J20:J$136)</f>
        <v>3480772.1639652359</v>
      </c>
      <c r="L20" s="19">
        <f t="shared" si="9"/>
        <v>39.387427628438722</v>
      </c>
      <c r="N20" s="6">
        <v>6</v>
      </c>
      <c r="O20" s="6">
        <f t="shared" si="0"/>
        <v>25</v>
      </c>
      <c r="P20" s="20">
        <f t="shared" si="1"/>
        <v>99521.980416096048</v>
      </c>
      <c r="Q20" s="20">
        <f t="shared" si="2"/>
        <v>99521.980416096048</v>
      </c>
      <c r="R20" s="5" t="e">
        <f t="shared" si="3"/>
        <v>#N/A</v>
      </c>
      <c r="S20" s="5" t="e">
        <f t="shared" si="10"/>
        <v>#N/A</v>
      </c>
      <c r="T20" s="20" t="e">
        <f>SUM(S20:$S$127)</f>
        <v>#N/A</v>
      </c>
      <c r="U20" s="6" t="e">
        <f t="shared" si="11"/>
        <v>#N/A</v>
      </c>
    </row>
    <row r="21" spans="1:21" x14ac:dyDescent="0.2">
      <c r="A21" s="21">
        <v>7</v>
      </c>
      <c r="B21" s="17">
        <f>Absterbeordnung!C15</f>
        <v>99512.809902448309</v>
      </c>
      <c r="C21" s="18">
        <f t="shared" si="4"/>
        <v>0.87056017861391388</v>
      </c>
      <c r="D21" s="17">
        <f t="shared" si="5"/>
        <v>86631.889563047851</v>
      </c>
      <c r="E21" s="17">
        <f>SUM(D21:$D$136)</f>
        <v>3392399.493457248</v>
      </c>
      <c r="F21" s="19">
        <f t="shared" si="6"/>
        <v>39.158784491112485</v>
      </c>
      <c r="G21" s="5"/>
      <c r="H21" s="17">
        <f>Absterbeordnung!C15</f>
        <v>99512.809902448309</v>
      </c>
      <c r="I21" s="18">
        <f t="shared" si="7"/>
        <v>0.87056017861391388</v>
      </c>
      <c r="J21" s="17">
        <f t="shared" si="8"/>
        <v>86631.889563047851</v>
      </c>
      <c r="K21" s="17">
        <f>SUM($J21:J$136)</f>
        <v>3392399.493457248</v>
      </c>
      <c r="L21" s="19">
        <f t="shared" si="9"/>
        <v>39.158784491112485</v>
      </c>
      <c r="N21" s="6">
        <v>7</v>
      </c>
      <c r="O21" s="6">
        <f t="shared" si="0"/>
        <v>26</v>
      </c>
      <c r="P21" s="20">
        <f t="shared" si="1"/>
        <v>99512.809902448309</v>
      </c>
      <c r="Q21" s="20">
        <f t="shared" si="2"/>
        <v>99512.809902448309</v>
      </c>
      <c r="R21" s="5" t="e">
        <f t="shared" si="3"/>
        <v>#N/A</v>
      </c>
      <c r="S21" s="5" t="e">
        <f t="shared" si="10"/>
        <v>#N/A</v>
      </c>
      <c r="T21" s="20" t="e">
        <f>SUM(S21:$S$127)</f>
        <v>#N/A</v>
      </c>
      <c r="U21" s="6" t="e">
        <f t="shared" si="11"/>
        <v>#N/A</v>
      </c>
    </row>
    <row r="22" spans="1:21" x14ac:dyDescent="0.2">
      <c r="A22" s="21">
        <v>8</v>
      </c>
      <c r="B22" s="17">
        <f>Absterbeordnung!C16</f>
        <v>99504.143321894371</v>
      </c>
      <c r="C22" s="18">
        <f t="shared" si="4"/>
        <v>0.85349037119011162</v>
      </c>
      <c r="D22" s="17">
        <f t="shared" si="5"/>
        <v>84925.828218757699</v>
      </c>
      <c r="E22" s="17">
        <f>SUM(D22:$D$136)</f>
        <v>3305767.6038941997</v>
      </c>
      <c r="F22" s="19">
        <f t="shared" si="6"/>
        <v>38.925350193571028</v>
      </c>
      <c r="G22" s="5"/>
      <c r="H22" s="17">
        <f>Absterbeordnung!C16</f>
        <v>99504.143321894371</v>
      </c>
      <c r="I22" s="18">
        <f t="shared" si="7"/>
        <v>0.85349037119011162</v>
      </c>
      <c r="J22" s="17">
        <f t="shared" si="8"/>
        <v>84925.828218757699</v>
      </c>
      <c r="K22" s="17">
        <f>SUM($J22:J$136)</f>
        <v>3305767.6038941997</v>
      </c>
      <c r="L22" s="19">
        <f t="shared" si="9"/>
        <v>38.925350193571028</v>
      </c>
      <c r="N22" s="6">
        <v>8</v>
      </c>
      <c r="O22" s="6">
        <f t="shared" si="0"/>
        <v>27</v>
      </c>
      <c r="P22" s="20">
        <f t="shared" si="1"/>
        <v>99504.143321894371</v>
      </c>
      <c r="Q22" s="20">
        <f t="shared" si="2"/>
        <v>99504.143321894371</v>
      </c>
      <c r="R22" s="5" t="e">
        <f t="shared" si="3"/>
        <v>#N/A</v>
      </c>
      <c r="S22" s="5" t="e">
        <f t="shared" si="10"/>
        <v>#N/A</v>
      </c>
      <c r="T22" s="20" t="e">
        <f>SUM(S22:$S$127)</f>
        <v>#N/A</v>
      </c>
      <c r="U22" s="6" t="e">
        <f t="shared" si="11"/>
        <v>#N/A</v>
      </c>
    </row>
    <row r="23" spans="1:21" x14ac:dyDescent="0.2">
      <c r="A23" s="21">
        <v>9</v>
      </c>
      <c r="B23" s="17">
        <f>Absterbeordnung!C17</f>
        <v>99494.591770867555</v>
      </c>
      <c r="C23" s="18">
        <f t="shared" si="4"/>
        <v>0.83675526587265847</v>
      </c>
      <c r="D23" s="17">
        <f t="shared" si="5"/>
        <v>83252.623590123898</v>
      </c>
      <c r="E23" s="17">
        <f>SUM(D23:$D$136)</f>
        <v>3220841.7756754416</v>
      </c>
      <c r="F23" s="19">
        <f t="shared" si="6"/>
        <v>38.687570875033948</v>
      </c>
      <c r="G23" s="5"/>
      <c r="H23" s="17">
        <f>Absterbeordnung!C17</f>
        <v>99494.591770867555</v>
      </c>
      <c r="I23" s="18">
        <f t="shared" si="7"/>
        <v>0.83675526587265847</v>
      </c>
      <c r="J23" s="17">
        <f t="shared" si="8"/>
        <v>83252.623590123898</v>
      </c>
      <c r="K23" s="17">
        <f>SUM($J23:J$136)</f>
        <v>3220841.7756754416</v>
      </c>
      <c r="L23" s="19">
        <f t="shared" si="9"/>
        <v>38.687570875033948</v>
      </c>
      <c r="N23" s="6">
        <v>9</v>
      </c>
      <c r="O23" s="6">
        <f t="shared" si="0"/>
        <v>28</v>
      </c>
      <c r="P23" s="20">
        <f t="shared" si="1"/>
        <v>99494.591770867555</v>
      </c>
      <c r="Q23" s="20">
        <f t="shared" si="2"/>
        <v>99494.591770867555</v>
      </c>
      <c r="R23" s="5" t="e">
        <f t="shared" si="3"/>
        <v>#N/A</v>
      </c>
      <c r="S23" s="5" t="e">
        <f t="shared" si="10"/>
        <v>#N/A</v>
      </c>
      <c r="T23" s="20" t="e">
        <f>SUM(S23:$S$127)</f>
        <v>#N/A</v>
      </c>
      <c r="U23" s="6" t="e">
        <f t="shared" si="11"/>
        <v>#N/A</v>
      </c>
    </row>
    <row r="24" spans="1:21" x14ac:dyDescent="0.2">
      <c r="A24" s="21">
        <v>10</v>
      </c>
      <c r="B24" s="17">
        <f>Absterbeordnung!C18</f>
        <v>99488.162783097418</v>
      </c>
      <c r="C24" s="18">
        <f t="shared" si="4"/>
        <v>0.82034829987515534</v>
      </c>
      <c r="D24" s="17">
        <f t="shared" si="5"/>
        <v>81614.945196816669</v>
      </c>
      <c r="E24" s="17">
        <f>SUM(D24:$D$136)</f>
        <v>3137589.1520853187</v>
      </c>
      <c r="F24" s="19">
        <f t="shared" si="6"/>
        <v>38.443806395004451</v>
      </c>
      <c r="G24" s="5"/>
      <c r="H24" s="17">
        <f>Absterbeordnung!C18</f>
        <v>99488.162783097418</v>
      </c>
      <c r="I24" s="18">
        <f t="shared" si="7"/>
        <v>0.82034829987515534</v>
      </c>
      <c r="J24" s="17">
        <f t="shared" si="8"/>
        <v>81614.945196816669</v>
      </c>
      <c r="K24" s="17">
        <f>SUM($J24:J$136)</f>
        <v>3137589.1520853187</v>
      </c>
      <c r="L24" s="19">
        <f t="shared" si="9"/>
        <v>38.443806395004451</v>
      </c>
      <c r="N24" s="6">
        <v>10</v>
      </c>
      <c r="O24" s="6">
        <f t="shared" si="0"/>
        <v>29</v>
      </c>
      <c r="P24" s="20">
        <f t="shared" si="1"/>
        <v>99488.162783097418</v>
      </c>
      <c r="Q24" s="20">
        <f t="shared" si="2"/>
        <v>99488.162783097418</v>
      </c>
      <c r="R24" s="5" t="e">
        <f t="shared" si="3"/>
        <v>#N/A</v>
      </c>
      <c r="S24" s="5" t="e">
        <f t="shared" si="10"/>
        <v>#N/A</v>
      </c>
      <c r="T24" s="20" t="e">
        <f>SUM(S24:$S$127)</f>
        <v>#N/A</v>
      </c>
      <c r="U24" s="6" t="e">
        <f t="shared" si="11"/>
        <v>#N/A</v>
      </c>
    </row>
    <row r="25" spans="1:21" x14ac:dyDescent="0.2">
      <c r="A25" s="21">
        <v>11</v>
      </c>
      <c r="B25" s="17">
        <f>Absterbeordnung!C19</f>
        <v>99479.796574594278</v>
      </c>
      <c r="C25" s="18">
        <f t="shared" si="4"/>
        <v>0.80426303909328967</v>
      </c>
      <c r="D25" s="17">
        <f t="shared" si="5"/>
        <v>80007.923521465418</v>
      </c>
      <c r="E25" s="17">
        <f>SUM(D25:$D$136)</f>
        <v>3055974.206888502</v>
      </c>
      <c r="F25" s="19">
        <f t="shared" si="6"/>
        <v>38.195894511230641</v>
      </c>
      <c r="G25" s="5"/>
      <c r="H25" s="17">
        <f>Absterbeordnung!C19</f>
        <v>99479.796574594278</v>
      </c>
      <c r="I25" s="18">
        <f t="shared" si="7"/>
        <v>0.80426303909328967</v>
      </c>
      <c r="J25" s="17">
        <f t="shared" si="8"/>
        <v>80007.923521465418</v>
      </c>
      <c r="K25" s="17">
        <f>SUM($J25:J$136)</f>
        <v>3055974.206888502</v>
      </c>
      <c r="L25" s="19">
        <f t="shared" si="9"/>
        <v>38.195894511230641</v>
      </c>
      <c r="N25" s="6">
        <v>11</v>
      </c>
      <c r="O25" s="6">
        <f t="shared" si="0"/>
        <v>30</v>
      </c>
      <c r="P25" s="20">
        <f t="shared" si="1"/>
        <v>99479.796574594278</v>
      </c>
      <c r="Q25" s="20">
        <f t="shared" si="2"/>
        <v>99479.796574594278</v>
      </c>
      <c r="R25" s="5" t="e">
        <f t="shared" si="3"/>
        <v>#N/A</v>
      </c>
      <c r="S25" s="5" t="e">
        <f t="shared" si="10"/>
        <v>#N/A</v>
      </c>
      <c r="T25" s="20" t="e">
        <f>SUM(S25:$S$127)</f>
        <v>#N/A</v>
      </c>
      <c r="U25" s="6" t="e">
        <f t="shared" si="11"/>
        <v>#N/A</v>
      </c>
    </row>
    <row r="26" spans="1:21" x14ac:dyDescent="0.2">
      <c r="A26" s="21">
        <v>12</v>
      </c>
      <c r="B26" s="17">
        <f>Absterbeordnung!C20</f>
        <v>99470.467478545179</v>
      </c>
      <c r="C26" s="18">
        <f t="shared" si="4"/>
        <v>0.78849317558165644</v>
      </c>
      <c r="D26" s="17">
        <f t="shared" si="5"/>
        <v>78431.784778749963</v>
      </c>
      <c r="E26" s="17">
        <f>SUM(D26:$D$136)</f>
        <v>2975966.2833670364</v>
      </c>
      <c r="F26" s="19">
        <f t="shared" si="6"/>
        <v>37.943370685265016</v>
      </c>
      <c r="G26" s="5"/>
      <c r="H26" s="17">
        <f>Absterbeordnung!C20</f>
        <v>99470.467478545179</v>
      </c>
      <c r="I26" s="18">
        <f t="shared" si="7"/>
        <v>0.78849317558165644</v>
      </c>
      <c r="J26" s="17">
        <f t="shared" si="8"/>
        <v>78431.784778749963</v>
      </c>
      <c r="K26" s="17">
        <f>SUM($J26:J$136)</f>
        <v>2975966.2833670364</v>
      </c>
      <c r="L26" s="19">
        <f t="shared" si="9"/>
        <v>37.943370685265016</v>
      </c>
      <c r="N26" s="6">
        <v>12</v>
      </c>
      <c r="O26" s="6">
        <f t="shared" si="0"/>
        <v>31</v>
      </c>
      <c r="P26" s="20">
        <f t="shared" si="1"/>
        <v>99470.467478545179</v>
      </c>
      <c r="Q26" s="20">
        <f t="shared" si="2"/>
        <v>99470.467478545179</v>
      </c>
      <c r="R26" s="5" t="e">
        <f t="shared" si="3"/>
        <v>#N/A</v>
      </c>
      <c r="S26" s="5" t="e">
        <f t="shared" si="10"/>
        <v>#N/A</v>
      </c>
      <c r="T26" s="20" t="e">
        <f>SUM(S26:$S$127)</f>
        <v>#N/A</v>
      </c>
      <c r="U26" s="6" t="e">
        <f t="shared" si="11"/>
        <v>#N/A</v>
      </c>
    </row>
    <row r="27" spans="1:21" x14ac:dyDescent="0.2">
      <c r="A27" s="21">
        <v>13</v>
      </c>
      <c r="B27" s="17">
        <f>Absterbeordnung!C21</f>
        <v>99462.019616973048</v>
      </c>
      <c r="C27" s="18">
        <f t="shared" si="4"/>
        <v>0.77303252508005538</v>
      </c>
      <c r="D27" s="17">
        <f t="shared" si="5"/>
        <v>76887.376174070683</v>
      </c>
      <c r="E27" s="17">
        <f>SUM(D27:$D$136)</f>
        <v>2897534.4985882859</v>
      </c>
      <c r="F27" s="19">
        <f t="shared" si="6"/>
        <v>37.685438660676311</v>
      </c>
      <c r="G27" s="5"/>
      <c r="H27" s="17">
        <f>Absterbeordnung!C21</f>
        <v>99462.019616973048</v>
      </c>
      <c r="I27" s="18">
        <f t="shared" si="7"/>
        <v>0.77303252508005538</v>
      </c>
      <c r="J27" s="17">
        <f t="shared" si="8"/>
        <v>76887.376174070683</v>
      </c>
      <c r="K27" s="17">
        <f>SUM($J27:J$136)</f>
        <v>2897534.4985882859</v>
      </c>
      <c r="L27" s="19">
        <f t="shared" si="9"/>
        <v>37.685438660676311</v>
      </c>
      <c r="N27" s="6">
        <v>13</v>
      </c>
      <c r="O27" s="6">
        <f t="shared" si="0"/>
        <v>32</v>
      </c>
      <c r="P27" s="20">
        <f t="shared" si="1"/>
        <v>99462.019616973048</v>
      </c>
      <c r="Q27" s="20">
        <f t="shared" si="2"/>
        <v>99462.019616973048</v>
      </c>
      <c r="R27" s="5" t="e">
        <f t="shared" si="3"/>
        <v>#N/A</v>
      </c>
      <c r="S27" s="5" t="e">
        <f t="shared" si="10"/>
        <v>#N/A</v>
      </c>
      <c r="T27" s="20" t="e">
        <f>SUM(S27:$S$127)</f>
        <v>#N/A</v>
      </c>
      <c r="U27" s="6" t="e">
        <f t="shared" si="11"/>
        <v>#N/A</v>
      </c>
    </row>
    <row r="28" spans="1:21" x14ac:dyDescent="0.2">
      <c r="A28" s="21">
        <v>14</v>
      </c>
      <c r="B28" s="17">
        <f>Absterbeordnung!C22</f>
        <v>99452.382660625488</v>
      </c>
      <c r="C28" s="18">
        <f t="shared" si="4"/>
        <v>0.75787502458828948</v>
      </c>
      <c r="D28" s="17">
        <f t="shared" si="5"/>
        <v>75372.476954285521</v>
      </c>
      <c r="E28" s="17">
        <f>SUM(D28:$D$136)</f>
        <v>2820647.1224142159</v>
      </c>
      <c r="F28" s="19">
        <f t="shared" si="6"/>
        <v>37.422773356977224</v>
      </c>
      <c r="G28" s="5"/>
      <c r="H28" s="17">
        <f>Absterbeordnung!C22</f>
        <v>99452.382660625488</v>
      </c>
      <c r="I28" s="18">
        <f t="shared" si="7"/>
        <v>0.75787502458828948</v>
      </c>
      <c r="J28" s="17">
        <f t="shared" si="8"/>
        <v>75372.476954285521</v>
      </c>
      <c r="K28" s="17">
        <f>SUM($J28:J$136)</f>
        <v>2820647.1224142159</v>
      </c>
      <c r="L28" s="19">
        <f t="shared" si="9"/>
        <v>37.422773356977224</v>
      </c>
      <c r="N28" s="6">
        <v>14</v>
      </c>
      <c r="O28" s="6">
        <f t="shared" si="0"/>
        <v>33</v>
      </c>
      <c r="P28" s="20">
        <f t="shared" si="1"/>
        <v>99452.382660625488</v>
      </c>
      <c r="Q28" s="20">
        <f t="shared" si="2"/>
        <v>99452.382660625488</v>
      </c>
      <c r="R28" s="5" t="e">
        <f t="shared" si="3"/>
        <v>#N/A</v>
      </c>
      <c r="S28" s="5" t="e">
        <f t="shared" si="10"/>
        <v>#N/A</v>
      </c>
      <c r="T28" s="20" t="e">
        <f>SUM(S28:$S$127)</f>
        <v>#N/A</v>
      </c>
      <c r="U28" s="6" t="e">
        <f t="shared" si="11"/>
        <v>#N/A</v>
      </c>
    </row>
    <row r="29" spans="1:21" x14ac:dyDescent="0.2">
      <c r="A29" s="21">
        <v>15</v>
      </c>
      <c r="B29" s="17">
        <f>Absterbeordnung!C23</f>
        <v>99440.794059841122</v>
      </c>
      <c r="C29" s="18">
        <f t="shared" si="4"/>
        <v>0.74301472998851925</v>
      </c>
      <c r="D29" s="17">
        <f t="shared" si="5"/>
        <v>73885.974748216802</v>
      </c>
      <c r="E29" s="17">
        <f>SUM(D29:$D$136)</f>
        <v>2745274.6454599299</v>
      </c>
      <c r="F29" s="19">
        <f t="shared" si="6"/>
        <v>37.155558342636411</v>
      </c>
      <c r="G29" s="5"/>
      <c r="H29" s="17">
        <f>Absterbeordnung!C23</f>
        <v>99440.794059841122</v>
      </c>
      <c r="I29" s="18">
        <f t="shared" si="7"/>
        <v>0.74301472998851925</v>
      </c>
      <c r="J29" s="17">
        <f t="shared" si="8"/>
        <v>73885.974748216802</v>
      </c>
      <c r="K29" s="17">
        <f>SUM($J29:J$136)</f>
        <v>2745274.6454599299</v>
      </c>
      <c r="L29" s="19">
        <f t="shared" si="9"/>
        <v>37.155558342636411</v>
      </c>
      <c r="N29" s="6">
        <v>15</v>
      </c>
      <c r="O29" s="6">
        <f t="shared" si="0"/>
        <v>34</v>
      </c>
      <c r="P29" s="20">
        <f t="shared" si="1"/>
        <v>99440.794059841122</v>
      </c>
      <c r="Q29" s="20">
        <f t="shared" si="2"/>
        <v>99440.794059841122</v>
      </c>
      <c r="R29" s="5" t="e">
        <f t="shared" si="3"/>
        <v>#N/A</v>
      </c>
      <c r="S29" s="5" t="e">
        <f t="shared" si="10"/>
        <v>#N/A</v>
      </c>
      <c r="T29" s="20" t="e">
        <f>SUM(S29:$S$127)</f>
        <v>#N/A</v>
      </c>
      <c r="U29" s="6" t="e">
        <f t="shared" si="11"/>
        <v>#N/A</v>
      </c>
    </row>
    <row r="30" spans="1:21" x14ac:dyDescent="0.2">
      <c r="A30" s="21">
        <v>16</v>
      </c>
      <c r="B30" s="17">
        <f>Absterbeordnung!C24</f>
        <v>99423.026972700332</v>
      </c>
      <c r="C30" s="18">
        <f t="shared" si="4"/>
        <v>0.72844581371423445</v>
      </c>
      <c r="D30" s="17">
        <f t="shared" si="5"/>
        <v>72424.28778506098</v>
      </c>
      <c r="E30" s="17">
        <f>SUM(D30:$D$136)</f>
        <v>2671388.6707117134</v>
      </c>
      <c r="F30" s="19">
        <f t="shared" si="6"/>
        <v>36.885259799030337</v>
      </c>
      <c r="G30" s="5"/>
      <c r="H30" s="17">
        <f>Absterbeordnung!C24</f>
        <v>99423.026972700332</v>
      </c>
      <c r="I30" s="18">
        <f t="shared" si="7"/>
        <v>0.72844581371423445</v>
      </c>
      <c r="J30" s="17">
        <f t="shared" si="8"/>
        <v>72424.28778506098</v>
      </c>
      <c r="K30" s="17">
        <f>SUM($J30:J$136)</f>
        <v>2671388.6707117134</v>
      </c>
      <c r="L30" s="19">
        <f t="shared" si="9"/>
        <v>36.885259799030337</v>
      </c>
      <c r="N30" s="6">
        <v>16</v>
      </c>
      <c r="O30" s="6">
        <f t="shared" si="0"/>
        <v>35</v>
      </c>
      <c r="P30" s="20">
        <f t="shared" si="1"/>
        <v>99423.026972700332</v>
      </c>
      <c r="Q30" s="20">
        <f t="shared" si="2"/>
        <v>99423.026972700332</v>
      </c>
      <c r="R30" s="5" t="e">
        <f t="shared" si="3"/>
        <v>#N/A</v>
      </c>
      <c r="S30" s="5" t="e">
        <f t="shared" si="10"/>
        <v>#N/A</v>
      </c>
      <c r="T30" s="20" t="e">
        <f>SUM(S30:$S$127)</f>
        <v>#N/A</v>
      </c>
      <c r="U30" s="6" t="e">
        <f t="shared" si="11"/>
        <v>#N/A</v>
      </c>
    </row>
    <row r="31" spans="1:21" x14ac:dyDescent="0.2">
      <c r="A31" s="21">
        <v>17</v>
      </c>
      <c r="B31" s="17">
        <f>Absterbeordnung!C25</f>
        <v>99401.971693798871</v>
      </c>
      <c r="C31" s="18">
        <f t="shared" si="4"/>
        <v>0.7141625624649357</v>
      </c>
      <c r="D31" s="17">
        <f t="shared" si="5"/>
        <v>70989.166818910409</v>
      </c>
      <c r="E31" s="17">
        <f>SUM(D31:$D$136)</f>
        <v>2598964.3829266527</v>
      </c>
      <c r="F31" s="19">
        <f t="shared" si="6"/>
        <v>36.610718217844038</v>
      </c>
      <c r="G31" s="5"/>
      <c r="H31" s="17">
        <f>Absterbeordnung!C25</f>
        <v>99401.971693798871</v>
      </c>
      <c r="I31" s="18">
        <f t="shared" si="7"/>
        <v>0.7141625624649357</v>
      </c>
      <c r="J31" s="17">
        <f t="shared" si="8"/>
        <v>70989.166818910409</v>
      </c>
      <c r="K31" s="17">
        <f>SUM($J31:J$136)</f>
        <v>2598964.3829266527</v>
      </c>
      <c r="L31" s="19">
        <f t="shared" si="9"/>
        <v>36.610718217844038</v>
      </c>
      <c r="N31" s="6">
        <v>17</v>
      </c>
      <c r="O31" s="6">
        <f t="shared" si="0"/>
        <v>36</v>
      </c>
      <c r="P31" s="20">
        <f t="shared" si="1"/>
        <v>99401.971693798871</v>
      </c>
      <c r="Q31" s="20">
        <f t="shared" si="2"/>
        <v>99401.971693798871</v>
      </c>
      <c r="R31" s="5" t="e">
        <f t="shared" si="3"/>
        <v>#N/A</v>
      </c>
      <c r="S31" s="5" t="e">
        <f t="shared" si="10"/>
        <v>#N/A</v>
      </c>
      <c r="T31" s="20" t="e">
        <f>SUM(S31:$S$127)</f>
        <v>#N/A</v>
      </c>
      <c r="U31" s="6" t="e">
        <f t="shared" si="11"/>
        <v>#N/A</v>
      </c>
    </row>
    <row r="32" spans="1:21" x14ac:dyDescent="0.2">
      <c r="A32" s="21">
        <v>18</v>
      </c>
      <c r="B32" s="17">
        <f>Absterbeordnung!C26</f>
        <v>99380.101313562394</v>
      </c>
      <c r="C32" s="18">
        <f t="shared" si="4"/>
        <v>0.7001593749656233</v>
      </c>
      <c r="D32" s="17">
        <f t="shared" si="5"/>
        <v>69581.90961972416</v>
      </c>
      <c r="E32" s="17">
        <f>SUM(D32:$D$136)</f>
        <v>2527975.2161077424</v>
      </c>
      <c r="F32" s="19">
        <f t="shared" si="6"/>
        <v>36.330926097365186</v>
      </c>
      <c r="G32" s="5"/>
      <c r="H32" s="17">
        <f>Absterbeordnung!C26</f>
        <v>99380.101313562394</v>
      </c>
      <c r="I32" s="18">
        <f t="shared" si="7"/>
        <v>0.7001593749656233</v>
      </c>
      <c r="J32" s="17">
        <f t="shared" si="8"/>
        <v>69581.90961972416</v>
      </c>
      <c r="K32" s="17">
        <f>SUM($J32:J$136)</f>
        <v>2527975.2161077424</v>
      </c>
      <c r="L32" s="19">
        <f t="shared" si="9"/>
        <v>36.330926097365186</v>
      </c>
      <c r="N32" s="6">
        <v>18</v>
      </c>
      <c r="O32" s="6">
        <f t="shared" si="0"/>
        <v>37</v>
      </c>
      <c r="P32" s="20">
        <f t="shared" si="1"/>
        <v>99380.101313562394</v>
      </c>
      <c r="Q32" s="20">
        <f t="shared" si="2"/>
        <v>99380.101313562394</v>
      </c>
      <c r="R32" s="5" t="e">
        <f t="shared" si="3"/>
        <v>#N/A</v>
      </c>
      <c r="S32" s="5" t="e">
        <f t="shared" si="10"/>
        <v>#N/A</v>
      </c>
      <c r="T32" s="20" t="e">
        <f>SUM(S32:$S$127)</f>
        <v>#N/A</v>
      </c>
      <c r="U32" s="6" t="e">
        <f t="shared" si="11"/>
        <v>#N/A</v>
      </c>
    </row>
    <row r="33" spans="1:21" x14ac:dyDescent="0.2">
      <c r="A33" s="21">
        <v>19</v>
      </c>
      <c r="B33" s="17">
        <f>Absterbeordnung!C27</f>
        <v>99351.520388446865</v>
      </c>
      <c r="C33" s="18">
        <f t="shared" si="4"/>
        <v>0.68643075977021895</v>
      </c>
      <c r="D33" s="17">
        <f t="shared" si="5"/>
        <v>68197.939624567982</v>
      </c>
      <c r="E33" s="17">
        <f>SUM(D33:$D$136)</f>
        <v>2458393.306488018</v>
      </c>
      <c r="F33" s="19">
        <f t="shared" si="6"/>
        <v>36.047911711432313</v>
      </c>
      <c r="G33" s="5"/>
      <c r="H33" s="17">
        <f>Absterbeordnung!C27</f>
        <v>99351.520388446865</v>
      </c>
      <c r="I33" s="18">
        <f t="shared" si="7"/>
        <v>0.68643075977021895</v>
      </c>
      <c r="J33" s="17">
        <f t="shared" si="8"/>
        <v>68197.939624567982</v>
      </c>
      <c r="K33" s="17">
        <f>SUM($J33:J$136)</f>
        <v>2458393.306488018</v>
      </c>
      <c r="L33" s="19">
        <f t="shared" si="9"/>
        <v>36.047911711432313</v>
      </c>
      <c r="N33" s="6">
        <v>19</v>
      </c>
      <c r="O33" s="6">
        <f t="shared" si="0"/>
        <v>38</v>
      </c>
      <c r="P33" s="20">
        <f t="shared" si="1"/>
        <v>99351.520388446865</v>
      </c>
      <c r="Q33" s="20">
        <f t="shared" si="2"/>
        <v>99351.520388446865</v>
      </c>
      <c r="R33" s="5">
        <f t="shared" si="3"/>
        <v>100000</v>
      </c>
      <c r="S33" s="5">
        <f t="shared" si="10"/>
        <v>6819793962.4567976</v>
      </c>
      <c r="T33" s="20">
        <f>SUM(S33:$S$127)</f>
        <v>241939906407.0372</v>
      </c>
      <c r="U33" s="6">
        <f t="shared" si="11"/>
        <v>35.476131352196973</v>
      </c>
    </row>
    <row r="34" spans="1:21" x14ac:dyDescent="0.2">
      <c r="A34" s="21">
        <v>20</v>
      </c>
      <c r="B34" s="17">
        <f>Absterbeordnung!C28</f>
        <v>99323.979577016347</v>
      </c>
      <c r="C34" s="18">
        <f t="shared" si="4"/>
        <v>0.67297133310805779</v>
      </c>
      <c r="D34" s="17">
        <f t="shared" si="5"/>
        <v>66842.190945542199</v>
      </c>
      <c r="E34" s="17">
        <f>SUM(D34:$D$136)</f>
        <v>2390195.3668634505</v>
      </c>
      <c r="F34" s="19">
        <f t="shared" si="6"/>
        <v>35.758782485313731</v>
      </c>
      <c r="G34" s="5"/>
      <c r="H34" s="17">
        <f>Absterbeordnung!C28</f>
        <v>99323.979577016347</v>
      </c>
      <c r="I34" s="18">
        <f t="shared" si="7"/>
        <v>0.67297133310805779</v>
      </c>
      <c r="J34" s="17">
        <f t="shared" si="8"/>
        <v>66842.190945542199</v>
      </c>
      <c r="K34" s="17">
        <f>SUM($J34:J$136)</f>
        <v>2390195.3668634505</v>
      </c>
      <c r="L34" s="19">
        <f t="shared" si="9"/>
        <v>35.758782485313731</v>
      </c>
      <c r="N34" s="6">
        <v>20</v>
      </c>
      <c r="O34" s="6">
        <f t="shared" si="0"/>
        <v>39</v>
      </c>
      <c r="P34" s="20">
        <f t="shared" si="1"/>
        <v>99323.979577016347</v>
      </c>
      <c r="Q34" s="20">
        <f t="shared" si="2"/>
        <v>99323.979577016347</v>
      </c>
      <c r="R34" s="5">
        <f t="shared" si="3"/>
        <v>99620.30634345724</v>
      </c>
      <c r="S34" s="5">
        <f t="shared" si="10"/>
        <v>6658839538.6627779</v>
      </c>
      <c r="T34" s="20">
        <f>SUM(S34:$S$127)</f>
        <v>235120112444.58041</v>
      </c>
      <c r="U34" s="6">
        <f t="shared" si="11"/>
        <v>35.309472630991948</v>
      </c>
    </row>
    <row r="35" spans="1:21" x14ac:dyDescent="0.2">
      <c r="A35" s="21">
        <v>21</v>
      </c>
      <c r="B35" s="17">
        <f>Absterbeordnung!C29</f>
        <v>99292.607438181556</v>
      </c>
      <c r="C35" s="18">
        <f t="shared" si="4"/>
        <v>0.65977581677260566</v>
      </c>
      <c r="D35" s="17">
        <f t="shared" si="5"/>
        <v>65510.861172007935</v>
      </c>
      <c r="E35" s="17">
        <f>SUM(D35:$D$136)</f>
        <v>2323353.1759179081</v>
      </c>
      <c r="F35" s="19">
        <f t="shared" si="6"/>
        <v>35.465160041441358</v>
      </c>
      <c r="G35" s="5"/>
      <c r="H35" s="17">
        <f>Absterbeordnung!C29</f>
        <v>99292.607438181556</v>
      </c>
      <c r="I35" s="18">
        <f t="shared" si="7"/>
        <v>0.65977581677260566</v>
      </c>
      <c r="J35" s="17">
        <f t="shared" si="8"/>
        <v>65510.861172007935</v>
      </c>
      <c r="K35" s="17">
        <f>SUM($J35:J$136)</f>
        <v>2323353.1759179081</v>
      </c>
      <c r="L35" s="19">
        <f t="shared" si="9"/>
        <v>35.465160041441358</v>
      </c>
      <c r="N35" s="6">
        <v>21</v>
      </c>
      <c r="O35" s="6">
        <f t="shared" si="0"/>
        <v>40</v>
      </c>
      <c r="P35" s="20">
        <f t="shared" si="1"/>
        <v>99292.607438181556</v>
      </c>
      <c r="Q35" s="20">
        <f t="shared" si="2"/>
        <v>99292.607438181556</v>
      </c>
      <c r="R35" s="5">
        <f t="shared" si="3"/>
        <v>99584.628180540283</v>
      </c>
      <c r="S35" s="5">
        <f t="shared" si="10"/>
        <v>6523874751.6014042</v>
      </c>
      <c r="T35" s="20">
        <f>SUM(S35:$S$127)</f>
        <v>228461272905.91763</v>
      </c>
      <c r="U35" s="6">
        <f t="shared" si="11"/>
        <v>35.019261038056811</v>
      </c>
    </row>
    <row r="36" spans="1:21" x14ac:dyDescent="0.2">
      <c r="A36" s="21">
        <v>22</v>
      </c>
      <c r="B36" s="17">
        <f>Absterbeordnung!C30</f>
        <v>99268.31345685698</v>
      </c>
      <c r="C36" s="18">
        <f t="shared" si="4"/>
        <v>0.64683903605157411</v>
      </c>
      <c r="D36" s="17">
        <f t="shared" si="5"/>
        <v>64210.620186898872</v>
      </c>
      <c r="E36" s="17">
        <f>SUM(D36:$D$136)</f>
        <v>2257842.3147459002</v>
      </c>
      <c r="F36" s="19">
        <f t="shared" si="6"/>
        <v>35.163066610694038</v>
      </c>
      <c r="G36" s="5"/>
      <c r="H36" s="17">
        <f>Absterbeordnung!C30</f>
        <v>99268.31345685698</v>
      </c>
      <c r="I36" s="18">
        <f t="shared" si="7"/>
        <v>0.64683903605157411</v>
      </c>
      <c r="J36" s="17">
        <f t="shared" si="8"/>
        <v>64210.620186898872</v>
      </c>
      <c r="K36" s="17">
        <f>SUM($J36:J$136)</f>
        <v>2257842.3147459002</v>
      </c>
      <c r="L36" s="19">
        <f t="shared" si="9"/>
        <v>35.163066610694038</v>
      </c>
      <c r="N36" s="6">
        <v>22</v>
      </c>
      <c r="O36" s="6">
        <f t="shared" si="0"/>
        <v>41</v>
      </c>
      <c r="P36" s="20">
        <f t="shared" si="1"/>
        <v>99268.31345685698</v>
      </c>
      <c r="Q36" s="20">
        <f t="shared" si="2"/>
        <v>99268.31345685698</v>
      </c>
      <c r="R36" s="5">
        <f t="shared" si="3"/>
        <v>99564.93898126678</v>
      </c>
      <c r="S36" s="5">
        <f t="shared" si="10"/>
        <v>6393126480.8578825</v>
      </c>
      <c r="T36" s="20">
        <f>SUM(S36:$S$127)</f>
        <v>221937398154.31628</v>
      </c>
      <c r="U36" s="6">
        <f t="shared" si="11"/>
        <v>34.715001935099352</v>
      </c>
    </row>
    <row r="37" spans="1:21" x14ac:dyDescent="0.2">
      <c r="A37" s="21">
        <v>23</v>
      </c>
      <c r="B37" s="17">
        <f>Absterbeordnung!C31</f>
        <v>99241.437467412048</v>
      </c>
      <c r="C37" s="18">
        <f t="shared" si="4"/>
        <v>0.63415591769762181</v>
      </c>
      <c r="D37" s="17">
        <f t="shared" si="5"/>
        <v>62934.544850777835</v>
      </c>
      <c r="E37" s="17">
        <f>SUM(D37:$D$136)</f>
        <v>2193631.6945590009</v>
      </c>
      <c r="F37" s="19">
        <f t="shared" si="6"/>
        <v>34.85576482296414</v>
      </c>
      <c r="G37" s="5"/>
      <c r="H37" s="17">
        <f>Absterbeordnung!C31</f>
        <v>99241.437467412048</v>
      </c>
      <c r="I37" s="18">
        <f t="shared" si="7"/>
        <v>0.63415591769762181</v>
      </c>
      <c r="J37" s="17">
        <f t="shared" si="8"/>
        <v>62934.544850777835</v>
      </c>
      <c r="K37" s="17">
        <f>SUM($J37:J$136)</f>
        <v>2193631.6945590009</v>
      </c>
      <c r="L37" s="19">
        <f t="shared" si="9"/>
        <v>34.85576482296414</v>
      </c>
      <c r="N37" s="6">
        <v>23</v>
      </c>
      <c r="O37" s="6">
        <f t="shared" si="0"/>
        <v>42</v>
      </c>
      <c r="P37" s="20">
        <f t="shared" si="1"/>
        <v>99241.437467412048</v>
      </c>
      <c r="Q37" s="20">
        <f t="shared" si="2"/>
        <v>99241.437467412048</v>
      </c>
      <c r="R37" s="5">
        <f t="shared" si="3"/>
        <v>99547.848979813658</v>
      </c>
      <c r="S37" s="5">
        <f t="shared" si="10"/>
        <v>6264998566.418541</v>
      </c>
      <c r="T37" s="20">
        <f>SUM(S37:$S$127)</f>
        <v>215544271673.45837</v>
      </c>
      <c r="U37" s="6">
        <f t="shared" si="11"/>
        <v>34.404520509998576</v>
      </c>
    </row>
    <row r="38" spans="1:21" x14ac:dyDescent="0.2">
      <c r="A38" s="21">
        <v>24</v>
      </c>
      <c r="B38" s="17">
        <f>Absterbeordnung!C32</f>
        <v>99215.544744002123</v>
      </c>
      <c r="C38" s="18">
        <f t="shared" si="4"/>
        <v>0.62172148793884485</v>
      </c>
      <c r="D38" s="17">
        <f t="shared" si="5"/>
        <v>61684.436104904038</v>
      </c>
      <c r="E38" s="17">
        <f>SUM(D38:$D$136)</f>
        <v>2130697.1497082226</v>
      </c>
      <c r="F38" s="19">
        <f t="shared" si="6"/>
        <v>34.541892319233305</v>
      </c>
      <c r="G38" s="5"/>
      <c r="H38" s="17">
        <f>Absterbeordnung!C32</f>
        <v>99215.544744002123</v>
      </c>
      <c r="I38" s="18">
        <f t="shared" si="7"/>
        <v>0.62172148793884485</v>
      </c>
      <c r="J38" s="17">
        <f t="shared" si="8"/>
        <v>61684.436104904038</v>
      </c>
      <c r="K38" s="17">
        <f>SUM($J38:J$136)</f>
        <v>2130697.1497082226</v>
      </c>
      <c r="L38" s="19">
        <f t="shared" si="9"/>
        <v>34.541892319233305</v>
      </c>
      <c r="N38" s="6">
        <v>24</v>
      </c>
      <c r="O38" s="6">
        <f t="shared" si="0"/>
        <v>43</v>
      </c>
      <c r="P38" s="20">
        <f t="shared" si="1"/>
        <v>99215.544744002123</v>
      </c>
      <c r="Q38" s="20">
        <f t="shared" si="2"/>
        <v>99215.544744002123</v>
      </c>
      <c r="R38" s="5">
        <f t="shared" si="3"/>
        <v>99534.991842964038</v>
      </c>
      <c r="S38" s="5">
        <f t="shared" si="10"/>
        <v>6139759844.5394592</v>
      </c>
      <c r="T38" s="20">
        <f>SUM(S38:$S$127)</f>
        <v>209279273107.03986</v>
      </c>
      <c r="U38" s="6">
        <f t="shared" si="11"/>
        <v>34.085905378394777</v>
      </c>
    </row>
    <row r="39" spans="1:21" x14ac:dyDescent="0.2">
      <c r="A39" s="21">
        <v>25</v>
      </c>
      <c r="B39" s="17">
        <f>Absterbeordnung!C33</f>
        <v>99188.590070387829</v>
      </c>
      <c r="C39" s="18">
        <f t="shared" si="4"/>
        <v>0.60953087052827937</v>
      </c>
      <c r="D39" s="17">
        <f t="shared" si="5"/>
        <v>60458.507652076143</v>
      </c>
      <c r="E39" s="17">
        <f>SUM(D39:$D$136)</f>
        <v>2069012.7136033184</v>
      </c>
      <c r="F39" s="19">
        <f t="shared" si="6"/>
        <v>34.222027535148207</v>
      </c>
      <c r="G39" s="5"/>
      <c r="H39" s="17">
        <f>Absterbeordnung!C33</f>
        <v>99188.590070387829</v>
      </c>
      <c r="I39" s="18">
        <f t="shared" si="7"/>
        <v>0.60953087052827937</v>
      </c>
      <c r="J39" s="17">
        <f t="shared" si="8"/>
        <v>60458.507652076143</v>
      </c>
      <c r="K39" s="17">
        <f>SUM($J39:J$136)</f>
        <v>2069012.7136033184</v>
      </c>
      <c r="L39" s="19">
        <f t="shared" si="9"/>
        <v>34.222027535148207</v>
      </c>
      <c r="N39" s="6">
        <v>25</v>
      </c>
      <c r="O39" s="6">
        <f t="shared" si="0"/>
        <v>44</v>
      </c>
      <c r="P39" s="20">
        <f t="shared" si="1"/>
        <v>99188.590070387829</v>
      </c>
      <c r="Q39" s="20">
        <f t="shared" si="2"/>
        <v>99188.590070387829</v>
      </c>
      <c r="R39" s="5">
        <f t="shared" si="3"/>
        <v>99521.980416096048</v>
      </c>
      <c r="S39" s="5">
        <f t="shared" si="10"/>
        <v>6016950414.536315</v>
      </c>
      <c r="T39" s="20">
        <f>SUM(S39:$S$127)</f>
        <v>203139513262.5004</v>
      </c>
      <c r="U39" s="6">
        <f t="shared" si="11"/>
        <v>33.761207799176283</v>
      </c>
    </row>
    <row r="40" spans="1:21" x14ac:dyDescent="0.2">
      <c r="A40" s="21">
        <v>26</v>
      </c>
      <c r="B40" s="17">
        <f>Absterbeordnung!C34</f>
        <v>99164.183072272353</v>
      </c>
      <c r="C40" s="18">
        <f t="shared" si="4"/>
        <v>0.59757928483164635</v>
      </c>
      <c r="D40" s="17">
        <f t="shared" si="5"/>
        <v>59258.461601242961</v>
      </c>
      <c r="E40" s="17">
        <f>SUM(D40:$D$136)</f>
        <v>2008554.2059512425</v>
      </c>
      <c r="F40" s="19">
        <f t="shared" si="6"/>
        <v>33.89480846578563</v>
      </c>
      <c r="G40" s="5"/>
      <c r="H40" s="17">
        <f>Absterbeordnung!C34</f>
        <v>99164.183072272353</v>
      </c>
      <c r="I40" s="18">
        <f t="shared" si="7"/>
        <v>0.59757928483164635</v>
      </c>
      <c r="J40" s="17">
        <f t="shared" si="8"/>
        <v>59258.461601242961</v>
      </c>
      <c r="K40" s="17">
        <f>SUM($J40:J$136)</f>
        <v>2008554.2059512425</v>
      </c>
      <c r="L40" s="19">
        <f t="shared" si="9"/>
        <v>33.89480846578563</v>
      </c>
      <c r="N40" s="6">
        <v>26</v>
      </c>
      <c r="O40" s="6">
        <f t="shared" si="0"/>
        <v>45</v>
      </c>
      <c r="P40" s="20">
        <f t="shared" si="1"/>
        <v>99164.183072272353</v>
      </c>
      <c r="Q40" s="20">
        <f t="shared" si="2"/>
        <v>99164.183072272353</v>
      </c>
      <c r="R40" s="5">
        <f t="shared" si="3"/>
        <v>99512.809902448309</v>
      </c>
      <c r="S40" s="5">
        <f t="shared" si="10"/>
        <v>5896976024.4360237</v>
      </c>
      <c r="T40" s="20">
        <f>SUM(S40:$S$127)</f>
        <v>197122562847.96408</v>
      </c>
      <c r="U40" s="6">
        <f t="shared" si="11"/>
        <v>33.427736865661842</v>
      </c>
    </row>
    <row r="41" spans="1:21" x14ac:dyDescent="0.2">
      <c r="A41" s="21">
        <v>27</v>
      </c>
      <c r="B41" s="17">
        <f>Absterbeordnung!C35</f>
        <v>99136.421162264727</v>
      </c>
      <c r="C41" s="18">
        <f t="shared" si="4"/>
        <v>0.58586204395259456</v>
      </c>
      <c r="D41" s="17">
        <f t="shared" si="5"/>
        <v>58080.266332269661</v>
      </c>
      <c r="E41" s="17">
        <f>SUM(D41:$D$136)</f>
        <v>1949295.7443499996</v>
      </c>
      <c r="F41" s="19">
        <f t="shared" si="6"/>
        <v>33.56210064875274</v>
      </c>
      <c r="G41" s="5"/>
      <c r="H41" s="17">
        <f>Absterbeordnung!C35</f>
        <v>99136.421162264727</v>
      </c>
      <c r="I41" s="18">
        <f t="shared" si="7"/>
        <v>0.58586204395259456</v>
      </c>
      <c r="J41" s="17">
        <f t="shared" si="8"/>
        <v>58080.266332269661</v>
      </c>
      <c r="K41" s="17">
        <f>SUM($J41:J$136)</f>
        <v>1949295.7443499996</v>
      </c>
      <c r="L41" s="19">
        <f t="shared" si="9"/>
        <v>33.56210064875274</v>
      </c>
      <c r="N41" s="6">
        <v>27</v>
      </c>
      <c r="O41" s="6">
        <f t="shared" si="0"/>
        <v>46</v>
      </c>
      <c r="P41" s="20">
        <f t="shared" si="1"/>
        <v>99136.421162264727</v>
      </c>
      <c r="Q41" s="20">
        <f t="shared" si="2"/>
        <v>99136.421162264727</v>
      </c>
      <c r="R41" s="5">
        <f t="shared" si="3"/>
        <v>99504.143321894371</v>
      </c>
      <c r="S41" s="5">
        <f t="shared" si="10"/>
        <v>5779227145.2999573</v>
      </c>
      <c r="T41" s="20">
        <f>SUM(S41:$S$127)</f>
        <v>191225586823.52808</v>
      </c>
      <c r="U41" s="6">
        <f t="shared" si="11"/>
        <v>33.088435878324169</v>
      </c>
    </row>
    <row r="42" spans="1:21" x14ac:dyDescent="0.2">
      <c r="A42" s="21">
        <v>28</v>
      </c>
      <c r="B42" s="17">
        <f>Absterbeordnung!C36</f>
        <v>99107.529639463522</v>
      </c>
      <c r="C42" s="18">
        <f t="shared" si="4"/>
        <v>0.57437455289470041</v>
      </c>
      <c r="D42" s="17">
        <f t="shared" si="5"/>
        <v>56924.84302516513</v>
      </c>
      <c r="E42" s="17">
        <f>SUM(D42:$D$136)</f>
        <v>1891215.4780177299</v>
      </c>
      <c r="F42" s="19">
        <f t="shared" si="6"/>
        <v>33.22302491342257</v>
      </c>
      <c r="G42" s="5"/>
      <c r="H42" s="17">
        <f>Absterbeordnung!C36</f>
        <v>99107.529639463522</v>
      </c>
      <c r="I42" s="18">
        <f t="shared" si="7"/>
        <v>0.57437455289470041</v>
      </c>
      <c r="J42" s="17">
        <f t="shared" si="8"/>
        <v>56924.84302516513</v>
      </c>
      <c r="K42" s="17">
        <f>SUM($J42:J$136)</f>
        <v>1891215.4780177299</v>
      </c>
      <c r="L42" s="19">
        <f t="shared" si="9"/>
        <v>33.22302491342257</v>
      </c>
      <c r="N42" s="6">
        <v>28</v>
      </c>
      <c r="O42" s="6">
        <f t="shared" si="0"/>
        <v>47</v>
      </c>
      <c r="P42" s="20">
        <f t="shared" si="1"/>
        <v>99107.529639463522</v>
      </c>
      <c r="Q42" s="20">
        <f t="shared" si="2"/>
        <v>99107.529639463522</v>
      </c>
      <c r="R42" s="5">
        <f t="shared" si="3"/>
        <v>99494.591770867555</v>
      </c>
      <c r="S42" s="5">
        <f t="shared" si="10"/>
        <v>5663714018.4095211</v>
      </c>
      <c r="T42" s="20">
        <f>SUM(S42:$S$127)</f>
        <v>185446359678.22815</v>
      </c>
      <c r="U42" s="6">
        <f t="shared" si="11"/>
        <v>32.742889043381645</v>
      </c>
    </row>
    <row r="43" spans="1:21" x14ac:dyDescent="0.2">
      <c r="A43" s="21">
        <v>29</v>
      </c>
      <c r="B43" s="17">
        <f>Absterbeordnung!C37</f>
        <v>99078.112415906959</v>
      </c>
      <c r="C43" s="18">
        <f t="shared" si="4"/>
        <v>0.56311230675951029</v>
      </c>
      <c r="D43" s="17">
        <f t="shared" si="5"/>
        <v>55792.104431899446</v>
      </c>
      <c r="E43" s="17">
        <f>SUM(D43:$D$136)</f>
        <v>1834290.6349925648</v>
      </c>
      <c r="F43" s="19">
        <f t="shared" si="6"/>
        <v>32.877244077278412</v>
      </c>
      <c r="G43" s="5"/>
      <c r="H43" s="17">
        <f>Absterbeordnung!C37</f>
        <v>99078.112415906959</v>
      </c>
      <c r="I43" s="18">
        <f t="shared" si="7"/>
        <v>0.56311230675951029</v>
      </c>
      <c r="J43" s="17">
        <f t="shared" si="8"/>
        <v>55792.104431899446</v>
      </c>
      <c r="K43" s="17">
        <f>SUM($J43:J$136)</f>
        <v>1834290.6349925648</v>
      </c>
      <c r="L43" s="19">
        <f t="shared" si="9"/>
        <v>32.877244077278412</v>
      </c>
      <c r="N43" s="6">
        <v>29</v>
      </c>
      <c r="O43" s="6">
        <f t="shared" si="0"/>
        <v>48</v>
      </c>
      <c r="P43" s="20">
        <f t="shared" si="1"/>
        <v>99078.112415906959</v>
      </c>
      <c r="Q43" s="20">
        <f t="shared" si="2"/>
        <v>99078.112415906959</v>
      </c>
      <c r="R43" s="5">
        <f t="shared" si="3"/>
        <v>99488.162783097418</v>
      </c>
      <c r="S43" s="5">
        <f t="shared" si="10"/>
        <v>5550653967.7323828</v>
      </c>
      <c r="T43" s="20">
        <f>SUM(S43:$S$127)</f>
        <v>179782645659.81863</v>
      </c>
      <c r="U43" s="6">
        <f t="shared" si="11"/>
        <v>32.389452973460266</v>
      </c>
    </row>
    <row r="44" spans="1:21" x14ac:dyDescent="0.2">
      <c r="A44" s="21">
        <v>30</v>
      </c>
      <c r="B44" s="17">
        <f>Absterbeordnung!C38</f>
        <v>99049.111434726859</v>
      </c>
      <c r="C44" s="18">
        <f t="shared" si="4"/>
        <v>0.55207088897991197</v>
      </c>
      <c r="D44" s="17">
        <f t="shared" si="5"/>
        <v>54682.131002440023</v>
      </c>
      <c r="E44" s="17">
        <f>SUM(D44:$D$136)</f>
        <v>1778498.5305606655</v>
      </c>
      <c r="F44" s="19">
        <f t="shared" si="6"/>
        <v>32.524309092513342</v>
      </c>
      <c r="G44" s="5"/>
      <c r="H44" s="17">
        <f>Absterbeordnung!C38</f>
        <v>99049.111434726859</v>
      </c>
      <c r="I44" s="18">
        <f t="shared" si="7"/>
        <v>0.55207088897991197</v>
      </c>
      <c r="J44" s="17">
        <f t="shared" si="8"/>
        <v>54682.131002440023</v>
      </c>
      <c r="K44" s="17">
        <f>SUM($J44:J$136)</f>
        <v>1778498.5305606655</v>
      </c>
      <c r="L44" s="19">
        <f t="shared" si="9"/>
        <v>32.524309092513342</v>
      </c>
      <c r="N44" s="6">
        <v>30</v>
      </c>
      <c r="O44" s="6">
        <f t="shared" si="0"/>
        <v>49</v>
      </c>
      <c r="P44" s="20">
        <f t="shared" si="1"/>
        <v>99049.111434726859</v>
      </c>
      <c r="Q44" s="20">
        <f t="shared" si="2"/>
        <v>99049.111434726859</v>
      </c>
      <c r="R44" s="5">
        <f t="shared" si="3"/>
        <v>99479.796574594278</v>
      </c>
      <c r="S44" s="5">
        <f t="shared" si="10"/>
        <v>5439767268.3880482</v>
      </c>
      <c r="T44" s="20">
        <f>SUM(S44:$S$127)</f>
        <v>174231991692.08624</v>
      </c>
      <c r="U44" s="6">
        <f t="shared" si="11"/>
        <v>32.029309912686017</v>
      </c>
    </row>
    <row r="45" spans="1:21" x14ac:dyDescent="0.2">
      <c r="A45" s="21">
        <v>31</v>
      </c>
      <c r="B45" s="17">
        <f>Absterbeordnung!C39</f>
        <v>99016.68106395645</v>
      </c>
      <c r="C45" s="18">
        <f t="shared" si="4"/>
        <v>0.54124596958814919</v>
      </c>
      <c r="D45" s="17">
        <f t="shared" si="5"/>
        <v>53592.379547861638</v>
      </c>
      <c r="E45" s="17">
        <f>SUM(D45:$D$136)</f>
        <v>1723816.3995582254</v>
      </c>
      <c r="F45" s="19">
        <f t="shared" si="6"/>
        <v>32.165326751702452</v>
      </c>
      <c r="G45" s="5"/>
      <c r="H45" s="17">
        <f>Absterbeordnung!C39</f>
        <v>99016.68106395645</v>
      </c>
      <c r="I45" s="18">
        <f t="shared" si="7"/>
        <v>0.54124596958814919</v>
      </c>
      <c r="J45" s="17">
        <f t="shared" si="8"/>
        <v>53592.379547861638</v>
      </c>
      <c r="K45" s="17">
        <f>SUM($J45:J$136)</f>
        <v>1723816.3995582254</v>
      </c>
      <c r="L45" s="19">
        <f t="shared" si="9"/>
        <v>32.165326751702452</v>
      </c>
      <c r="N45" s="6">
        <v>31</v>
      </c>
      <c r="O45" s="6">
        <f t="shared" si="0"/>
        <v>50</v>
      </c>
      <c r="P45" s="20">
        <f t="shared" si="1"/>
        <v>99016.68106395645</v>
      </c>
      <c r="Q45" s="20">
        <f t="shared" si="2"/>
        <v>99016.68106395645</v>
      </c>
      <c r="R45" s="5">
        <f t="shared" si="3"/>
        <v>99470.467478545179</v>
      </c>
      <c r="S45" s="5">
        <f t="shared" si="10"/>
        <v>5330859046.9134216</v>
      </c>
      <c r="T45" s="20">
        <f>SUM(S45:$S$127)</f>
        <v>168792224423.69818</v>
      </c>
      <c r="U45" s="6">
        <f t="shared" si="11"/>
        <v>31.66323156141771</v>
      </c>
    </row>
    <row r="46" spans="1:21" x14ac:dyDescent="0.2">
      <c r="A46" s="21">
        <v>32</v>
      </c>
      <c r="B46" s="17">
        <f>Absterbeordnung!C40</f>
        <v>98981.311404642387</v>
      </c>
      <c r="C46" s="18">
        <f t="shared" si="4"/>
        <v>0.53063330351779314</v>
      </c>
      <c r="D46" s="17">
        <f t="shared" si="5"/>
        <v>52522.780257168801</v>
      </c>
      <c r="E46" s="17">
        <f>SUM(D46:$D$136)</f>
        <v>1670224.020010364</v>
      </c>
      <c r="F46" s="19">
        <f t="shared" si="6"/>
        <v>31.799992533380717</v>
      </c>
      <c r="G46" s="5"/>
      <c r="H46" s="17">
        <f>Absterbeordnung!C40</f>
        <v>98981.311404642387</v>
      </c>
      <c r="I46" s="18">
        <f t="shared" si="7"/>
        <v>0.53063330351779314</v>
      </c>
      <c r="J46" s="17">
        <f t="shared" si="8"/>
        <v>52522.780257168801</v>
      </c>
      <c r="K46" s="17">
        <f>SUM($J46:J$136)</f>
        <v>1670224.020010364</v>
      </c>
      <c r="L46" s="19">
        <f t="shared" si="9"/>
        <v>31.799992533380717</v>
      </c>
      <c r="N46" s="6">
        <v>32</v>
      </c>
      <c r="O46" s="6">
        <f t="shared" ref="O46:O77" si="12">N46+$B$3</f>
        <v>51</v>
      </c>
      <c r="P46" s="20">
        <f t="shared" ref="P46:P77" si="13">B46</f>
        <v>98981.311404642387</v>
      </c>
      <c r="Q46" s="20">
        <f t="shared" ref="Q46:Q77" si="14">B46</f>
        <v>98981.311404642387</v>
      </c>
      <c r="R46" s="5">
        <f t="shared" ref="R46:R77" si="15">LOOKUP(N46,$O$14:$O$136,$Q$14:$Q$136)</f>
        <v>99462.019616973048</v>
      </c>
      <c r="S46" s="5">
        <f t="shared" si="10"/>
        <v>5224021800.2764883</v>
      </c>
      <c r="T46" s="20">
        <f>SUM(S46:$S$127)</f>
        <v>163461365376.78476</v>
      </c>
      <c r="U46" s="6">
        <f t="shared" si="11"/>
        <v>31.290329869629055</v>
      </c>
    </row>
    <row r="47" spans="1:21" x14ac:dyDescent="0.2">
      <c r="A47" s="21">
        <v>33</v>
      </c>
      <c r="B47" s="17">
        <f>Absterbeordnung!C41</f>
        <v>98946.115987638565</v>
      </c>
      <c r="C47" s="18">
        <f t="shared" ref="C47:C78" si="16">1/(((1+($B$5/100))^A47))</f>
        <v>0.52022872893901284</v>
      </c>
      <c r="D47" s="17">
        <f t="shared" ref="D47:D78" si="17">B47*C47</f>
        <v>51474.612153701346</v>
      </c>
      <c r="E47" s="17">
        <f>SUM(D47:$D$136)</f>
        <v>1617701.2397531953</v>
      </c>
      <c r="F47" s="19">
        <f t="shared" ref="F47:F78" si="18">E47/D47</f>
        <v>31.427167142567242</v>
      </c>
      <c r="G47" s="5"/>
      <c r="H47" s="17">
        <f>Absterbeordnung!C41</f>
        <v>98946.115987638565</v>
      </c>
      <c r="I47" s="18">
        <f t="shared" ref="I47:I78" si="19">1/(((1+($B$5/100))^A47))</f>
        <v>0.52022872893901284</v>
      </c>
      <c r="J47" s="17">
        <f t="shared" ref="J47:J78" si="20">H47*I47</f>
        <v>51474.612153701346</v>
      </c>
      <c r="K47" s="17">
        <f>SUM($J47:J$136)</f>
        <v>1617701.2397531953</v>
      </c>
      <c r="L47" s="19">
        <f t="shared" ref="L47:L78" si="21">K47/J47</f>
        <v>31.427167142567242</v>
      </c>
      <c r="N47" s="6">
        <v>33</v>
      </c>
      <c r="O47" s="6">
        <f t="shared" si="12"/>
        <v>52</v>
      </c>
      <c r="P47" s="20">
        <f t="shared" si="13"/>
        <v>98946.115987638565</v>
      </c>
      <c r="Q47" s="20">
        <f t="shared" si="14"/>
        <v>98946.115987638565</v>
      </c>
      <c r="R47" s="5">
        <f t="shared" si="15"/>
        <v>99452.382660625488</v>
      </c>
      <c r="S47" s="5">
        <f t="shared" ref="S47:S78" si="22">P47*R47*I47</f>
        <v>5119272825.2171898</v>
      </c>
      <c r="T47" s="20">
        <f>SUM(S47:$S$127)</f>
        <v>158237343576.50824</v>
      </c>
      <c r="U47" s="6">
        <f t="shared" ref="U47:U78" si="23">T47/S47</f>
        <v>30.910121218201507</v>
      </c>
    </row>
    <row r="48" spans="1:21" x14ac:dyDescent="0.2">
      <c r="A48" s="21">
        <v>34</v>
      </c>
      <c r="B48" s="17">
        <f>Absterbeordnung!C42</f>
        <v>98906.579494155696</v>
      </c>
      <c r="C48" s="18">
        <f t="shared" si="16"/>
        <v>0.51002816562648323</v>
      </c>
      <c r="D48" s="17">
        <f t="shared" si="17"/>
        <v>50445.141307794169</v>
      </c>
      <c r="E48" s="17">
        <f>SUM(D48:$D$136)</f>
        <v>1566226.6275994938</v>
      </c>
      <c r="F48" s="19">
        <f t="shared" si="18"/>
        <v>31.048116567719863</v>
      </c>
      <c r="G48" s="5"/>
      <c r="H48" s="17">
        <f>Absterbeordnung!C42</f>
        <v>98906.579494155696</v>
      </c>
      <c r="I48" s="18">
        <f t="shared" si="19"/>
        <v>0.51002816562648323</v>
      </c>
      <c r="J48" s="17">
        <f t="shared" si="20"/>
        <v>50445.141307794169</v>
      </c>
      <c r="K48" s="17">
        <f>SUM($J48:J$136)</f>
        <v>1566226.6275994938</v>
      </c>
      <c r="L48" s="19">
        <f t="shared" si="21"/>
        <v>31.048116567719863</v>
      </c>
      <c r="N48" s="6">
        <v>34</v>
      </c>
      <c r="O48" s="6">
        <f t="shared" si="12"/>
        <v>53</v>
      </c>
      <c r="P48" s="20">
        <f t="shared" si="13"/>
        <v>98906.579494155696</v>
      </c>
      <c r="Q48" s="20">
        <f t="shared" si="14"/>
        <v>98906.579494155696</v>
      </c>
      <c r="R48" s="5">
        <f t="shared" si="15"/>
        <v>99440.794059841122</v>
      </c>
      <c r="S48" s="5">
        <f t="shared" si="22"/>
        <v>5016304908.1079445</v>
      </c>
      <c r="T48" s="20">
        <f>SUM(S48:$S$127)</f>
        <v>153118070751.29105</v>
      </c>
      <c r="U48" s="6">
        <f t="shared" si="23"/>
        <v>30.524075700383271</v>
      </c>
    </row>
    <row r="49" spans="1:21" x14ac:dyDescent="0.2">
      <c r="A49" s="21">
        <v>35</v>
      </c>
      <c r="B49" s="17">
        <f>Absterbeordnung!C43</f>
        <v>98860.210114035581</v>
      </c>
      <c r="C49" s="18">
        <f t="shared" si="16"/>
        <v>0.50002761335929735</v>
      </c>
      <c r="D49" s="17">
        <f t="shared" si="17"/>
        <v>49432.834919519883</v>
      </c>
      <c r="E49" s="17">
        <f>SUM(D49:$D$136)</f>
        <v>1515781.4862916998</v>
      </c>
      <c r="F49" s="19">
        <f t="shared" si="18"/>
        <v>30.663454539062919</v>
      </c>
      <c r="G49" s="5"/>
      <c r="H49" s="17">
        <f>Absterbeordnung!C43</f>
        <v>98860.210114035581</v>
      </c>
      <c r="I49" s="18">
        <f t="shared" si="19"/>
        <v>0.50002761335929735</v>
      </c>
      <c r="J49" s="17">
        <f t="shared" si="20"/>
        <v>49432.834919519883</v>
      </c>
      <c r="K49" s="17">
        <f>SUM($J49:J$136)</f>
        <v>1515781.4862916998</v>
      </c>
      <c r="L49" s="19">
        <f t="shared" si="21"/>
        <v>30.663454539062919</v>
      </c>
      <c r="N49" s="6">
        <v>35</v>
      </c>
      <c r="O49" s="6">
        <f t="shared" si="12"/>
        <v>54</v>
      </c>
      <c r="P49" s="20">
        <f t="shared" si="13"/>
        <v>98860.210114035581</v>
      </c>
      <c r="Q49" s="20">
        <f t="shared" si="14"/>
        <v>98860.210114035581</v>
      </c>
      <c r="R49" s="5">
        <f t="shared" si="15"/>
        <v>99423.026972700332</v>
      </c>
      <c r="S49" s="5">
        <f t="shared" si="22"/>
        <v>4914762079.5404682</v>
      </c>
      <c r="T49" s="20">
        <f>SUM(S49:$S$127)</f>
        <v>148101765843.18307</v>
      </c>
      <c r="U49" s="6">
        <f t="shared" si="23"/>
        <v>30.134066196146495</v>
      </c>
    </row>
    <row r="50" spans="1:21" x14ac:dyDescent="0.2">
      <c r="A50" s="21">
        <v>36</v>
      </c>
      <c r="B50" s="17">
        <f>Absterbeordnung!C44</f>
        <v>98809.59801479998</v>
      </c>
      <c r="C50" s="18">
        <f t="shared" si="16"/>
        <v>0.49022315035225233</v>
      </c>
      <c r="D50" s="17">
        <f t="shared" si="17"/>
        <v>48438.752423854901</v>
      </c>
      <c r="E50" s="17">
        <f>SUM(D50:$D$136)</f>
        <v>1466348.6513721796</v>
      </c>
      <c r="F50" s="19">
        <f t="shared" si="18"/>
        <v>30.27222168195312</v>
      </c>
      <c r="G50" s="5"/>
      <c r="H50" s="17">
        <f>Absterbeordnung!C44</f>
        <v>98809.59801479998</v>
      </c>
      <c r="I50" s="18">
        <f t="shared" si="19"/>
        <v>0.49022315035225233</v>
      </c>
      <c r="J50" s="17">
        <f t="shared" si="20"/>
        <v>48438.752423854901</v>
      </c>
      <c r="K50" s="17">
        <f>SUM($J50:J$136)</f>
        <v>1466348.6513721796</v>
      </c>
      <c r="L50" s="19">
        <f t="shared" si="21"/>
        <v>30.27222168195312</v>
      </c>
      <c r="N50" s="6">
        <v>36</v>
      </c>
      <c r="O50" s="6">
        <f t="shared" si="12"/>
        <v>55</v>
      </c>
      <c r="P50" s="20">
        <f t="shared" si="13"/>
        <v>98809.59801479998</v>
      </c>
      <c r="Q50" s="20">
        <f t="shared" si="14"/>
        <v>98809.59801479998</v>
      </c>
      <c r="R50" s="5">
        <f t="shared" si="15"/>
        <v>99401.971693798871</v>
      </c>
      <c r="S50" s="5">
        <f t="shared" si="22"/>
        <v>4814907497.3189564</v>
      </c>
      <c r="T50" s="20">
        <f>SUM(S50:$S$127)</f>
        <v>143187003763.64264</v>
      </c>
      <c r="U50" s="6">
        <f t="shared" si="23"/>
        <v>29.738266798141446</v>
      </c>
    </row>
    <row r="51" spans="1:21" x14ac:dyDescent="0.2">
      <c r="A51" s="21">
        <v>37</v>
      </c>
      <c r="B51" s="17">
        <f>Absterbeordnung!C45</f>
        <v>98753.725139864968</v>
      </c>
      <c r="C51" s="18">
        <f t="shared" si="16"/>
        <v>0.48061093171789437</v>
      </c>
      <c r="D51" s="17">
        <f t="shared" si="17"/>
        <v>47462.119850083349</v>
      </c>
      <c r="E51" s="17">
        <f>SUM(D51:$D$136)</f>
        <v>1417909.8989483246</v>
      </c>
      <c r="F51" s="19">
        <f t="shared" si="18"/>
        <v>29.874558983606683</v>
      </c>
      <c r="G51" s="5"/>
      <c r="H51" s="17">
        <f>Absterbeordnung!C45</f>
        <v>98753.725139864968</v>
      </c>
      <c r="I51" s="18">
        <f t="shared" si="19"/>
        <v>0.48061093171789437</v>
      </c>
      <c r="J51" s="17">
        <f t="shared" si="20"/>
        <v>47462.119850083349</v>
      </c>
      <c r="K51" s="17">
        <f>SUM($J51:J$136)</f>
        <v>1417909.8989483246</v>
      </c>
      <c r="L51" s="19">
        <f t="shared" si="21"/>
        <v>29.874558983606683</v>
      </c>
      <c r="N51" s="6">
        <v>37</v>
      </c>
      <c r="O51" s="6">
        <f t="shared" si="12"/>
        <v>56</v>
      </c>
      <c r="P51" s="20">
        <f t="shared" si="13"/>
        <v>98753.725139864968</v>
      </c>
      <c r="Q51" s="20">
        <f t="shared" si="14"/>
        <v>98753.725139864968</v>
      </c>
      <c r="R51" s="5">
        <f t="shared" si="15"/>
        <v>99380.101313562394</v>
      </c>
      <c r="S51" s="5">
        <f t="shared" si="22"/>
        <v>4716790279.2577238</v>
      </c>
      <c r="T51" s="20">
        <f>SUM(S51:$S$127)</f>
        <v>138372096266.32364</v>
      </c>
      <c r="U51" s="6">
        <f t="shared" si="23"/>
        <v>29.336071369299699</v>
      </c>
    </row>
    <row r="52" spans="1:21" x14ac:dyDescent="0.2">
      <c r="A52" s="21">
        <v>38</v>
      </c>
      <c r="B52" s="17">
        <f>Absterbeordnung!C46</f>
        <v>98693.167643709487</v>
      </c>
      <c r="C52" s="18">
        <f t="shared" si="16"/>
        <v>0.47118718795871989</v>
      </c>
      <c r="D52" s="17">
        <f t="shared" si="17"/>
        <v>46502.956132777996</v>
      </c>
      <c r="E52" s="17">
        <f>SUM(D52:$D$136)</f>
        <v>1370447.7790982414</v>
      </c>
      <c r="F52" s="19">
        <f t="shared" si="18"/>
        <v>29.470121752803362</v>
      </c>
      <c r="G52" s="5"/>
      <c r="H52" s="17">
        <f>Absterbeordnung!C46</f>
        <v>98693.167643709487</v>
      </c>
      <c r="I52" s="18">
        <f t="shared" si="19"/>
        <v>0.47118718795871989</v>
      </c>
      <c r="J52" s="17">
        <f t="shared" si="20"/>
        <v>46502.956132777996</v>
      </c>
      <c r="K52" s="17">
        <f>SUM($J52:J$136)</f>
        <v>1370447.7790982414</v>
      </c>
      <c r="L52" s="19">
        <f t="shared" si="21"/>
        <v>29.470121752803362</v>
      </c>
      <c r="N52" s="6">
        <v>38</v>
      </c>
      <c r="O52" s="6">
        <f t="shared" si="12"/>
        <v>57</v>
      </c>
      <c r="P52" s="20">
        <f t="shared" si="13"/>
        <v>98693.167643709487</v>
      </c>
      <c r="Q52" s="20">
        <f t="shared" si="14"/>
        <v>98693.167643709487</v>
      </c>
      <c r="R52" s="5">
        <f t="shared" si="15"/>
        <v>99351.520388446865</v>
      </c>
      <c r="S52" s="5">
        <f t="shared" si="22"/>
        <v>4620139394.3487434</v>
      </c>
      <c r="T52" s="20">
        <f>SUM(S52:$S$127)</f>
        <v>133655305987.06593</v>
      </c>
      <c r="U52" s="6">
        <f t="shared" si="23"/>
        <v>28.928847071270244</v>
      </c>
    </row>
    <row r="53" spans="1:21" x14ac:dyDescent="0.2">
      <c r="A53" s="21">
        <v>39</v>
      </c>
      <c r="B53" s="17">
        <f>Absterbeordnung!C47</f>
        <v>98624.130392139574</v>
      </c>
      <c r="C53" s="18">
        <f t="shared" si="16"/>
        <v>0.46194822348894127</v>
      </c>
      <c r="D53" s="17">
        <f t="shared" si="17"/>
        <v>45559.241827790574</v>
      </c>
      <c r="E53" s="17">
        <f>SUM(D53:$D$136)</f>
        <v>1323944.8229654634</v>
      </c>
      <c r="F53" s="19">
        <f t="shared" si="18"/>
        <v>29.059851960878625</v>
      </c>
      <c r="G53" s="5"/>
      <c r="H53" s="17">
        <f>Absterbeordnung!C47</f>
        <v>98624.130392139574</v>
      </c>
      <c r="I53" s="18">
        <f t="shared" si="19"/>
        <v>0.46194822348894127</v>
      </c>
      <c r="J53" s="17">
        <f t="shared" si="20"/>
        <v>45559.241827790574</v>
      </c>
      <c r="K53" s="17">
        <f>SUM($J53:J$136)</f>
        <v>1323944.8229654634</v>
      </c>
      <c r="L53" s="19">
        <f t="shared" si="21"/>
        <v>29.059851960878625</v>
      </c>
      <c r="N53" s="6">
        <v>39</v>
      </c>
      <c r="O53" s="6">
        <f t="shared" si="12"/>
        <v>58</v>
      </c>
      <c r="P53" s="20">
        <f t="shared" si="13"/>
        <v>98624.130392139574</v>
      </c>
      <c r="Q53" s="20">
        <f t="shared" si="14"/>
        <v>98624.130392139574</v>
      </c>
      <c r="R53" s="5">
        <f t="shared" si="15"/>
        <v>99323.979577016347</v>
      </c>
      <c r="S53" s="5">
        <f t="shared" si="22"/>
        <v>4525125204.8478193</v>
      </c>
      <c r="T53" s="20">
        <f>SUM(S53:$S$127)</f>
        <v>129035166592.71721</v>
      </c>
      <c r="U53" s="6">
        <f t="shared" si="23"/>
        <v>28.515269909986209</v>
      </c>
    </row>
    <row r="54" spans="1:21" x14ac:dyDescent="0.2">
      <c r="A54" s="21">
        <v>40</v>
      </c>
      <c r="B54" s="17">
        <f>Absterbeordnung!C48</f>
        <v>98545.205382678745</v>
      </c>
      <c r="C54" s="18">
        <f t="shared" si="16"/>
        <v>0.45289041518523643</v>
      </c>
      <c r="D54" s="17">
        <f t="shared" si="17"/>
        <v>44630.17898027577</v>
      </c>
      <c r="E54" s="17">
        <f>SUM(D54:$D$136)</f>
        <v>1278385.5811376728</v>
      </c>
      <c r="F54" s="19">
        <f t="shared" si="18"/>
        <v>28.643971643103942</v>
      </c>
      <c r="G54" s="5"/>
      <c r="H54" s="17">
        <f>Absterbeordnung!C48</f>
        <v>98545.205382678745</v>
      </c>
      <c r="I54" s="18">
        <f t="shared" si="19"/>
        <v>0.45289041518523643</v>
      </c>
      <c r="J54" s="17">
        <f t="shared" si="20"/>
        <v>44630.17898027577</v>
      </c>
      <c r="K54" s="17">
        <f>SUM($J54:J$136)</f>
        <v>1278385.5811376728</v>
      </c>
      <c r="L54" s="19">
        <f t="shared" si="21"/>
        <v>28.643971643103942</v>
      </c>
      <c r="N54" s="6">
        <v>40</v>
      </c>
      <c r="O54" s="6">
        <f t="shared" si="12"/>
        <v>59</v>
      </c>
      <c r="P54" s="20">
        <f t="shared" si="13"/>
        <v>98545.205382678745</v>
      </c>
      <c r="Q54" s="20">
        <f t="shared" si="14"/>
        <v>98545.205382678745</v>
      </c>
      <c r="R54" s="5">
        <f t="shared" si="15"/>
        <v>99292.607438181556</v>
      </c>
      <c r="S54" s="5">
        <f t="shared" si="22"/>
        <v>4431446841.384304</v>
      </c>
      <c r="T54" s="20">
        <f>SUM(S54:$S$127)</f>
        <v>124510041387.86937</v>
      </c>
      <c r="U54" s="6">
        <f t="shared" si="23"/>
        <v>28.096927672717989</v>
      </c>
    </row>
    <row r="55" spans="1:21" x14ac:dyDescent="0.2">
      <c r="A55" s="21">
        <v>41</v>
      </c>
      <c r="B55" s="17">
        <f>Absterbeordnung!C49</f>
        <v>98459.472842312069</v>
      </c>
      <c r="C55" s="18">
        <f t="shared" si="16"/>
        <v>0.44401021096591808</v>
      </c>
      <c r="D55" s="17">
        <f t="shared" si="17"/>
        <v>43717.011308308065</v>
      </c>
      <c r="E55" s="17">
        <f>SUM(D55:$D$136)</f>
        <v>1233755.4021573968</v>
      </c>
      <c r="F55" s="19">
        <f t="shared" si="18"/>
        <v>28.22140318459811</v>
      </c>
      <c r="G55" s="5"/>
      <c r="H55" s="17">
        <f>Absterbeordnung!C49</f>
        <v>98459.472842312069</v>
      </c>
      <c r="I55" s="18">
        <f t="shared" si="19"/>
        <v>0.44401021096591808</v>
      </c>
      <c r="J55" s="17">
        <f t="shared" si="20"/>
        <v>43717.011308308065</v>
      </c>
      <c r="K55" s="17">
        <f>SUM($J55:J$136)</f>
        <v>1233755.4021573968</v>
      </c>
      <c r="L55" s="19">
        <f t="shared" si="21"/>
        <v>28.22140318459811</v>
      </c>
      <c r="N55" s="6">
        <v>41</v>
      </c>
      <c r="O55" s="6">
        <f t="shared" si="12"/>
        <v>60</v>
      </c>
      <c r="P55" s="20">
        <f t="shared" si="13"/>
        <v>98459.472842312069</v>
      </c>
      <c r="Q55" s="20">
        <f t="shared" si="14"/>
        <v>98459.472842312069</v>
      </c>
      <c r="R55" s="5">
        <f t="shared" si="15"/>
        <v>99268.31345685698</v>
      </c>
      <c r="S55" s="5">
        <f t="shared" si="22"/>
        <v>4339713981.9500866</v>
      </c>
      <c r="T55" s="20">
        <f>SUM(S55:$S$127)</f>
        <v>120078594546.48506</v>
      </c>
      <c r="U55" s="6">
        <f t="shared" si="23"/>
        <v>27.669702437976511</v>
      </c>
    </row>
    <row r="56" spans="1:21" x14ac:dyDescent="0.2">
      <c r="A56" s="21">
        <v>42</v>
      </c>
      <c r="B56" s="17">
        <f>Absterbeordnung!C50</f>
        <v>98362.146928712114</v>
      </c>
      <c r="C56" s="18">
        <f t="shared" si="16"/>
        <v>0.4353041283979589</v>
      </c>
      <c r="D56" s="17">
        <f t="shared" si="17"/>
        <v>42817.448636154993</v>
      </c>
      <c r="E56" s="17">
        <f>SUM(D56:$D$136)</f>
        <v>1190038.3908490888</v>
      </c>
      <c r="F56" s="19">
        <f t="shared" si="18"/>
        <v>27.793304569862251</v>
      </c>
      <c r="G56" s="5"/>
      <c r="H56" s="17">
        <f>Absterbeordnung!C50</f>
        <v>98362.146928712114</v>
      </c>
      <c r="I56" s="18">
        <f t="shared" si="19"/>
        <v>0.4353041283979589</v>
      </c>
      <c r="J56" s="17">
        <f t="shared" si="20"/>
        <v>42817.448636154993</v>
      </c>
      <c r="K56" s="17">
        <f>SUM($J56:J$136)</f>
        <v>1190038.3908490888</v>
      </c>
      <c r="L56" s="19">
        <f t="shared" si="21"/>
        <v>27.793304569862251</v>
      </c>
      <c r="N56" s="6">
        <v>42</v>
      </c>
      <c r="O56" s="6">
        <f t="shared" si="12"/>
        <v>61</v>
      </c>
      <c r="P56" s="20">
        <f t="shared" si="13"/>
        <v>98362.146928712114</v>
      </c>
      <c r="Q56" s="20">
        <f t="shared" si="14"/>
        <v>98362.146928712114</v>
      </c>
      <c r="R56" s="5">
        <f t="shared" si="15"/>
        <v>99241.437467412048</v>
      </c>
      <c r="S56" s="5">
        <f t="shared" si="22"/>
        <v>4249265151.3391037</v>
      </c>
      <c r="T56" s="20">
        <f>SUM(S56:$S$127)</f>
        <v>115738880564.53499</v>
      </c>
      <c r="U56" s="6">
        <f t="shared" si="23"/>
        <v>27.23738727578845</v>
      </c>
    </row>
    <row r="57" spans="1:21" x14ac:dyDescent="0.2">
      <c r="A57" s="21">
        <v>43</v>
      </c>
      <c r="B57" s="17">
        <f>Absterbeordnung!C51</f>
        <v>98251.521772009102</v>
      </c>
      <c r="C57" s="18">
        <f t="shared" si="16"/>
        <v>0.4267687533313323</v>
      </c>
      <c r="D57" s="17">
        <f t="shared" si="17"/>
        <v>41930.679459546576</v>
      </c>
      <c r="E57" s="17">
        <f>SUM(D57:$D$136)</f>
        <v>1147220.9422129339</v>
      </c>
      <c r="F57" s="19">
        <f t="shared" si="18"/>
        <v>27.359941622690307</v>
      </c>
      <c r="G57" s="5"/>
      <c r="H57" s="17">
        <f>Absterbeordnung!C51</f>
        <v>98251.521772009102</v>
      </c>
      <c r="I57" s="18">
        <f t="shared" si="19"/>
        <v>0.4267687533313323</v>
      </c>
      <c r="J57" s="17">
        <f t="shared" si="20"/>
        <v>41930.679459546576</v>
      </c>
      <c r="K57" s="17">
        <f>SUM($J57:J$136)</f>
        <v>1147220.9422129339</v>
      </c>
      <c r="L57" s="19">
        <f t="shared" si="21"/>
        <v>27.359941622690307</v>
      </c>
      <c r="N57" s="6">
        <v>43</v>
      </c>
      <c r="O57" s="6">
        <f t="shared" si="12"/>
        <v>62</v>
      </c>
      <c r="P57" s="20">
        <f t="shared" si="13"/>
        <v>98251.521772009102</v>
      </c>
      <c r="Q57" s="20">
        <f t="shared" si="14"/>
        <v>98251.521772009102</v>
      </c>
      <c r="R57" s="5">
        <f t="shared" si="15"/>
        <v>99215.544744002123</v>
      </c>
      <c r="S57" s="5">
        <f t="shared" si="22"/>
        <v>4160175204.0650539</v>
      </c>
      <c r="T57" s="20">
        <f>SUM(S57:$S$127)</f>
        <v>111489615413.19588</v>
      </c>
      <c r="U57" s="6">
        <f t="shared" si="23"/>
        <v>26.799259633165317</v>
      </c>
    </row>
    <row r="58" spans="1:21" x14ac:dyDescent="0.2">
      <c r="A58" s="21">
        <v>44</v>
      </c>
      <c r="B58" s="17">
        <f>Absterbeordnung!C52</f>
        <v>98123.989324363647</v>
      </c>
      <c r="C58" s="18">
        <f t="shared" si="16"/>
        <v>0.41840073856012966</v>
      </c>
      <c r="D58" s="17">
        <f t="shared" si="17"/>
        <v>41055.149603780032</v>
      </c>
      <c r="E58" s="17">
        <f>SUM(D58:$D$136)</f>
        <v>1105290.2627533874</v>
      </c>
      <c r="F58" s="19">
        <f t="shared" si="18"/>
        <v>26.922085863051418</v>
      </c>
      <c r="G58" s="5"/>
      <c r="H58" s="17">
        <f>Absterbeordnung!C52</f>
        <v>98123.989324363647</v>
      </c>
      <c r="I58" s="18">
        <f t="shared" si="19"/>
        <v>0.41840073856012966</v>
      </c>
      <c r="J58" s="17">
        <f t="shared" si="20"/>
        <v>41055.149603780032</v>
      </c>
      <c r="K58" s="17">
        <f>SUM($J58:J$136)</f>
        <v>1105290.2627533874</v>
      </c>
      <c r="L58" s="19">
        <f t="shared" si="21"/>
        <v>26.922085863051418</v>
      </c>
      <c r="N58" s="6">
        <v>44</v>
      </c>
      <c r="O58" s="6">
        <f t="shared" si="12"/>
        <v>63</v>
      </c>
      <c r="P58" s="20">
        <f t="shared" si="13"/>
        <v>98123.989324363647</v>
      </c>
      <c r="Q58" s="20">
        <f t="shared" si="14"/>
        <v>98123.989324363647</v>
      </c>
      <c r="R58" s="5">
        <f t="shared" si="15"/>
        <v>99188.590070387829</v>
      </c>
      <c r="S58" s="5">
        <f t="shared" si="22"/>
        <v>4072202404.3277822</v>
      </c>
      <c r="T58" s="20">
        <f>SUM(S58:$S$127)</f>
        <v>107329440209.13081</v>
      </c>
      <c r="U58" s="6">
        <f t="shared" si="23"/>
        <v>26.356607445412134</v>
      </c>
    </row>
    <row r="59" spans="1:21" x14ac:dyDescent="0.2">
      <c r="A59" s="21">
        <v>45</v>
      </c>
      <c r="B59" s="17">
        <f>Absterbeordnung!C53</f>
        <v>97987.399935846464</v>
      </c>
      <c r="C59" s="18">
        <f t="shared" si="16"/>
        <v>0.41019680250993107</v>
      </c>
      <c r="D59" s="17">
        <f t="shared" si="17"/>
        <v>40194.118139946047</v>
      </c>
      <c r="E59" s="17">
        <f>SUM(D59:$D$136)</f>
        <v>1064235.1131496076</v>
      </c>
      <c r="F59" s="19">
        <f t="shared" si="18"/>
        <v>26.47738431389892</v>
      </c>
      <c r="G59" s="5"/>
      <c r="H59" s="17">
        <f>Absterbeordnung!C53</f>
        <v>97987.399935846464</v>
      </c>
      <c r="I59" s="18">
        <f t="shared" si="19"/>
        <v>0.41019680250993107</v>
      </c>
      <c r="J59" s="17">
        <f t="shared" si="20"/>
        <v>40194.118139946047</v>
      </c>
      <c r="K59" s="17">
        <f>SUM($J59:J$136)</f>
        <v>1064235.1131496076</v>
      </c>
      <c r="L59" s="19">
        <f t="shared" si="21"/>
        <v>26.47738431389892</v>
      </c>
      <c r="N59" s="6">
        <v>45</v>
      </c>
      <c r="O59" s="6">
        <f t="shared" si="12"/>
        <v>64</v>
      </c>
      <c r="P59" s="20">
        <f t="shared" si="13"/>
        <v>97987.399935846464</v>
      </c>
      <c r="Q59" s="20">
        <f t="shared" si="14"/>
        <v>97987.399935846464</v>
      </c>
      <c r="R59" s="5">
        <f t="shared" si="15"/>
        <v>99164.183072272353</v>
      </c>
      <c r="S59" s="5">
        <f t="shared" si="22"/>
        <v>3985816889.6581531</v>
      </c>
      <c r="T59" s="20">
        <f>SUM(S59:$S$127)</f>
        <v>103257237804.80305</v>
      </c>
      <c r="U59" s="6">
        <f t="shared" si="23"/>
        <v>25.906166957323268</v>
      </c>
    </row>
    <row r="60" spans="1:21" x14ac:dyDescent="0.2">
      <c r="A60" s="21">
        <v>46</v>
      </c>
      <c r="B60" s="17">
        <f>Absterbeordnung!C54</f>
        <v>97831.991015515363</v>
      </c>
      <c r="C60" s="18">
        <f t="shared" si="16"/>
        <v>0.40215372795091275</v>
      </c>
      <c r="D60" s="17">
        <f t="shared" si="17"/>
        <v>39343.49989974971</v>
      </c>
      <c r="E60" s="17">
        <f>SUM(D60:$D$136)</f>
        <v>1024040.995009661</v>
      </c>
      <c r="F60" s="19">
        <f t="shared" si="18"/>
        <v>26.028212986109441</v>
      </c>
      <c r="G60" s="5"/>
      <c r="H60" s="17">
        <f>Absterbeordnung!C54</f>
        <v>97831.991015515363</v>
      </c>
      <c r="I60" s="18">
        <f t="shared" si="19"/>
        <v>0.40215372795091275</v>
      </c>
      <c r="J60" s="17">
        <f t="shared" si="20"/>
        <v>39343.49989974971</v>
      </c>
      <c r="K60" s="17">
        <f>SUM($J60:J$136)</f>
        <v>1024040.995009661</v>
      </c>
      <c r="L60" s="19">
        <f t="shared" si="21"/>
        <v>26.028212986109441</v>
      </c>
      <c r="N60" s="6">
        <v>46</v>
      </c>
      <c r="O60" s="6">
        <f t="shared" si="12"/>
        <v>65</v>
      </c>
      <c r="P60" s="20">
        <f t="shared" si="13"/>
        <v>97831.991015515363</v>
      </c>
      <c r="Q60" s="20">
        <f t="shared" si="14"/>
        <v>97831.991015515363</v>
      </c>
      <c r="R60" s="5">
        <f t="shared" si="15"/>
        <v>99136.421162264727</v>
      </c>
      <c r="S60" s="5">
        <f t="shared" si="22"/>
        <v>3900373776.0591068</v>
      </c>
      <c r="T60" s="20">
        <f>SUM(S60:$S$127)</f>
        <v>99271420915.144882</v>
      </c>
      <c r="U60" s="6">
        <f t="shared" si="23"/>
        <v>25.451771192925925</v>
      </c>
    </row>
    <row r="61" spans="1:21" x14ac:dyDescent="0.2">
      <c r="A61" s="21">
        <v>47</v>
      </c>
      <c r="B61" s="17">
        <f>Absterbeordnung!C55</f>
        <v>97656.28662681728</v>
      </c>
      <c r="C61" s="18">
        <f t="shared" si="16"/>
        <v>0.39426836073618909</v>
      </c>
      <c r="D61" s="17">
        <f t="shared" si="17"/>
        <v>38502.784043938671</v>
      </c>
      <c r="E61" s="17">
        <f>SUM(D61:$D$136)</f>
        <v>984697.49510991131</v>
      </c>
      <c r="F61" s="19">
        <f t="shared" si="18"/>
        <v>25.574708934974485</v>
      </c>
      <c r="G61" s="5"/>
      <c r="H61" s="17">
        <f>Absterbeordnung!C55</f>
        <v>97656.28662681728</v>
      </c>
      <c r="I61" s="18">
        <f t="shared" si="19"/>
        <v>0.39426836073618909</v>
      </c>
      <c r="J61" s="17">
        <f t="shared" si="20"/>
        <v>38502.784043938671</v>
      </c>
      <c r="K61" s="17">
        <f>SUM($J61:J$136)</f>
        <v>984697.49510991131</v>
      </c>
      <c r="L61" s="19">
        <f t="shared" si="21"/>
        <v>25.574708934974485</v>
      </c>
      <c r="N61" s="6">
        <v>47</v>
      </c>
      <c r="O61" s="6">
        <f t="shared" si="12"/>
        <v>66</v>
      </c>
      <c r="P61" s="20">
        <f t="shared" si="13"/>
        <v>97656.28662681728</v>
      </c>
      <c r="Q61" s="20">
        <f t="shared" si="14"/>
        <v>97656.28662681728</v>
      </c>
      <c r="R61" s="5">
        <f t="shared" si="15"/>
        <v>99107.529639463522</v>
      </c>
      <c r="S61" s="5">
        <f t="shared" si="22"/>
        <v>3815915810.8365154</v>
      </c>
      <c r="T61" s="20">
        <f>SUM(S61:$S$127)</f>
        <v>95371047139.08577</v>
      </c>
      <c r="U61" s="6">
        <f t="shared" si="23"/>
        <v>24.992964170815593</v>
      </c>
    </row>
    <row r="62" spans="1:21" x14ac:dyDescent="0.2">
      <c r="A62" s="21">
        <v>48</v>
      </c>
      <c r="B62" s="17">
        <f>Absterbeordnung!C56</f>
        <v>97466.379715243223</v>
      </c>
      <c r="C62" s="18">
        <f t="shared" si="16"/>
        <v>0.38653760856489122</v>
      </c>
      <c r="D62" s="17">
        <f t="shared" si="17"/>
        <v>37674.421330607736</v>
      </c>
      <c r="E62" s="17">
        <f>SUM(D62:$D$136)</f>
        <v>946194.71106597269</v>
      </c>
      <c r="F62" s="19">
        <f t="shared" si="18"/>
        <v>25.115042982684329</v>
      </c>
      <c r="G62" s="5"/>
      <c r="H62" s="17">
        <f>Absterbeordnung!C56</f>
        <v>97466.379715243223</v>
      </c>
      <c r="I62" s="18">
        <f t="shared" si="19"/>
        <v>0.38653760856489122</v>
      </c>
      <c r="J62" s="17">
        <f t="shared" si="20"/>
        <v>37674.421330607736</v>
      </c>
      <c r="K62" s="17">
        <f>SUM($J62:J$136)</f>
        <v>946194.71106597269</v>
      </c>
      <c r="L62" s="19">
        <f t="shared" si="21"/>
        <v>25.115042982684329</v>
      </c>
      <c r="N62" s="6">
        <v>48</v>
      </c>
      <c r="O62" s="6">
        <f t="shared" si="12"/>
        <v>67</v>
      </c>
      <c r="P62" s="20">
        <f t="shared" si="13"/>
        <v>97466.379715243223</v>
      </c>
      <c r="Q62" s="20">
        <f t="shared" si="14"/>
        <v>97466.379715243223</v>
      </c>
      <c r="R62" s="5">
        <f t="shared" si="15"/>
        <v>99078.112415906959</v>
      </c>
      <c r="S62" s="5">
        <f t="shared" si="22"/>
        <v>3732710551.7981963</v>
      </c>
      <c r="T62" s="20">
        <f>SUM(S62:$S$127)</f>
        <v>91555131328.249252</v>
      </c>
      <c r="U62" s="6">
        <f t="shared" si="23"/>
        <v>24.527787530737811</v>
      </c>
    </row>
    <row r="63" spans="1:21" x14ac:dyDescent="0.2">
      <c r="A63" s="21">
        <v>49</v>
      </c>
      <c r="B63" s="17">
        <f>Absterbeordnung!C57</f>
        <v>97259.757340050244</v>
      </c>
      <c r="C63" s="18">
        <f t="shared" si="16"/>
        <v>0.37895843976950117</v>
      </c>
      <c r="D63" s="17">
        <f t="shared" si="17"/>
        <v>36857.405893945732</v>
      </c>
      <c r="E63" s="17">
        <f>SUM(D63:$D$136)</f>
        <v>908520.28973536496</v>
      </c>
      <c r="F63" s="19">
        <f t="shared" si="18"/>
        <v>24.64959938715058</v>
      </c>
      <c r="G63" s="5"/>
      <c r="H63" s="17">
        <f>Absterbeordnung!C57</f>
        <v>97259.757340050244</v>
      </c>
      <c r="I63" s="18">
        <f t="shared" si="19"/>
        <v>0.37895843976950117</v>
      </c>
      <c r="J63" s="17">
        <f t="shared" si="20"/>
        <v>36857.405893945732</v>
      </c>
      <c r="K63" s="17">
        <f>SUM($J63:J$136)</f>
        <v>908520.28973536496</v>
      </c>
      <c r="L63" s="19">
        <f t="shared" si="21"/>
        <v>24.64959938715058</v>
      </c>
      <c r="N63" s="6">
        <v>49</v>
      </c>
      <c r="O63" s="6">
        <f t="shared" si="12"/>
        <v>68</v>
      </c>
      <c r="P63" s="20">
        <f t="shared" si="13"/>
        <v>97259.757340050244</v>
      </c>
      <c r="Q63" s="20">
        <f t="shared" si="14"/>
        <v>97259.757340050244</v>
      </c>
      <c r="R63" s="5">
        <f t="shared" si="15"/>
        <v>99049.111434726859</v>
      </c>
      <c r="S63" s="5">
        <f t="shared" si="22"/>
        <v>3650693303.5843887</v>
      </c>
      <c r="T63" s="20">
        <f>SUM(S63:$S$127)</f>
        <v>87822420776.451065</v>
      </c>
      <c r="U63" s="6">
        <f t="shared" si="23"/>
        <v>24.056367783681992</v>
      </c>
    </row>
    <row r="64" spans="1:21" x14ac:dyDescent="0.2">
      <c r="A64" s="21">
        <v>50</v>
      </c>
      <c r="B64" s="17">
        <f>Absterbeordnung!C58</f>
        <v>97025.680150150991</v>
      </c>
      <c r="C64" s="18">
        <f t="shared" si="16"/>
        <v>0.37152788212696192</v>
      </c>
      <c r="D64" s="17">
        <f t="shared" si="17"/>
        <v>36047.745458113604</v>
      </c>
      <c r="E64" s="17">
        <f>SUM(D64:$D$136)</f>
        <v>871662.88384141924</v>
      </c>
      <c r="F64" s="19">
        <f t="shared" si="18"/>
        <v>24.180787806945244</v>
      </c>
      <c r="G64" s="5"/>
      <c r="H64" s="17">
        <f>Absterbeordnung!C58</f>
        <v>97025.680150150991</v>
      </c>
      <c r="I64" s="18">
        <f t="shared" si="19"/>
        <v>0.37152788212696192</v>
      </c>
      <c r="J64" s="17">
        <f t="shared" si="20"/>
        <v>36047.745458113604</v>
      </c>
      <c r="K64" s="17">
        <f>SUM($J64:J$136)</f>
        <v>871662.88384141924</v>
      </c>
      <c r="L64" s="19">
        <f t="shared" si="21"/>
        <v>24.180787806945244</v>
      </c>
      <c r="N64" s="6">
        <v>50</v>
      </c>
      <c r="O64" s="6">
        <f t="shared" si="12"/>
        <v>69</v>
      </c>
      <c r="P64" s="20">
        <f t="shared" si="13"/>
        <v>97025.680150150991</v>
      </c>
      <c r="Q64" s="20">
        <f t="shared" si="14"/>
        <v>97025.680150150991</v>
      </c>
      <c r="R64" s="5">
        <f t="shared" si="15"/>
        <v>99016.68106395645</v>
      </c>
      <c r="S64" s="5">
        <f t="shared" si="22"/>
        <v>3569328115.1007195</v>
      </c>
      <c r="T64" s="20">
        <f>SUM(S64:$S$127)</f>
        <v>84171727472.866684</v>
      </c>
      <c r="U64" s="6">
        <f t="shared" si="23"/>
        <v>23.581952893812769</v>
      </c>
    </row>
    <row r="65" spans="1:21" x14ac:dyDescent="0.2">
      <c r="A65" s="21">
        <v>51</v>
      </c>
      <c r="B65" s="17">
        <f>Absterbeordnung!C59</f>
        <v>96780.532236460451</v>
      </c>
      <c r="C65" s="18">
        <f t="shared" si="16"/>
        <v>0.36424302169309997</v>
      </c>
      <c r="D65" s="17">
        <f t="shared" si="17"/>
        <v>35251.633502874822</v>
      </c>
      <c r="E65" s="17">
        <f>SUM(D65:$D$136)</f>
        <v>835615.13838330563</v>
      </c>
      <c r="F65" s="19">
        <f t="shared" si="18"/>
        <v>23.704295527614629</v>
      </c>
      <c r="G65" s="5"/>
      <c r="H65" s="17">
        <f>Absterbeordnung!C59</f>
        <v>96780.532236460451</v>
      </c>
      <c r="I65" s="18">
        <f t="shared" si="19"/>
        <v>0.36424302169309997</v>
      </c>
      <c r="J65" s="17">
        <f t="shared" si="20"/>
        <v>35251.633502874822</v>
      </c>
      <c r="K65" s="17">
        <f>SUM($J65:J$136)</f>
        <v>835615.13838330563</v>
      </c>
      <c r="L65" s="19">
        <f t="shared" si="21"/>
        <v>23.704295527614629</v>
      </c>
      <c r="N65" s="6">
        <v>51</v>
      </c>
      <c r="O65" s="6">
        <f t="shared" si="12"/>
        <v>70</v>
      </c>
      <c r="P65" s="20">
        <f t="shared" si="13"/>
        <v>96780.532236460451</v>
      </c>
      <c r="Q65" s="20">
        <f t="shared" si="14"/>
        <v>96780.532236460451</v>
      </c>
      <c r="R65" s="5">
        <f t="shared" si="15"/>
        <v>98981.311404642387</v>
      </c>
      <c r="S65" s="5">
        <f t="shared" si="22"/>
        <v>3489252913.2703772</v>
      </c>
      <c r="T65" s="20">
        <f>SUM(S65:$S$127)</f>
        <v>80602399357.765945</v>
      </c>
      <c r="U65" s="6">
        <f t="shared" si="23"/>
        <v>23.100188310001187</v>
      </c>
    </row>
    <row r="66" spans="1:21" x14ac:dyDescent="0.2">
      <c r="A66" s="21">
        <v>52</v>
      </c>
      <c r="B66" s="17">
        <f>Absterbeordnung!C60</f>
        <v>96511.749262097859</v>
      </c>
      <c r="C66" s="18">
        <f t="shared" si="16"/>
        <v>0.35710100165990188</v>
      </c>
      <c r="D66" s="17">
        <f t="shared" si="17"/>
        <v>34464.442333444444</v>
      </c>
      <c r="E66" s="17">
        <f>SUM(D66:$D$136)</f>
        <v>800363.50488043076</v>
      </c>
      <c r="F66" s="19">
        <f t="shared" si="18"/>
        <v>23.222876991215799</v>
      </c>
      <c r="G66" s="5"/>
      <c r="H66" s="17">
        <f>Absterbeordnung!C60</f>
        <v>96511.749262097859</v>
      </c>
      <c r="I66" s="18">
        <f t="shared" si="19"/>
        <v>0.35710100165990188</v>
      </c>
      <c r="J66" s="17">
        <f t="shared" si="20"/>
        <v>34464.442333444444</v>
      </c>
      <c r="K66" s="17">
        <f>SUM($J66:J$136)</f>
        <v>800363.50488043076</v>
      </c>
      <c r="L66" s="19">
        <f t="shared" si="21"/>
        <v>23.222876991215799</v>
      </c>
      <c r="N66" s="6">
        <v>52</v>
      </c>
      <c r="O66" s="6">
        <f t="shared" si="12"/>
        <v>71</v>
      </c>
      <c r="P66" s="20">
        <f t="shared" si="13"/>
        <v>96511.749262097859</v>
      </c>
      <c r="Q66" s="20">
        <f t="shared" si="14"/>
        <v>96511.749262097859</v>
      </c>
      <c r="R66" s="5">
        <f t="shared" si="15"/>
        <v>98946.115987638565</v>
      </c>
      <c r="S66" s="5">
        <f t="shared" si="22"/>
        <v>3410122708.5742741</v>
      </c>
      <c r="T66" s="20">
        <f>SUM(S66:$S$127)</f>
        <v>77113146444.49556</v>
      </c>
      <c r="U66" s="6">
        <f t="shared" si="23"/>
        <v>22.613012209386305</v>
      </c>
    </row>
    <row r="67" spans="1:21" x14ac:dyDescent="0.2">
      <c r="A67" s="21">
        <v>53</v>
      </c>
      <c r="B67" s="17">
        <f>Absterbeordnung!C61</f>
        <v>96219.974415323086</v>
      </c>
      <c r="C67" s="18">
        <f t="shared" si="16"/>
        <v>0.35009902123519798</v>
      </c>
      <c r="D67" s="17">
        <f t="shared" si="17"/>
        <v>33686.518866080405</v>
      </c>
      <c r="E67" s="17">
        <f>SUM(D67:$D$136)</f>
        <v>765899.06254698639</v>
      </c>
      <c r="F67" s="19">
        <f t="shared" si="18"/>
        <v>22.736070342910519</v>
      </c>
      <c r="G67" s="5"/>
      <c r="H67" s="17">
        <f>Absterbeordnung!C61</f>
        <v>96219.974415323086</v>
      </c>
      <c r="I67" s="18">
        <f t="shared" si="19"/>
        <v>0.35009902123519798</v>
      </c>
      <c r="J67" s="17">
        <f t="shared" si="20"/>
        <v>33686.518866080405</v>
      </c>
      <c r="K67" s="17">
        <f>SUM($J67:J$136)</f>
        <v>765899.06254698639</v>
      </c>
      <c r="L67" s="19">
        <f t="shared" si="21"/>
        <v>22.736070342910519</v>
      </c>
      <c r="N67" s="6">
        <v>53</v>
      </c>
      <c r="O67" s="6">
        <f t="shared" si="12"/>
        <v>72</v>
      </c>
      <c r="P67" s="20">
        <f t="shared" si="13"/>
        <v>96219.974415323086</v>
      </c>
      <c r="Q67" s="20">
        <f t="shared" si="14"/>
        <v>96219.974415323086</v>
      </c>
      <c r="R67" s="5">
        <f t="shared" si="15"/>
        <v>98906.579494155696</v>
      </c>
      <c r="S67" s="5">
        <f t="shared" si="22"/>
        <v>3331818356.1093569</v>
      </c>
      <c r="T67" s="20">
        <f>SUM(S67:$S$127)</f>
        <v>73703023735.921295</v>
      </c>
      <c r="U67" s="6">
        <f t="shared" si="23"/>
        <v>22.120960946378258</v>
      </c>
    </row>
    <row r="68" spans="1:21" x14ac:dyDescent="0.2">
      <c r="A68" s="21">
        <v>54</v>
      </c>
      <c r="B68" s="17">
        <f>Absterbeordnung!C62</f>
        <v>95916.15576467941</v>
      </c>
      <c r="C68" s="18">
        <f t="shared" si="16"/>
        <v>0.34323433454431168</v>
      </c>
      <c r="D68" s="17">
        <f t="shared" si="17"/>
        <v>32921.71789593828</v>
      </c>
      <c r="E68" s="17">
        <f>SUM(D68:$D$136)</f>
        <v>732212.54368090595</v>
      </c>
      <c r="F68" s="19">
        <f t="shared" si="18"/>
        <v>22.241018709757025</v>
      </c>
      <c r="G68" s="5"/>
      <c r="H68" s="17">
        <f>Absterbeordnung!C62</f>
        <v>95916.15576467941</v>
      </c>
      <c r="I68" s="18">
        <f t="shared" si="19"/>
        <v>0.34323433454431168</v>
      </c>
      <c r="J68" s="17">
        <f t="shared" si="20"/>
        <v>32921.71789593828</v>
      </c>
      <c r="K68" s="17">
        <f>SUM($J68:J$136)</f>
        <v>732212.54368090595</v>
      </c>
      <c r="L68" s="19">
        <f t="shared" si="21"/>
        <v>22.241018709757025</v>
      </c>
      <c r="N68" s="6">
        <v>54</v>
      </c>
      <c r="O68" s="6">
        <f t="shared" si="12"/>
        <v>73</v>
      </c>
      <c r="P68" s="20">
        <f t="shared" si="13"/>
        <v>95916.15576467941</v>
      </c>
      <c r="Q68" s="20">
        <f t="shared" si="14"/>
        <v>95916.15576467941</v>
      </c>
      <c r="R68" s="5">
        <f t="shared" si="15"/>
        <v>98860.210114035581</v>
      </c>
      <c r="S68" s="5">
        <f t="shared" si="22"/>
        <v>3254647948.5074644</v>
      </c>
      <c r="T68" s="20">
        <f>SUM(S68:$S$127)</f>
        <v>70371205379.811966</v>
      </c>
      <c r="U68" s="6">
        <f t="shared" si="23"/>
        <v>21.621756482781251</v>
      </c>
    </row>
    <row r="69" spans="1:21" x14ac:dyDescent="0.2">
      <c r="A69" s="21">
        <v>55</v>
      </c>
      <c r="B69" s="17">
        <f>Absterbeordnung!C63</f>
        <v>95582.536302874068</v>
      </c>
      <c r="C69" s="18">
        <f t="shared" si="16"/>
        <v>0.33650424955324687</v>
      </c>
      <c r="D69" s="17">
        <f t="shared" si="17"/>
        <v>32163.929648994614</v>
      </c>
      <c r="E69" s="17">
        <f>SUM(D69:$D$136)</f>
        <v>699290.82578496763</v>
      </c>
      <c r="F69" s="19">
        <f t="shared" si="18"/>
        <v>21.741461115489855</v>
      </c>
      <c r="G69" s="5"/>
      <c r="H69" s="17">
        <f>Absterbeordnung!C63</f>
        <v>95582.536302874068</v>
      </c>
      <c r="I69" s="18">
        <f t="shared" si="19"/>
        <v>0.33650424955324687</v>
      </c>
      <c r="J69" s="17">
        <f t="shared" si="20"/>
        <v>32163.929648994614</v>
      </c>
      <c r="K69" s="17">
        <f>SUM($J69:J$136)</f>
        <v>699290.82578496763</v>
      </c>
      <c r="L69" s="19">
        <f t="shared" si="21"/>
        <v>21.741461115489855</v>
      </c>
      <c r="N69" s="6">
        <v>55</v>
      </c>
      <c r="O69" s="6">
        <f t="shared" si="12"/>
        <v>74</v>
      </c>
      <c r="P69" s="20">
        <f t="shared" si="13"/>
        <v>95582.536302874068</v>
      </c>
      <c r="Q69" s="20">
        <f t="shared" si="14"/>
        <v>95582.536302874068</v>
      </c>
      <c r="R69" s="5">
        <f t="shared" si="15"/>
        <v>98809.59801479998</v>
      </c>
      <c r="S69" s="5">
        <f t="shared" si="22"/>
        <v>3178104959.1934643</v>
      </c>
      <c r="T69" s="20">
        <f>SUM(S69:$S$127)</f>
        <v>67116557431.304474</v>
      </c>
      <c r="U69" s="6">
        <f t="shared" si="23"/>
        <v>21.118420660448304</v>
      </c>
    </row>
    <row r="70" spans="1:21" x14ac:dyDescent="0.2">
      <c r="A70" s="21">
        <v>56</v>
      </c>
      <c r="B70" s="17">
        <f>Absterbeordnung!C64</f>
        <v>95220.578703845764</v>
      </c>
      <c r="C70" s="18">
        <f t="shared" si="16"/>
        <v>0.3299061270129871</v>
      </c>
      <c r="D70" s="17">
        <f t="shared" si="17"/>
        <v>31413.852332121074</v>
      </c>
      <c r="E70" s="17">
        <f>SUM(D70:$D$136)</f>
        <v>667126.89613597316</v>
      </c>
      <c r="F70" s="19">
        <f t="shared" si="18"/>
        <v>21.236710769593426</v>
      </c>
      <c r="G70" s="5"/>
      <c r="H70" s="17">
        <f>Absterbeordnung!C64</f>
        <v>95220.578703845764</v>
      </c>
      <c r="I70" s="18">
        <f t="shared" si="19"/>
        <v>0.3299061270129871</v>
      </c>
      <c r="J70" s="17">
        <f t="shared" si="20"/>
        <v>31413.852332121074</v>
      </c>
      <c r="K70" s="17">
        <f>SUM($J70:J$136)</f>
        <v>667126.89613597316</v>
      </c>
      <c r="L70" s="19">
        <f t="shared" si="21"/>
        <v>21.236710769593426</v>
      </c>
      <c r="N70" s="6">
        <v>56</v>
      </c>
      <c r="O70" s="6">
        <f t="shared" si="12"/>
        <v>75</v>
      </c>
      <c r="P70" s="20">
        <f t="shared" si="13"/>
        <v>95220.578703845764</v>
      </c>
      <c r="Q70" s="20">
        <f t="shared" si="14"/>
        <v>95220.578703845764</v>
      </c>
      <c r="R70" s="5">
        <f t="shared" si="15"/>
        <v>98753.725139864968</v>
      </c>
      <c r="S70" s="5">
        <f t="shared" si="22"/>
        <v>3102234938.7905908</v>
      </c>
      <c r="T70" s="20">
        <f>SUM(S70:$S$127)</f>
        <v>63938452472.111015</v>
      </c>
      <c r="U70" s="6">
        <f t="shared" si="23"/>
        <v>20.610448187730579</v>
      </c>
    </row>
    <row r="71" spans="1:21" x14ac:dyDescent="0.2">
      <c r="A71" s="21">
        <v>57</v>
      </c>
      <c r="B71" s="17">
        <f>Absterbeordnung!C65</f>
        <v>94838.294680946419</v>
      </c>
      <c r="C71" s="18">
        <f t="shared" si="16"/>
        <v>0.32343737942449713</v>
      </c>
      <c r="D71" s="17">
        <f t="shared" si="17"/>
        <v>30674.249500693535</v>
      </c>
      <c r="E71" s="17">
        <f>SUM(D71:$D$136)</f>
        <v>635713.04380385205</v>
      </c>
      <c r="F71" s="19">
        <f t="shared" si="18"/>
        <v>20.724648659765215</v>
      </c>
      <c r="G71" s="5"/>
      <c r="H71" s="17">
        <f>Absterbeordnung!C65</f>
        <v>94838.294680946419</v>
      </c>
      <c r="I71" s="18">
        <f t="shared" si="19"/>
        <v>0.32343737942449713</v>
      </c>
      <c r="J71" s="17">
        <f t="shared" si="20"/>
        <v>30674.249500693535</v>
      </c>
      <c r="K71" s="17">
        <f>SUM($J71:J$136)</f>
        <v>635713.04380385205</v>
      </c>
      <c r="L71" s="19">
        <f t="shared" si="21"/>
        <v>20.724648659765215</v>
      </c>
      <c r="N71" s="6">
        <v>57</v>
      </c>
      <c r="O71" s="6">
        <f t="shared" si="12"/>
        <v>76</v>
      </c>
      <c r="P71" s="20">
        <f t="shared" si="13"/>
        <v>94838.294680946419</v>
      </c>
      <c r="Q71" s="20">
        <f t="shared" si="14"/>
        <v>94838.294680946419</v>
      </c>
      <c r="R71" s="5">
        <f t="shared" si="15"/>
        <v>98693.167643709487</v>
      </c>
      <c r="S71" s="5">
        <f t="shared" si="22"/>
        <v>3027338848.3169188</v>
      </c>
      <c r="T71" s="20">
        <f>SUM(S71:$S$127)</f>
        <v>60836217533.320419</v>
      </c>
      <c r="U71" s="6">
        <f t="shared" si="23"/>
        <v>20.095608909832791</v>
      </c>
    </row>
    <row r="72" spans="1:21" x14ac:dyDescent="0.2">
      <c r="A72" s="21">
        <v>58</v>
      </c>
      <c r="B72" s="17">
        <f>Absterbeordnung!C66</f>
        <v>94415.023191182947</v>
      </c>
      <c r="C72" s="18">
        <f t="shared" si="16"/>
        <v>0.31709547002401678</v>
      </c>
      <c r="D72" s="17">
        <f t="shared" si="17"/>
        <v>29938.576156136602</v>
      </c>
      <c r="E72" s="17">
        <f>SUM(D72:$D$136)</f>
        <v>605038.79430315853</v>
      </c>
      <c r="F72" s="19">
        <f t="shared" si="18"/>
        <v>20.209337650118737</v>
      </c>
      <c r="G72" s="5"/>
      <c r="H72" s="17">
        <f>Absterbeordnung!C66</f>
        <v>94415.023191182947</v>
      </c>
      <c r="I72" s="18">
        <f t="shared" si="19"/>
        <v>0.31709547002401678</v>
      </c>
      <c r="J72" s="17">
        <f t="shared" si="20"/>
        <v>29938.576156136602</v>
      </c>
      <c r="K72" s="17">
        <f>SUM($J72:J$136)</f>
        <v>605038.79430315853</v>
      </c>
      <c r="L72" s="19">
        <f t="shared" si="21"/>
        <v>20.209337650118737</v>
      </c>
      <c r="N72" s="6">
        <v>58</v>
      </c>
      <c r="O72" s="6">
        <f t="shared" si="12"/>
        <v>77</v>
      </c>
      <c r="P72" s="20">
        <f t="shared" si="13"/>
        <v>94415.023191182947</v>
      </c>
      <c r="Q72" s="20">
        <f t="shared" si="14"/>
        <v>94415.023191182947</v>
      </c>
      <c r="R72" s="5">
        <f t="shared" si="15"/>
        <v>98624.130392139574</v>
      </c>
      <c r="S72" s="5">
        <f t="shared" si="22"/>
        <v>2952666038.577817</v>
      </c>
      <c r="T72" s="20">
        <f>SUM(S72:$S$127)</f>
        <v>57808878685.00351</v>
      </c>
      <c r="U72" s="6">
        <f t="shared" si="23"/>
        <v>19.578536119461642</v>
      </c>
    </row>
    <row r="73" spans="1:21" x14ac:dyDescent="0.2">
      <c r="A73" s="21">
        <v>59</v>
      </c>
      <c r="B73" s="17">
        <f>Absterbeordnung!C67</f>
        <v>93960.355283451427</v>
      </c>
      <c r="C73" s="18">
        <f t="shared" si="16"/>
        <v>0.3108779117882518</v>
      </c>
      <c r="D73" s="17">
        <f t="shared" si="17"/>
        <v>29210.199041401611</v>
      </c>
      <c r="E73" s="17">
        <f>SUM(D73:$D$136)</f>
        <v>575100.21814702183</v>
      </c>
      <c r="F73" s="19">
        <f t="shared" si="18"/>
        <v>19.688336164087517</v>
      </c>
      <c r="G73" s="5"/>
      <c r="H73" s="17">
        <f>Absterbeordnung!C67</f>
        <v>93960.355283451427</v>
      </c>
      <c r="I73" s="18">
        <f t="shared" si="19"/>
        <v>0.3108779117882518</v>
      </c>
      <c r="J73" s="17">
        <f t="shared" si="20"/>
        <v>29210.199041401611</v>
      </c>
      <c r="K73" s="17">
        <f>SUM($J73:J$136)</f>
        <v>575100.21814702183</v>
      </c>
      <c r="L73" s="19">
        <f t="shared" si="21"/>
        <v>19.688336164087517</v>
      </c>
      <c r="N73" s="6">
        <v>59</v>
      </c>
      <c r="O73" s="6">
        <f t="shared" si="12"/>
        <v>78</v>
      </c>
      <c r="P73" s="20">
        <f t="shared" si="13"/>
        <v>93960.355283451427</v>
      </c>
      <c r="Q73" s="20">
        <f t="shared" si="14"/>
        <v>93960.355283451427</v>
      </c>
      <c r="R73" s="5">
        <f t="shared" si="15"/>
        <v>98545.205382678745</v>
      </c>
      <c r="S73" s="5">
        <f t="shared" si="22"/>
        <v>2878525063.8038478</v>
      </c>
      <c r="T73" s="20">
        <f>SUM(S73:$S$127)</f>
        <v>54856212646.42569</v>
      </c>
      <c r="U73" s="6">
        <f t="shared" si="23"/>
        <v>19.057055759638079</v>
      </c>
    </row>
    <row r="74" spans="1:21" x14ac:dyDescent="0.2">
      <c r="A74" s="21">
        <v>60</v>
      </c>
      <c r="B74" s="17">
        <f>Absterbeordnung!C68</f>
        <v>93482.681300920041</v>
      </c>
      <c r="C74" s="18">
        <f t="shared" si="16"/>
        <v>0.30478226645907031</v>
      </c>
      <c r="D74" s="17">
        <f t="shared" si="17"/>
        <v>28491.86348156536</v>
      </c>
      <c r="E74" s="17">
        <f>SUM(D74:$D$136)</f>
        <v>545890.01910562022</v>
      </c>
      <c r="F74" s="19">
        <f t="shared" si="18"/>
        <v>19.159505641279615</v>
      </c>
      <c r="G74" s="5"/>
      <c r="H74" s="17">
        <f>Absterbeordnung!C68</f>
        <v>93482.681300920041</v>
      </c>
      <c r="I74" s="18">
        <f t="shared" si="19"/>
        <v>0.30478226645907031</v>
      </c>
      <c r="J74" s="17">
        <f t="shared" si="20"/>
        <v>28491.86348156536</v>
      </c>
      <c r="K74" s="17">
        <f>SUM($J74:J$136)</f>
        <v>545890.01910562022</v>
      </c>
      <c r="L74" s="19">
        <f t="shared" si="21"/>
        <v>19.159505641279615</v>
      </c>
      <c r="N74" s="6">
        <v>60</v>
      </c>
      <c r="O74" s="6">
        <f t="shared" si="12"/>
        <v>79</v>
      </c>
      <c r="P74" s="20">
        <f t="shared" si="13"/>
        <v>93482.681300920041</v>
      </c>
      <c r="Q74" s="20">
        <f t="shared" si="14"/>
        <v>93482.681300920041</v>
      </c>
      <c r="R74" s="5">
        <f t="shared" si="15"/>
        <v>98459.472842312069</v>
      </c>
      <c r="S74" s="5">
        <f t="shared" si="22"/>
        <v>2805293858.6900473</v>
      </c>
      <c r="T74" s="20">
        <f>SUM(S74:$S$127)</f>
        <v>51977687582.621841</v>
      </c>
      <c r="U74" s="6">
        <f t="shared" si="23"/>
        <v>18.528428820962525</v>
      </c>
    </row>
    <row r="75" spans="1:21" x14ac:dyDescent="0.2">
      <c r="A75" s="21">
        <v>61</v>
      </c>
      <c r="B75" s="17">
        <f>Absterbeordnung!C69</f>
        <v>92968.128978805311</v>
      </c>
      <c r="C75" s="18">
        <f t="shared" si="16"/>
        <v>0.29880614358732388</v>
      </c>
      <c r="D75" s="17">
        <f t="shared" si="17"/>
        <v>27779.448096685745</v>
      </c>
      <c r="E75" s="17">
        <f>SUM(D75:$D$136)</f>
        <v>517398.15562405513</v>
      </c>
      <c r="F75" s="19">
        <f t="shared" si="18"/>
        <v>18.625213640791657</v>
      </c>
      <c r="G75" s="5"/>
      <c r="H75" s="17">
        <f>Absterbeordnung!C69</f>
        <v>92968.128978805311</v>
      </c>
      <c r="I75" s="18">
        <f t="shared" si="19"/>
        <v>0.29880614358732388</v>
      </c>
      <c r="J75" s="17">
        <f t="shared" si="20"/>
        <v>27779.448096685745</v>
      </c>
      <c r="K75" s="17">
        <f>SUM($J75:J$136)</f>
        <v>517398.15562405513</v>
      </c>
      <c r="L75" s="19">
        <f t="shared" si="21"/>
        <v>18.625213640791657</v>
      </c>
      <c r="N75" s="6">
        <v>61</v>
      </c>
      <c r="O75" s="6">
        <f t="shared" si="12"/>
        <v>80</v>
      </c>
      <c r="P75" s="20">
        <f t="shared" si="13"/>
        <v>92968.128978805311</v>
      </c>
      <c r="Q75" s="20">
        <f t="shared" si="14"/>
        <v>92968.128978805311</v>
      </c>
      <c r="R75" s="5">
        <f t="shared" si="15"/>
        <v>98362.146928712114</v>
      </c>
      <c r="S75" s="5">
        <f t="shared" si="22"/>
        <v>2732446155.2847357</v>
      </c>
      <c r="T75" s="20">
        <f>SUM(S75:$S$127)</f>
        <v>49172393723.931793</v>
      </c>
      <c r="U75" s="6">
        <f t="shared" si="23"/>
        <v>17.995741152603888</v>
      </c>
    </row>
    <row r="76" spans="1:21" x14ac:dyDescent="0.2">
      <c r="A76" s="21">
        <v>62</v>
      </c>
      <c r="B76" s="17">
        <f>Absterbeordnung!C70</f>
        <v>92444.964697914038</v>
      </c>
      <c r="C76" s="18">
        <f t="shared" si="16"/>
        <v>0.29294719959541554</v>
      </c>
      <c r="D76" s="17">
        <f t="shared" si="17"/>
        <v>27081.493524950969</v>
      </c>
      <c r="E76" s="17">
        <f>SUM(D76:$D$136)</f>
        <v>489618.70752736944</v>
      </c>
      <c r="F76" s="19">
        <f t="shared" si="18"/>
        <v>18.079457363615099</v>
      </c>
      <c r="G76" s="5"/>
      <c r="H76" s="17">
        <f>Absterbeordnung!C70</f>
        <v>92444.964697914038</v>
      </c>
      <c r="I76" s="18">
        <f t="shared" si="19"/>
        <v>0.29294719959541554</v>
      </c>
      <c r="J76" s="17">
        <f t="shared" si="20"/>
        <v>27081.493524950969</v>
      </c>
      <c r="K76" s="17">
        <f>SUM($J76:J$136)</f>
        <v>489618.70752736944</v>
      </c>
      <c r="L76" s="19">
        <f t="shared" si="21"/>
        <v>18.079457363615099</v>
      </c>
      <c r="N76" s="6">
        <v>62</v>
      </c>
      <c r="O76" s="6">
        <f t="shared" si="12"/>
        <v>81</v>
      </c>
      <c r="P76" s="20">
        <f t="shared" si="13"/>
        <v>92444.964697914038</v>
      </c>
      <c r="Q76" s="20">
        <f t="shared" si="14"/>
        <v>92444.964697914038</v>
      </c>
      <c r="R76" s="5">
        <f t="shared" si="15"/>
        <v>98251.521772009102</v>
      </c>
      <c r="S76" s="5">
        <f t="shared" si="22"/>
        <v>2660797950.6852431</v>
      </c>
      <c r="T76" s="20">
        <f>SUM(S76:$S$127)</f>
        <v>46439947568.647064</v>
      </c>
      <c r="U76" s="6">
        <f t="shared" si="23"/>
        <v>17.453391211717992</v>
      </c>
    </row>
    <row r="77" spans="1:21" x14ac:dyDescent="0.2">
      <c r="A77" s="21">
        <v>63</v>
      </c>
      <c r="B77" s="17">
        <f>Absterbeordnung!C71</f>
        <v>91863.218169918662</v>
      </c>
      <c r="C77" s="18">
        <f t="shared" si="16"/>
        <v>0.28720313685825061</v>
      </c>
      <c r="D77" s="17">
        <f t="shared" si="17"/>
        <v>26383.404420294482</v>
      </c>
      <c r="E77" s="17">
        <f>SUM(D77:$D$136)</f>
        <v>462537.21400241851</v>
      </c>
      <c r="F77" s="19">
        <f t="shared" si="18"/>
        <v>17.531369592569654</v>
      </c>
      <c r="G77" s="5"/>
      <c r="H77" s="17">
        <f>Absterbeordnung!C71</f>
        <v>91863.218169918662</v>
      </c>
      <c r="I77" s="18">
        <f t="shared" si="19"/>
        <v>0.28720313685825061</v>
      </c>
      <c r="J77" s="17">
        <f t="shared" si="20"/>
        <v>26383.404420294482</v>
      </c>
      <c r="K77" s="17">
        <f>SUM($J77:J$136)</f>
        <v>462537.21400241851</v>
      </c>
      <c r="L77" s="19">
        <f t="shared" si="21"/>
        <v>17.531369592569654</v>
      </c>
      <c r="N77" s="6">
        <v>63</v>
      </c>
      <c r="O77" s="6">
        <f t="shared" si="12"/>
        <v>82</v>
      </c>
      <c r="P77" s="20">
        <f t="shared" si="13"/>
        <v>91863.218169918662</v>
      </c>
      <c r="Q77" s="20">
        <f t="shared" si="14"/>
        <v>91863.218169918662</v>
      </c>
      <c r="R77" s="5">
        <f t="shared" si="15"/>
        <v>98123.989324363647</v>
      </c>
      <c r="S77" s="5">
        <f t="shared" si="22"/>
        <v>2588844893.6773448</v>
      </c>
      <c r="T77" s="20">
        <f>SUM(S77:$S$127)</f>
        <v>43779149617.961815</v>
      </c>
      <c r="U77" s="6">
        <f t="shared" si="23"/>
        <v>16.910688517833673</v>
      </c>
    </row>
    <row r="78" spans="1:21" x14ac:dyDescent="0.2">
      <c r="A78" s="21">
        <v>64</v>
      </c>
      <c r="B78" s="17">
        <f>Absterbeordnung!C72</f>
        <v>91238.379591565856</v>
      </c>
      <c r="C78" s="18">
        <f t="shared" si="16"/>
        <v>0.28157170280220639</v>
      </c>
      <c r="D78" s="17">
        <f t="shared" si="17"/>
        <v>25690.145902511274</v>
      </c>
      <c r="E78" s="17">
        <f>SUM(D78:$D$136)</f>
        <v>436153.80958212394</v>
      </c>
      <c r="F78" s="19">
        <f t="shared" si="18"/>
        <v>16.977474991276278</v>
      </c>
      <c r="G78" s="5"/>
      <c r="H78" s="17">
        <f>Absterbeordnung!C72</f>
        <v>91238.379591565856</v>
      </c>
      <c r="I78" s="18">
        <f t="shared" si="19"/>
        <v>0.28157170280220639</v>
      </c>
      <c r="J78" s="17">
        <f t="shared" si="20"/>
        <v>25690.145902511274</v>
      </c>
      <c r="K78" s="17">
        <f>SUM($J78:J$136)</f>
        <v>436153.80958212394</v>
      </c>
      <c r="L78" s="19">
        <f t="shared" si="21"/>
        <v>16.977474991276278</v>
      </c>
      <c r="N78" s="6">
        <v>64</v>
      </c>
      <c r="O78" s="6">
        <f t="shared" ref="O78:O109" si="24">N78+$B$3</f>
        <v>83</v>
      </c>
      <c r="P78" s="20">
        <f t="shared" ref="P78:P109" si="25">B78</f>
        <v>91238.379591565856</v>
      </c>
      <c r="Q78" s="20">
        <f t="shared" ref="Q78:Q109" si="26">B78</f>
        <v>91238.379591565856</v>
      </c>
      <c r="R78" s="5">
        <f t="shared" ref="R78:R109" si="27">LOOKUP(N78,$O$14:$O$136,$Q$14:$Q$136)</f>
        <v>97987.399935846464</v>
      </c>
      <c r="S78" s="5">
        <f t="shared" si="22"/>
        <v>2517310600.95962</v>
      </c>
      <c r="T78" s="20">
        <f>SUM(S78:$S$127)</f>
        <v>41190304724.28447</v>
      </c>
      <c r="U78" s="6">
        <f t="shared" si="23"/>
        <v>16.362821778362346</v>
      </c>
    </row>
    <row r="79" spans="1:21" x14ac:dyDescent="0.2">
      <c r="A79" s="21">
        <v>65</v>
      </c>
      <c r="B79" s="17">
        <f>Absterbeordnung!C73</f>
        <v>90571.169947589238</v>
      </c>
      <c r="C79" s="18">
        <f t="shared" ref="C79:C110" si="28">1/(((1+($B$5/100))^A79))</f>
        <v>0.27605068902177099</v>
      </c>
      <c r="D79" s="17">
        <f t="shared" ref="D79:D110" si="29">B79*C79</f>
        <v>25002.233869539927</v>
      </c>
      <c r="E79" s="17">
        <f>SUM(D79:$D$136)</f>
        <v>410463.66367961263</v>
      </c>
      <c r="F79" s="19">
        <f t="shared" ref="F79:F110" si="30">E79/D79</f>
        <v>16.417079602622152</v>
      </c>
      <c r="G79" s="5"/>
      <c r="H79" s="17">
        <f>Absterbeordnung!C73</f>
        <v>90571.169947589238</v>
      </c>
      <c r="I79" s="18">
        <f t="shared" ref="I79:I110" si="31">1/(((1+($B$5/100))^A79))</f>
        <v>0.27605068902177099</v>
      </c>
      <c r="J79" s="17">
        <f t="shared" ref="J79:J110" si="32">H79*I79</f>
        <v>25002.233869539927</v>
      </c>
      <c r="K79" s="17">
        <f>SUM($J79:J$136)</f>
        <v>410463.66367961263</v>
      </c>
      <c r="L79" s="19">
        <f t="shared" ref="L79:L110" si="33">K79/J79</f>
        <v>16.417079602622152</v>
      </c>
      <c r="N79" s="6">
        <v>65</v>
      </c>
      <c r="O79" s="6">
        <f t="shared" si="24"/>
        <v>84</v>
      </c>
      <c r="P79" s="20">
        <f t="shared" si="25"/>
        <v>90571.169947589238</v>
      </c>
      <c r="Q79" s="20">
        <f t="shared" si="26"/>
        <v>90571.169947589238</v>
      </c>
      <c r="R79" s="5">
        <f t="shared" si="27"/>
        <v>97831.991015515363</v>
      </c>
      <c r="S79" s="5">
        <f t="shared" ref="S79:S110" si="34">P79*R79*I79</f>
        <v>2446018319.292644</v>
      </c>
      <c r="T79" s="20">
        <f>SUM(S79:$S$136)</f>
        <v>38672994123.324852</v>
      </c>
      <c r="U79" s="6">
        <f t="shared" ref="U79:U110" si="35">T79/S79</f>
        <v>15.810590549668724</v>
      </c>
    </row>
    <row r="80" spans="1:21" x14ac:dyDescent="0.2">
      <c r="A80" s="21">
        <v>66</v>
      </c>
      <c r="B80" s="17">
        <f>Absterbeordnung!C74</f>
        <v>89831.441311873816</v>
      </c>
      <c r="C80" s="18">
        <f t="shared" si="28"/>
        <v>0.27063793041350098</v>
      </c>
      <c r="D80" s="17">
        <f t="shared" si="29"/>
        <v>24311.795362707402</v>
      </c>
      <c r="E80" s="17">
        <f>SUM(D80:$D$136)</f>
        <v>385461.4298100727</v>
      </c>
      <c r="F80" s="19">
        <f t="shared" si="30"/>
        <v>15.854914211779835</v>
      </c>
      <c r="G80" s="5"/>
      <c r="H80" s="17">
        <f>Absterbeordnung!C74</f>
        <v>89831.441311873816</v>
      </c>
      <c r="I80" s="18">
        <f t="shared" si="31"/>
        <v>0.27063793041350098</v>
      </c>
      <c r="J80" s="17">
        <f t="shared" si="32"/>
        <v>24311.795362707402</v>
      </c>
      <c r="K80" s="17">
        <f>SUM($J80:J$136)</f>
        <v>385461.4298100727</v>
      </c>
      <c r="L80" s="19">
        <f t="shared" si="33"/>
        <v>15.854914211779835</v>
      </c>
      <c r="N80" s="6">
        <v>66</v>
      </c>
      <c r="O80" s="6">
        <f t="shared" si="24"/>
        <v>85</v>
      </c>
      <c r="P80" s="20">
        <f t="shared" si="25"/>
        <v>89831.441311873816</v>
      </c>
      <c r="Q80" s="20">
        <f t="shared" si="26"/>
        <v>89831.441311873816</v>
      </c>
      <c r="R80" s="5">
        <f t="shared" si="27"/>
        <v>97656.28662681728</v>
      </c>
      <c r="S80" s="5">
        <f t="shared" si="34"/>
        <v>2374199656.3530812</v>
      </c>
      <c r="T80" s="20">
        <f>SUM(S80:$S$136)</f>
        <v>36226975804.032227</v>
      </c>
      <c r="U80" s="6">
        <f t="shared" si="35"/>
        <v>15.258605445036212</v>
      </c>
    </row>
    <row r="81" spans="1:21" x14ac:dyDescent="0.2">
      <c r="A81" s="21">
        <v>67</v>
      </c>
      <c r="B81" s="17">
        <f>Absterbeordnung!C75</f>
        <v>89017.875436990857</v>
      </c>
      <c r="C81" s="18">
        <f t="shared" si="28"/>
        <v>0.26533130432696173</v>
      </c>
      <c r="D81" s="17">
        <f t="shared" si="29"/>
        <v>23619.228998111794</v>
      </c>
      <c r="E81" s="17">
        <f>SUM(D81:$D$136)</f>
        <v>361149.63444736524</v>
      </c>
      <c r="F81" s="19">
        <f t="shared" si="30"/>
        <v>15.290492101847899</v>
      </c>
      <c r="G81" s="5"/>
      <c r="H81" s="17">
        <f>Absterbeordnung!C75</f>
        <v>89017.875436990857</v>
      </c>
      <c r="I81" s="18">
        <f t="shared" si="31"/>
        <v>0.26533130432696173</v>
      </c>
      <c r="J81" s="17">
        <f t="shared" si="32"/>
        <v>23619.228998111794</v>
      </c>
      <c r="K81" s="17">
        <f>SUM($J81:J$136)</f>
        <v>361149.63444736524</v>
      </c>
      <c r="L81" s="19">
        <f t="shared" si="33"/>
        <v>15.290492101847899</v>
      </c>
      <c r="N81" s="6">
        <v>67</v>
      </c>
      <c r="O81" s="6">
        <f t="shared" si="24"/>
        <v>86</v>
      </c>
      <c r="P81" s="20">
        <f t="shared" si="25"/>
        <v>89017.875436990857</v>
      </c>
      <c r="Q81" s="20">
        <f t="shared" si="26"/>
        <v>89017.875436990857</v>
      </c>
      <c r="R81" s="5">
        <f t="shared" si="27"/>
        <v>97466.379715243223</v>
      </c>
      <c r="S81" s="5">
        <f t="shared" si="34"/>
        <v>2302080742.111248</v>
      </c>
      <c r="T81" s="20">
        <f>SUM(S81:$S$136)</f>
        <v>33852776147.679161</v>
      </c>
      <c r="U81" s="6">
        <f t="shared" si="35"/>
        <v>14.705294878854961</v>
      </c>
    </row>
    <row r="82" spans="1:21" x14ac:dyDescent="0.2">
      <c r="A82" s="21">
        <v>68</v>
      </c>
      <c r="B82" s="17">
        <f>Absterbeordnung!C76</f>
        <v>88113.009245881418</v>
      </c>
      <c r="C82" s="18">
        <f t="shared" si="28"/>
        <v>0.26012872973231543</v>
      </c>
      <c r="D82" s="17">
        <f t="shared" si="29"/>
        <v>22920.725168022898</v>
      </c>
      <c r="E82" s="17">
        <f>SUM(D82:$D$136)</f>
        <v>337530.40544925357</v>
      </c>
      <c r="F82" s="19">
        <f t="shared" si="30"/>
        <v>14.725991563310052</v>
      </c>
      <c r="G82" s="5"/>
      <c r="H82" s="17">
        <f>Absterbeordnung!C76</f>
        <v>88113.009245881418</v>
      </c>
      <c r="I82" s="18">
        <f t="shared" si="31"/>
        <v>0.26012872973231543</v>
      </c>
      <c r="J82" s="17">
        <f t="shared" si="32"/>
        <v>22920.725168022898</v>
      </c>
      <c r="K82" s="17">
        <f>SUM($J82:J$136)</f>
        <v>337530.40544925357</v>
      </c>
      <c r="L82" s="19">
        <f t="shared" si="33"/>
        <v>14.725991563310052</v>
      </c>
      <c r="N82" s="6">
        <v>68</v>
      </c>
      <c r="O82" s="6">
        <f t="shared" si="24"/>
        <v>87</v>
      </c>
      <c r="P82" s="20">
        <f t="shared" si="25"/>
        <v>88113.009245881418</v>
      </c>
      <c r="Q82" s="20">
        <f t="shared" si="26"/>
        <v>88113.009245881418</v>
      </c>
      <c r="R82" s="5">
        <f t="shared" si="27"/>
        <v>97259.757340050244</v>
      </c>
      <c r="S82" s="5">
        <f t="shared" si="34"/>
        <v>2229264167.8998895</v>
      </c>
      <c r="T82" s="20">
        <f>SUM(S82:$S$136)</f>
        <v>31550695405.567909</v>
      </c>
      <c r="U82" s="6">
        <f t="shared" si="35"/>
        <v>14.152963951011108</v>
      </c>
    </row>
    <row r="83" spans="1:21" x14ac:dyDescent="0.2">
      <c r="A83" s="21">
        <v>69</v>
      </c>
      <c r="B83" s="17">
        <f>Absterbeordnung!C77</f>
        <v>87105.21045207337</v>
      </c>
      <c r="C83" s="18">
        <f t="shared" si="28"/>
        <v>0.25502816640423082</v>
      </c>
      <c r="D83" s="17">
        <f t="shared" si="29"/>
        <v>22214.282105846913</v>
      </c>
      <c r="E83" s="17">
        <f>SUM(D83:$D$136)</f>
        <v>314609.68028123066</v>
      </c>
      <c r="F83" s="19">
        <f t="shared" si="30"/>
        <v>14.162495946624526</v>
      </c>
      <c r="G83" s="5"/>
      <c r="H83" s="17">
        <f>Absterbeordnung!C77</f>
        <v>87105.21045207337</v>
      </c>
      <c r="I83" s="18">
        <f t="shared" si="31"/>
        <v>0.25502816640423082</v>
      </c>
      <c r="J83" s="17">
        <f t="shared" si="32"/>
        <v>22214.282105846913</v>
      </c>
      <c r="K83" s="17">
        <f>SUM($J83:J$136)</f>
        <v>314609.68028123066</v>
      </c>
      <c r="L83" s="19">
        <f t="shared" si="33"/>
        <v>14.162495946624526</v>
      </c>
      <c r="N83" s="6">
        <v>69</v>
      </c>
      <c r="O83" s="6">
        <f t="shared" si="24"/>
        <v>88</v>
      </c>
      <c r="P83" s="20">
        <f t="shared" si="25"/>
        <v>87105.21045207337</v>
      </c>
      <c r="Q83" s="20">
        <f t="shared" si="26"/>
        <v>87105.21045207337</v>
      </c>
      <c r="R83" s="5">
        <f t="shared" si="27"/>
        <v>97025.680150150991</v>
      </c>
      <c r="S83" s="5">
        <f t="shared" si="34"/>
        <v>2155355830.367125</v>
      </c>
      <c r="T83" s="20">
        <f>SUM(S83:$S$136)</f>
        <v>29321431237.668022</v>
      </c>
      <c r="U83" s="6">
        <f t="shared" si="35"/>
        <v>13.603986323072075</v>
      </c>
    </row>
    <row r="84" spans="1:21" x14ac:dyDescent="0.2">
      <c r="A84" s="21">
        <v>70</v>
      </c>
      <c r="B84" s="17">
        <f>Absterbeordnung!C78</f>
        <v>85993.906777975411</v>
      </c>
      <c r="C84" s="18">
        <f t="shared" si="28"/>
        <v>0.25002761412179492</v>
      </c>
      <c r="D84" s="17">
        <f t="shared" si="29"/>
        <v>21500.85134070924</v>
      </c>
      <c r="E84" s="17">
        <f>SUM(D84:$D$136)</f>
        <v>292395.39817538374</v>
      </c>
      <c r="F84" s="19">
        <f t="shared" si="30"/>
        <v>13.599247468948763</v>
      </c>
      <c r="G84" s="5"/>
      <c r="H84" s="17">
        <f>Absterbeordnung!C78</f>
        <v>85993.906777975411</v>
      </c>
      <c r="I84" s="18">
        <f t="shared" si="31"/>
        <v>0.25002761412179492</v>
      </c>
      <c r="J84" s="17">
        <f t="shared" si="32"/>
        <v>21500.85134070924</v>
      </c>
      <c r="K84" s="17">
        <f>SUM($J84:J$136)</f>
        <v>292395.39817538374</v>
      </c>
      <c r="L84" s="19">
        <f t="shared" si="33"/>
        <v>13.599247468948763</v>
      </c>
      <c r="N84" s="6">
        <v>70</v>
      </c>
      <c r="O84" s="6">
        <f t="shared" si="24"/>
        <v>89</v>
      </c>
      <c r="P84" s="20">
        <f t="shared" si="25"/>
        <v>85993.906777975411</v>
      </c>
      <c r="Q84" s="20">
        <f t="shared" si="26"/>
        <v>85993.906777975411</v>
      </c>
      <c r="R84" s="5">
        <f t="shared" si="27"/>
        <v>96780.532236460451</v>
      </c>
      <c r="S84" s="5">
        <f t="shared" si="34"/>
        <v>2080863836.2908547</v>
      </c>
      <c r="T84" s="20">
        <f>SUM(S84:$S$136)</f>
        <v>27166075407.300896</v>
      </c>
      <c r="U84" s="6">
        <f t="shared" si="35"/>
        <v>13.055191278505035</v>
      </c>
    </row>
    <row r="85" spans="1:21" x14ac:dyDescent="0.2">
      <c r="A85" s="21">
        <v>71</v>
      </c>
      <c r="B85" s="17">
        <f>Absterbeordnung!C79</f>
        <v>84771.629436317089</v>
      </c>
      <c r="C85" s="18">
        <f t="shared" si="28"/>
        <v>0.24512511188411268</v>
      </c>
      <c r="D85" s="17">
        <f t="shared" si="29"/>
        <v>20779.655150175768</v>
      </c>
      <c r="E85" s="17">
        <f>SUM(D85:$D$136)</f>
        <v>270894.54683467449</v>
      </c>
      <c r="F85" s="19">
        <f t="shared" si="30"/>
        <v>13.036527549514366</v>
      </c>
      <c r="G85" s="5"/>
      <c r="H85" s="17">
        <f>Absterbeordnung!C79</f>
        <v>84771.629436317089</v>
      </c>
      <c r="I85" s="18">
        <f t="shared" si="31"/>
        <v>0.24512511188411268</v>
      </c>
      <c r="J85" s="17">
        <f t="shared" si="32"/>
        <v>20779.655150175768</v>
      </c>
      <c r="K85" s="17">
        <f>SUM($J85:J$136)</f>
        <v>270894.54683467449</v>
      </c>
      <c r="L85" s="19">
        <f t="shared" si="33"/>
        <v>13.036527549514366</v>
      </c>
      <c r="N85" s="6">
        <v>71</v>
      </c>
      <c r="O85" s="6">
        <f t="shared" si="24"/>
        <v>90</v>
      </c>
      <c r="P85" s="20">
        <f t="shared" si="25"/>
        <v>84771.629436317089</v>
      </c>
      <c r="Q85" s="20">
        <f t="shared" si="26"/>
        <v>84771.629436317089</v>
      </c>
      <c r="R85" s="5">
        <f t="shared" si="27"/>
        <v>96511.749262097859</v>
      </c>
      <c r="S85" s="5">
        <f t="shared" si="34"/>
        <v>2005480867.6066239</v>
      </c>
      <c r="T85" s="20">
        <f>SUM(S85:$S$136)</f>
        <v>25085211571.010036</v>
      </c>
      <c r="U85" s="6">
        <f t="shared" si="35"/>
        <v>12.508327541886334</v>
      </c>
    </row>
    <row r="86" spans="1:21" x14ac:dyDescent="0.2">
      <c r="A86" s="21">
        <v>72</v>
      </c>
      <c r="B86" s="17">
        <f>Absterbeordnung!C80</f>
        <v>83397.28853498782</v>
      </c>
      <c r="C86" s="18">
        <f t="shared" si="28"/>
        <v>0.24031873714128693</v>
      </c>
      <c r="D86" s="17">
        <f t="shared" si="29"/>
        <v>20041.931061735799</v>
      </c>
      <c r="E86" s="17">
        <f>SUM(D86:$D$136)</f>
        <v>250114.89168449873</v>
      </c>
      <c r="F86" s="19">
        <f t="shared" si="30"/>
        <v>12.479580481245138</v>
      </c>
      <c r="G86" s="5"/>
      <c r="H86" s="17">
        <f>Absterbeordnung!C80</f>
        <v>83397.28853498782</v>
      </c>
      <c r="I86" s="18">
        <f t="shared" si="31"/>
        <v>0.24031873714128693</v>
      </c>
      <c r="J86" s="17">
        <f t="shared" si="32"/>
        <v>20041.931061735799</v>
      </c>
      <c r="K86" s="17">
        <f>SUM($J86:J$136)</f>
        <v>250114.89168449873</v>
      </c>
      <c r="L86" s="19">
        <f t="shared" si="33"/>
        <v>12.479580481245138</v>
      </c>
      <c r="N86" s="6">
        <v>72</v>
      </c>
      <c r="O86" s="6">
        <f t="shared" si="24"/>
        <v>91</v>
      </c>
      <c r="P86" s="20">
        <f t="shared" si="25"/>
        <v>83397.28853498782</v>
      </c>
      <c r="Q86" s="20">
        <f t="shared" si="26"/>
        <v>83397.28853498782</v>
      </c>
      <c r="R86" s="5">
        <f t="shared" si="27"/>
        <v>96219.974415323086</v>
      </c>
      <c r="S86" s="5">
        <f t="shared" si="34"/>
        <v>1928434093.9938879</v>
      </c>
      <c r="T86" s="20">
        <f>SUM(S86:$S$136)</f>
        <v>23079730703.403416</v>
      </c>
      <c r="U86" s="6">
        <f t="shared" si="35"/>
        <v>11.968120028205934</v>
      </c>
    </row>
    <row r="87" spans="1:21" x14ac:dyDescent="0.2">
      <c r="A87" s="21">
        <v>73</v>
      </c>
      <c r="B87" s="17">
        <f>Absterbeordnung!C81</f>
        <v>81893.709605376323</v>
      </c>
      <c r="C87" s="18">
        <f t="shared" si="28"/>
        <v>0.2356066050404774</v>
      </c>
      <c r="D87" s="17">
        <f t="shared" si="29"/>
        <v>19294.698894293448</v>
      </c>
      <c r="E87" s="17">
        <f>SUM(D87:$D$136)</f>
        <v>230072.96062276294</v>
      </c>
      <c r="F87" s="19">
        <f t="shared" si="30"/>
        <v>11.924153980490919</v>
      </c>
      <c r="G87" s="5"/>
      <c r="H87" s="17">
        <f>Absterbeordnung!C81</f>
        <v>81893.709605376323</v>
      </c>
      <c r="I87" s="18">
        <f t="shared" si="31"/>
        <v>0.2356066050404774</v>
      </c>
      <c r="J87" s="17">
        <f t="shared" si="32"/>
        <v>19294.698894293448</v>
      </c>
      <c r="K87" s="17">
        <f>SUM($J87:J$136)</f>
        <v>230072.96062276294</v>
      </c>
      <c r="L87" s="19">
        <f t="shared" si="33"/>
        <v>11.924153980490919</v>
      </c>
      <c r="N87" s="6">
        <v>73</v>
      </c>
      <c r="O87" s="6">
        <f t="shared" si="24"/>
        <v>92</v>
      </c>
      <c r="P87" s="20">
        <f t="shared" si="25"/>
        <v>81893.709605376323</v>
      </c>
      <c r="Q87" s="20">
        <f t="shared" si="26"/>
        <v>81893.709605376323</v>
      </c>
      <c r="R87" s="5">
        <f t="shared" si="27"/>
        <v>95916.15576467941</v>
      </c>
      <c r="S87" s="5">
        <f t="shared" si="34"/>
        <v>1850673344.5776381</v>
      </c>
      <c r="T87" s="20">
        <f>SUM(S87:$S$136)</f>
        <v>21151296609.409527</v>
      </c>
      <c r="U87" s="6">
        <f t="shared" si="35"/>
        <v>11.428973498419673</v>
      </c>
    </row>
    <row r="88" spans="1:21" x14ac:dyDescent="0.2">
      <c r="A88" s="21">
        <v>74</v>
      </c>
      <c r="B88" s="17">
        <f>Absterbeordnung!C82</f>
        <v>80225.341612974968</v>
      </c>
      <c r="C88" s="18">
        <f t="shared" si="28"/>
        <v>0.23098686768674251</v>
      </c>
      <c r="D88" s="17">
        <f t="shared" si="29"/>
        <v>18531.000368279965</v>
      </c>
      <c r="E88" s="17">
        <f>SUM(D88:$D$136)</f>
        <v>210778.26172846949</v>
      </c>
      <c r="F88" s="19">
        <f t="shared" si="30"/>
        <v>11.374359588771288</v>
      </c>
      <c r="G88" s="5"/>
      <c r="H88" s="17">
        <f>Absterbeordnung!C82</f>
        <v>80225.341612974968</v>
      </c>
      <c r="I88" s="18">
        <f t="shared" si="31"/>
        <v>0.23098686768674251</v>
      </c>
      <c r="J88" s="17">
        <f t="shared" si="32"/>
        <v>18531.000368279965</v>
      </c>
      <c r="K88" s="17">
        <f>SUM($J88:J$136)</f>
        <v>210778.26172846949</v>
      </c>
      <c r="L88" s="19">
        <f t="shared" si="33"/>
        <v>11.374359588771288</v>
      </c>
      <c r="N88" s="6">
        <v>74</v>
      </c>
      <c r="O88" s="6">
        <f t="shared" si="24"/>
        <v>93</v>
      </c>
      <c r="P88" s="20">
        <f t="shared" si="25"/>
        <v>80225.341612974968</v>
      </c>
      <c r="Q88" s="20">
        <f t="shared" si="26"/>
        <v>80225.341612974968</v>
      </c>
      <c r="R88" s="5">
        <f t="shared" si="27"/>
        <v>95582.536302874068</v>
      </c>
      <c r="S88" s="5">
        <f t="shared" si="34"/>
        <v>1771240015.4296925</v>
      </c>
      <c r="T88" s="20">
        <f>SUM(S88:$S$136)</f>
        <v>19300623264.831886</v>
      </c>
      <c r="U88" s="6">
        <f t="shared" si="35"/>
        <v>10.896673006876297</v>
      </c>
    </row>
    <row r="89" spans="1:21" x14ac:dyDescent="0.2">
      <c r="A89" s="21">
        <v>75</v>
      </c>
      <c r="B89" s="17">
        <f>Absterbeordnung!C83</f>
        <v>78399.275390835188</v>
      </c>
      <c r="C89" s="18">
        <f t="shared" si="28"/>
        <v>0.22645771341837509</v>
      </c>
      <c r="D89" s="17">
        <f t="shared" si="29"/>
        <v>17754.120638666023</v>
      </c>
      <c r="E89" s="17">
        <f>SUM(D89:$D$136)</f>
        <v>192247.26136018953</v>
      </c>
      <c r="F89" s="19">
        <f t="shared" si="30"/>
        <v>10.828317846477935</v>
      </c>
      <c r="G89" s="5"/>
      <c r="H89" s="17">
        <f>Absterbeordnung!C83</f>
        <v>78399.275390835188</v>
      </c>
      <c r="I89" s="18">
        <f t="shared" si="31"/>
        <v>0.22645771341837509</v>
      </c>
      <c r="J89" s="17">
        <f t="shared" si="32"/>
        <v>17754.120638666023</v>
      </c>
      <c r="K89" s="17">
        <f>SUM($J89:J$136)</f>
        <v>192247.26136018953</v>
      </c>
      <c r="L89" s="19">
        <f t="shared" si="33"/>
        <v>10.828317846477935</v>
      </c>
      <c r="N89" s="6">
        <v>75</v>
      </c>
      <c r="O89" s="6">
        <f t="shared" si="24"/>
        <v>94</v>
      </c>
      <c r="P89" s="20">
        <f t="shared" si="25"/>
        <v>78399.275390835188</v>
      </c>
      <c r="Q89" s="20">
        <f t="shared" si="26"/>
        <v>78399.275390835188</v>
      </c>
      <c r="R89" s="5">
        <f t="shared" si="27"/>
        <v>95220.578703845764</v>
      </c>
      <c r="S89" s="5">
        <f t="shared" si="34"/>
        <v>1690557641.5916705</v>
      </c>
      <c r="T89" s="20">
        <f>SUM(S89:$S$136)</f>
        <v>17529383249.402187</v>
      </c>
      <c r="U89" s="6">
        <f t="shared" si="35"/>
        <v>10.36899471401529</v>
      </c>
    </row>
    <row r="90" spans="1:21" x14ac:dyDescent="0.2">
      <c r="A90" s="21">
        <v>76</v>
      </c>
      <c r="B90" s="17">
        <f>Absterbeordnung!C84</f>
        <v>76366.575872404908</v>
      </c>
      <c r="C90" s="18">
        <f t="shared" si="28"/>
        <v>0.22201736609644609</v>
      </c>
      <c r="D90" s="17">
        <f t="shared" si="29"/>
        <v>16954.706032995749</v>
      </c>
      <c r="E90" s="17">
        <f>SUM(D90:$D$136)</f>
        <v>174493.14072152349</v>
      </c>
      <c r="F90" s="19">
        <f t="shared" si="30"/>
        <v>10.291723158274781</v>
      </c>
      <c r="G90" s="5"/>
      <c r="H90" s="17">
        <f>Absterbeordnung!C84</f>
        <v>76366.575872404908</v>
      </c>
      <c r="I90" s="18">
        <f t="shared" si="31"/>
        <v>0.22201736609644609</v>
      </c>
      <c r="J90" s="17">
        <f t="shared" si="32"/>
        <v>16954.706032995749</v>
      </c>
      <c r="K90" s="17">
        <f>SUM($J90:J$136)</f>
        <v>174493.14072152349</v>
      </c>
      <c r="L90" s="19">
        <f t="shared" si="33"/>
        <v>10.291723158274781</v>
      </c>
      <c r="N90" s="6">
        <v>76</v>
      </c>
      <c r="O90" s="6">
        <f t="shared" si="24"/>
        <v>95</v>
      </c>
      <c r="P90" s="20">
        <f t="shared" si="25"/>
        <v>76366.575872404908</v>
      </c>
      <c r="Q90" s="20">
        <f t="shared" si="26"/>
        <v>76366.575872404908</v>
      </c>
      <c r="R90" s="5">
        <f t="shared" si="27"/>
        <v>94838.294680946419</v>
      </c>
      <c r="S90" s="5">
        <f t="shared" si="34"/>
        <v>1607955406.9860709</v>
      </c>
      <c r="T90" s="20">
        <f>SUM(S90:$S$136)</f>
        <v>15838825607.810513</v>
      </c>
      <c r="U90" s="6">
        <f t="shared" si="35"/>
        <v>9.8502890932147089</v>
      </c>
    </row>
    <row r="91" spans="1:21" x14ac:dyDescent="0.2">
      <c r="A91" s="21">
        <v>77</v>
      </c>
      <c r="B91" s="17">
        <f>Absterbeordnung!C85</f>
        <v>74155.889921502298</v>
      </c>
      <c r="C91" s="18">
        <f t="shared" si="28"/>
        <v>0.2176640844082805</v>
      </c>
      <c r="D91" s="17">
        <f t="shared" si="29"/>
        <v>16141.073883245033</v>
      </c>
      <c r="E91" s="17">
        <f>SUM(D91:$D$136)</f>
        <v>157538.43468852775</v>
      </c>
      <c r="F91" s="19">
        <f t="shared" si="30"/>
        <v>9.7600962506006397</v>
      </c>
      <c r="G91" s="5"/>
      <c r="H91" s="17">
        <f>Absterbeordnung!C85</f>
        <v>74155.889921502298</v>
      </c>
      <c r="I91" s="18">
        <f t="shared" si="31"/>
        <v>0.2176640844082805</v>
      </c>
      <c r="J91" s="17">
        <f t="shared" si="32"/>
        <v>16141.073883245033</v>
      </c>
      <c r="K91" s="17">
        <f>SUM($J91:J$136)</f>
        <v>157538.43468852775</v>
      </c>
      <c r="L91" s="19">
        <f t="shared" si="33"/>
        <v>9.7600962506006397</v>
      </c>
      <c r="N91" s="6">
        <v>77</v>
      </c>
      <c r="O91" s="6">
        <f t="shared" si="24"/>
        <v>96</v>
      </c>
      <c r="P91" s="20">
        <f t="shared" si="25"/>
        <v>74155.889921502298</v>
      </c>
      <c r="Q91" s="20">
        <f t="shared" si="26"/>
        <v>74155.889921502298</v>
      </c>
      <c r="R91" s="5">
        <f t="shared" si="27"/>
        <v>94415.023191182947</v>
      </c>
      <c r="S91" s="5">
        <f t="shared" si="34"/>
        <v>1523959865.0171773</v>
      </c>
      <c r="T91" s="20">
        <f>SUM(S91:$S$136)</f>
        <v>14230870200.824444</v>
      </c>
      <c r="U91" s="6">
        <f t="shared" si="35"/>
        <v>9.3380872603649845</v>
      </c>
    </row>
    <row r="92" spans="1:21" x14ac:dyDescent="0.2">
      <c r="A92" s="21">
        <v>78</v>
      </c>
      <c r="B92" s="17">
        <f>Absterbeordnung!C86</f>
        <v>71743.412586550883</v>
      </c>
      <c r="C92" s="18">
        <f t="shared" si="28"/>
        <v>0.21339616118458871</v>
      </c>
      <c r="D92" s="17">
        <f t="shared" si="29"/>
        <v>15309.768836252062</v>
      </c>
      <c r="E92" s="17">
        <f>SUM(D92:$D$136)</f>
        <v>141397.36080528269</v>
      </c>
      <c r="F92" s="19">
        <f t="shared" si="30"/>
        <v>9.235760664816004</v>
      </c>
      <c r="G92" s="5"/>
      <c r="H92" s="17">
        <f>Absterbeordnung!C86</f>
        <v>71743.412586550883</v>
      </c>
      <c r="I92" s="18">
        <f t="shared" si="31"/>
        <v>0.21339616118458871</v>
      </c>
      <c r="J92" s="17">
        <f t="shared" si="32"/>
        <v>15309.768836252062</v>
      </c>
      <c r="K92" s="17">
        <f>SUM($J92:J$136)</f>
        <v>141397.36080528269</v>
      </c>
      <c r="L92" s="19">
        <f t="shared" si="33"/>
        <v>9.235760664816004</v>
      </c>
      <c r="N92" s="6">
        <v>78</v>
      </c>
      <c r="O92" s="6">
        <f t="shared" si="24"/>
        <v>97</v>
      </c>
      <c r="P92" s="20">
        <f t="shared" si="25"/>
        <v>71743.412586550883</v>
      </c>
      <c r="Q92" s="20">
        <f t="shared" si="26"/>
        <v>71743.412586550883</v>
      </c>
      <c r="R92" s="5">
        <f t="shared" si="27"/>
        <v>93960.355283451427</v>
      </c>
      <c r="S92" s="5">
        <f t="shared" si="34"/>
        <v>1438511319.1617563</v>
      </c>
      <c r="T92" s="20">
        <f>SUM(S92:$S$136)</f>
        <v>12706910335.807262</v>
      </c>
      <c r="U92" s="6">
        <f t="shared" si="35"/>
        <v>8.8333752863424007</v>
      </c>
    </row>
    <row r="93" spans="1:21" x14ac:dyDescent="0.2">
      <c r="A93" s="21">
        <v>79</v>
      </c>
      <c r="B93" s="17">
        <f>Absterbeordnung!C87</f>
        <v>69084.450090595739</v>
      </c>
      <c r="C93" s="18">
        <f t="shared" si="28"/>
        <v>0.20921192272998898</v>
      </c>
      <c r="D93" s="17">
        <f t="shared" si="29"/>
        <v>14453.290634197496</v>
      </c>
      <c r="E93" s="17">
        <f>SUM(D93:$D$136)</f>
        <v>126087.5919690306</v>
      </c>
      <c r="F93" s="19">
        <f t="shared" si="30"/>
        <v>8.7237982795902926</v>
      </c>
      <c r="G93" s="5"/>
      <c r="H93" s="17">
        <f>Absterbeordnung!C87</f>
        <v>69084.450090595739</v>
      </c>
      <c r="I93" s="18">
        <f t="shared" si="31"/>
        <v>0.20921192272998898</v>
      </c>
      <c r="J93" s="17">
        <f t="shared" si="32"/>
        <v>14453.290634197496</v>
      </c>
      <c r="K93" s="17">
        <f>SUM($J93:J$136)</f>
        <v>126087.5919690306</v>
      </c>
      <c r="L93" s="19">
        <f t="shared" si="33"/>
        <v>8.7237982795902926</v>
      </c>
      <c r="N93" s="6">
        <v>79</v>
      </c>
      <c r="O93" s="6">
        <f t="shared" si="24"/>
        <v>98</v>
      </c>
      <c r="P93" s="20">
        <f t="shared" si="25"/>
        <v>69084.450090595739</v>
      </c>
      <c r="Q93" s="20">
        <f t="shared" si="26"/>
        <v>69084.450090595739</v>
      </c>
      <c r="R93" s="5">
        <f t="shared" si="27"/>
        <v>93482.681300920041</v>
      </c>
      <c r="S93" s="5">
        <f t="shared" si="34"/>
        <v>1351132362.106257</v>
      </c>
      <c r="T93" s="20">
        <f>SUM(S93:$S$136)</f>
        <v>11268399016.645508</v>
      </c>
      <c r="U93" s="6">
        <f t="shared" si="35"/>
        <v>8.3399667809594877</v>
      </c>
    </row>
    <row r="94" spans="1:21" x14ac:dyDescent="0.2">
      <c r="A94" s="21">
        <v>80</v>
      </c>
      <c r="B94" s="17">
        <f>Absterbeordnung!C88</f>
        <v>66178.333381313656</v>
      </c>
      <c r="C94" s="18">
        <f t="shared" si="28"/>
        <v>0.20510972816665585</v>
      </c>
      <c r="D94" s="17">
        <f t="shared" si="29"/>
        <v>13573.819970363571</v>
      </c>
      <c r="E94" s="17">
        <f>SUM(D94:$D$136)</f>
        <v>111634.30133483312</v>
      </c>
      <c r="F94" s="19">
        <f t="shared" si="30"/>
        <v>8.224236182487326</v>
      </c>
      <c r="G94" s="5"/>
      <c r="H94" s="17">
        <f>Absterbeordnung!C88</f>
        <v>66178.333381313656</v>
      </c>
      <c r="I94" s="18">
        <f t="shared" si="31"/>
        <v>0.20510972816665585</v>
      </c>
      <c r="J94" s="17">
        <f t="shared" si="32"/>
        <v>13573.819970363571</v>
      </c>
      <c r="K94" s="17">
        <f>SUM($J94:J$136)</f>
        <v>111634.30133483312</v>
      </c>
      <c r="L94" s="19">
        <f t="shared" si="33"/>
        <v>8.224236182487326</v>
      </c>
      <c r="N94" s="6">
        <v>80</v>
      </c>
      <c r="O94" s="6">
        <f t="shared" si="24"/>
        <v>99</v>
      </c>
      <c r="P94" s="20">
        <f t="shared" si="25"/>
        <v>66178.333381313656</v>
      </c>
      <c r="Q94" s="20">
        <f t="shared" si="26"/>
        <v>66178.333381313656</v>
      </c>
      <c r="R94" s="5">
        <f t="shared" si="27"/>
        <v>92968.128978805311</v>
      </c>
      <c r="S94" s="5">
        <f t="shared" si="34"/>
        <v>1261932645.7398438</v>
      </c>
      <c r="T94" s="20">
        <f>SUM(S94:$S$136)</f>
        <v>9917266654.5392494</v>
      </c>
      <c r="U94" s="6">
        <f t="shared" si="35"/>
        <v>7.8587923753450175</v>
      </c>
    </row>
    <row r="95" spans="1:21" x14ac:dyDescent="0.2">
      <c r="A95" s="21">
        <v>81</v>
      </c>
      <c r="B95" s="17">
        <f>Absterbeordnung!C89</f>
        <v>62954.497929231351</v>
      </c>
      <c r="C95" s="18">
        <f t="shared" si="28"/>
        <v>0.20108796879083907</v>
      </c>
      <c r="D95" s="17">
        <f t="shared" si="29"/>
        <v>12659.392114836217</v>
      </c>
      <c r="E95" s="17">
        <f>SUM(D95:$D$136)</f>
        <v>98060.481364469539</v>
      </c>
      <c r="F95" s="19">
        <f t="shared" si="30"/>
        <v>7.7460655673622139</v>
      </c>
      <c r="G95" s="5"/>
      <c r="H95" s="17">
        <f>Absterbeordnung!C89</f>
        <v>62954.497929231351</v>
      </c>
      <c r="I95" s="18">
        <f t="shared" si="31"/>
        <v>0.20108796879083907</v>
      </c>
      <c r="J95" s="17">
        <f t="shared" si="32"/>
        <v>12659.392114836217</v>
      </c>
      <c r="K95" s="17">
        <f>SUM($J95:J$136)</f>
        <v>98060.481364469539</v>
      </c>
      <c r="L95" s="19">
        <f t="shared" si="33"/>
        <v>7.7460655673622139</v>
      </c>
      <c r="N95" s="6">
        <v>81</v>
      </c>
      <c r="O95" s="6">
        <f t="shared" si="24"/>
        <v>100</v>
      </c>
      <c r="P95" s="20">
        <f t="shared" si="25"/>
        <v>62954.497929231351</v>
      </c>
      <c r="Q95" s="20">
        <f t="shared" si="26"/>
        <v>62954.497929231351</v>
      </c>
      <c r="R95" s="5">
        <f t="shared" si="27"/>
        <v>92444.964697914038</v>
      </c>
      <c r="S95" s="5">
        <f t="shared" si="34"/>
        <v>1170297057.1530852</v>
      </c>
      <c r="T95" s="20">
        <f>SUM(S95:$S$136)</f>
        <v>8655334008.799408</v>
      </c>
      <c r="U95" s="6">
        <f t="shared" si="35"/>
        <v>7.3958436073100486</v>
      </c>
    </row>
    <row r="96" spans="1:21" x14ac:dyDescent="0.2">
      <c r="A96" s="21">
        <v>82</v>
      </c>
      <c r="B96" s="17">
        <f>Absterbeordnung!C90</f>
        <v>59445.169466110332</v>
      </c>
      <c r="C96" s="18">
        <f t="shared" si="28"/>
        <v>0.19714506744199911</v>
      </c>
      <c r="D96" s="17">
        <f t="shared" si="29"/>
        <v>11719.321943497387</v>
      </c>
      <c r="E96" s="17">
        <f>SUM(D96:$D$136)</f>
        <v>85401.08924963334</v>
      </c>
      <c r="F96" s="19">
        <f t="shared" si="30"/>
        <v>7.2872039578210588</v>
      </c>
      <c r="G96" s="5"/>
      <c r="H96" s="17">
        <f>Absterbeordnung!C90</f>
        <v>59445.169466110332</v>
      </c>
      <c r="I96" s="18">
        <f t="shared" si="31"/>
        <v>0.19714506744199911</v>
      </c>
      <c r="J96" s="17">
        <f t="shared" si="32"/>
        <v>11719.321943497387</v>
      </c>
      <c r="K96" s="17">
        <f>SUM($J96:J$136)</f>
        <v>85401.08924963334</v>
      </c>
      <c r="L96" s="19">
        <f t="shared" si="33"/>
        <v>7.2872039578210588</v>
      </c>
      <c r="N96" s="6">
        <v>82</v>
      </c>
      <c r="O96" s="6">
        <f t="shared" si="24"/>
        <v>101</v>
      </c>
      <c r="P96" s="20">
        <f t="shared" si="25"/>
        <v>59445.169466110332</v>
      </c>
      <c r="Q96" s="20">
        <f t="shared" si="26"/>
        <v>59445.169466110332</v>
      </c>
      <c r="R96" s="5">
        <f t="shared" si="27"/>
        <v>91863.218169918662</v>
      </c>
      <c r="S96" s="5">
        <f t="shared" si="34"/>
        <v>1076574628.4990158</v>
      </c>
      <c r="T96" s="20">
        <f>SUM(S96:$S$136)</f>
        <v>7485036951.6463242</v>
      </c>
      <c r="U96" s="6">
        <f t="shared" si="35"/>
        <v>6.9526410464290143</v>
      </c>
    </row>
    <row r="97" spans="1:21" x14ac:dyDescent="0.2">
      <c r="A97" s="21">
        <v>83</v>
      </c>
      <c r="B97" s="17">
        <f>Absterbeordnung!C91</f>
        <v>55603.577420828471</v>
      </c>
      <c r="C97" s="18">
        <f t="shared" si="28"/>
        <v>0.19327947788431285</v>
      </c>
      <c r="D97" s="17">
        <f t="shared" si="29"/>
        <v>10747.030412397693</v>
      </c>
      <c r="E97" s="17">
        <f>SUM(D97:$D$136)</f>
        <v>73681.767306135938</v>
      </c>
      <c r="F97" s="19">
        <f t="shared" si="30"/>
        <v>6.8560117984906048</v>
      </c>
      <c r="G97" s="5"/>
      <c r="H97" s="17">
        <f>Absterbeordnung!C91</f>
        <v>55603.577420828471</v>
      </c>
      <c r="I97" s="18">
        <f t="shared" si="31"/>
        <v>0.19327947788431285</v>
      </c>
      <c r="J97" s="17">
        <f t="shared" si="32"/>
        <v>10747.030412397693</v>
      </c>
      <c r="K97" s="17">
        <f>SUM($J97:J$136)</f>
        <v>73681.767306135938</v>
      </c>
      <c r="L97" s="19">
        <f t="shared" si="33"/>
        <v>6.8560117984906048</v>
      </c>
      <c r="N97" s="6">
        <v>83</v>
      </c>
      <c r="O97" s="6">
        <f t="shared" si="24"/>
        <v>102</v>
      </c>
      <c r="P97" s="20">
        <f t="shared" si="25"/>
        <v>55603.577420828471</v>
      </c>
      <c r="Q97" s="20">
        <f t="shared" si="26"/>
        <v>55603.577420828471</v>
      </c>
      <c r="R97" s="5">
        <f t="shared" si="27"/>
        <v>91238.379591565856</v>
      </c>
      <c r="S97" s="5">
        <f t="shared" si="34"/>
        <v>980541640.24844337</v>
      </c>
      <c r="T97" s="20">
        <f>SUM(S97:$S$136)</f>
        <v>6408462323.1473083</v>
      </c>
      <c r="U97" s="6">
        <f t="shared" si="35"/>
        <v>6.5356350613764587</v>
      </c>
    </row>
    <row r="98" spans="1:21" x14ac:dyDescent="0.2">
      <c r="A98" s="21">
        <v>84</v>
      </c>
      <c r="B98" s="17">
        <f>Absterbeordnung!C92</f>
        <v>51619.140699015501</v>
      </c>
      <c r="C98" s="18">
        <f t="shared" si="28"/>
        <v>0.18948968420030671</v>
      </c>
      <c r="D98" s="17">
        <f t="shared" si="29"/>
        <v>9781.2946697476473</v>
      </c>
      <c r="E98" s="17">
        <f>SUM(D98:$D$136)</f>
        <v>62934.736893738227</v>
      </c>
      <c r="F98" s="19">
        <f t="shared" si="30"/>
        <v>6.4341929180794137</v>
      </c>
      <c r="G98" s="5"/>
      <c r="H98" s="17">
        <f>Absterbeordnung!C92</f>
        <v>51619.140699015501</v>
      </c>
      <c r="I98" s="18">
        <f t="shared" si="31"/>
        <v>0.18948968420030671</v>
      </c>
      <c r="J98" s="17">
        <f t="shared" si="32"/>
        <v>9781.2946697476473</v>
      </c>
      <c r="K98" s="17">
        <f>SUM($J98:J$136)</f>
        <v>62934.736893738227</v>
      </c>
      <c r="L98" s="19">
        <f t="shared" si="33"/>
        <v>6.4341929180794137</v>
      </c>
      <c r="N98" s="6">
        <v>84</v>
      </c>
      <c r="O98" s="6">
        <f t="shared" si="24"/>
        <v>103</v>
      </c>
      <c r="P98" s="20">
        <f t="shared" si="25"/>
        <v>51619.140699015501</v>
      </c>
      <c r="Q98" s="20">
        <f t="shared" si="26"/>
        <v>51619.140699015501</v>
      </c>
      <c r="R98" s="5">
        <f t="shared" si="27"/>
        <v>90571.169947589238</v>
      </c>
      <c r="S98" s="5">
        <f t="shared" si="34"/>
        <v>885903301.8411628</v>
      </c>
      <c r="T98" s="20">
        <f>SUM(S98:$S$136)</f>
        <v>5427920682.8988647</v>
      </c>
      <c r="U98" s="6">
        <f t="shared" si="35"/>
        <v>6.1269900130387578</v>
      </c>
    </row>
    <row r="99" spans="1:21" x14ac:dyDescent="0.2">
      <c r="A99" s="21">
        <v>85</v>
      </c>
      <c r="B99" s="17">
        <f>Absterbeordnung!C93</f>
        <v>47470.947138025229</v>
      </c>
      <c r="C99" s="18">
        <f t="shared" si="28"/>
        <v>0.18577420019637911</v>
      </c>
      <c r="D99" s="17">
        <f t="shared" si="29"/>
        <v>8818.877237131228</v>
      </c>
      <c r="E99" s="17">
        <f>SUM(D99:$D$136)</f>
        <v>53153.442223990583</v>
      </c>
      <c r="F99" s="19">
        <f t="shared" si="30"/>
        <v>6.0272346234951497</v>
      </c>
      <c r="G99" s="5"/>
      <c r="H99" s="17">
        <f>Absterbeordnung!C93</f>
        <v>47470.947138025229</v>
      </c>
      <c r="I99" s="18">
        <f t="shared" si="31"/>
        <v>0.18577420019637911</v>
      </c>
      <c r="J99" s="17">
        <f t="shared" si="32"/>
        <v>8818.877237131228</v>
      </c>
      <c r="K99" s="17">
        <f>SUM($J99:J$136)</f>
        <v>53153.442223990583</v>
      </c>
      <c r="L99" s="19">
        <f t="shared" si="33"/>
        <v>6.0272346234951497</v>
      </c>
      <c r="N99" s="6">
        <v>85</v>
      </c>
      <c r="O99" s="6">
        <f t="shared" si="24"/>
        <v>104</v>
      </c>
      <c r="P99" s="20">
        <f t="shared" si="25"/>
        <v>47470.947138025229</v>
      </c>
      <c r="Q99" s="20">
        <f t="shared" si="26"/>
        <v>47470.947138025229</v>
      </c>
      <c r="R99" s="5">
        <f t="shared" si="27"/>
        <v>89831.441311873816</v>
      </c>
      <c r="S99" s="5">
        <f t="shared" si="34"/>
        <v>792212452.96397388</v>
      </c>
      <c r="T99" s="20">
        <f>SUM(S99:$S$136)</f>
        <v>4542017381.0577021</v>
      </c>
      <c r="U99" s="6">
        <f t="shared" si="35"/>
        <v>5.733332471692731</v>
      </c>
    </row>
    <row r="100" spans="1:21" x14ac:dyDescent="0.2">
      <c r="A100" s="13">
        <v>86</v>
      </c>
      <c r="B100" s="17">
        <f>Absterbeordnung!C94</f>
        <v>43349.299937779746</v>
      </c>
      <c r="C100" s="18">
        <f t="shared" si="28"/>
        <v>0.18213156881997952</v>
      </c>
      <c r="D100" s="17">
        <f t="shared" si="29"/>
        <v>7895.2760049156659</v>
      </c>
      <c r="E100" s="17">
        <f>SUM(D100:$D$136)</f>
        <v>44334.564986859361</v>
      </c>
      <c r="F100" s="19">
        <f t="shared" si="30"/>
        <v>5.6153280720339964</v>
      </c>
      <c r="G100" s="5"/>
      <c r="H100" s="17">
        <f>Absterbeordnung!C94</f>
        <v>43349.299937779746</v>
      </c>
      <c r="I100" s="18">
        <f t="shared" si="31"/>
        <v>0.18213156881997952</v>
      </c>
      <c r="J100" s="17">
        <f t="shared" si="32"/>
        <v>7895.2760049156659</v>
      </c>
      <c r="K100" s="17">
        <f>SUM($J100:J$136)</f>
        <v>44334.564986859361</v>
      </c>
      <c r="L100" s="19">
        <f t="shared" si="33"/>
        <v>5.6153280720339964</v>
      </c>
      <c r="N100" s="20">
        <v>86</v>
      </c>
      <c r="O100" s="6">
        <f t="shared" si="24"/>
        <v>105</v>
      </c>
      <c r="P100" s="20">
        <f t="shared" si="25"/>
        <v>43349.299937779746</v>
      </c>
      <c r="Q100" s="20">
        <f t="shared" si="26"/>
        <v>43349.299937779746</v>
      </c>
      <c r="R100" s="5">
        <f t="shared" si="27"/>
        <v>89017.875436990857</v>
      </c>
      <c r="S100" s="5">
        <f t="shared" si="34"/>
        <v>702820695.94624555</v>
      </c>
      <c r="T100" s="20">
        <f>SUM(S100:$S$136)</f>
        <v>3749804928.0937281</v>
      </c>
      <c r="U100" s="6">
        <f t="shared" si="35"/>
        <v>5.3353649796057336</v>
      </c>
    </row>
    <row r="101" spans="1:21" x14ac:dyDescent="0.2">
      <c r="A101" s="13">
        <v>87</v>
      </c>
      <c r="B101" s="17">
        <f>Absterbeordnung!C95</f>
        <v>38979.065676118764</v>
      </c>
      <c r="C101" s="18">
        <f t="shared" si="28"/>
        <v>0.17856036158821526</v>
      </c>
      <c r="D101" s="17">
        <f t="shared" si="29"/>
        <v>6960.1160614985565</v>
      </c>
      <c r="E101" s="17">
        <f>SUM(D101:$D$136)</f>
        <v>36439.288981943697</v>
      </c>
      <c r="F101" s="19">
        <f t="shared" si="30"/>
        <v>5.235442722502258</v>
      </c>
      <c r="G101" s="5"/>
      <c r="H101" s="17">
        <f>Absterbeordnung!C95</f>
        <v>38979.065676118764</v>
      </c>
      <c r="I101" s="18">
        <f t="shared" si="31"/>
        <v>0.17856036158821526</v>
      </c>
      <c r="J101" s="17">
        <f t="shared" si="32"/>
        <v>6960.1160614985565</v>
      </c>
      <c r="K101" s="17">
        <f>SUM($J101:J$136)</f>
        <v>36439.288981943697</v>
      </c>
      <c r="L101" s="19">
        <f t="shared" si="33"/>
        <v>5.235442722502258</v>
      </c>
      <c r="N101" s="20">
        <v>87</v>
      </c>
      <c r="O101" s="6">
        <f t="shared" si="24"/>
        <v>106</v>
      </c>
      <c r="P101" s="20">
        <f t="shared" si="25"/>
        <v>38979.065676118764</v>
      </c>
      <c r="Q101" s="20">
        <f t="shared" si="26"/>
        <v>38979.065676118764</v>
      </c>
      <c r="R101" s="5">
        <f t="shared" si="27"/>
        <v>88113.009245881418</v>
      </c>
      <c r="S101" s="5">
        <f t="shared" si="34"/>
        <v>613276770.87923002</v>
      </c>
      <c r="T101" s="20">
        <f>SUM(S101:$S$136)</f>
        <v>3046984232.1474824</v>
      </c>
      <c r="U101" s="6">
        <f t="shared" si="35"/>
        <v>4.968367263901329</v>
      </c>
    </row>
    <row r="102" spans="1:21" x14ac:dyDescent="0.2">
      <c r="A102" s="13">
        <v>88</v>
      </c>
      <c r="B102" s="17">
        <f>Absterbeordnung!C96</f>
        <v>34384.303857570572</v>
      </c>
      <c r="C102" s="18">
        <f t="shared" si="28"/>
        <v>0.17505917802766199</v>
      </c>
      <c r="D102" s="17">
        <f t="shared" si="29"/>
        <v>6019.2879703596718</v>
      </c>
      <c r="E102" s="17">
        <f>SUM(D102:$D$136)</f>
        <v>29479.172920445151</v>
      </c>
      <c r="F102" s="19">
        <f t="shared" si="30"/>
        <v>4.8974518357664945</v>
      </c>
      <c r="G102" s="5"/>
      <c r="H102" s="17">
        <f>Absterbeordnung!C96</f>
        <v>34384.303857570572</v>
      </c>
      <c r="I102" s="18">
        <f t="shared" si="31"/>
        <v>0.17505917802766199</v>
      </c>
      <c r="J102" s="17">
        <f t="shared" si="32"/>
        <v>6019.2879703596718</v>
      </c>
      <c r="K102" s="17">
        <f>SUM($J102:J$136)</f>
        <v>29479.172920445151</v>
      </c>
      <c r="L102" s="19">
        <f t="shared" si="33"/>
        <v>4.8974518357664945</v>
      </c>
      <c r="N102" s="20">
        <v>88</v>
      </c>
      <c r="O102" s="6">
        <f t="shared" si="24"/>
        <v>107</v>
      </c>
      <c r="P102" s="20">
        <f t="shared" si="25"/>
        <v>34384.303857570572</v>
      </c>
      <c r="Q102" s="20">
        <f t="shared" si="26"/>
        <v>34384.303857570572</v>
      </c>
      <c r="R102" s="5">
        <f t="shared" si="27"/>
        <v>87105.21045207337</v>
      </c>
      <c r="S102" s="5">
        <f t="shared" si="34"/>
        <v>524311345.42981279</v>
      </c>
      <c r="T102" s="20">
        <f>SUM(S102:$S$136)</f>
        <v>2433707461.2682524</v>
      </c>
      <c r="U102" s="6">
        <f t="shared" si="35"/>
        <v>4.6417219129087908</v>
      </c>
    </row>
    <row r="103" spans="1:21" x14ac:dyDescent="0.2">
      <c r="A103" s="13">
        <v>89</v>
      </c>
      <c r="B103" s="17">
        <f>Absterbeordnung!C97</f>
        <v>29861.83860852247</v>
      </c>
      <c r="C103" s="18">
        <f t="shared" si="28"/>
        <v>0.17162664512515882</v>
      </c>
      <c r="D103" s="17">
        <f t="shared" si="29"/>
        <v>5125.0871776496524</v>
      </c>
      <c r="E103" s="17">
        <f>SUM(D103:$D$136)</f>
        <v>23459.884950085481</v>
      </c>
      <c r="F103" s="19">
        <f t="shared" si="30"/>
        <v>4.5774606629899521</v>
      </c>
      <c r="G103" s="5"/>
      <c r="H103" s="17">
        <f>Absterbeordnung!C97</f>
        <v>29861.83860852247</v>
      </c>
      <c r="I103" s="18">
        <f t="shared" si="31"/>
        <v>0.17162664512515882</v>
      </c>
      <c r="J103" s="17">
        <f t="shared" si="32"/>
        <v>5125.0871776496524</v>
      </c>
      <c r="K103" s="17">
        <f>SUM($J103:J$136)</f>
        <v>23459.884950085481</v>
      </c>
      <c r="L103" s="19">
        <f t="shared" si="33"/>
        <v>4.5774606629899521</v>
      </c>
      <c r="N103" s="20">
        <v>89</v>
      </c>
      <c r="O103" s="6">
        <f t="shared" si="24"/>
        <v>108</v>
      </c>
      <c r="P103" s="20">
        <f t="shared" si="25"/>
        <v>29861.83860852247</v>
      </c>
      <c r="Q103" s="20">
        <f t="shared" si="26"/>
        <v>29861.83860852247</v>
      </c>
      <c r="R103" s="5">
        <f t="shared" si="27"/>
        <v>85993.906777975411</v>
      </c>
      <c r="S103" s="5">
        <f t="shared" si="34"/>
        <v>440726268.98380136</v>
      </c>
      <c r="T103" s="20">
        <f>SUM(S103:$S$136)</f>
        <v>1909396115.8384399</v>
      </c>
      <c r="U103" s="6">
        <f t="shared" si="35"/>
        <v>4.332385542257339</v>
      </c>
    </row>
    <row r="104" spans="1:21" x14ac:dyDescent="0.2">
      <c r="A104" s="13">
        <v>90</v>
      </c>
      <c r="B104" s="17">
        <f>Absterbeordnung!C98</f>
        <v>25435.573445182497</v>
      </c>
      <c r="C104" s="18">
        <f t="shared" si="28"/>
        <v>0.16826141678937137</v>
      </c>
      <c r="D104" s="17">
        <f t="shared" si="29"/>
        <v>4279.8256247365189</v>
      </c>
      <c r="E104" s="17">
        <f>SUM(D104:$D$136)</f>
        <v>18334.797772435828</v>
      </c>
      <c r="F104" s="19">
        <f t="shared" si="30"/>
        <v>4.2840057937090794</v>
      </c>
      <c r="G104" s="5"/>
      <c r="H104" s="17">
        <f>Absterbeordnung!C98</f>
        <v>25435.573445182497</v>
      </c>
      <c r="I104" s="18">
        <f t="shared" si="31"/>
        <v>0.16826141678937137</v>
      </c>
      <c r="J104" s="17">
        <f t="shared" si="32"/>
        <v>4279.8256247365189</v>
      </c>
      <c r="K104" s="17">
        <f>SUM($J104:J$136)</f>
        <v>18334.797772435828</v>
      </c>
      <c r="L104" s="19">
        <f t="shared" si="33"/>
        <v>4.2840057937090794</v>
      </c>
      <c r="N104" s="20">
        <v>90</v>
      </c>
      <c r="O104" s="6">
        <f t="shared" si="24"/>
        <v>109</v>
      </c>
      <c r="P104" s="20">
        <f t="shared" si="25"/>
        <v>25435.573445182497</v>
      </c>
      <c r="Q104" s="20">
        <f t="shared" si="26"/>
        <v>25435.573445182497</v>
      </c>
      <c r="R104" s="5">
        <f t="shared" si="27"/>
        <v>84771.629436317089</v>
      </c>
      <c r="S104" s="5">
        <f t="shared" si="34"/>
        <v>362807791.91221845</v>
      </c>
      <c r="T104" s="20">
        <f>SUM(S104:$S$136)</f>
        <v>1468669846.8546386</v>
      </c>
      <c r="U104" s="6">
        <f t="shared" si="35"/>
        <v>4.048065889417237</v>
      </c>
    </row>
    <row r="105" spans="1:21" x14ac:dyDescent="0.2">
      <c r="A105" s="13">
        <v>91</v>
      </c>
      <c r="B105" s="17">
        <f>Absterbeordnung!C99</f>
        <v>21277.825939087881</v>
      </c>
      <c r="C105" s="18">
        <f t="shared" si="28"/>
        <v>0.16496217332291313</v>
      </c>
      <c r="D105" s="17">
        <f t="shared" si="29"/>
        <v>3510.036410498592</v>
      </c>
      <c r="E105" s="17">
        <f>SUM(D105:$D$136)</f>
        <v>14054.972147699304</v>
      </c>
      <c r="F105" s="19">
        <f t="shared" si="30"/>
        <v>4.0042240318820026</v>
      </c>
      <c r="G105" s="5"/>
      <c r="H105" s="17">
        <f>Absterbeordnung!C99</f>
        <v>21277.825939087881</v>
      </c>
      <c r="I105" s="18">
        <f t="shared" si="31"/>
        <v>0.16496217332291313</v>
      </c>
      <c r="J105" s="17">
        <f t="shared" si="32"/>
        <v>3510.036410498592</v>
      </c>
      <c r="K105" s="17">
        <f>SUM($J105:J$136)</f>
        <v>14054.972147699304</v>
      </c>
      <c r="L105" s="19">
        <f t="shared" si="33"/>
        <v>4.0042240318820026</v>
      </c>
      <c r="N105" s="20">
        <v>91</v>
      </c>
      <c r="O105" s="6">
        <f t="shared" si="24"/>
        <v>110</v>
      </c>
      <c r="P105" s="20">
        <f t="shared" si="25"/>
        <v>21277.825939087881</v>
      </c>
      <c r="Q105" s="20">
        <f t="shared" si="26"/>
        <v>21277.825939087881</v>
      </c>
      <c r="R105" s="5">
        <f t="shared" si="27"/>
        <v>83397.28853498782</v>
      </c>
      <c r="S105" s="5">
        <f t="shared" si="34"/>
        <v>292727519.29466403</v>
      </c>
      <c r="T105" s="20">
        <f>SUM(S105:$S$136)</f>
        <v>1105862054.9424198</v>
      </c>
      <c r="U105" s="6">
        <f t="shared" si="35"/>
        <v>3.7777864466143409</v>
      </c>
    </row>
    <row r="106" spans="1:21" x14ac:dyDescent="0.2">
      <c r="A106" s="13">
        <v>92</v>
      </c>
      <c r="B106" s="17">
        <f>Absterbeordnung!C100</f>
        <v>17290.361602389836</v>
      </c>
      <c r="C106" s="18">
        <f t="shared" si="28"/>
        <v>0.16172762090481677</v>
      </c>
      <c r="D106" s="17">
        <f t="shared" si="29"/>
        <v>2796.3290465385035</v>
      </c>
      <c r="E106" s="17">
        <f>SUM(D106:$D$136)</f>
        <v>10544.935737200713</v>
      </c>
      <c r="F106" s="19">
        <f t="shared" si="30"/>
        <v>3.7709924553599978</v>
      </c>
      <c r="G106" s="5"/>
      <c r="H106" s="17">
        <f>Absterbeordnung!C100</f>
        <v>17290.361602389836</v>
      </c>
      <c r="I106" s="18">
        <f t="shared" si="31"/>
        <v>0.16172762090481677</v>
      </c>
      <c r="J106" s="17">
        <f t="shared" si="32"/>
        <v>2796.3290465385035</v>
      </c>
      <c r="K106" s="17">
        <f>SUM($J106:J$136)</f>
        <v>10544.935737200713</v>
      </c>
      <c r="L106" s="19">
        <f t="shared" si="33"/>
        <v>3.7709924553599978</v>
      </c>
      <c r="N106" s="20">
        <v>92</v>
      </c>
      <c r="O106" s="6">
        <f t="shared" si="24"/>
        <v>111</v>
      </c>
      <c r="P106" s="20">
        <f t="shared" si="25"/>
        <v>17290.361602389836</v>
      </c>
      <c r="Q106" s="20">
        <f t="shared" si="26"/>
        <v>17290.361602389836</v>
      </c>
      <c r="R106" s="5">
        <f t="shared" si="27"/>
        <v>81893.709605376323</v>
      </c>
      <c r="S106" s="5">
        <f t="shared" si="34"/>
        <v>229001758.89830303</v>
      </c>
      <c r="T106" s="20">
        <f>SUM(S106:$S$136)</f>
        <v>813134535.64775562</v>
      </c>
      <c r="U106" s="6">
        <f t="shared" si="35"/>
        <v>3.5507785597789185</v>
      </c>
    </row>
    <row r="107" spans="1:21" x14ac:dyDescent="0.2">
      <c r="A107" s="13">
        <v>93</v>
      </c>
      <c r="B107" s="17">
        <f>Absterbeordnung!C101</f>
        <v>13739.094866692732</v>
      </c>
      <c r="C107" s="18">
        <f t="shared" si="28"/>
        <v>0.15855649108315373</v>
      </c>
      <c r="D107" s="17">
        <f t="shared" si="29"/>
        <v>2178.4226727213695</v>
      </c>
      <c r="E107" s="17">
        <f>SUM(D107:$D$136)</f>
        <v>7748.6066906622118</v>
      </c>
      <c r="F107" s="19">
        <f t="shared" si="30"/>
        <v>3.5569803728595764</v>
      </c>
      <c r="G107" s="5"/>
      <c r="H107" s="17">
        <f>Absterbeordnung!C101</f>
        <v>13739.094866692732</v>
      </c>
      <c r="I107" s="18">
        <f t="shared" si="31"/>
        <v>0.15855649108315373</v>
      </c>
      <c r="J107" s="17">
        <f t="shared" si="32"/>
        <v>2178.4226727213695</v>
      </c>
      <c r="K107" s="17">
        <f>SUM($J107:J$136)</f>
        <v>7748.6066906622118</v>
      </c>
      <c r="L107" s="19">
        <f t="shared" si="33"/>
        <v>3.5569803728595764</v>
      </c>
      <c r="N107" s="20">
        <v>93</v>
      </c>
      <c r="O107" s="6">
        <f t="shared" si="24"/>
        <v>112</v>
      </c>
      <c r="P107" s="20">
        <f t="shared" si="25"/>
        <v>13739.094866692732</v>
      </c>
      <c r="Q107" s="20">
        <f t="shared" si="26"/>
        <v>13739.094866692732</v>
      </c>
      <c r="R107" s="5">
        <f t="shared" si="27"/>
        <v>80225.341612974968</v>
      </c>
      <c r="S107" s="5">
        <f t="shared" si="34"/>
        <v>174764703.09652185</v>
      </c>
      <c r="T107" s="20">
        <f>SUM(S107:$S$136)</f>
        <v>584132776.74945271</v>
      </c>
      <c r="U107" s="6">
        <f t="shared" si="35"/>
        <v>3.3423956119265026</v>
      </c>
    </row>
    <row r="108" spans="1:21" x14ac:dyDescent="0.2">
      <c r="A108" s="13">
        <v>94</v>
      </c>
      <c r="B108" s="17">
        <f>Absterbeordnung!C102</f>
        <v>10661.663496993624</v>
      </c>
      <c r="C108" s="18">
        <f t="shared" si="28"/>
        <v>0.15544754027760166</v>
      </c>
      <c r="D108" s="17">
        <f t="shared" si="29"/>
        <v>1657.3293658751518</v>
      </c>
      <c r="E108" s="17">
        <f>SUM(D108:$D$136)</f>
        <v>5570.1840179408418</v>
      </c>
      <c r="F108" s="19">
        <f t="shared" si="30"/>
        <v>3.3609396735690553</v>
      </c>
      <c r="G108" s="5"/>
      <c r="H108" s="17">
        <f>Absterbeordnung!C102</f>
        <v>10661.663496993624</v>
      </c>
      <c r="I108" s="18">
        <f t="shared" si="31"/>
        <v>0.15544754027760166</v>
      </c>
      <c r="J108" s="17">
        <f t="shared" si="32"/>
        <v>1657.3293658751518</v>
      </c>
      <c r="K108" s="17">
        <f>SUM($J108:J$136)</f>
        <v>5570.1840179408418</v>
      </c>
      <c r="L108" s="19">
        <f t="shared" si="33"/>
        <v>3.3609396735690553</v>
      </c>
      <c r="N108" s="20">
        <v>94</v>
      </c>
      <c r="O108" s="6">
        <f t="shared" si="24"/>
        <v>113</v>
      </c>
      <c r="P108" s="20">
        <f t="shared" si="25"/>
        <v>10661.663496993624</v>
      </c>
      <c r="Q108" s="20">
        <f t="shared" si="26"/>
        <v>10661.663496993624</v>
      </c>
      <c r="R108" s="5">
        <f t="shared" si="27"/>
        <v>78399.275390835188</v>
      </c>
      <c r="S108" s="5">
        <f t="shared" si="34"/>
        <v>129933421.36856426</v>
      </c>
      <c r="T108" s="20">
        <f>SUM(S108:$S$136)</f>
        <v>409368073.65293103</v>
      </c>
      <c r="U108" s="6">
        <f t="shared" si="35"/>
        <v>3.1505987400403543</v>
      </c>
    </row>
    <row r="109" spans="1:21" x14ac:dyDescent="0.2">
      <c r="A109" s="13">
        <v>95</v>
      </c>
      <c r="B109" s="17">
        <f>Absterbeordnung!C103</f>
        <v>8069.3806630158842</v>
      </c>
      <c r="C109" s="18">
        <f t="shared" si="28"/>
        <v>0.15239954929176638</v>
      </c>
      <c r="D109" s="17">
        <f t="shared" si="29"/>
        <v>1229.7699761073156</v>
      </c>
      <c r="E109" s="17">
        <f>SUM(D109:$D$136)</f>
        <v>3912.8546520656887</v>
      </c>
      <c r="F109" s="19">
        <f t="shared" si="30"/>
        <v>3.1817776723183182</v>
      </c>
      <c r="G109" s="5"/>
      <c r="H109" s="17">
        <f>Absterbeordnung!C103</f>
        <v>8069.3806630158842</v>
      </c>
      <c r="I109" s="18">
        <f t="shared" si="31"/>
        <v>0.15239954929176638</v>
      </c>
      <c r="J109" s="17">
        <f t="shared" si="32"/>
        <v>1229.7699761073156</v>
      </c>
      <c r="K109" s="17">
        <f>SUM($J109:J$136)</f>
        <v>3912.8546520656887</v>
      </c>
      <c r="L109" s="19">
        <f t="shared" si="33"/>
        <v>3.1817776723183182</v>
      </c>
      <c r="N109" s="20">
        <v>95</v>
      </c>
      <c r="O109" s="6">
        <f t="shared" si="24"/>
        <v>114</v>
      </c>
      <c r="P109" s="20">
        <f t="shared" si="25"/>
        <v>8069.3806630158842</v>
      </c>
      <c r="Q109" s="20">
        <f t="shared" si="26"/>
        <v>8069.3806630158842</v>
      </c>
      <c r="R109" s="5">
        <f t="shared" si="27"/>
        <v>76366.575872404908</v>
      </c>
      <c r="S109" s="5">
        <f t="shared" si="34"/>
        <v>93913322.186004892</v>
      </c>
      <c r="T109" s="20">
        <f>SUM(S109:$S$136)</f>
        <v>279434652.28436679</v>
      </c>
      <c r="U109" s="6">
        <f t="shared" si="35"/>
        <v>2.9754527449355694</v>
      </c>
    </row>
    <row r="110" spans="1:21" x14ac:dyDescent="0.2">
      <c r="A110" s="13">
        <v>96</v>
      </c>
      <c r="B110" s="17">
        <f>Absterbeordnung!C104</f>
        <v>5948.9373991925604</v>
      </c>
      <c r="C110" s="18">
        <f t="shared" si="28"/>
        <v>0.14941132283506506</v>
      </c>
      <c r="D110" s="17">
        <f t="shared" si="29"/>
        <v>888.83860627635192</v>
      </c>
      <c r="E110" s="17">
        <f>SUM(D110:$D$136)</f>
        <v>2683.0846759583733</v>
      </c>
      <c r="F110" s="19">
        <f t="shared" si="30"/>
        <v>3.0186410187544959</v>
      </c>
      <c r="G110" s="5"/>
      <c r="H110" s="17">
        <f>Absterbeordnung!C104</f>
        <v>5948.9373991925604</v>
      </c>
      <c r="I110" s="18">
        <f t="shared" si="31"/>
        <v>0.14941132283506506</v>
      </c>
      <c r="J110" s="17">
        <f t="shared" si="32"/>
        <v>888.83860627635192</v>
      </c>
      <c r="K110" s="17">
        <f>SUM($J110:J$136)</f>
        <v>2683.0846759583733</v>
      </c>
      <c r="L110" s="19">
        <f t="shared" si="33"/>
        <v>3.0186410187544959</v>
      </c>
      <c r="N110" s="20">
        <v>96</v>
      </c>
      <c r="O110" s="6">
        <f t="shared" ref="O110:O136" si="36">N110+$B$3</f>
        <v>115</v>
      </c>
      <c r="P110" s="20">
        <f t="shared" ref="P110:P136" si="37">B110</f>
        <v>5948.9373991925604</v>
      </c>
      <c r="Q110" s="20">
        <f t="shared" ref="Q110:Q136" si="38">B110</f>
        <v>5948.9373991925604</v>
      </c>
      <c r="R110" s="5">
        <f t="shared" ref="R110:R136" si="39">LOOKUP(N110,$O$14:$O$136,$Q$14:$Q$136)</f>
        <v>74155.889921502298</v>
      </c>
      <c r="S110" s="5">
        <f t="shared" si="34"/>
        <v>65912617.845010675</v>
      </c>
      <c r="T110" s="20">
        <f>SUM(S110:$S$136)</f>
        <v>185521330.09836173</v>
      </c>
      <c r="U110" s="6">
        <f t="shared" si="35"/>
        <v>2.8146557694704728</v>
      </c>
    </row>
    <row r="111" spans="1:21" x14ac:dyDescent="0.2">
      <c r="A111" s="13">
        <v>97</v>
      </c>
      <c r="B111" s="17">
        <f>Absterbeordnung!C105</f>
        <v>4266.3662833435228</v>
      </c>
      <c r="C111" s="18">
        <f t="shared" ref="C111:C136" si="40">1/(((1+($B$5/100))^A111))</f>
        <v>0.14648168905398534</v>
      </c>
      <c r="D111" s="17">
        <f t="shared" ref="D111:D136" si="41">B111*C111</f>
        <v>624.94453930713303</v>
      </c>
      <c r="E111" s="17">
        <f>SUM(D111:$D$136)</f>
        <v>1794.2460696820212</v>
      </c>
      <c r="F111" s="19">
        <f t="shared" ref="F111:F136" si="42">E111/D111</f>
        <v>2.8710484800319658</v>
      </c>
      <c r="G111" s="5"/>
      <c r="H111" s="17">
        <f>Absterbeordnung!C105</f>
        <v>4266.3662833435228</v>
      </c>
      <c r="I111" s="18">
        <f t="shared" ref="I111:I136" si="43">1/(((1+($B$5/100))^A111))</f>
        <v>0.14648168905398534</v>
      </c>
      <c r="J111" s="17">
        <f t="shared" ref="J111:J136" si="44">H111*I111</f>
        <v>624.94453930713303</v>
      </c>
      <c r="K111" s="17">
        <f>SUM($J111:J$136)</f>
        <v>1794.2460696820212</v>
      </c>
      <c r="L111" s="19">
        <f t="shared" ref="L111:L136" si="45">K111/J111</f>
        <v>2.8710484800319658</v>
      </c>
      <c r="N111" s="20">
        <v>97</v>
      </c>
      <c r="O111" s="6">
        <f t="shared" si="36"/>
        <v>116</v>
      </c>
      <c r="P111" s="20">
        <f t="shared" si="37"/>
        <v>4266.3662833435228</v>
      </c>
      <c r="Q111" s="20">
        <f t="shared" si="38"/>
        <v>4266.3662833435228</v>
      </c>
      <c r="R111" s="5">
        <f t="shared" si="39"/>
        <v>71743.412586550883</v>
      </c>
      <c r="S111" s="5">
        <f t="shared" ref="S111:S136" si="46">P111*R111*I111</f>
        <v>44835653.927223615</v>
      </c>
      <c r="T111" s="20">
        <f>SUM(S111:$S$136)</f>
        <v>119608712.25335109</v>
      </c>
      <c r="U111" s="6">
        <f t="shared" ref="U111:U136" si="47">T111/S111</f>
        <v>2.6677142358065677</v>
      </c>
    </row>
    <row r="112" spans="1:21" x14ac:dyDescent="0.2">
      <c r="A112" s="13">
        <v>98</v>
      </c>
      <c r="B112" s="17">
        <f>Absterbeordnung!C106</f>
        <v>2972.5693990391733</v>
      </c>
      <c r="C112" s="18">
        <f t="shared" si="40"/>
        <v>0.14360949907253467</v>
      </c>
      <c r="D112" s="17">
        <f t="shared" si="41"/>
        <v>426.88920235436109</v>
      </c>
      <c r="E112" s="17">
        <f>SUM(D112:$D$136)</f>
        <v>1169.3015303748887</v>
      </c>
      <c r="F112" s="19">
        <f t="shared" si="42"/>
        <v>2.7391218234755219</v>
      </c>
      <c r="G112" s="5"/>
      <c r="H112" s="17">
        <f>Absterbeordnung!C106</f>
        <v>2972.5693990391733</v>
      </c>
      <c r="I112" s="18">
        <f t="shared" si="43"/>
        <v>0.14360949907253467</v>
      </c>
      <c r="J112" s="17">
        <f t="shared" si="44"/>
        <v>426.88920235436109</v>
      </c>
      <c r="K112" s="17">
        <f>SUM($J112:J$136)</f>
        <v>1169.3015303748887</v>
      </c>
      <c r="L112" s="19">
        <f t="shared" si="45"/>
        <v>2.7391218234755219</v>
      </c>
      <c r="N112" s="20">
        <v>98</v>
      </c>
      <c r="O112" s="6">
        <f t="shared" si="36"/>
        <v>117</v>
      </c>
      <c r="P112" s="20">
        <f t="shared" si="37"/>
        <v>2972.5693990391733</v>
      </c>
      <c r="Q112" s="20">
        <f t="shared" si="38"/>
        <v>2972.5693990391733</v>
      </c>
      <c r="R112" s="5">
        <f t="shared" si="39"/>
        <v>69084.450090595739</v>
      </c>
      <c r="S112" s="5">
        <f t="shared" si="46"/>
        <v>29491405.794264086</v>
      </c>
      <c r="T112" s="20">
        <f>SUM(S112:$S$136)</f>
        <v>74773058.32612747</v>
      </c>
      <c r="U112" s="6">
        <f t="shared" si="47"/>
        <v>2.535418584239562</v>
      </c>
    </row>
    <row r="113" spans="1:21" x14ac:dyDescent="0.2">
      <c r="A113" s="13">
        <v>99</v>
      </c>
      <c r="B113" s="17">
        <f>Absterbeordnung!C107</f>
        <v>2009.5396137254816</v>
      </c>
      <c r="C113" s="18">
        <f t="shared" si="40"/>
        <v>0.14079362654170063</v>
      </c>
      <c r="D113" s="17">
        <f t="shared" si="41"/>
        <v>282.93036989561881</v>
      </c>
      <c r="E113" s="17">
        <f>SUM(D113:$D$136)</f>
        <v>742.41232802052718</v>
      </c>
      <c r="F113" s="19">
        <f t="shared" si="42"/>
        <v>2.6240107355545628</v>
      </c>
      <c r="G113" s="5"/>
      <c r="H113" s="17">
        <f>Absterbeordnung!C107</f>
        <v>2009.5396137254816</v>
      </c>
      <c r="I113" s="18">
        <f t="shared" si="43"/>
        <v>0.14079362654170063</v>
      </c>
      <c r="J113" s="17">
        <f t="shared" si="44"/>
        <v>282.93036989561881</v>
      </c>
      <c r="K113" s="17">
        <f>SUM($J113:J$136)</f>
        <v>742.41232802052718</v>
      </c>
      <c r="L113" s="19">
        <f t="shared" si="45"/>
        <v>2.6240107355545628</v>
      </c>
      <c r="N113" s="20">
        <v>99</v>
      </c>
      <c r="O113" s="6">
        <f t="shared" si="36"/>
        <v>118</v>
      </c>
      <c r="P113" s="20">
        <f t="shared" si="37"/>
        <v>2009.5396137254816</v>
      </c>
      <c r="Q113" s="20">
        <f t="shared" si="38"/>
        <v>2009.5396137254816</v>
      </c>
      <c r="R113" s="5">
        <f t="shared" si="39"/>
        <v>66178.333381313656</v>
      </c>
      <c r="S113" s="5">
        <f t="shared" si="46"/>
        <v>18723860.342650648</v>
      </c>
      <c r="T113" s="20">
        <f>SUM(S113:$S$136)</f>
        <v>45281652.531863391</v>
      </c>
      <c r="U113" s="6">
        <f t="shared" si="47"/>
        <v>2.4183929864461424</v>
      </c>
    </row>
    <row r="114" spans="1:21" x14ac:dyDescent="0.2">
      <c r="A114" s="13">
        <v>100</v>
      </c>
      <c r="B114" s="17">
        <f>Absterbeordnung!C108</f>
        <v>1316.3986443070662</v>
      </c>
      <c r="C114" s="18">
        <f t="shared" si="40"/>
        <v>0.13803296719774574</v>
      </c>
      <c r="D114" s="17">
        <f t="shared" si="41"/>
        <v>181.70641088879424</v>
      </c>
      <c r="E114" s="17">
        <f>SUM(D114:$D$136)</f>
        <v>459.48195812490854</v>
      </c>
      <c r="F114" s="19">
        <f t="shared" si="42"/>
        <v>2.5287052662446521</v>
      </c>
      <c r="G114" s="5"/>
      <c r="H114" s="17">
        <f>Absterbeordnung!C108</f>
        <v>1316.3986443070662</v>
      </c>
      <c r="I114" s="18">
        <f t="shared" si="43"/>
        <v>0.13803296719774574</v>
      </c>
      <c r="J114" s="17">
        <f t="shared" si="44"/>
        <v>181.70641088879424</v>
      </c>
      <c r="K114" s="17">
        <f>SUM($J114:J$136)</f>
        <v>459.48195812490854</v>
      </c>
      <c r="L114" s="19">
        <f t="shared" si="45"/>
        <v>2.5287052662446521</v>
      </c>
      <c r="N114" s="20">
        <v>100</v>
      </c>
      <c r="O114" s="6">
        <f t="shared" si="36"/>
        <v>119</v>
      </c>
      <c r="P114" s="20">
        <f t="shared" si="37"/>
        <v>1316.3986443070662</v>
      </c>
      <c r="Q114" s="20">
        <f t="shared" si="38"/>
        <v>1316.3986443070662</v>
      </c>
      <c r="R114" s="5">
        <f t="shared" si="39"/>
        <v>62954.497929231351</v>
      </c>
      <c r="S114" s="5">
        <f t="shared" si="46"/>
        <v>11439235.868026659</v>
      </c>
      <c r="T114" s="20">
        <f>SUM(S114:$S$136)</f>
        <v>26557792.189212739</v>
      </c>
      <c r="U114" s="6">
        <f t="shared" si="47"/>
        <v>2.3216404046220727</v>
      </c>
    </row>
    <row r="115" spans="1:21" x14ac:dyDescent="0.2">
      <c r="A115" s="13">
        <v>101</v>
      </c>
      <c r="B115" s="17">
        <f>Absterbeordnung!C109</f>
        <v>862.15462106522455</v>
      </c>
      <c r="C115" s="18">
        <f t="shared" si="40"/>
        <v>0.13532643842916248</v>
      </c>
      <c r="D115" s="17">
        <f t="shared" si="41"/>
        <v>116.67231424400102</v>
      </c>
      <c r="E115" s="17">
        <f>SUM(D115:$D$136)</f>
        <v>277.77554723611428</v>
      </c>
      <c r="F115" s="19">
        <f t="shared" si="42"/>
        <v>2.3808180118480573</v>
      </c>
      <c r="G115" s="5"/>
      <c r="H115" s="17">
        <f>Absterbeordnung!C109</f>
        <v>862.15462106522455</v>
      </c>
      <c r="I115" s="18">
        <f t="shared" si="43"/>
        <v>0.13532643842916248</v>
      </c>
      <c r="J115" s="17">
        <f t="shared" si="44"/>
        <v>116.67231424400102</v>
      </c>
      <c r="K115" s="17">
        <f>SUM($J115:J$136)</f>
        <v>277.77554723611428</v>
      </c>
      <c r="L115" s="19">
        <f t="shared" si="45"/>
        <v>2.3808180118480573</v>
      </c>
      <c r="N115" s="20">
        <v>101</v>
      </c>
      <c r="O115" s="6">
        <f t="shared" si="36"/>
        <v>120</v>
      </c>
      <c r="P115" s="20">
        <f t="shared" si="37"/>
        <v>862.15462106522455</v>
      </c>
      <c r="Q115" s="20">
        <f t="shared" si="38"/>
        <v>862.15462106522455</v>
      </c>
      <c r="R115" s="5">
        <f t="shared" si="39"/>
        <v>59445.169466110332</v>
      </c>
      <c r="S115" s="5">
        <f t="shared" si="46"/>
        <v>6935605.492237919</v>
      </c>
      <c r="T115" s="20">
        <f>SUM(S115:$S$136)</f>
        <v>15118556.321186081</v>
      </c>
      <c r="U115" s="6">
        <f t="shared" si="47"/>
        <v>2.1798466389280975</v>
      </c>
    </row>
    <row r="116" spans="1:21" x14ac:dyDescent="0.2">
      <c r="A116" s="21">
        <v>102</v>
      </c>
      <c r="B116" s="17">
        <f>Absterbeordnung!C110</f>
        <v>533.18357724452369</v>
      </c>
      <c r="C116" s="18">
        <f t="shared" si="40"/>
        <v>0.13267297885212007</v>
      </c>
      <c r="D116" s="17">
        <f t="shared" si="41"/>
        <v>70.739053468060419</v>
      </c>
      <c r="E116" s="17">
        <f>SUM(D116:$D$136)</f>
        <v>161.10323299211328</v>
      </c>
      <c r="F116" s="19">
        <f t="shared" si="42"/>
        <v>2.2774298650299785</v>
      </c>
      <c r="G116" s="5"/>
      <c r="H116" s="17">
        <f>Absterbeordnung!C110</f>
        <v>533.18357724452369</v>
      </c>
      <c r="I116" s="18">
        <f t="shared" si="43"/>
        <v>0.13267297885212007</v>
      </c>
      <c r="J116" s="17">
        <f t="shared" si="44"/>
        <v>70.739053468060419</v>
      </c>
      <c r="K116" s="17">
        <f>SUM($J116:J$136)</f>
        <v>161.10323299211328</v>
      </c>
      <c r="L116" s="19">
        <f t="shared" si="45"/>
        <v>2.2774298650299785</v>
      </c>
      <c r="N116" s="6">
        <v>102</v>
      </c>
      <c r="O116" s="6">
        <f t="shared" si="36"/>
        <v>121</v>
      </c>
      <c r="P116" s="20">
        <f t="shared" si="37"/>
        <v>533.18357724452369</v>
      </c>
      <c r="Q116" s="20">
        <f t="shared" si="38"/>
        <v>533.18357724452369</v>
      </c>
      <c r="R116" s="5">
        <f t="shared" si="39"/>
        <v>55603.577420828471</v>
      </c>
      <c r="S116" s="5">
        <f t="shared" si="46"/>
        <v>3933344.4361874224</v>
      </c>
      <c r="T116" s="20">
        <f>SUM(S116:$S$136)</f>
        <v>8182950.8289481597</v>
      </c>
      <c r="U116" s="6">
        <f t="shared" si="47"/>
        <v>2.0804053552146748</v>
      </c>
    </row>
    <row r="117" spans="1:21" x14ac:dyDescent="0.2">
      <c r="A117" s="21">
        <v>103</v>
      </c>
      <c r="B117" s="17">
        <f>Absterbeordnung!C111</f>
        <v>318.39117270313648</v>
      </c>
      <c r="C117" s="18">
        <f t="shared" si="40"/>
        <v>0.13007154789423539</v>
      </c>
      <c r="D117" s="17">
        <f t="shared" si="41"/>
        <v>41.413632669357789</v>
      </c>
      <c r="E117" s="17">
        <f>SUM(D117:$D$136)</f>
        <v>90.36417952405283</v>
      </c>
      <c r="F117" s="19">
        <f t="shared" si="42"/>
        <v>2.1819911391379549</v>
      </c>
      <c r="G117" s="5"/>
      <c r="H117" s="17">
        <f>Absterbeordnung!C111</f>
        <v>318.39117270313648</v>
      </c>
      <c r="I117" s="18">
        <f t="shared" si="43"/>
        <v>0.13007154789423539</v>
      </c>
      <c r="J117" s="17">
        <f t="shared" si="44"/>
        <v>41.413632669357789</v>
      </c>
      <c r="K117" s="17">
        <f>SUM($J117:J$136)</f>
        <v>90.36417952405283</v>
      </c>
      <c r="L117" s="19">
        <f t="shared" si="45"/>
        <v>2.1819911391379549</v>
      </c>
      <c r="N117" s="6">
        <v>103</v>
      </c>
      <c r="O117" s="6">
        <f t="shared" si="36"/>
        <v>122</v>
      </c>
      <c r="P117" s="20">
        <f t="shared" si="37"/>
        <v>318.39117270313648</v>
      </c>
      <c r="Q117" s="20">
        <f t="shared" si="38"/>
        <v>318.39117270313648</v>
      </c>
      <c r="R117" s="5">
        <f t="shared" si="39"/>
        <v>51619.140699015501</v>
      </c>
      <c r="S117" s="5">
        <f t="shared" si="46"/>
        <v>2137736.1316169244</v>
      </c>
      <c r="T117" s="20">
        <f>SUM(S117:$S$136)</f>
        <v>4249606.3927607378</v>
      </c>
      <c r="U117" s="6">
        <f t="shared" si="47"/>
        <v>1.9879003446260008</v>
      </c>
    </row>
    <row r="118" spans="1:21" x14ac:dyDescent="0.2">
      <c r="A118" s="21">
        <v>104</v>
      </c>
      <c r="B118" s="17">
        <f>Absterbeordnung!C112</f>
        <v>183.34375253701353</v>
      </c>
      <c r="C118" s="18">
        <f t="shared" si="40"/>
        <v>0.12752112538650526</v>
      </c>
      <c r="D118" s="17">
        <f t="shared" si="41"/>
        <v>23.380201656104894</v>
      </c>
      <c r="E118" s="17">
        <f>SUM(D118:$D$136)</f>
        <v>48.950546854695041</v>
      </c>
      <c r="F118" s="19">
        <f t="shared" si="42"/>
        <v>2.0936751348298732</v>
      </c>
      <c r="G118" s="5"/>
      <c r="H118" s="17">
        <f>Absterbeordnung!C112</f>
        <v>183.34375253701353</v>
      </c>
      <c r="I118" s="18">
        <f t="shared" si="43"/>
        <v>0.12752112538650526</v>
      </c>
      <c r="J118" s="17">
        <f t="shared" si="44"/>
        <v>23.380201656104894</v>
      </c>
      <c r="K118" s="17">
        <f>SUM($J118:J$136)</f>
        <v>48.950546854695041</v>
      </c>
      <c r="L118" s="19">
        <f t="shared" si="45"/>
        <v>2.0936751348298732</v>
      </c>
      <c r="N118" s="6">
        <v>104</v>
      </c>
      <c r="O118" s="6">
        <f t="shared" si="36"/>
        <v>123</v>
      </c>
      <c r="P118" s="20">
        <f t="shared" si="37"/>
        <v>183.34375253701353</v>
      </c>
      <c r="Q118" s="20">
        <f t="shared" si="38"/>
        <v>183.34375253701353</v>
      </c>
      <c r="R118" s="5">
        <f t="shared" si="39"/>
        <v>47470.947138025229</v>
      </c>
      <c r="S118" s="5">
        <f t="shared" si="46"/>
        <v>1109880.3168933254</v>
      </c>
      <c r="T118" s="20">
        <f>SUM(S118:$S$136)</f>
        <v>2111870.2611438134</v>
      </c>
      <c r="U118" s="6">
        <f t="shared" si="47"/>
        <v>1.9027909847569562</v>
      </c>
    </row>
    <row r="119" spans="1:21" x14ac:dyDescent="0.2">
      <c r="A119" s="21">
        <v>105</v>
      </c>
      <c r="B119" s="17">
        <f>Absterbeordnung!C113</f>
        <v>101.67642046765909</v>
      </c>
      <c r="C119" s="18">
        <f t="shared" si="40"/>
        <v>0.12502071116324046</v>
      </c>
      <c r="D119" s="17">
        <f t="shared" si="41"/>
        <v>12.711658395399397</v>
      </c>
      <c r="E119" s="17">
        <f>SUM(D119:$D$136)</f>
        <v>25.57034519859015</v>
      </c>
      <c r="F119" s="19">
        <f t="shared" si="42"/>
        <v>2.0115664221943352</v>
      </c>
      <c r="G119" s="5"/>
      <c r="H119" s="17">
        <f>Absterbeordnung!C113</f>
        <v>101.67642046765909</v>
      </c>
      <c r="I119" s="18">
        <f t="shared" si="43"/>
        <v>0.12502071116324046</v>
      </c>
      <c r="J119" s="17">
        <f t="shared" si="44"/>
        <v>12.711658395399397</v>
      </c>
      <c r="K119" s="17">
        <f>SUM($J119:J$136)</f>
        <v>25.57034519859015</v>
      </c>
      <c r="L119" s="19">
        <f t="shared" si="45"/>
        <v>2.0115664221943352</v>
      </c>
      <c r="N119" s="6">
        <v>105</v>
      </c>
      <c r="O119" s="6">
        <f t="shared" si="36"/>
        <v>124</v>
      </c>
      <c r="P119" s="20">
        <f t="shared" si="37"/>
        <v>101.67642046765909</v>
      </c>
      <c r="Q119" s="20">
        <f t="shared" si="38"/>
        <v>101.67642046765909</v>
      </c>
      <c r="R119" s="5">
        <f t="shared" si="39"/>
        <v>43349.299937779746</v>
      </c>
      <c r="S119" s="5">
        <f t="shared" si="46"/>
        <v>551041.49248876446</v>
      </c>
      <c r="T119" s="20">
        <f>SUM(S119:$S$136)</f>
        <v>1001989.944250488</v>
      </c>
      <c r="U119" s="6">
        <f t="shared" si="47"/>
        <v>1.8183566172576708</v>
      </c>
    </row>
    <row r="120" spans="1:21" x14ac:dyDescent="0.2">
      <c r="A120" s="21">
        <v>106</v>
      </c>
      <c r="B120" s="17">
        <f>Absterbeordnung!C114</f>
        <v>54.231498938491917</v>
      </c>
      <c r="C120" s="18">
        <f t="shared" si="40"/>
        <v>0.12256932466984359</v>
      </c>
      <c r="D120" s="17">
        <f t="shared" si="41"/>
        <v>6.6471182007242939</v>
      </c>
      <c r="E120" s="17">
        <f>SUM(D120:$D$136)</f>
        <v>12.85868680319075</v>
      </c>
      <c r="F120" s="19">
        <f t="shared" si="42"/>
        <v>1.9344754245215048</v>
      </c>
      <c r="G120" s="5"/>
      <c r="H120" s="17">
        <f>Absterbeordnung!C114</f>
        <v>54.231498938491917</v>
      </c>
      <c r="I120" s="18">
        <f t="shared" si="43"/>
        <v>0.12256932466984359</v>
      </c>
      <c r="J120" s="17">
        <f t="shared" si="44"/>
        <v>6.6471182007242939</v>
      </c>
      <c r="K120" s="17">
        <f>SUM($J120:J$136)</f>
        <v>12.85868680319075</v>
      </c>
      <c r="L120" s="19">
        <f t="shared" si="45"/>
        <v>1.9344754245215048</v>
      </c>
      <c r="N120" s="6">
        <v>106</v>
      </c>
      <c r="O120" s="6">
        <f t="shared" si="36"/>
        <v>125</v>
      </c>
      <c r="P120" s="20">
        <f t="shared" si="37"/>
        <v>54.231498938491917</v>
      </c>
      <c r="Q120" s="20">
        <f t="shared" si="38"/>
        <v>54.231498938491917</v>
      </c>
      <c r="R120" s="5">
        <f t="shared" si="39"/>
        <v>38979.065676118764</v>
      </c>
      <c r="S120" s="5">
        <f t="shared" si="46"/>
        <v>259098.45690295662</v>
      </c>
      <c r="T120" s="20">
        <f>SUM(S120:$S$136)</f>
        <v>450948.45176172355</v>
      </c>
      <c r="U120" s="6">
        <f t="shared" si="47"/>
        <v>1.7404520935862728</v>
      </c>
    </row>
    <row r="121" spans="1:21" x14ac:dyDescent="0.2">
      <c r="A121" s="21">
        <v>107</v>
      </c>
      <c r="B121" s="17">
        <f>Absterbeordnung!C115</f>
        <v>27.783591689942799</v>
      </c>
      <c r="C121" s="18">
        <f t="shared" si="40"/>
        <v>0.12016600457827803</v>
      </c>
      <c r="D121" s="17">
        <f t="shared" si="41"/>
        <v>3.338643206214674</v>
      </c>
      <c r="E121" s="17">
        <f>SUM(D121:$D$136)</f>
        <v>6.2115686024664578</v>
      </c>
      <c r="F121" s="19">
        <f t="shared" si="42"/>
        <v>1.860506864256718</v>
      </c>
      <c r="G121" s="5"/>
      <c r="H121" s="17">
        <f>Absterbeordnung!C115</f>
        <v>27.783591689942799</v>
      </c>
      <c r="I121" s="18">
        <f t="shared" si="43"/>
        <v>0.12016600457827803</v>
      </c>
      <c r="J121" s="17">
        <f t="shared" si="44"/>
        <v>3.338643206214674</v>
      </c>
      <c r="K121" s="17">
        <f>SUM($J121:J$136)</f>
        <v>6.2115686024664578</v>
      </c>
      <c r="L121" s="19">
        <f t="shared" si="45"/>
        <v>1.860506864256718</v>
      </c>
      <c r="N121" s="6">
        <v>107</v>
      </c>
      <c r="O121" s="6">
        <f t="shared" si="36"/>
        <v>126</v>
      </c>
      <c r="P121" s="20">
        <f t="shared" si="37"/>
        <v>27.783591689942799</v>
      </c>
      <c r="Q121" s="20">
        <f t="shared" si="38"/>
        <v>27.783591689942799</v>
      </c>
      <c r="R121" s="5">
        <f t="shared" si="39"/>
        <v>34384.303857570572</v>
      </c>
      <c r="S121" s="5">
        <f t="shared" si="46"/>
        <v>114796.92247449899</v>
      </c>
      <c r="T121" s="20">
        <f>SUM(S121:$S$136)</f>
        <v>191849.99485876688</v>
      </c>
      <c r="U121" s="6">
        <f t="shared" si="47"/>
        <v>1.6712120039749712</v>
      </c>
    </row>
    <row r="122" spans="1:21" x14ac:dyDescent="0.2">
      <c r="A122" s="21">
        <v>108</v>
      </c>
      <c r="B122" s="17">
        <f>Absterbeordnung!C116</f>
        <v>13.653964815974563</v>
      </c>
      <c r="C122" s="18">
        <f t="shared" si="40"/>
        <v>0.11780980841007649</v>
      </c>
      <c r="D122" s="17">
        <f t="shared" si="41"/>
        <v>1.6085709790078886</v>
      </c>
      <c r="E122" s="17">
        <f>SUM(D122:$D$136)</f>
        <v>2.8729253962517838</v>
      </c>
      <c r="F122" s="19">
        <f t="shared" si="42"/>
        <v>1.7860109586359103</v>
      </c>
      <c r="G122" s="5"/>
      <c r="H122" s="17">
        <f>Absterbeordnung!C116</f>
        <v>13.653964815974563</v>
      </c>
      <c r="I122" s="18">
        <f t="shared" si="43"/>
        <v>0.11780980841007649</v>
      </c>
      <c r="J122" s="17">
        <f t="shared" si="44"/>
        <v>1.6085709790078886</v>
      </c>
      <c r="K122" s="17">
        <f>SUM($J122:J$136)</f>
        <v>2.8729253962517838</v>
      </c>
      <c r="L122" s="19">
        <f t="shared" si="45"/>
        <v>1.7860109586359103</v>
      </c>
      <c r="N122" s="6">
        <v>108</v>
      </c>
      <c r="O122" s="6">
        <f t="shared" si="36"/>
        <v>127</v>
      </c>
      <c r="P122" s="20">
        <f t="shared" si="37"/>
        <v>13.653964815974563</v>
      </c>
      <c r="Q122" s="20">
        <f t="shared" si="38"/>
        <v>13.653964815974563</v>
      </c>
      <c r="R122" s="5">
        <f t="shared" si="39"/>
        <v>29861.83860852247</v>
      </c>
      <c r="S122" s="5">
        <f t="shared" si="46"/>
        <v>48034.886965486556</v>
      </c>
      <c r="T122" s="20">
        <f>SUM(S122:$S$136)</f>
        <v>77053.072384267885</v>
      </c>
      <c r="U122" s="6">
        <f t="shared" si="47"/>
        <v>1.6041064578674062</v>
      </c>
    </row>
    <row r="123" spans="1:21" x14ac:dyDescent="0.2">
      <c r="A123" s="21">
        <v>109</v>
      </c>
      <c r="B123" s="17">
        <f>Absterbeordnung!C117</f>
        <v>6.4282236024368089</v>
      </c>
      <c r="C123" s="18">
        <f t="shared" si="40"/>
        <v>0.11549981216674166</v>
      </c>
      <c r="D123" s="17">
        <f t="shared" si="41"/>
        <v>0.74245861864726681</v>
      </c>
      <c r="E123" s="17">
        <f>SUM(D123:$D$136)</f>
        <v>1.2643544172438956</v>
      </c>
      <c r="F123" s="19">
        <f t="shared" si="42"/>
        <v>1.702929140411225</v>
      </c>
      <c r="G123" s="5"/>
      <c r="H123" s="17">
        <f>Absterbeordnung!C117</f>
        <v>6.4282236024368089</v>
      </c>
      <c r="I123" s="18">
        <f t="shared" si="43"/>
        <v>0.11549981216674166</v>
      </c>
      <c r="J123" s="17">
        <f t="shared" si="44"/>
        <v>0.74245861864726681</v>
      </c>
      <c r="K123" s="17">
        <f>SUM($J123:J$136)</f>
        <v>1.2643544172438956</v>
      </c>
      <c r="L123" s="19">
        <f t="shared" si="45"/>
        <v>1.702929140411225</v>
      </c>
      <c r="N123" s="6">
        <v>109</v>
      </c>
      <c r="O123" s="6">
        <f t="shared" si="36"/>
        <v>128</v>
      </c>
      <c r="P123" s="20">
        <f t="shared" si="37"/>
        <v>6.4282236024368089</v>
      </c>
      <c r="Q123" s="20">
        <f t="shared" si="38"/>
        <v>6.4282236024368089</v>
      </c>
      <c r="R123" s="5">
        <f t="shared" si="39"/>
        <v>25435.573445182497</v>
      </c>
      <c r="S123" s="5">
        <f t="shared" si="46"/>
        <v>18884.860724611299</v>
      </c>
      <c r="T123" s="20">
        <f>SUM(S123:$S$136)</f>
        <v>29018.185418781333</v>
      </c>
      <c r="U123" s="6">
        <f t="shared" si="47"/>
        <v>1.5365845606138886</v>
      </c>
    </row>
    <row r="124" spans="1:21" x14ac:dyDescent="0.2">
      <c r="A124" s="21">
        <v>110</v>
      </c>
      <c r="B124" s="17">
        <f>Absterbeordnung!C118</f>
        <v>2.8954306483354331</v>
      </c>
      <c r="C124" s="18">
        <f t="shared" si="40"/>
        <v>0.11323510996739378</v>
      </c>
      <c r="D124" s="17">
        <f t="shared" si="41"/>
        <v>0.32786440786722504</v>
      </c>
      <c r="E124" s="17">
        <f>SUM(D124:$D$136)</f>
        <v>0.52189579859662871</v>
      </c>
      <c r="F124" s="19">
        <f t="shared" si="42"/>
        <v>1.5918037642194465</v>
      </c>
      <c r="G124" s="5"/>
      <c r="H124" s="17">
        <f>Absterbeordnung!C118</f>
        <v>2.8954306483354331</v>
      </c>
      <c r="I124" s="18">
        <f t="shared" si="43"/>
        <v>0.11323510996739378</v>
      </c>
      <c r="J124" s="17">
        <f t="shared" si="44"/>
        <v>0.32786440786722504</v>
      </c>
      <c r="K124" s="17">
        <f>SUM($J124:J$136)</f>
        <v>0.52189579859662871</v>
      </c>
      <c r="L124" s="19">
        <f t="shared" si="45"/>
        <v>1.5918037642194465</v>
      </c>
      <c r="N124" s="6">
        <v>110</v>
      </c>
      <c r="O124" s="6">
        <f t="shared" si="36"/>
        <v>129</v>
      </c>
      <c r="P124" s="20">
        <f t="shared" si="37"/>
        <v>2.8954306483354331</v>
      </c>
      <c r="Q124" s="20">
        <f t="shared" si="38"/>
        <v>2.8954306483354331</v>
      </c>
      <c r="R124" s="5">
        <f t="shared" si="39"/>
        <v>21277.825939087881</v>
      </c>
      <c r="S124" s="5">
        <f t="shared" si="46"/>
        <v>6976.2418022209295</v>
      </c>
      <c r="T124" s="20">
        <f>SUM(S124:$S$136)</f>
        <v>10133.324694170038</v>
      </c>
      <c r="U124" s="6">
        <f t="shared" si="47"/>
        <v>1.4525478017324502</v>
      </c>
    </row>
    <row r="125" spans="1:21" x14ac:dyDescent="0.2">
      <c r="A125" s="21">
        <v>111</v>
      </c>
      <c r="B125" s="17">
        <f>Absterbeordnung!C119</f>
        <v>1.2461018702690498</v>
      </c>
      <c r="C125" s="18">
        <f t="shared" si="40"/>
        <v>0.11101481369352335</v>
      </c>
      <c r="D125" s="17">
        <f t="shared" si="41"/>
        <v>0.13833576697106958</v>
      </c>
      <c r="E125" s="17">
        <f>SUM(D125:$D$136)</f>
        <v>0.19403139072940373</v>
      </c>
      <c r="F125" s="19">
        <f t="shared" si="42"/>
        <v>1.4026118839532069</v>
      </c>
      <c r="G125" s="25"/>
      <c r="H125" s="17">
        <f>Absterbeordnung!C119</f>
        <v>1.2461018702690498</v>
      </c>
      <c r="I125" s="18">
        <f t="shared" si="43"/>
        <v>0.11101481369352335</v>
      </c>
      <c r="J125" s="17">
        <f t="shared" si="44"/>
        <v>0.13833576697106958</v>
      </c>
      <c r="K125" s="17">
        <f>SUM($J125:J$136)</f>
        <v>0.19403139072940373</v>
      </c>
      <c r="L125" s="19">
        <f t="shared" si="45"/>
        <v>1.4026118839532069</v>
      </c>
      <c r="N125" s="6">
        <v>111</v>
      </c>
      <c r="O125" s="6">
        <f t="shared" si="36"/>
        <v>130</v>
      </c>
      <c r="P125" s="20">
        <f t="shared" si="37"/>
        <v>1.2461018702690498</v>
      </c>
      <c r="Q125" s="20">
        <f t="shared" si="38"/>
        <v>1.2461018702690498</v>
      </c>
      <c r="R125" s="5">
        <f t="shared" si="39"/>
        <v>17290.361602389836</v>
      </c>
      <c r="S125" s="5">
        <f t="shared" si="46"/>
        <v>2391.8754334737291</v>
      </c>
      <c r="T125" s="20">
        <f>SUM(S125:$S$136)</f>
        <v>3157.0828919491073</v>
      </c>
      <c r="U125" s="6">
        <f t="shared" si="47"/>
        <v>1.319919443866717</v>
      </c>
    </row>
    <row r="126" spans="1:21" x14ac:dyDescent="0.2">
      <c r="A126" s="21">
        <v>112</v>
      </c>
      <c r="B126" s="17">
        <f>Absterbeordnung!C120</f>
        <v>0.51172933001836962</v>
      </c>
      <c r="C126" s="18">
        <f t="shared" si="40"/>
        <v>0.10883805264070914</v>
      </c>
      <c r="D126" s="17">
        <f t="shared" si="41"/>
        <v>5.5695623758334131E-2</v>
      </c>
      <c r="E126" s="17">
        <f>SUM(D126:$D$136)</f>
        <v>5.5695623758334131E-2</v>
      </c>
      <c r="F126" s="19">
        <f t="shared" si="42"/>
        <v>1</v>
      </c>
      <c r="G126" s="5"/>
      <c r="H126" s="17">
        <f>Absterbeordnung!C120</f>
        <v>0.51172933001836962</v>
      </c>
      <c r="I126" s="18">
        <f t="shared" si="43"/>
        <v>0.10883805264070914</v>
      </c>
      <c r="J126" s="17">
        <f t="shared" si="44"/>
        <v>5.5695623758334131E-2</v>
      </c>
      <c r="K126" s="17">
        <f>SUM($J126:J$136)</f>
        <v>5.5695623758334131E-2</v>
      </c>
      <c r="L126" s="19">
        <f t="shared" si="45"/>
        <v>1</v>
      </c>
      <c r="N126" s="6">
        <v>112</v>
      </c>
      <c r="O126" s="6">
        <f t="shared" si="36"/>
        <v>131</v>
      </c>
      <c r="P126" s="20">
        <f t="shared" si="37"/>
        <v>0.51172933001836962</v>
      </c>
      <c r="Q126" s="20">
        <f t="shared" si="38"/>
        <v>0.51172933001836962</v>
      </c>
      <c r="R126" s="5">
        <f t="shared" si="39"/>
        <v>13739.094866692732</v>
      </c>
      <c r="S126" s="5">
        <f t="shared" si="46"/>
        <v>765.2074584753783</v>
      </c>
      <c r="T126" s="20">
        <f>SUM(S126:$S$136)</f>
        <v>765.2074584753783</v>
      </c>
      <c r="U126" s="6">
        <f t="shared" si="47"/>
        <v>1</v>
      </c>
    </row>
    <row r="127" spans="1:21" x14ac:dyDescent="0.2">
      <c r="A127" s="21">
        <v>113</v>
      </c>
      <c r="B127" s="17">
        <f>Absterbeordnung!C121</f>
        <v>0</v>
      </c>
      <c r="C127" s="18">
        <f t="shared" si="40"/>
        <v>0.10670397317716583</v>
      </c>
      <c r="D127" s="17">
        <f t="shared" si="41"/>
        <v>0</v>
      </c>
      <c r="E127" s="17">
        <f>SUM(D127:$D$136)</f>
        <v>0</v>
      </c>
      <c r="F127" s="19" t="e">
        <f t="shared" si="42"/>
        <v>#DIV/0!</v>
      </c>
      <c r="G127" s="27"/>
      <c r="H127" s="17">
        <f>Absterbeordnung!C121</f>
        <v>0</v>
      </c>
      <c r="I127" s="18">
        <f t="shared" si="43"/>
        <v>0.10670397317716583</v>
      </c>
      <c r="J127" s="17">
        <f t="shared" si="44"/>
        <v>0</v>
      </c>
      <c r="K127" s="17">
        <f>SUM($J127:J$136)</f>
        <v>0</v>
      </c>
      <c r="L127" s="19" t="e">
        <f t="shared" si="45"/>
        <v>#DIV/0!</v>
      </c>
      <c r="N127" s="6">
        <v>113</v>
      </c>
      <c r="O127" s="6">
        <f t="shared" si="36"/>
        <v>132</v>
      </c>
      <c r="P127" s="20">
        <f t="shared" si="37"/>
        <v>0</v>
      </c>
      <c r="Q127" s="20">
        <f t="shared" si="38"/>
        <v>0</v>
      </c>
      <c r="R127" s="5">
        <f t="shared" si="39"/>
        <v>10661.663496993624</v>
      </c>
      <c r="S127" s="5">
        <f t="shared" si="46"/>
        <v>0</v>
      </c>
      <c r="T127" s="20">
        <f>SUM(S127:$S$136)</f>
        <v>0</v>
      </c>
      <c r="U127" s="6" t="e">
        <f t="shared" si="47"/>
        <v>#DIV/0!</v>
      </c>
    </row>
    <row r="128" spans="1:21" x14ac:dyDescent="0.2">
      <c r="A128" s="21">
        <v>114</v>
      </c>
      <c r="B128" s="17">
        <f>Absterbeordnung!C122</f>
        <v>0</v>
      </c>
      <c r="C128" s="18">
        <f t="shared" si="40"/>
        <v>0.10461173840898609</v>
      </c>
      <c r="D128" s="17">
        <f t="shared" si="41"/>
        <v>0</v>
      </c>
      <c r="E128" s="17">
        <f>SUM(D128:$D$136)</f>
        <v>0</v>
      </c>
      <c r="F128" s="19" t="e">
        <f t="shared" si="42"/>
        <v>#DIV/0!</v>
      </c>
      <c r="G128" s="27"/>
      <c r="H128" s="17">
        <f>Absterbeordnung!C122</f>
        <v>0</v>
      </c>
      <c r="I128" s="18">
        <f t="shared" si="43"/>
        <v>0.10461173840898609</v>
      </c>
      <c r="J128" s="17">
        <f t="shared" si="44"/>
        <v>0</v>
      </c>
      <c r="K128" s="17">
        <f>SUM($J128:J$136)</f>
        <v>0</v>
      </c>
      <c r="L128" s="19" t="e">
        <f t="shared" si="45"/>
        <v>#DIV/0!</v>
      </c>
      <c r="N128" s="6">
        <v>114</v>
      </c>
      <c r="O128" s="6">
        <f t="shared" si="36"/>
        <v>133</v>
      </c>
      <c r="P128" s="20">
        <f t="shared" si="37"/>
        <v>0</v>
      </c>
      <c r="Q128" s="20">
        <f t="shared" si="38"/>
        <v>0</v>
      </c>
      <c r="R128" s="5">
        <f t="shared" si="39"/>
        <v>8069.3806630158842</v>
      </c>
      <c r="S128" s="5">
        <f t="shared" si="46"/>
        <v>0</v>
      </c>
      <c r="T128" s="20">
        <f>SUM(S128:$S$136)</f>
        <v>0</v>
      </c>
      <c r="U128" s="6" t="e">
        <f t="shared" si="47"/>
        <v>#DIV/0!</v>
      </c>
    </row>
    <row r="129" spans="1:21" x14ac:dyDescent="0.2">
      <c r="A129" s="21">
        <v>115</v>
      </c>
      <c r="B129" s="17">
        <f>Absterbeordnung!C123</f>
        <v>0</v>
      </c>
      <c r="C129" s="18">
        <f t="shared" si="40"/>
        <v>0.10256052785194716</v>
      </c>
      <c r="D129" s="17">
        <f t="shared" si="41"/>
        <v>0</v>
      </c>
      <c r="E129" s="17">
        <f>SUM(D129:$D$136)</f>
        <v>0</v>
      </c>
      <c r="F129" s="19" t="e">
        <f t="shared" si="42"/>
        <v>#DIV/0!</v>
      </c>
      <c r="G129" s="27"/>
      <c r="H129" s="17">
        <f>Absterbeordnung!C123</f>
        <v>0</v>
      </c>
      <c r="I129" s="18">
        <f t="shared" si="43"/>
        <v>0.10256052785194716</v>
      </c>
      <c r="J129" s="17">
        <f t="shared" si="44"/>
        <v>0</v>
      </c>
      <c r="K129" s="17">
        <f>SUM($J129:J$136)</f>
        <v>0</v>
      </c>
      <c r="L129" s="19" t="e">
        <f t="shared" si="45"/>
        <v>#DIV/0!</v>
      </c>
      <c r="N129" s="6">
        <v>115</v>
      </c>
      <c r="O129" s="6">
        <f t="shared" si="36"/>
        <v>134</v>
      </c>
      <c r="P129" s="20">
        <f t="shared" si="37"/>
        <v>0</v>
      </c>
      <c r="Q129" s="20">
        <f t="shared" si="38"/>
        <v>0</v>
      </c>
      <c r="R129" s="5">
        <f t="shared" si="39"/>
        <v>5948.9373991925604</v>
      </c>
      <c r="S129" s="5">
        <f t="shared" si="46"/>
        <v>0</v>
      </c>
      <c r="T129" s="20">
        <f>SUM(S129:$S$136)</f>
        <v>0</v>
      </c>
      <c r="U129" s="6" t="e">
        <f t="shared" si="47"/>
        <v>#DIV/0!</v>
      </c>
    </row>
    <row r="130" spans="1:21" x14ac:dyDescent="0.2">
      <c r="A130" s="21">
        <v>116</v>
      </c>
      <c r="B130" s="17">
        <f>Absterbeordnung!C124</f>
        <v>0</v>
      </c>
      <c r="C130" s="18">
        <f t="shared" si="40"/>
        <v>0.1005495371097521</v>
      </c>
      <c r="D130" s="17">
        <f t="shared" si="41"/>
        <v>0</v>
      </c>
      <c r="E130" s="17">
        <f>SUM(D130:$D$136)</f>
        <v>0</v>
      </c>
      <c r="F130" s="19" t="e">
        <f t="shared" si="42"/>
        <v>#DIV/0!</v>
      </c>
      <c r="G130" s="27"/>
      <c r="H130" s="17">
        <f>Absterbeordnung!C124</f>
        <v>0</v>
      </c>
      <c r="I130" s="18">
        <f t="shared" si="43"/>
        <v>0.1005495371097521</v>
      </c>
      <c r="J130" s="17">
        <f t="shared" si="44"/>
        <v>0</v>
      </c>
      <c r="K130" s="17">
        <f>SUM($J130:J$136)</f>
        <v>0</v>
      </c>
      <c r="L130" s="19" t="e">
        <f t="shared" si="45"/>
        <v>#DIV/0!</v>
      </c>
      <c r="N130" s="6">
        <v>116</v>
      </c>
      <c r="O130" s="6">
        <f t="shared" si="36"/>
        <v>135</v>
      </c>
      <c r="P130" s="20">
        <f t="shared" si="37"/>
        <v>0</v>
      </c>
      <c r="Q130" s="20">
        <f t="shared" si="38"/>
        <v>0</v>
      </c>
      <c r="R130" s="5">
        <f t="shared" si="39"/>
        <v>4266.3662833435228</v>
      </c>
      <c r="S130" s="5">
        <f t="shared" si="46"/>
        <v>0</v>
      </c>
      <c r="T130" s="20">
        <f>SUM(S130:$S$136)</f>
        <v>0</v>
      </c>
      <c r="U130" s="6" t="e">
        <f t="shared" si="47"/>
        <v>#DIV/0!</v>
      </c>
    </row>
    <row r="131" spans="1:21" x14ac:dyDescent="0.2">
      <c r="A131" s="21">
        <v>117</v>
      </c>
      <c r="B131" s="17">
        <f>Absterbeordnung!C125</f>
        <v>0</v>
      </c>
      <c r="C131" s="18">
        <f t="shared" si="40"/>
        <v>9.8577977558580526E-2</v>
      </c>
      <c r="D131" s="17">
        <f t="shared" si="41"/>
        <v>0</v>
      </c>
      <c r="E131" s="17">
        <f>SUM(D131:$D$136)</f>
        <v>0</v>
      </c>
      <c r="F131" s="19" t="e">
        <f t="shared" si="42"/>
        <v>#DIV/0!</v>
      </c>
      <c r="G131" s="27"/>
      <c r="H131" s="17">
        <f>Absterbeordnung!C125</f>
        <v>0</v>
      </c>
      <c r="I131" s="18">
        <f t="shared" si="43"/>
        <v>9.8577977558580526E-2</v>
      </c>
      <c r="J131" s="17">
        <f t="shared" si="44"/>
        <v>0</v>
      </c>
      <c r="K131" s="17">
        <f>SUM($J131:J$136)</f>
        <v>0</v>
      </c>
      <c r="L131" s="19" t="e">
        <f t="shared" si="45"/>
        <v>#DIV/0!</v>
      </c>
      <c r="N131" s="6">
        <v>117</v>
      </c>
      <c r="O131" s="6">
        <f t="shared" si="36"/>
        <v>136</v>
      </c>
      <c r="P131" s="20">
        <f t="shared" si="37"/>
        <v>0</v>
      </c>
      <c r="Q131" s="20">
        <f t="shared" si="38"/>
        <v>0</v>
      </c>
      <c r="R131" s="5">
        <f t="shared" si="39"/>
        <v>2972.5693990391733</v>
      </c>
      <c r="S131" s="5">
        <f t="shared" si="46"/>
        <v>0</v>
      </c>
      <c r="T131" s="20">
        <f>SUM(S131:$S$136)</f>
        <v>0</v>
      </c>
      <c r="U131" s="6" t="e">
        <f t="shared" si="47"/>
        <v>#DIV/0!</v>
      </c>
    </row>
    <row r="132" spans="1:21" x14ac:dyDescent="0.2">
      <c r="A132" s="21">
        <v>118</v>
      </c>
      <c r="B132" s="17">
        <f>Absterbeordnung!C126</f>
        <v>0</v>
      </c>
      <c r="C132" s="18">
        <f t="shared" si="40"/>
        <v>9.6645076037824032E-2</v>
      </c>
      <c r="D132" s="17">
        <f t="shared" si="41"/>
        <v>0</v>
      </c>
      <c r="E132" s="17">
        <f>SUM(D132:$D$136)</f>
        <v>0</v>
      </c>
      <c r="F132" s="19" t="e">
        <f t="shared" si="42"/>
        <v>#DIV/0!</v>
      </c>
      <c r="G132" s="27"/>
      <c r="H132" s="17">
        <f>Absterbeordnung!C126</f>
        <v>0</v>
      </c>
      <c r="I132" s="18">
        <f t="shared" si="43"/>
        <v>9.6645076037824032E-2</v>
      </c>
      <c r="J132" s="17">
        <f t="shared" si="44"/>
        <v>0</v>
      </c>
      <c r="K132" s="17">
        <f>SUM($J132:J$136)</f>
        <v>0</v>
      </c>
      <c r="L132" s="19" t="e">
        <f t="shared" si="45"/>
        <v>#DIV/0!</v>
      </c>
      <c r="N132" s="6">
        <v>118</v>
      </c>
      <c r="O132" s="6">
        <f t="shared" si="36"/>
        <v>137</v>
      </c>
      <c r="P132" s="20">
        <f t="shared" si="37"/>
        <v>0</v>
      </c>
      <c r="Q132" s="20">
        <f t="shared" si="38"/>
        <v>0</v>
      </c>
      <c r="R132" s="5">
        <f t="shared" si="39"/>
        <v>2009.5396137254816</v>
      </c>
      <c r="S132" s="5">
        <f t="shared" si="46"/>
        <v>0</v>
      </c>
      <c r="T132" s="20">
        <f>SUM(S132:$S$136)</f>
        <v>0</v>
      </c>
      <c r="U132" s="6" t="e">
        <f t="shared" si="47"/>
        <v>#DIV/0!</v>
      </c>
    </row>
    <row r="133" spans="1:21" x14ac:dyDescent="0.2">
      <c r="A133" s="21">
        <v>119</v>
      </c>
      <c r="B133" s="17">
        <f>Absterbeordnung!C127</f>
        <v>0</v>
      </c>
      <c r="C133" s="18">
        <f t="shared" si="40"/>
        <v>9.4750074546886331E-2</v>
      </c>
      <c r="D133" s="17">
        <f t="shared" si="41"/>
        <v>0</v>
      </c>
      <c r="E133" s="17">
        <f>SUM(D133:$D$136)</f>
        <v>0</v>
      </c>
      <c r="F133" s="19" t="e">
        <f t="shared" si="42"/>
        <v>#DIV/0!</v>
      </c>
      <c r="G133" s="27"/>
      <c r="H133" s="17">
        <f>Absterbeordnung!C127</f>
        <v>0</v>
      </c>
      <c r="I133" s="18">
        <f t="shared" si="43"/>
        <v>9.4750074546886331E-2</v>
      </c>
      <c r="J133" s="17">
        <f t="shared" si="44"/>
        <v>0</v>
      </c>
      <c r="K133" s="17">
        <f>SUM($J133:J$136)</f>
        <v>0</v>
      </c>
      <c r="L133" s="19" t="e">
        <f t="shared" si="45"/>
        <v>#DIV/0!</v>
      </c>
      <c r="N133" s="6">
        <v>119</v>
      </c>
      <c r="O133" s="6">
        <f t="shared" si="36"/>
        <v>138</v>
      </c>
      <c r="P133" s="20">
        <f t="shared" si="37"/>
        <v>0</v>
      </c>
      <c r="Q133" s="20">
        <f t="shared" si="38"/>
        <v>0</v>
      </c>
      <c r="R133" s="5">
        <f t="shared" si="39"/>
        <v>1316.3986443070662</v>
      </c>
      <c r="S133" s="5">
        <f t="shared" si="46"/>
        <v>0</v>
      </c>
      <c r="T133" s="20">
        <f>SUM(S133:$S$136)</f>
        <v>0</v>
      </c>
      <c r="U133" s="6" t="e">
        <f t="shared" si="47"/>
        <v>#DIV/0!</v>
      </c>
    </row>
    <row r="134" spans="1:21" x14ac:dyDescent="0.2">
      <c r="A134" s="21">
        <v>120</v>
      </c>
      <c r="B134" s="17">
        <f>Absterbeordnung!C128</f>
        <v>0</v>
      </c>
      <c r="C134" s="18">
        <f t="shared" si="40"/>
        <v>9.2892229947927757E-2</v>
      </c>
      <c r="D134" s="17">
        <f t="shared" si="41"/>
        <v>0</v>
      </c>
      <c r="E134" s="17">
        <f>SUM(D134:$D$136)</f>
        <v>0</v>
      </c>
      <c r="F134" s="19" t="e">
        <f t="shared" si="42"/>
        <v>#DIV/0!</v>
      </c>
      <c r="G134" s="27"/>
      <c r="H134" s="17">
        <f>Absterbeordnung!C128</f>
        <v>0</v>
      </c>
      <c r="I134" s="18">
        <f t="shared" si="43"/>
        <v>9.2892229947927757E-2</v>
      </c>
      <c r="J134" s="17">
        <f t="shared" si="44"/>
        <v>0</v>
      </c>
      <c r="K134" s="17">
        <f>SUM($J134:J$136)</f>
        <v>0</v>
      </c>
      <c r="L134" s="19" t="e">
        <f t="shared" si="45"/>
        <v>#DIV/0!</v>
      </c>
      <c r="N134" s="6">
        <v>120</v>
      </c>
      <c r="O134" s="6">
        <f t="shared" si="36"/>
        <v>139</v>
      </c>
      <c r="P134" s="20">
        <f t="shared" si="37"/>
        <v>0</v>
      </c>
      <c r="Q134" s="20">
        <f t="shared" si="38"/>
        <v>0</v>
      </c>
      <c r="R134" s="5">
        <f t="shared" si="39"/>
        <v>862.15462106522455</v>
      </c>
      <c r="S134" s="5">
        <f t="shared" si="46"/>
        <v>0</v>
      </c>
      <c r="T134" s="20">
        <f>SUM(S134:$S$136)</f>
        <v>0</v>
      </c>
      <c r="U134" s="6" t="e">
        <f t="shared" si="47"/>
        <v>#DIV/0!</v>
      </c>
    </row>
    <row r="135" spans="1:21" x14ac:dyDescent="0.2">
      <c r="A135" s="21">
        <v>121</v>
      </c>
      <c r="B135" s="17">
        <f>Absterbeordnung!C129</f>
        <v>0</v>
      </c>
      <c r="C135" s="18">
        <f t="shared" si="40"/>
        <v>9.1070813674438977E-2</v>
      </c>
      <c r="D135" s="17">
        <f t="shared" si="41"/>
        <v>0</v>
      </c>
      <c r="E135" s="17">
        <f>SUM(D135:$D$136)</f>
        <v>0</v>
      </c>
      <c r="F135" s="19" t="e">
        <f t="shared" si="42"/>
        <v>#DIV/0!</v>
      </c>
      <c r="G135" s="27"/>
      <c r="H135" s="17">
        <f>Absterbeordnung!C129</f>
        <v>0</v>
      </c>
      <c r="I135" s="18">
        <f t="shared" si="43"/>
        <v>9.1070813674438977E-2</v>
      </c>
      <c r="J135" s="17">
        <f t="shared" si="44"/>
        <v>0</v>
      </c>
      <c r="K135" s="17">
        <f>SUM($J135:J$136)</f>
        <v>0</v>
      </c>
      <c r="L135" s="19" t="e">
        <f t="shared" si="45"/>
        <v>#DIV/0!</v>
      </c>
      <c r="N135" s="6">
        <v>121</v>
      </c>
      <c r="O135" s="6">
        <f t="shared" si="36"/>
        <v>140</v>
      </c>
      <c r="P135" s="20">
        <f t="shared" si="37"/>
        <v>0</v>
      </c>
      <c r="Q135" s="20">
        <f t="shared" si="38"/>
        <v>0</v>
      </c>
      <c r="R135" s="5">
        <f t="shared" si="39"/>
        <v>533.18357724452369</v>
      </c>
      <c r="S135" s="5">
        <f t="shared" si="46"/>
        <v>0</v>
      </c>
      <c r="T135" s="20">
        <f>SUM(S135:$S$136)</f>
        <v>0</v>
      </c>
      <c r="U135" s="6" t="e">
        <f t="shared" si="47"/>
        <v>#DIV/0!</v>
      </c>
    </row>
    <row r="136" spans="1:21" x14ac:dyDescent="0.2">
      <c r="A136" s="21">
        <v>122</v>
      </c>
      <c r="B136" s="17">
        <f>Absterbeordnung!C130</f>
        <v>0</v>
      </c>
      <c r="C136" s="18">
        <f t="shared" si="40"/>
        <v>8.9285111445528406E-2</v>
      </c>
      <c r="D136" s="17">
        <f t="shared" si="41"/>
        <v>0</v>
      </c>
      <c r="E136" s="17">
        <f>SUM(D136:$D$136)</f>
        <v>0</v>
      </c>
      <c r="F136" s="19" t="e">
        <f t="shared" si="42"/>
        <v>#DIV/0!</v>
      </c>
      <c r="G136" s="27"/>
      <c r="H136" s="17">
        <f>Absterbeordnung!C130</f>
        <v>0</v>
      </c>
      <c r="I136" s="18">
        <f t="shared" si="43"/>
        <v>8.9285111445528406E-2</v>
      </c>
      <c r="J136" s="17">
        <f t="shared" si="44"/>
        <v>0</v>
      </c>
      <c r="K136" s="17">
        <f>SUM($J136:J$136)</f>
        <v>0</v>
      </c>
      <c r="L136" s="19" t="e">
        <f t="shared" si="45"/>
        <v>#DIV/0!</v>
      </c>
      <c r="N136" s="6">
        <v>122</v>
      </c>
      <c r="O136" s="6">
        <f t="shared" si="36"/>
        <v>141</v>
      </c>
      <c r="P136" s="20">
        <f t="shared" si="37"/>
        <v>0</v>
      </c>
      <c r="Q136" s="20">
        <f t="shared" si="38"/>
        <v>0</v>
      </c>
      <c r="R136" s="5">
        <f t="shared" si="39"/>
        <v>318.39117270313648</v>
      </c>
      <c r="S136" s="5">
        <f t="shared" si="46"/>
        <v>0</v>
      </c>
      <c r="T136" s="20">
        <f>SUM(S136:$S$136)</f>
        <v>0</v>
      </c>
      <c r="U136" s="6" t="e">
        <f t="shared" si="47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53"/>
  <sheetViews>
    <sheetView showGridLines="0" showRowColHeaders="0" showOutlineSymbols="0" zoomScale="105" zoomScaleNormal="105" workbookViewId="0">
      <selection activeCell="D5" sqref="D5"/>
    </sheetView>
  </sheetViews>
  <sheetFormatPr baseColWidth="10" defaultRowHeight="12.75" x14ac:dyDescent="0.2"/>
  <cols>
    <col min="1" max="1" width="50.42578125" style="194" customWidth="1"/>
    <col min="2" max="2" width="15" style="194" customWidth="1"/>
    <col min="3" max="3" width="16.5703125" style="194" customWidth="1"/>
    <col min="4" max="4" width="18.42578125" style="198" customWidth="1"/>
    <col min="5" max="5" width="23" style="198" customWidth="1"/>
    <col min="6" max="6" width="15.5703125" style="198" customWidth="1"/>
    <col min="7" max="16384" width="11.42578125" style="194"/>
  </cols>
  <sheetData>
    <row r="1" spans="1:7" s="172" customFormat="1" ht="18.75" thickBot="1" x14ac:dyDescent="0.3">
      <c r="A1" s="227" t="s">
        <v>55</v>
      </c>
      <c r="B1" s="228"/>
      <c r="C1" s="228"/>
      <c r="D1" s="228"/>
      <c r="E1" s="228"/>
      <c r="F1" s="229"/>
    </row>
    <row r="2" spans="1:7" s="172" customFormat="1" ht="17.25" customHeight="1" thickBot="1" x14ac:dyDescent="0.3">
      <c r="A2" s="230" t="s">
        <v>56</v>
      </c>
      <c r="B2" s="231"/>
      <c r="C2" s="231"/>
      <c r="D2" s="231"/>
      <c r="E2" s="231"/>
      <c r="F2" s="232"/>
    </row>
    <row r="3" spans="1:7" s="173" customFormat="1" ht="57" customHeight="1" thickBot="1" x14ac:dyDescent="0.25">
      <c r="A3" s="224" t="str">
        <f>"Leibrentenbarwertfaktor "&amp;Absterbeordnung!B6&amp; " - Eine Person - weiblich"</f>
        <v>Leibrentenbarwertfaktor 2002-2004 - Eine Person - weiblich</v>
      </c>
      <c r="B3" s="225"/>
      <c r="C3" s="225"/>
      <c r="D3" s="225"/>
      <c r="E3" s="225"/>
      <c r="F3" s="226"/>
    </row>
    <row r="4" spans="1:7" s="173" customFormat="1" ht="18.75" thickBot="1" x14ac:dyDescent="0.3">
      <c r="A4" s="174"/>
      <c r="B4" s="175"/>
      <c r="C4" s="175"/>
      <c r="D4" s="176"/>
      <c r="E4" s="177" t="s">
        <v>33</v>
      </c>
      <c r="F4" s="178">
        <f>Absterbeordnung!E1</f>
        <v>41976</v>
      </c>
    </row>
    <row r="5" spans="1:7" s="173" customFormat="1" ht="18.75" thickBot="1" x14ac:dyDescent="0.3">
      <c r="A5" s="174" t="s">
        <v>5</v>
      </c>
      <c r="B5" s="179"/>
      <c r="C5" s="175"/>
      <c r="D5" s="208">
        <v>69</v>
      </c>
      <c r="E5" s="176"/>
      <c r="F5" s="180"/>
    </row>
    <row r="6" spans="1:7" s="173" customFormat="1" ht="17.25" customHeight="1" x14ac:dyDescent="0.25">
      <c r="A6" s="174"/>
      <c r="B6" s="179"/>
      <c r="C6" s="175"/>
      <c r="D6" s="176"/>
      <c r="E6" s="176"/>
      <c r="F6" s="180"/>
    </row>
    <row r="7" spans="1:7" s="173" customFormat="1" ht="18.75" thickBot="1" x14ac:dyDescent="0.3">
      <c r="A7" s="174"/>
      <c r="B7" s="179"/>
      <c r="C7" s="175"/>
      <c r="D7" s="176"/>
      <c r="E7" s="176"/>
      <c r="F7" s="180"/>
    </row>
    <row r="8" spans="1:7" s="173" customFormat="1" ht="18.75" thickBot="1" x14ac:dyDescent="0.3">
      <c r="A8" s="174" t="s">
        <v>3</v>
      </c>
      <c r="B8" s="179"/>
      <c r="C8" s="175"/>
      <c r="D8" s="213">
        <v>2</v>
      </c>
      <c r="E8" s="176"/>
      <c r="F8" s="180"/>
    </row>
    <row r="9" spans="1:7" s="173" customFormat="1" ht="18.75" thickBot="1" x14ac:dyDescent="0.3">
      <c r="A9" s="174" t="s">
        <v>54</v>
      </c>
      <c r="B9" s="179"/>
      <c r="C9" s="175"/>
      <c r="D9" s="208" t="s">
        <v>17</v>
      </c>
      <c r="E9" s="176"/>
      <c r="F9" s="180"/>
    </row>
    <row r="10" spans="1:7" s="173" customFormat="1" ht="18.75" thickBot="1" x14ac:dyDescent="0.3">
      <c r="A10" s="174" t="s">
        <v>52</v>
      </c>
      <c r="B10" s="179"/>
      <c r="C10" s="175"/>
      <c r="D10" s="209">
        <v>1</v>
      </c>
      <c r="E10" s="176"/>
      <c r="F10" s="180"/>
    </row>
    <row r="11" spans="1:7" s="173" customFormat="1" ht="18" x14ac:dyDescent="0.25">
      <c r="A11" s="174"/>
      <c r="B11" s="179"/>
      <c r="C11" s="175"/>
      <c r="D11" s="181"/>
      <c r="E11" s="182" t="s">
        <v>40</v>
      </c>
      <c r="F11" s="183" t="s">
        <v>35</v>
      </c>
    </row>
    <row r="12" spans="1:7" s="173" customFormat="1" ht="27" thickBot="1" x14ac:dyDescent="0.3">
      <c r="A12" s="174"/>
      <c r="B12" s="179"/>
      <c r="C12" s="175"/>
      <c r="D12" s="184" t="s">
        <v>34</v>
      </c>
      <c r="E12" s="185" t="s">
        <v>36</v>
      </c>
      <c r="F12" s="186" t="s">
        <v>30</v>
      </c>
    </row>
    <row r="13" spans="1:7" s="173" customFormat="1" ht="18.75" thickBot="1" x14ac:dyDescent="0.3">
      <c r="A13" s="174" t="s">
        <v>42</v>
      </c>
      <c r="B13" s="187"/>
      <c r="C13" s="175"/>
      <c r="D13" s="210">
        <f>LOOKUP(D5,Daten1F!A15:A136,Daten1F!F15:F136)</f>
        <v>14.162495946624526</v>
      </c>
      <c r="E13" s="202">
        <f>IF(D9="vorschüssig",B39,IF(D9="nachschüssig",B40))</f>
        <v>-1</v>
      </c>
      <c r="F13" s="211">
        <f>D13+E13</f>
        <v>13.162495946624526</v>
      </c>
    </row>
    <row r="14" spans="1:7" s="173" customFormat="1" ht="18.75" thickBot="1" x14ac:dyDescent="0.3">
      <c r="A14" s="188"/>
      <c r="B14" s="189"/>
      <c r="C14" s="190"/>
      <c r="D14" s="191"/>
      <c r="E14" s="192"/>
      <c r="F14" s="193"/>
      <c r="G14" s="194"/>
    </row>
    <row r="15" spans="1:7" ht="18.75" thickBot="1" x14ac:dyDescent="0.3">
      <c r="A15" s="203" t="s">
        <v>49</v>
      </c>
      <c r="B15" s="204"/>
      <c r="C15" s="204"/>
      <c r="D15" s="205">
        <f>1-((D13-1)*(D8/100))</f>
        <v>0.7367500810675095</v>
      </c>
      <c r="E15" s="206" t="s">
        <v>51</v>
      </c>
      <c r="F15" s="207"/>
    </row>
    <row r="16" spans="1:7" ht="18" x14ac:dyDescent="0.25">
      <c r="A16" s="195"/>
      <c r="B16" s="195"/>
      <c r="C16" s="195"/>
      <c r="D16" s="196"/>
      <c r="E16" s="197"/>
    </row>
    <row r="17" spans="1:5" ht="18" x14ac:dyDescent="0.25">
      <c r="A17" s="195"/>
      <c r="B17" s="195"/>
      <c r="C17" s="195"/>
      <c r="D17" s="196"/>
      <c r="E17" s="197"/>
    </row>
    <row r="18" spans="1:5" ht="18" x14ac:dyDescent="0.25">
      <c r="A18" s="195"/>
      <c r="B18" s="195"/>
      <c r="C18" s="195"/>
      <c r="D18" s="196"/>
      <c r="E18" s="197"/>
    </row>
    <row r="19" spans="1:5" ht="18" x14ac:dyDescent="0.25">
      <c r="A19" s="195"/>
      <c r="B19" s="195"/>
      <c r="C19" s="195"/>
      <c r="D19" s="196"/>
      <c r="E19" s="197"/>
    </row>
    <row r="20" spans="1:5" ht="18" x14ac:dyDescent="0.25">
      <c r="A20" s="195"/>
      <c r="B20" s="195"/>
      <c r="C20" s="195"/>
      <c r="D20" s="196"/>
      <c r="E20" s="197"/>
    </row>
    <row r="21" spans="1:5" ht="18" x14ac:dyDescent="0.25">
      <c r="A21" s="195"/>
      <c r="B21" s="195"/>
      <c r="C21" s="195"/>
      <c r="D21" s="196"/>
      <c r="E21" s="197"/>
    </row>
    <row r="22" spans="1:5" ht="18" x14ac:dyDescent="0.25">
      <c r="A22" s="195"/>
      <c r="B22" s="195"/>
      <c r="C22" s="195"/>
      <c r="D22" s="196"/>
      <c r="E22" s="197"/>
    </row>
    <row r="23" spans="1:5" ht="18" x14ac:dyDescent="0.25">
      <c r="A23" s="195"/>
      <c r="B23" s="195"/>
      <c r="C23" s="195"/>
      <c r="D23" s="196"/>
      <c r="E23" s="197"/>
    </row>
    <row r="24" spans="1:5" ht="18" x14ac:dyDescent="0.25">
      <c r="A24" s="195"/>
      <c r="B24" s="195"/>
      <c r="C24" s="195"/>
      <c r="D24" s="196"/>
      <c r="E24" s="197"/>
    </row>
    <row r="25" spans="1:5" ht="18" x14ac:dyDescent="0.25">
      <c r="A25" s="195"/>
      <c r="B25" s="195"/>
      <c r="C25" s="195"/>
      <c r="D25" s="196"/>
      <c r="E25" s="197"/>
    </row>
    <row r="26" spans="1:5" ht="18" x14ac:dyDescent="0.25">
      <c r="A26" s="195"/>
      <c r="B26" s="195"/>
      <c r="C26" s="195"/>
      <c r="D26" s="196"/>
      <c r="E26" s="197"/>
    </row>
    <row r="27" spans="1:5" ht="18" x14ac:dyDescent="0.25">
      <c r="A27" s="195"/>
      <c r="B27" s="195"/>
      <c r="C27" s="195"/>
      <c r="D27" s="196"/>
      <c r="E27" s="197"/>
    </row>
    <row r="28" spans="1:5" ht="18" x14ac:dyDescent="0.25">
      <c r="A28" s="195"/>
      <c r="B28" s="195"/>
      <c r="C28" s="195"/>
      <c r="D28" s="196"/>
      <c r="E28" s="197"/>
    </row>
    <row r="29" spans="1:5" ht="18" x14ac:dyDescent="0.25">
      <c r="A29" s="195"/>
      <c r="B29" s="195"/>
      <c r="C29" s="195"/>
      <c r="D29" s="196"/>
      <c r="E29" s="197"/>
    </row>
    <row r="30" spans="1:5" ht="18" x14ac:dyDescent="0.25">
      <c r="A30" s="198"/>
      <c r="B30" s="198"/>
      <c r="C30" s="195"/>
      <c r="D30" s="196"/>
      <c r="E30" s="197"/>
    </row>
    <row r="31" spans="1:5" ht="18" x14ac:dyDescent="0.25">
      <c r="A31" s="198"/>
      <c r="B31" s="198"/>
      <c r="C31" s="195"/>
      <c r="D31" s="196"/>
      <c r="E31" s="197"/>
    </row>
    <row r="32" spans="1:5" ht="18" x14ac:dyDescent="0.25">
      <c r="A32" s="198"/>
      <c r="B32" s="198"/>
      <c r="C32" s="195"/>
      <c r="D32" s="196"/>
      <c r="E32" s="197"/>
    </row>
    <row r="33" spans="1:6" ht="18" x14ac:dyDescent="0.25">
      <c r="A33" s="198"/>
      <c r="B33" s="198"/>
      <c r="C33" s="195"/>
      <c r="D33" s="196"/>
      <c r="E33" s="197"/>
    </row>
    <row r="34" spans="1:6" ht="18" x14ac:dyDescent="0.25">
      <c r="A34" s="198"/>
      <c r="B34" s="198"/>
      <c r="C34" s="195"/>
      <c r="D34" s="196"/>
      <c r="E34" s="197"/>
    </row>
    <row r="35" spans="1:6" ht="18" x14ac:dyDescent="0.25">
      <c r="A35" s="198" t="s">
        <v>25</v>
      </c>
      <c r="B35" s="198">
        <f>LOOKUP(D5,'Daten (F)'!N15:N127,'Daten (F)'!U15:U127)</f>
        <v>11.085582033576587</v>
      </c>
      <c r="C35" s="195"/>
      <c r="D35" s="199"/>
      <c r="E35" s="197"/>
      <c r="F35" s="199"/>
    </row>
    <row r="36" spans="1:6" ht="18" x14ac:dyDescent="0.25">
      <c r="A36" s="198"/>
      <c r="B36" s="198"/>
      <c r="C36" s="195"/>
      <c r="D36" s="199"/>
      <c r="E36" s="197"/>
      <c r="F36" s="199"/>
    </row>
    <row r="37" spans="1:6" ht="18" x14ac:dyDescent="0.25">
      <c r="A37" s="198" t="s">
        <v>52</v>
      </c>
      <c r="B37" s="198">
        <f>D10</f>
        <v>1</v>
      </c>
      <c r="C37" s="195"/>
      <c r="D37" s="199"/>
      <c r="E37" s="197"/>
      <c r="F37" s="199"/>
    </row>
    <row r="38" spans="1:6" ht="18" x14ac:dyDescent="0.25">
      <c r="A38" s="198" t="s">
        <v>53</v>
      </c>
      <c r="B38" s="198">
        <f>D8</f>
        <v>2</v>
      </c>
      <c r="C38" s="195"/>
      <c r="D38" s="200">
        <f>D13+D14-B35</f>
        <v>3.0769139130479388</v>
      </c>
      <c r="E38" s="197"/>
      <c r="F38" s="200">
        <f>D38+E13</f>
        <v>2.0769139130479388</v>
      </c>
    </row>
    <row r="39" spans="1:6" ht="18" x14ac:dyDescent="0.25">
      <c r="A39" s="198" t="s">
        <v>18</v>
      </c>
      <c r="B39" s="198">
        <f>(-1*((B37-1)/(2*B37)))-(((B37*B37-1)/(6*B37^2))*(B38/100))+(((B37^2-1)/(12*B37^2))*((B38/100)^2))</f>
        <v>0</v>
      </c>
      <c r="C39" s="195"/>
      <c r="D39" s="201"/>
      <c r="E39" s="201"/>
    </row>
    <row r="40" spans="1:6" ht="22.5" customHeight="1" x14ac:dyDescent="0.25">
      <c r="A40" s="198" t="s">
        <v>17</v>
      </c>
      <c r="B40" s="198">
        <f>(-1+((B37-1)/(2*B37)))-(((B37*B37-1)/(6*B37^2))*(B38/100))+(((B37^2-1)/(12*B37^2))*((B38/100)^2))</f>
        <v>-1</v>
      </c>
      <c r="C40" s="195"/>
      <c r="D40" s="201"/>
      <c r="E40" s="201"/>
    </row>
    <row r="41" spans="1:6" ht="18" x14ac:dyDescent="0.25">
      <c r="A41" s="198"/>
      <c r="B41" s="198"/>
      <c r="C41" s="195"/>
      <c r="D41" s="194"/>
      <c r="E41" s="194"/>
    </row>
    <row r="42" spans="1:6" x14ac:dyDescent="0.2">
      <c r="A42" s="198"/>
      <c r="B42" s="198"/>
    </row>
    <row r="43" spans="1:6" x14ac:dyDescent="0.2">
      <c r="A43" s="198"/>
      <c r="B43" s="198"/>
    </row>
    <row r="44" spans="1:6" x14ac:dyDescent="0.2">
      <c r="A44" s="198"/>
      <c r="B44" s="198"/>
    </row>
    <row r="47" spans="1:6" x14ac:dyDescent="0.2">
      <c r="B47" s="194" t="s">
        <v>15</v>
      </c>
      <c r="C47" s="194">
        <v>1</v>
      </c>
    </row>
    <row r="48" spans="1:6" x14ac:dyDescent="0.2">
      <c r="B48" s="194" t="s">
        <v>19</v>
      </c>
      <c r="C48" s="194">
        <v>2</v>
      </c>
    </row>
    <row r="49" spans="2:14" x14ac:dyDescent="0.2">
      <c r="C49" s="194">
        <v>4</v>
      </c>
    </row>
    <row r="50" spans="2:14" x14ac:dyDescent="0.2">
      <c r="C50" s="194">
        <v>12</v>
      </c>
    </row>
    <row r="53" spans="2:14" x14ac:dyDescent="0.2">
      <c r="B53" s="198">
        <v>2</v>
      </c>
      <c r="C53" s="198">
        <v>2.5</v>
      </c>
      <c r="D53" s="198">
        <v>3</v>
      </c>
      <c r="E53" s="198">
        <v>3.5</v>
      </c>
      <c r="F53" s="198">
        <v>4</v>
      </c>
      <c r="G53" s="198">
        <v>4.5</v>
      </c>
      <c r="H53" s="198">
        <v>5</v>
      </c>
      <c r="I53" s="198">
        <v>5.5</v>
      </c>
      <c r="J53" s="198">
        <v>6</v>
      </c>
      <c r="K53" s="198">
        <v>7</v>
      </c>
      <c r="L53" s="198">
        <v>8</v>
      </c>
      <c r="M53" s="198">
        <v>9</v>
      </c>
      <c r="N53" s="198">
        <v>10</v>
      </c>
    </row>
  </sheetData>
  <sheetProtection password="F002" sheet="1"/>
  <dataConsolidate/>
  <customSheetViews>
    <customSheetView guid="{AC77A39F-ABA0-4848-B5DA-4147A1099D4C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3:F3"/>
    <mergeCell ref="A1:F1"/>
    <mergeCell ref="A2:F2"/>
  </mergeCells>
  <phoneticPr fontId="0" type="noConversion"/>
  <dataValidations disablePrompts="1" count="2">
    <dataValidation type="list" allowBlank="1" showInputMessage="1" showErrorMessage="1" errorTitle="Rente Vor. - bzw. Nachschüssig" error="Lediglich vorschüssig oder nachschüssig zulässig" sqref="D9">
      <formula1>$A$39:$A$40</formula1>
    </dataValidation>
    <dataValidation type="decimal" allowBlank="1" showInputMessage="1" showErrorMessage="1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N1212"/>
  <sheetViews>
    <sheetView showGridLines="0" showRowColHeaders="0" zoomScale="105" zoomScaleNormal="105" workbookViewId="0">
      <selection activeCell="D5" sqref="D5"/>
    </sheetView>
  </sheetViews>
  <sheetFormatPr baseColWidth="10" defaultRowHeight="12.75" x14ac:dyDescent="0.2"/>
  <cols>
    <col min="1" max="1" width="51.85546875" style="78" customWidth="1"/>
    <col min="2" max="2" width="15" style="78" customWidth="1"/>
    <col min="3" max="3" width="16.5703125" style="78" customWidth="1"/>
    <col min="4" max="4" width="18.42578125" style="128" customWidth="1"/>
    <col min="5" max="5" width="23" style="128" customWidth="1"/>
    <col min="6" max="6" width="15" style="128" customWidth="1"/>
    <col min="7" max="16384" width="11.42578125" style="78"/>
  </cols>
  <sheetData>
    <row r="1" spans="1:6" ht="18.75" thickBot="1" x14ac:dyDescent="0.3">
      <c r="A1" s="242" t="s">
        <v>55</v>
      </c>
      <c r="B1" s="243"/>
      <c r="C1" s="243"/>
      <c r="D1" s="243"/>
      <c r="E1" s="243"/>
      <c r="F1" s="244"/>
    </row>
    <row r="2" spans="1:6" s="127" customFormat="1" ht="18.75" customHeight="1" thickBot="1" x14ac:dyDescent="0.3">
      <c r="A2" s="215" t="s">
        <v>56</v>
      </c>
      <c r="B2" s="216"/>
      <c r="C2" s="216"/>
      <c r="D2" s="216"/>
      <c r="E2" s="216"/>
      <c r="F2" s="217"/>
    </row>
    <row r="3" spans="1:6" s="127" customFormat="1" ht="57" customHeight="1" thickBot="1" x14ac:dyDescent="0.25">
      <c r="A3" s="233" t="str">
        <f>"Leibrentenbarwertfaktor "&amp;Absterbeordnung!B6&amp; " -   Mann - Frau "</f>
        <v xml:space="preserve">Leibrentenbarwertfaktor 2002-2004 -   Mann - Frau </v>
      </c>
      <c r="B3" s="234"/>
      <c r="C3" s="234"/>
      <c r="D3" s="235" t="s">
        <v>39</v>
      </c>
      <c r="E3" s="235"/>
      <c r="F3" s="236"/>
    </row>
    <row r="4" spans="1:6" s="127" customFormat="1" ht="18.75" thickBot="1" x14ac:dyDescent="0.3">
      <c r="A4" s="46"/>
      <c r="B4" s="47"/>
      <c r="C4" s="47"/>
      <c r="D4" s="48"/>
      <c r="E4" s="88" t="s">
        <v>33</v>
      </c>
      <c r="F4" s="91">
        <f>Absterbeordnung!E1</f>
        <v>41976</v>
      </c>
    </row>
    <row r="5" spans="1:6" s="127" customFormat="1" ht="18.75" thickBot="1" x14ac:dyDescent="0.3">
      <c r="A5" s="46" t="s">
        <v>4</v>
      </c>
      <c r="B5" s="103"/>
      <c r="C5" s="47"/>
      <c r="D5" s="50">
        <v>50</v>
      </c>
      <c r="E5" s="48"/>
      <c r="F5" s="104"/>
    </row>
    <row r="6" spans="1:6" s="127" customFormat="1" ht="18.75" thickBot="1" x14ac:dyDescent="0.3">
      <c r="A6" s="46" t="s">
        <v>5</v>
      </c>
      <c r="B6" s="103"/>
      <c r="C6" s="47"/>
      <c r="D6" s="50">
        <v>50</v>
      </c>
      <c r="E6" s="48"/>
      <c r="F6" s="104"/>
    </row>
    <row r="7" spans="1:6" s="127" customFormat="1" ht="18.75" thickBot="1" x14ac:dyDescent="0.3">
      <c r="A7" s="46"/>
      <c r="B7" s="103"/>
      <c r="C7" s="47"/>
      <c r="D7" s="48"/>
      <c r="E7" s="48"/>
      <c r="F7" s="104"/>
    </row>
    <row r="8" spans="1:6" s="127" customFormat="1" ht="18.75" thickBot="1" x14ac:dyDescent="0.3">
      <c r="A8" s="46" t="s">
        <v>3</v>
      </c>
      <c r="B8" s="103"/>
      <c r="C8" s="47"/>
      <c r="D8" s="212">
        <v>2</v>
      </c>
      <c r="E8" s="48"/>
      <c r="F8" s="104"/>
    </row>
    <row r="9" spans="1:6" s="127" customFormat="1" ht="18.75" thickBot="1" x14ac:dyDescent="0.3">
      <c r="A9" s="46" t="s">
        <v>54</v>
      </c>
      <c r="B9" s="103"/>
      <c r="C9" s="47"/>
      <c r="D9" s="50" t="s">
        <v>17</v>
      </c>
      <c r="E9" s="48"/>
      <c r="F9" s="104"/>
    </row>
    <row r="10" spans="1:6" s="127" customFormat="1" ht="18.75" thickBot="1" x14ac:dyDescent="0.3">
      <c r="A10" s="46" t="s">
        <v>52</v>
      </c>
      <c r="B10" s="103"/>
      <c r="C10" s="47"/>
      <c r="D10" s="105">
        <v>1</v>
      </c>
      <c r="E10" s="48"/>
      <c r="F10" s="104"/>
    </row>
    <row r="11" spans="1:6" s="127" customFormat="1" ht="18" x14ac:dyDescent="0.25">
      <c r="A11" s="46"/>
      <c r="B11" s="103"/>
      <c r="C11" s="47"/>
      <c r="D11" s="240" t="s">
        <v>34</v>
      </c>
      <c r="E11" s="156" t="s">
        <v>40</v>
      </c>
      <c r="F11" s="96" t="s">
        <v>35</v>
      </c>
    </row>
    <row r="12" spans="1:6" s="127" customFormat="1" ht="18.75" thickBot="1" x14ac:dyDescent="0.3">
      <c r="A12" s="46"/>
      <c r="B12" s="103"/>
      <c r="C12" s="47"/>
      <c r="D12" s="241"/>
      <c r="E12" s="157" t="s">
        <v>36</v>
      </c>
      <c r="F12" s="97" t="s">
        <v>30</v>
      </c>
    </row>
    <row r="13" spans="1:6" s="127" customFormat="1" ht="18.75" thickBot="1" x14ac:dyDescent="0.3">
      <c r="A13" s="46" t="s">
        <v>41</v>
      </c>
      <c r="B13" s="118"/>
      <c r="C13" s="99"/>
      <c r="D13" s="121">
        <f>LOOKUP(D5,Daten!A15:A136,Daten!F15:F136)</f>
        <v>21.487159668527035</v>
      </c>
      <c r="E13" s="237">
        <f>IF(D9="vorschüssig",B48,IF(D9="nachschüssig",B49))</f>
        <v>-1</v>
      </c>
      <c r="F13" s="122">
        <f>D13+E13</f>
        <v>20.487159668527035</v>
      </c>
    </row>
    <row r="14" spans="1:6" s="127" customFormat="1" ht="18.75" thickBot="1" x14ac:dyDescent="0.3">
      <c r="A14" s="46"/>
      <c r="B14" s="118"/>
      <c r="C14" s="99"/>
      <c r="D14" s="53"/>
      <c r="E14" s="238"/>
      <c r="F14" s="119"/>
    </row>
    <row r="15" spans="1:6" s="127" customFormat="1" ht="18.75" thickBot="1" x14ac:dyDescent="0.3">
      <c r="A15" s="46" t="s">
        <v>43</v>
      </c>
      <c r="B15" s="118"/>
      <c r="C15" s="99"/>
      <c r="D15" s="121">
        <f>LOOKUP(D6,Daten!A15:A136,Daten!L15:L136)</f>
        <v>24.180787806945244</v>
      </c>
      <c r="E15" s="238"/>
      <c r="F15" s="122">
        <f>D15+E13</f>
        <v>23.180787806945244</v>
      </c>
    </row>
    <row r="16" spans="1:6" s="127" customFormat="1" ht="18" x14ac:dyDescent="0.25">
      <c r="A16" s="46"/>
      <c r="B16" s="99"/>
      <c r="C16" s="99"/>
      <c r="D16" s="100"/>
      <c r="E16" s="238"/>
      <c r="F16" s="120"/>
    </row>
    <row r="17" spans="1:7" s="127" customFormat="1" ht="18" x14ac:dyDescent="0.25">
      <c r="A17" s="46"/>
      <c r="B17" s="99"/>
      <c r="C17" s="99"/>
      <c r="D17" s="100"/>
      <c r="E17" s="238"/>
      <c r="F17" s="120"/>
    </row>
    <row r="18" spans="1:7" s="127" customFormat="1" ht="18" x14ac:dyDescent="0.2">
      <c r="A18" s="166"/>
      <c r="B18" s="167"/>
      <c r="C18" s="99"/>
      <c r="D18" s="100"/>
      <c r="E18" s="238"/>
      <c r="F18" s="120"/>
    </row>
    <row r="19" spans="1:7" s="127" customFormat="1" ht="18.75" thickBot="1" x14ac:dyDescent="0.3">
      <c r="A19" s="46" t="s">
        <v>29</v>
      </c>
      <c r="B19" s="53"/>
      <c r="C19" s="99"/>
      <c r="D19" s="100"/>
      <c r="E19" s="238"/>
      <c r="F19" s="120"/>
    </row>
    <row r="20" spans="1:7" s="127" customFormat="1" ht="18.75" thickBot="1" x14ac:dyDescent="0.3">
      <c r="A20" s="46" t="s">
        <v>28</v>
      </c>
      <c r="B20" s="118"/>
      <c r="C20" s="99"/>
      <c r="D20" s="121">
        <f>D13+D15-B1212</f>
        <v>26.400633503004336</v>
      </c>
      <c r="E20" s="238"/>
      <c r="F20" s="122">
        <f>D20+E13</f>
        <v>25.400633503004336</v>
      </c>
    </row>
    <row r="21" spans="1:7" s="127" customFormat="1" ht="18.75" thickBot="1" x14ac:dyDescent="0.3">
      <c r="A21" s="54" t="s">
        <v>38</v>
      </c>
      <c r="B21" s="106"/>
      <c r="C21" s="55"/>
      <c r="D21" s="121">
        <f>B1212</f>
        <v>19.267313972467939</v>
      </c>
      <c r="E21" s="239"/>
      <c r="F21" s="122">
        <f>D21+E13</f>
        <v>18.267313972467939</v>
      </c>
    </row>
    <row r="22" spans="1:7" s="127" customFormat="1" ht="22.5" customHeight="1" thickBot="1" x14ac:dyDescent="0.3">
      <c r="A22" s="46"/>
      <c r="B22" s="49"/>
      <c r="C22" s="47"/>
      <c r="D22" s="48"/>
      <c r="E22" s="48"/>
      <c r="F22" s="168"/>
      <c r="G22" s="78"/>
    </row>
    <row r="23" spans="1:7" ht="18.75" thickBot="1" x14ac:dyDescent="0.3">
      <c r="A23" s="163" t="s">
        <v>47</v>
      </c>
      <c r="B23" s="162"/>
      <c r="C23" s="162"/>
      <c r="D23" s="160">
        <f>1-((D20-1)*(D8/100))</f>
        <v>0.49198732993991323</v>
      </c>
      <c r="E23" s="163" t="s">
        <v>51</v>
      </c>
      <c r="F23" s="164"/>
    </row>
    <row r="24" spans="1:7" ht="18.75" thickBot="1" x14ac:dyDescent="0.3">
      <c r="A24" s="163" t="s">
        <v>48</v>
      </c>
      <c r="B24" s="162"/>
      <c r="C24" s="162"/>
      <c r="D24" s="160">
        <f>1-((D21-1)*(D8/100))</f>
        <v>0.63465372055064129</v>
      </c>
      <c r="E24" s="163" t="s">
        <v>51</v>
      </c>
      <c r="F24" s="164"/>
    </row>
    <row r="46" spans="1:3" x14ac:dyDescent="0.2">
      <c r="A46" s="78" t="s">
        <v>52</v>
      </c>
      <c r="B46" s="78">
        <f>nachschüssig</f>
        <v>1</v>
      </c>
    </row>
    <row r="47" spans="1:3" x14ac:dyDescent="0.2">
      <c r="A47" s="78" t="s">
        <v>53</v>
      </c>
      <c r="B47" s="78">
        <f>D8</f>
        <v>2</v>
      </c>
    </row>
    <row r="48" spans="1:3" x14ac:dyDescent="0.2">
      <c r="A48" s="78" t="s">
        <v>18</v>
      </c>
      <c r="B48" s="78">
        <f>(-1*((B46-1)/(2*B46)))-(((B46*B46-1)/(6*B46^2))*(B47/100))+(((B46^2-1)/(12*B46^2))*((B47/100)^2))</f>
        <v>0</v>
      </c>
      <c r="C48" s="78">
        <v>1</v>
      </c>
    </row>
    <row r="49" spans="1:14" x14ac:dyDescent="0.2">
      <c r="A49" s="78" t="s">
        <v>17</v>
      </c>
      <c r="B49" s="78">
        <f>(-1+((B46-1)/(2*B46)))-(((B46*B46-1)/(6*B46^2))*(B47/100))+(((B46^2-1)/(12*B46^2))*((B47/100)^2))</f>
        <v>-1</v>
      </c>
      <c r="C49" s="78">
        <v>2</v>
      </c>
    </row>
    <row r="50" spans="1:14" x14ac:dyDescent="0.2">
      <c r="C50" s="78">
        <v>4</v>
      </c>
    </row>
    <row r="51" spans="1:14" x14ac:dyDescent="0.2">
      <c r="C51" s="78">
        <v>12</v>
      </c>
    </row>
    <row r="54" spans="1:14" x14ac:dyDescent="0.2">
      <c r="B54" s="128">
        <v>2</v>
      </c>
      <c r="C54" s="128">
        <v>2.5</v>
      </c>
      <c r="D54" s="128">
        <v>3</v>
      </c>
      <c r="E54" s="128">
        <v>3.5</v>
      </c>
      <c r="F54" s="128">
        <v>4</v>
      </c>
      <c r="G54" s="128">
        <v>4.5</v>
      </c>
      <c r="H54" s="128">
        <v>5</v>
      </c>
      <c r="I54" s="128">
        <v>5.5</v>
      </c>
      <c r="J54" s="128">
        <v>6</v>
      </c>
      <c r="K54" s="128">
        <v>7</v>
      </c>
      <c r="L54" s="128">
        <v>8</v>
      </c>
      <c r="M54" s="128">
        <v>9</v>
      </c>
      <c r="N54" s="128">
        <v>10</v>
      </c>
    </row>
    <row r="1212" spans="1:2" ht="14.25" x14ac:dyDescent="0.2">
      <c r="A1212" s="51" t="s">
        <v>16</v>
      </c>
      <c r="B1212" s="52">
        <f>LOOKUP(D5,Daten!N15:N127,Daten!U15:U127)</f>
        <v>19.267313972467939</v>
      </c>
    </row>
  </sheetData>
  <sheetProtection password="F002" sheet="1"/>
  <dataConsolidate/>
  <customSheetViews>
    <customSheetView guid="{AC77A39F-ABA0-4848-B5DA-4147A1099D4C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3:C3"/>
    <mergeCell ref="D3:F3"/>
    <mergeCell ref="A2:F2"/>
    <mergeCell ref="E13:E21"/>
    <mergeCell ref="D11:D12"/>
    <mergeCell ref="A1:F1"/>
  </mergeCells>
  <phoneticPr fontId="0" type="noConversion"/>
  <dataValidations count="2">
    <dataValidation type="list" allowBlank="1" showInputMessage="1" showErrorMessage="1" errorTitle="Raten pro Jahr" error="Die Zahlen zwischen 1 und 12 sind zulässig!_x000a_" sqref="D10">
      <formula1>$C$48:$C$51</formula1>
    </dataValidation>
    <dataValidation type="list" allowBlank="1" showInputMessage="1" showErrorMessage="1" errorTitle="Rente Vor. - bzw. Nachschüssig" error="Lediglich vorschüssig oder nachschüssig zulässig" sqref="D9">
      <formula1>$A$48:$A$49</formula1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N1073"/>
  <sheetViews>
    <sheetView showGridLines="0" showRowColHeaders="0" showOutlineSymbols="0" zoomScale="105" workbookViewId="0">
      <selection activeCell="D5" sqref="D5"/>
    </sheetView>
  </sheetViews>
  <sheetFormatPr baseColWidth="10" defaultRowHeight="12.75" x14ac:dyDescent="0.2"/>
  <cols>
    <col min="1" max="1" width="50.5703125" style="133" customWidth="1"/>
    <col min="2" max="2" width="15" style="133" customWidth="1"/>
    <col min="3" max="3" width="16.5703125" style="133" customWidth="1"/>
    <col min="4" max="4" width="18.42578125" style="140" customWidth="1"/>
    <col min="5" max="5" width="23" style="140" customWidth="1"/>
    <col min="6" max="6" width="15.28515625" style="140" customWidth="1"/>
    <col min="7" max="16384" width="11.42578125" style="133"/>
  </cols>
  <sheetData>
    <row r="1" spans="1:6" ht="18.75" customHeight="1" thickBot="1" x14ac:dyDescent="0.3">
      <c r="A1" s="255" t="s">
        <v>55</v>
      </c>
      <c r="B1" s="256"/>
      <c r="C1" s="256"/>
      <c r="D1" s="256"/>
      <c r="E1" s="256"/>
      <c r="F1" s="257"/>
    </row>
    <row r="2" spans="1:6" ht="18.75" customHeight="1" thickBot="1" x14ac:dyDescent="0.25">
      <c r="A2" s="250" t="s">
        <v>56</v>
      </c>
      <c r="B2" s="251"/>
      <c r="C2" s="251"/>
      <c r="D2" s="251"/>
      <c r="E2" s="251"/>
      <c r="F2" s="252"/>
    </row>
    <row r="3" spans="1:6" ht="57" customHeight="1" thickBot="1" x14ac:dyDescent="0.25">
      <c r="A3" s="245" t="str">
        <f>"Leibrentenbarwertfaktor "&amp;Absterbeordnung!B6&amp; " - Zwei Männer "</f>
        <v xml:space="preserve">Leibrentenbarwertfaktor 2002-2004 - Zwei Männer </v>
      </c>
      <c r="B3" s="246"/>
      <c r="C3" s="246"/>
      <c r="D3" s="247" t="s">
        <v>39</v>
      </c>
      <c r="E3" s="248"/>
      <c r="F3" s="249"/>
    </row>
    <row r="4" spans="1:6" ht="18.75" thickBot="1" x14ac:dyDescent="0.3">
      <c r="A4" s="56"/>
      <c r="B4" s="57"/>
      <c r="C4" s="57"/>
      <c r="D4" s="58"/>
      <c r="E4" s="92" t="s">
        <v>33</v>
      </c>
      <c r="F4" s="93">
        <f>Absterbeordnung!E1</f>
        <v>41976</v>
      </c>
    </row>
    <row r="5" spans="1:6" ht="18.75" thickBot="1" x14ac:dyDescent="0.3">
      <c r="A5" s="60" t="s">
        <v>23</v>
      </c>
      <c r="B5" s="61"/>
      <c r="C5" s="57"/>
      <c r="D5" s="50">
        <v>50</v>
      </c>
      <c r="E5" s="58"/>
      <c r="F5" s="59"/>
    </row>
    <row r="6" spans="1:6" ht="18.75" thickBot="1" x14ac:dyDescent="0.3">
      <c r="A6" s="60" t="s">
        <v>20</v>
      </c>
      <c r="B6" s="61"/>
      <c r="C6" s="57"/>
      <c r="D6" s="50">
        <v>50</v>
      </c>
      <c r="E6" s="58"/>
      <c r="F6" s="59"/>
    </row>
    <row r="7" spans="1:6" ht="18.75" thickBot="1" x14ac:dyDescent="0.3">
      <c r="A7" s="60"/>
      <c r="B7" s="61"/>
      <c r="C7" s="57"/>
      <c r="D7" s="58"/>
      <c r="E7" s="58"/>
      <c r="F7" s="59"/>
    </row>
    <row r="8" spans="1:6" ht="18.75" thickBot="1" x14ac:dyDescent="0.3">
      <c r="A8" s="60" t="s">
        <v>3</v>
      </c>
      <c r="B8" s="61"/>
      <c r="C8" s="57"/>
      <c r="D8" s="212">
        <v>2</v>
      </c>
      <c r="E8" s="58"/>
      <c r="F8" s="59"/>
    </row>
    <row r="9" spans="1:6" ht="18.75" thickBot="1" x14ac:dyDescent="0.3">
      <c r="A9" s="60" t="s">
        <v>54</v>
      </c>
      <c r="B9" s="61"/>
      <c r="C9" s="57"/>
      <c r="D9" s="50" t="s">
        <v>18</v>
      </c>
      <c r="E9" s="58"/>
      <c r="F9" s="59"/>
    </row>
    <row r="10" spans="1:6" ht="18.75" thickBot="1" x14ac:dyDescent="0.3">
      <c r="A10" s="60" t="s">
        <v>52</v>
      </c>
      <c r="B10" s="61"/>
      <c r="C10" s="57"/>
      <c r="D10" s="105">
        <v>12</v>
      </c>
      <c r="E10" s="58"/>
      <c r="F10" s="59"/>
    </row>
    <row r="11" spans="1:6" ht="18" x14ac:dyDescent="0.25">
      <c r="A11" s="60"/>
      <c r="B11" s="61"/>
      <c r="C11" s="57"/>
      <c r="D11" s="253" t="s">
        <v>34</v>
      </c>
      <c r="E11" s="154" t="s">
        <v>40</v>
      </c>
      <c r="F11" s="123" t="s">
        <v>35</v>
      </c>
    </row>
    <row r="12" spans="1:6" ht="18.75" thickBot="1" x14ac:dyDescent="0.3">
      <c r="A12" s="60"/>
      <c r="B12" s="61"/>
      <c r="C12" s="57"/>
      <c r="D12" s="254"/>
      <c r="E12" s="155" t="s">
        <v>36</v>
      </c>
      <c r="F12" s="124" t="s">
        <v>30</v>
      </c>
    </row>
    <row r="13" spans="1:6" ht="18.75" thickBot="1" x14ac:dyDescent="0.3">
      <c r="A13" s="60" t="s">
        <v>44</v>
      </c>
      <c r="B13" s="61"/>
      <c r="C13" s="57"/>
      <c r="D13" s="142">
        <f>LOOKUP(D5,'Daten (M)'!A15:A136,'Daten (M)'!F15:F136)</f>
        <v>21.487159668527035</v>
      </c>
      <c r="E13" s="237">
        <f>IF(D9="vorschüssig",B43,IF(D9="nachschüssig",B44))</f>
        <v>-0.46161041666666663</v>
      </c>
      <c r="F13" s="143">
        <f>D13+E13</f>
        <v>21.025549251860369</v>
      </c>
    </row>
    <row r="14" spans="1:6" ht="18.75" thickBot="1" x14ac:dyDescent="0.3">
      <c r="A14" s="60" t="s">
        <v>45</v>
      </c>
      <c r="B14" s="61"/>
      <c r="C14" s="57"/>
      <c r="D14" s="142">
        <f>LOOKUP(D6,'Daten (M)'!A15:A136,'Daten (M)'!L15:L136)</f>
        <v>21.487159668527035</v>
      </c>
      <c r="E14" s="238"/>
      <c r="F14" s="144">
        <f>D14+E13</f>
        <v>21.025549251860369</v>
      </c>
    </row>
    <row r="15" spans="1:6" ht="18" x14ac:dyDescent="0.25">
      <c r="A15" s="60"/>
      <c r="B15" s="57"/>
      <c r="C15" s="57"/>
      <c r="D15" s="101"/>
      <c r="E15" s="238"/>
      <c r="F15" s="145"/>
    </row>
    <row r="16" spans="1:6" ht="18" x14ac:dyDescent="0.25">
      <c r="A16" s="60"/>
      <c r="B16" s="57"/>
      <c r="C16" s="57"/>
      <c r="D16" s="101"/>
      <c r="E16" s="238"/>
      <c r="F16" s="145"/>
    </row>
    <row r="17" spans="1:7" ht="18" x14ac:dyDescent="0.25">
      <c r="A17" s="169"/>
      <c r="B17" s="136"/>
      <c r="C17" s="57"/>
      <c r="D17" s="101"/>
      <c r="E17" s="238"/>
      <c r="F17" s="145"/>
    </row>
    <row r="18" spans="1:7" ht="18" x14ac:dyDescent="0.25">
      <c r="A18" s="62"/>
      <c r="B18" s="63"/>
      <c r="C18" s="57"/>
      <c r="D18" s="101"/>
      <c r="E18" s="238"/>
      <c r="F18" s="145"/>
    </row>
    <row r="19" spans="1:7" ht="18.75" thickBot="1" x14ac:dyDescent="0.3">
      <c r="A19" s="60" t="s">
        <v>26</v>
      </c>
      <c r="B19" s="64"/>
      <c r="C19" s="57"/>
      <c r="D19" s="101"/>
      <c r="E19" s="238"/>
      <c r="F19" s="145"/>
    </row>
    <row r="20" spans="1:7" ht="18.75" thickBot="1" x14ac:dyDescent="0.3">
      <c r="A20" s="60" t="s">
        <v>28</v>
      </c>
      <c r="B20" s="61"/>
      <c r="C20" s="57"/>
      <c r="D20" s="142">
        <f>D13+D14-B1073</f>
        <v>25.148757753927093</v>
      </c>
      <c r="E20" s="238"/>
      <c r="F20" s="146">
        <f>D20+E13</f>
        <v>24.687147337260427</v>
      </c>
    </row>
    <row r="21" spans="1:7" ht="18.75" thickBot="1" x14ac:dyDescent="0.3">
      <c r="A21" s="65" t="s">
        <v>38</v>
      </c>
      <c r="B21" s="66"/>
      <c r="C21" s="67"/>
      <c r="D21" s="142">
        <f>B1073</f>
        <v>17.825561583126976</v>
      </c>
      <c r="E21" s="239"/>
      <c r="F21" s="146">
        <f>D21+E13</f>
        <v>17.363951166460311</v>
      </c>
    </row>
    <row r="22" spans="1:7" ht="22.5" customHeight="1" thickBot="1" x14ac:dyDescent="0.3">
      <c r="A22" s="137"/>
      <c r="B22" s="136"/>
      <c r="C22" s="138"/>
      <c r="D22" s="139"/>
      <c r="E22" s="139"/>
      <c r="F22" s="135"/>
      <c r="G22" s="136"/>
    </row>
    <row r="23" spans="1:7" s="136" customFormat="1" ht="18.75" thickBot="1" x14ac:dyDescent="0.3">
      <c r="A23" s="163" t="s">
        <v>47</v>
      </c>
      <c r="B23" s="162"/>
      <c r="C23" s="162"/>
      <c r="D23" s="160">
        <f>1-((D20-1)*(D8/100))</f>
        <v>0.51702484492145806</v>
      </c>
      <c r="E23" s="163" t="s">
        <v>51</v>
      </c>
      <c r="F23" s="164"/>
    </row>
    <row r="24" spans="1:7" s="136" customFormat="1" ht="18.75" thickBot="1" x14ac:dyDescent="0.3">
      <c r="A24" s="163" t="s">
        <v>48</v>
      </c>
      <c r="B24" s="162"/>
      <c r="C24" s="162"/>
      <c r="D24" s="160">
        <f>1-((D21-1)*(D8/100))</f>
        <v>0.6634887683374604</v>
      </c>
      <c r="E24" s="163" t="s">
        <v>51</v>
      </c>
      <c r="F24" s="164"/>
    </row>
    <row r="25" spans="1:7" s="136" customFormat="1" x14ac:dyDescent="0.2">
      <c r="D25" s="134"/>
      <c r="E25" s="134"/>
      <c r="F25" s="134"/>
    </row>
    <row r="26" spans="1:7" s="136" customFormat="1" x14ac:dyDescent="0.2">
      <c r="D26" s="134"/>
      <c r="E26" s="134"/>
      <c r="F26" s="134"/>
    </row>
    <row r="27" spans="1:7" s="136" customFormat="1" x14ac:dyDescent="0.2">
      <c r="D27" s="134"/>
      <c r="E27" s="134"/>
      <c r="F27" s="134"/>
    </row>
    <row r="28" spans="1:7" s="136" customFormat="1" x14ac:dyDescent="0.2">
      <c r="D28" s="134"/>
      <c r="E28" s="134"/>
      <c r="F28" s="134"/>
    </row>
    <row r="29" spans="1:7" s="136" customFormat="1" x14ac:dyDescent="0.2">
      <c r="D29" s="134"/>
      <c r="E29" s="134"/>
      <c r="F29" s="134"/>
    </row>
    <row r="30" spans="1:7" s="136" customFormat="1" x14ac:dyDescent="0.2">
      <c r="D30" s="134"/>
      <c r="E30" s="134"/>
      <c r="F30" s="134"/>
    </row>
    <row r="31" spans="1:7" s="136" customFormat="1" x14ac:dyDescent="0.2">
      <c r="D31" s="134"/>
      <c r="E31" s="134"/>
      <c r="F31" s="134"/>
    </row>
    <row r="32" spans="1:7" s="136" customFormat="1" x14ac:dyDescent="0.2">
      <c r="D32" s="134"/>
      <c r="E32" s="134"/>
      <c r="F32" s="134"/>
    </row>
    <row r="33" spans="1:14" s="136" customFormat="1" x14ac:dyDescent="0.2">
      <c r="D33" s="134"/>
      <c r="E33" s="134"/>
      <c r="F33" s="134"/>
    </row>
    <row r="34" spans="1:14" s="136" customFormat="1" x14ac:dyDescent="0.2">
      <c r="D34" s="134"/>
      <c r="E34" s="134"/>
      <c r="F34" s="134"/>
    </row>
    <row r="35" spans="1:14" s="136" customFormat="1" x14ac:dyDescent="0.2">
      <c r="D35" s="134"/>
      <c r="E35" s="134"/>
      <c r="F35" s="134"/>
    </row>
    <row r="36" spans="1:14" s="136" customFormat="1" x14ac:dyDescent="0.2">
      <c r="D36" s="134"/>
      <c r="E36" s="134"/>
      <c r="F36" s="134"/>
    </row>
    <row r="37" spans="1:14" s="136" customFormat="1" x14ac:dyDescent="0.2">
      <c r="D37" s="134"/>
      <c r="E37" s="134"/>
      <c r="F37" s="134"/>
    </row>
    <row r="38" spans="1:14" s="136" customFormat="1" x14ac:dyDescent="0.2">
      <c r="D38" s="134"/>
      <c r="E38" s="134"/>
      <c r="F38" s="134"/>
    </row>
    <row r="41" spans="1:14" x14ac:dyDescent="0.2">
      <c r="A41" s="133" t="s">
        <v>52</v>
      </c>
      <c r="B41" s="134">
        <f>D10</f>
        <v>12</v>
      </c>
    </row>
    <row r="42" spans="1:14" x14ac:dyDescent="0.2">
      <c r="A42" s="133" t="s">
        <v>53</v>
      </c>
      <c r="B42" s="133">
        <f>D8</f>
        <v>2</v>
      </c>
      <c r="C42" s="133">
        <v>1</v>
      </c>
    </row>
    <row r="43" spans="1:14" x14ac:dyDescent="0.2">
      <c r="A43" s="133" t="s">
        <v>18</v>
      </c>
      <c r="B43" s="133">
        <f>(-1*((B41-1)/(2*B41)))-(((B41*B41-1)/(6*B41^2))*(B42/100))+(((B41^2-1)/(12*B41^2))*((B42/100)^2))</f>
        <v>-0.46161041666666663</v>
      </c>
      <c r="C43" s="133">
        <v>2</v>
      </c>
    </row>
    <row r="44" spans="1:14" x14ac:dyDescent="0.2">
      <c r="A44" s="133" t="s">
        <v>17</v>
      </c>
      <c r="B44" s="133">
        <f>(-1+((B41-1)/(2*B41)))-(((B41*B41-1)/(6*B41^2))*(B42/100))+(((B41^2-1)/(12*B41^2))*((B42/100)^2))</f>
        <v>-0.54494375000000006</v>
      </c>
      <c r="C44" s="133">
        <v>4</v>
      </c>
    </row>
    <row r="45" spans="1:14" x14ac:dyDescent="0.2">
      <c r="C45" s="133">
        <v>12</v>
      </c>
    </row>
    <row r="47" spans="1:14" x14ac:dyDescent="0.2">
      <c r="B47" s="134"/>
    </row>
    <row r="48" spans="1:14" x14ac:dyDescent="0.2">
      <c r="B48" s="134">
        <v>2</v>
      </c>
      <c r="C48" s="134">
        <v>2.5</v>
      </c>
      <c r="D48" s="134">
        <v>3</v>
      </c>
      <c r="E48" s="134">
        <v>3.5</v>
      </c>
      <c r="F48" s="134">
        <v>4</v>
      </c>
      <c r="G48" s="134">
        <v>4.5</v>
      </c>
      <c r="H48" s="134">
        <v>5</v>
      </c>
      <c r="I48" s="134">
        <v>5.5</v>
      </c>
      <c r="J48" s="134">
        <v>6</v>
      </c>
      <c r="K48" s="134">
        <v>7</v>
      </c>
      <c r="L48" s="134">
        <v>8</v>
      </c>
      <c r="M48" s="134">
        <v>9</v>
      </c>
      <c r="N48" s="135">
        <v>10</v>
      </c>
    </row>
    <row r="1073" spans="1:2" ht="14.25" x14ac:dyDescent="0.2">
      <c r="A1073" s="62" t="s">
        <v>24</v>
      </c>
      <c r="B1073" s="63">
        <f>LOOKUP(D5,'Daten (M)'!N15:N127,'Daten (M)'!U15:U127)</f>
        <v>17.825561583126976</v>
      </c>
    </row>
  </sheetData>
  <sheetProtection password="F002" sheet="1"/>
  <dataConsolidate/>
  <customSheetViews>
    <customSheetView guid="{AC77A39F-ABA0-4848-B5DA-4147A1099D4C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3:C3"/>
    <mergeCell ref="D3:F3"/>
    <mergeCell ref="A2:F2"/>
    <mergeCell ref="E13:E21"/>
    <mergeCell ref="D11:D12"/>
    <mergeCell ref="A1:F1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$A$43:$A$44</formula1>
    </dataValidation>
    <dataValidation type="whole" allowBlank="1" showInputMessage="1" showErrorMessage="1" errorTitle="Raten pro Jahr" error="Die Zahlen von 1 bis 12 sind zulässig!_x000a_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N88"/>
  <sheetViews>
    <sheetView showRowColHeaders="0" showOutlineSymbols="0" zoomScale="105" zoomScaleNormal="105" workbookViewId="0">
      <selection activeCell="D5" sqref="D5"/>
    </sheetView>
  </sheetViews>
  <sheetFormatPr baseColWidth="10" defaultRowHeight="12.75" x14ac:dyDescent="0.2"/>
  <cols>
    <col min="1" max="1" width="50.42578125" style="85" customWidth="1"/>
    <col min="2" max="2" width="15" style="85" customWidth="1"/>
    <col min="3" max="3" width="16.5703125" style="85" customWidth="1"/>
    <col min="4" max="4" width="18.42578125" style="95" customWidth="1"/>
    <col min="5" max="5" width="23" style="95" customWidth="1"/>
    <col min="6" max="6" width="15.5703125" style="95" customWidth="1"/>
    <col min="7" max="16384" width="11.42578125" style="85"/>
  </cols>
  <sheetData>
    <row r="1" spans="1:7" s="126" customFormat="1" ht="18.75" customHeight="1" thickBot="1" x14ac:dyDescent="0.3">
      <c r="A1" s="258" t="s">
        <v>57</v>
      </c>
      <c r="B1" s="259"/>
      <c r="C1" s="259"/>
      <c r="D1" s="259"/>
      <c r="E1" s="259"/>
      <c r="F1" s="260"/>
      <c r="G1" s="85"/>
    </row>
    <row r="2" spans="1:7" s="126" customFormat="1" ht="18.75" customHeight="1" thickBot="1" x14ac:dyDescent="0.25">
      <c r="A2" s="261" t="s">
        <v>56</v>
      </c>
      <c r="B2" s="248"/>
      <c r="C2" s="248"/>
      <c r="D2" s="248"/>
      <c r="E2" s="248"/>
      <c r="F2" s="249"/>
      <c r="G2" s="85"/>
    </row>
    <row r="3" spans="1:7" s="126" customFormat="1" ht="57" customHeight="1" thickBot="1" x14ac:dyDescent="0.25">
      <c r="A3" s="262" t="str">
        <f>"Leibrentenbarwertfaktor "&amp;Absterbeordnung!B6&amp; " - Zwei Frauen "</f>
        <v xml:space="preserve">Leibrentenbarwertfaktor 2002-2004 - Zwei Frauen </v>
      </c>
      <c r="B3" s="263"/>
      <c r="C3" s="263"/>
      <c r="D3" s="264" t="s">
        <v>39</v>
      </c>
      <c r="E3" s="264"/>
      <c r="F3" s="265"/>
      <c r="G3" s="85"/>
    </row>
    <row r="4" spans="1:7" s="126" customFormat="1" ht="18.75" thickBot="1" x14ac:dyDescent="0.3">
      <c r="A4" s="68"/>
      <c r="B4" s="69"/>
      <c r="C4" s="69"/>
      <c r="D4" s="70"/>
      <c r="E4" s="89" t="s">
        <v>33</v>
      </c>
      <c r="F4" s="90">
        <f>Absterbeordnung!E1</f>
        <v>41976</v>
      </c>
      <c r="G4" s="85"/>
    </row>
    <row r="5" spans="1:7" s="126" customFormat="1" ht="18.75" thickBot="1" x14ac:dyDescent="0.3">
      <c r="A5" s="68" t="s">
        <v>22</v>
      </c>
      <c r="B5" s="114"/>
      <c r="C5" s="69"/>
      <c r="D5" s="50">
        <v>50</v>
      </c>
      <c r="E5" s="70"/>
      <c r="F5" s="115"/>
      <c r="G5" s="85"/>
    </row>
    <row r="6" spans="1:7" s="126" customFormat="1" ht="18.75" thickBot="1" x14ac:dyDescent="0.3">
      <c r="A6" s="68" t="s">
        <v>21</v>
      </c>
      <c r="B6" s="114"/>
      <c r="C6" s="69"/>
      <c r="D6" s="50">
        <v>50</v>
      </c>
      <c r="E6" s="70"/>
      <c r="F6" s="115"/>
      <c r="G6" s="85"/>
    </row>
    <row r="7" spans="1:7" s="126" customFormat="1" ht="18.75" thickBot="1" x14ac:dyDescent="0.3">
      <c r="A7" s="68"/>
      <c r="B7" s="114"/>
      <c r="C7" s="69"/>
      <c r="D7" s="70"/>
      <c r="E7" s="70"/>
      <c r="F7" s="115"/>
      <c r="G7" s="85"/>
    </row>
    <row r="8" spans="1:7" s="126" customFormat="1" ht="18.75" thickBot="1" x14ac:dyDescent="0.3">
      <c r="A8" s="68" t="s">
        <v>3</v>
      </c>
      <c r="B8" s="114"/>
      <c r="C8" s="69"/>
      <c r="D8" s="212">
        <v>2</v>
      </c>
      <c r="E8" s="70"/>
      <c r="F8" s="115"/>
      <c r="G8" s="85"/>
    </row>
    <row r="9" spans="1:7" s="126" customFormat="1" ht="18.75" thickBot="1" x14ac:dyDescent="0.3">
      <c r="A9" s="68" t="s">
        <v>54</v>
      </c>
      <c r="B9" s="114"/>
      <c r="C9" s="69"/>
      <c r="D9" s="50" t="s">
        <v>18</v>
      </c>
      <c r="E9" s="70"/>
      <c r="F9" s="115"/>
      <c r="G9" s="85"/>
    </row>
    <row r="10" spans="1:7" s="126" customFormat="1" ht="18.75" thickBot="1" x14ac:dyDescent="0.3">
      <c r="A10" s="68" t="s">
        <v>52</v>
      </c>
      <c r="B10" s="114"/>
      <c r="C10" s="69"/>
      <c r="D10" s="105">
        <v>4</v>
      </c>
      <c r="E10" s="70"/>
      <c r="F10" s="115"/>
      <c r="G10" s="85"/>
    </row>
    <row r="11" spans="1:7" s="126" customFormat="1" ht="18" x14ac:dyDescent="0.25">
      <c r="A11" s="68"/>
      <c r="B11" s="114"/>
      <c r="C11" s="69"/>
      <c r="D11" s="266" t="s">
        <v>34</v>
      </c>
      <c r="E11" s="152" t="s">
        <v>40</v>
      </c>
      <c r="F11" s="117" t="s">
        <v>35</v>
      </c>
      <c r="G11" s="85"/>
    </row>
    <row r="12" spans="1:7" s="126" customFormat="1" ht="18.75" thickBot="1" x14ac:dyDescent="0.3">
      <c r="A12" s="68"/>
      <c r="B12" s="114"/>
      <c r="C12" s="69"/>
      <c r="D12" s="267"/>
      <c r="E12" s="153" t="s">
        <v>36</v>
      </c>
      <c r="F12" s="125" t="s">
        <v>30</v>
      </c>
      <c r="G12" s="85"/>
    </row>
    <row r="13" spans="1:7" s="126" customFormat="1" ht="18.75" thickBot="1" x14ac:dyDescent="0.3">
      <c r="A13" s="68" t="s">
        <v>42</v>
      </c>
      <c r="B13" s="114"/>
      <c r="C13" s="69"/>
      <c r="D13" s="147">
        <f>LOOKUP(D5,'Daten (F)'!A15:A136,'Daten (F)'!F15:F136)</f>
        <v>24.180787806945244</v>
      </c>
      <c r="E13" s="237">
        <f>IF(D9="vorschüssig",B44,IF(D9="nachschüssig",B45))</f>
        <v>-0.37809375000000001</v>
      </c>
      <c r="F13" s="149">
        <f>D13+E13</f>
        <v>23.802694056945242</v>
      </c>
      <c r="G13" s="85"/>
    </row>
    <row r="14" spans="1:7" s="126" customFormat="1" ht="18.75" thickBot="1" x14ac:dyDescent="0.3">
      <c r="A14" s="68" t="s">
        <v>46</v>
      </c>
      <c r="B14" s="114"/>
      <c r="C14" s="69"/>
      <c r="D14" s="148">
        <f>LOOKUP(D6,'Daten (F)'!A15:A136,'Daten (F)'!L15:L136)</f>
        <v>24.180787806945244</v>
      </c>
      <c r="E14" s="238"/>
      <c r="F14" s="150">
        <f>D14+E13</f>
        <v>23.802694056945242</v>
      </c>
      <c r="G14" s="85"/>
    </row>
    <row r="15" spans="1:7" s="126" customFormat="1" ht="18" x14ac:dyDescent="0.25">
      <c r="A15" s="68"/>
      <c r="B15" s="69"/>
      <c r="C15" s="69"/>
      <c r="D15" s="102"/>
      <c r="E15" s="238"/>
      <c r="F15" s="151"/>
      <c r="G15" s="85"/>
    </row>
    <row r="16" spans="1:7" s="126" customFormat="1" ht="18" x14ac:dyDescent="0.25">
      <c r="A16" s="68"/>
      <c r="B16" s="69"/>
      <c r="C16" s="69"/>
      <c r="D16" s="102"/>
      <c r="E16" s="238"/>
      <c r="F16" s="151"/>
      <c r="G16" s="85"/>
    </row>
    <row r="17" spans="1:7" s="126" customFormat="1" ht="18" x14ac:dyDescent="0.25">
      <c r="A17" s="170"/>
      <c r="B17" s="85"/>
      <c r="C17" s="69"/>
      <c r="D17" s="102"/>
      <c r="E17" s="238"/>
      <c r="F17" s="151"/>
      <c r="G17" s="85"/>
    </row>
    <row r="18" spans="1:7" s="126" customFormat="1" ht="18" x14ac:dyDescent="0.25">
      <c r="A18" s="73"/>
      <c r="B18" s="74"/>
      <c r="C18" s="69"/>
      <c r="D18" s="102"/>
      <c r="E18" s="238"/>
      <c r="F18" s="151"/>
      <c r="G18" s="85"/>
    </row>
    <row r="19" spans="1:7" s="126" customFormat="1" ht="18.75" thickBot="1" x14ac:dyDescent="0.3">
      <c r="A19" s="68" t="s">
        <v>27</v>
      </c>
      <c r="B19" s="74"/>
      <c r="C19" s="69"/>
      <c r="D19" s="102"/>
      <c r="E19" s="238"/>
      <c r="F19" s="151"/>
      <c r="G19" s="85"/>
    </row>
    <row r="20" spans="1:7" s="126" customFormat="1" ht="22.5" customHeight="1" thickBot="1" x14ac:dyDescent="0.3">
      <c r="A20" s="68" t="s">
        <v>28</v>
      </c>
      <c r="B20" s="114"/>
      <c r="C20" s="69"/>
      <c r="D20" s="148">
        <f>D13+D14-B88</f>
        <v>27.28440627501292</v>
      </c>
      <c r="E20" s="238"/>
      <c r="F20" s="122">
        <f>D20+E13</f>
        <v>26.906312525012918</v>
      </c>
      <c r="G20" s="85"/>
    </row>
    <row r="21" spans="1:7" ht="18.75" thickBot="1" x14ac:dyDescent="0.3">
      <c r="A21" s="75" t="s">
        <v>38</v>
      </c>
      <c r="B21" s="116"/>
      <c r="C21" s="76"/>
      <c r="D21" s="148">
        <f>B88</f>
        <v>21.077169338877567</v>
      </c>
      <c r="E21" s="239"/>
      <c r="F21" s="122">
        <f>D21+E13</f>
        <v>20.699075588877566</v>
      </c>
    </row>
    <row r="22" spans="1:7" ht="18.75" thickBot="1" x14ac:dyDescent="0.3">
      <c r="A22" s="84"/>
      <c r="C22" s="86"/>
      <c r="D22" s="141"/>
      <c r="E22" s="141"/>
      <c r="F22" s="171"/>
    </row>
    <row r="23" spans="1:7" ht="18.75" thickBot="1" x14ac:dyDescent="0.3">
      <c r="A23" s="163" t="s">
        <v>47</v>
      </c>
      <c r="B23" s="162"/>
      <c r="C23" s="162"/>
      <c r="D23" s="160">
        <f>1-((D20-1)*(D8/100))</f>
        <v>0.47431187449974155</v>
      </c>
      <c r="E23" s="163" t="s">
        <v>51</v>
      </c>
      <c r="F23" s="164"/>
    </row>
    <row r="24" spans="1:7" ht="18.75" thickBot="1" x14ac:dyDescent="0.3">
      <c r="A24" s="163" t="s">
        <v>48</v>
      </c>
      <c r="B24" s="162"/>
      <c r="C24" s="162"/>
      <c r="D24" s="160">
        <f>1-((D21-1)*(D8/100))</f>
        <v>0.5984566132224487</v>
      </c>
      <c r="E24" s="163" t="s">
        <v>51</v>
      </c>
      <c r="F24" s="164"/>
    </row>
    <row r="39" spans="1:14" x14ac:dyDescent="0.2">
      <c r="A39" s="95"/>
      <c r="B39" s="95"/>
    </row>
    <row r="40" spans="1:14" x14ac:dyDescent="0.2">
      <c r="A40" s="95"/>
      <c r="B40" s="95"/>
    </row>
    <row r="41" spans="1:14" x14ac:dyDescent="0.2">
      <c r="A41" s="95"/>
      <c r="B41" s="95"/>
    </row>
    <row r="42" spans="1:14" x14ac:dyDescent="0.2">
      <c r="A42" s="95" t="s">
        <v>52</v>
      </c>
      <c r="B42" s="95">
        <f>D10</f>
        <v>4</v>
      </c>
    </row>
    <row r="43" spans="1:14" x14ac:dyDescent="0.2">
      <c r="A43" s="95" t="s">
        <v>53</v>
      </c>
      <c r="B43" s="95">
        <f>D8</f>
        <v>2</v>
      </c>
      <c r="C43" s="85">
        <v>1</v>
      </c>
    </row>
    <row r="44" spans="1:14" x14ac:dyDescent="0.2">
      <c r="A44" s="95" t="s">
        <v>18</v>
      </c>
      <c r="B44" s="95">
        <f>(-1*((B42-1)/(2*B42)))-(((B42*B42-1)/(6*B42^2))*(B43/100))+(((B42^2-1)/(12*B42^2))*((B43/100)^2))</f>
        <v>-0.37809375000000001</v>
      </c>
      <c r="C44" s="85">
        <v>2</v>
      </c>
    </row>
    <row r="45" spans="1:14" x14ac:dyDescent="0.2">
      <c r="A45" s="95" t="s">
        <v>17</v>
      </c>
      <c r="B45" s="95">
        <f>(-1+((B42-1)/(2*B42)))-(((B42*B42-1)/(6*B42^2))*(B43/100))+(((B42^2-1)/(12*B42^2))*((B43/100)^2))</f>
        <v>-0.62809375000000001</v>
      </c>
      <c r="C45" s="85">
        <v>4</v>
      </c>
    </row>
    <row r="46" spans="1:14" x14ac:dyDescent="0.2">
      <c r="A46" s="95"/>
      <c r="B46" s="95"/>
      <c r="C46" s="85">
        <v>12</v>
      </c>
    </row>
    <row r="47" spans="1:14" x14ac:dyDescent="0.2">
      <c r="A47" s="95"/>
      <c r="B47" s="95"/>
      <c r="G47" s="95">
        <v>4.5</v>
      </c>
      <c r="H47" s="95">
        <v>5</v>
      </c>
      <c r="I47" s="95">
        <v>5.5</v>
      </c>
      <c r="J47" s="95">
        <v>6</v>
      </c>
      <c r="K47" s="95">
        <v>7</v>
      </c>
      <c r="L47" s="95">
        <v>8</v>
      </c>
      <c r="M47" s="95">
        <v>9</v>
      </c>
      <c r="N47" s="95">
        <v>10</v>
      </c>
    </row>
    <row r="49" spans="2:6" x14ac:dyDescent="0.2">
      <c r="B49" s="95">
        <v>2</v>
      </c>
      <c r="C49" s="95">
        <v>2.5</v>
      </c>
      <c r="D49" s="95">
        <v>3</v>
      </c>
      <c r="E49" s="95">
        <v>3.5</v>
      </c>
      <c r="F49" s="95">
        <v>4</v>
      </c>
    </row>
    <row r="88" spans="1:2" ht="14.25" x14ac:dyDescent="0.2">
      <c r="A88" s="71" t="s">
        <v>25</v>
      </c>
      <c r="B88" s="72">
        <f>LOOKUP(D5,'Daten (F)'!N15:N127,'Daten (F)'!U15:U127)</f>
        <v>21.077169338877567</v>
      </c>
    </row>
  </sheetData>
  <sheetProtection password="F002" sheet="1"/>
  <dataConsolidate/>
  <customSheetViews>
    <customSheetView guid="{AC77A39F-ABA0-4848-B5DA-4147A1099D4C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1"/>
      <headerFooter alignWithMargins="0"/>
    </customSheetView>
    <customSheetView guid="{AAA317AB-9C4F-4A7B-BD58-62DAAE088BDA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2"/>
      <headerFooter alignWithMargins="0"/>
    </customSheetView>
  </customSheetViews>
  <mergeCells count="6">
    <mergeCell ref="A1:F1"/>
    <mergeCell ref="A2:F2"/>
    <mergeCell ref="A3:C3"/>
    <mergeCell ref="D3:F3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$A$44:$A$45</formula1>
    </dataValidation>
    <dataValidation type="whole" allowBlank="1" showInputMessage="1" showErrorMessage="1" errorTitle="Raten pro Jahr" error="Die Zahlen zwischen 1 und 12 sind zulässig!_x000a_" sqref="D10">
      <formula1>1</formula1>
      <formula2>12</formula2>
    </dataValidation>
  </dataValidations>
  <hyperlinks>
    <hyperlink ref="A2" r:id="rId3"/>
  </hyperlinks>
  <pageMargins left="0.78740157480314965" right="0.78740157480314965" top="0.98425196850393704" bottom="0.98425196850393704" header="0.51181102362204722" footer="0.51181102362204722"/>
  <pageSetup paperSize="9" scale="94" orientation="landscape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128"/>
  <sheetViews>
    <sheetView workbookViewId="0">
      <selection activeCell="F1" sqref="F1"/>
    </sheetView>
  </sheetViews>
  <sheetFormatPr baseColWidth="10" defaultRowHeight="12.75" x14ac:dyDescent="0.2"/>
  <cols>
    <col min="1" max="3" width="11.42578125" style="1"/>
  </cols>
  <sheetData>
    <row r="1" spans="1:5" x14ac:dyDescent="0.2">
      <c r="B1" s="268" t="s">
        <v>58</v>
      </c>
      <c r="C1" s="268"/>
      <c r="D1" t="s">
        <v>32</v>
      </c>
      <c r="E1" s="87">
        <v>41976</v>
      </c>
    </row>
    <row r="2" spans="1:5" ht="12.75" customHeight="1" x14ac:dyDescent="0.2">
      <c r="A2" s="34"/>
      <c r="B2" s="269" t="s">
        <v>59</v>
      </c>
      <c r="C2" s="269"/>
    </row>
    <row r="3" spans="1:5" x14ac:dyDescent="0.2">
      <c r="A3" s="34"/>
      <c r="B3" s="269"/>
      <c r="C3" s="269"/>
    </row>
    <row r="4" spans="1:5" x14ac:dyDescent="0.2">
      <c r="A4" s="34"/>
      <c r="B4" s="269"/>
      <c r="C4" s="269"/>
    </row>
    <row r="5" spans="1:5" x14ac:dyDescent="0.2">
      <c r="A5" s="34"/>
      <c r="B5" s="269"/>
      <c r="C5" s="269"/>
    </row>
    <row r="6" spans="1:5" x14ac:dyDescent="0.2">
      <c r="A6" s="34"/>
      <c r="B6" s="270" t="s">
        <v>58</v>
      </c>
      <c r="C6" s="270"/>
    </row>
    <row r="7" spans="1:5" x14ac:dyDescent="0.2">
      <c r="A7" s="8" t="s">
        <v>2</v>
      </c>
      <c r="B7" s="36" t="s">
        <v>13</v>
      </c>
      <c r="C7" s="37" t="s">
        <v>9</v>
      </c>
    </row>
    <row r="8" spans="1:5" x14ac:dyDescent="0.2">
      <c r="A8" s="13">
        <v>0</v>
      </c>
      <c r="B8" s="38">
        <v>100000</v>
      </c>
      <c r="C8" s="39">
        <v>100000</v>
      </c>
    </row>
    <row r="9" spans="1:5" x14ac:dyDescent="0.2">
      <c r="A9" s="13">
        <v>1</v>
      </c>
      <c r="B9" s="40">
        <v>99543.769713407179</v>
      </c>
      <c r="C9" s="41">
        <v>99620.30634345724</v>
      </c>
    </row>
    <row r="10" spans="1:5" x14ac:dyDescent="0.2">
      <c r="A10" s="13">
        <v>2</v>
      </c>
      <c r="B10" s="40">
        <v>99503.555039417697</v>
      </c>
      <c r="C10" s="41">
        <v>99584.628180540283</v>
      </c>
    </row>
    <row r="11" spans="1:5" x14ac:dyDescent="0.2">
      <c r="A11" s="13">
        <v>3</v>
      </c>
      <c r="B11" s="40">
        <v>99483.521887013369</v>
      </c>
      <c r="C11" s="41">
        <v>99564.93898126678</v>
      </c>
    </row>
    <row r="12" spans="1:5" x14ac:dyDescent="0.2">
      <c r="A12" s="13">
        <v>4</v>
      </c>
      <c r="B12" s="40">
        <v>99465.373644531996</v>
      </c>
      <c r="C12" s="41">
        <v>99547.848979813658</v>
      </c>
    </row>
    <row r="13" spans="1:5" x14ac:dyDescent="0.2">
      <c r="A13" s="13">
        <v>5</v>
      </c>
      <c r="B13" s="40">
        <v>99452.034983334728</v>
      </c>
      <c r="C13" s="41">
        <v>99534.991842964038</v>
      </c>
    </row>
    <row r="14" spans="1:5" x14ac:dyDescent="0.2">
      <c r="A14" s="13">
        <v>6</v>
      </c>
      <c r="B14" s="40">
        <v>99438.416114012129</v>
      </c>
      <c r="C14" s="41">
        <v>99521.980416096048</v>
      </c>
    </row>
    <row r="15" spans="1:5" x14ac:dyDescent="0.2">
      <c r="A15" s="13">
        <v>7</v>
      </c>
      <c r="B15" s="40">
        <v>99426.826498742361</v>
      </c>
      <c r="C15" s="41">
        <v>99512.809902448309</v>
      </c>
    </row>
    <row r="16" spans="1:5" x14ac:dyDescent="0.2">
      <c r="A16" s="13">
        <v>8</v>
      </c>
      <c r="B16" s="40">
        <v>99414.549519165375</v>
      </c>
      <c r="C16" s="41">
        <v>99504.143321894371</v>
      </c>
    </row>
    <row r="17" spans="1:3" x14ac:dyDescent="0.2">
      <c r="A17" s="13">
        <v>9</v>
      </c>
      <c r="B17" s="40">
        <v>99402.72883170085</v>
      </c>
      <c r="C17" s="41">
        <v>99494.591770867555</v>
      </c>
    </row>
    <row r="18" spans="1:3" x14ac:dyDescent="0.2">
      <c r="A18" s="13">
        <v>10</v>
      </c>
      <c r="B18" s="40">
        <v>99393.426550932636</v>
      </c>
      <c r="C18" s="41">
        <v>99488.162783097418</v>
      </c>
    </row>
    <row r="19" spans="1:3" x14ac:dyDescent="0.2">
      <c r="A19" s="13">
        <v>11</v>
      </c>
      <c r="B19" s="40">
        <v>99384.0868995122</v>
      </c>
      <c r="C19" s="41">
        <v>99479.796574594278</v>
      </c>
    </row>
    <row r="20" spans="1:3" x14ac:dyDescent="0.2">
      <c r="A20" s="13">
        <v>12</v>
      </c>
      <c r="B20" s="40">
        <v>99369.728869821265</v>
      </c>
      <c r="C20" s="41">
        <v>99470.467478545179</v>
      </c>
    </row>
    <row r="21" spans="1:3" x14ac:dyDescent="0.2">
      <c r="A21" s="13">
        <v>13</v>
      </c>
      <c r="B21" s="40">
        <v>99356.752048075767</v>
      </c>
      <c r="C21" s="41">
        <v>99462.019616973048</v>
      </c>
    </row>
    <row r="22" spans="1:3" x14ac:dyDescent="0.2">
      <c r="A22" s="13">
        <v>14</v>
      </c>
      <c r="B22" s="40">
        <v>99343.869398653434</v>
      </c>
      <c r="C22" s="41">
        <v>99452.382660625488</v>
      </c>
    </row>
    <row r="23" spans="1:3" x14ac:dyDescent="0.2">
      <c r="A23" s="13">
        <v>15</v>
      </c>
      <c r="B23" s="40">
        <v>99325.541493252647</v>
      </c>
      <c r="C23" s="41">
        <v>99440.794059841122</v>
      </c>
    </row>
    <row r="24" spans="1:3" x14ac:dyDescent="0.2">
      <c r="A24" s="13">
        <v>16</v>
      </c>
      <c r="B24" s="40">
        <v>99302.11182146499</v>
      </c>
      <c r="C24" s="41">
        <v>99423.026972700332</v>
      </c>
    </row>
    <row r="25" spans="1:3" x14ac:dyDescent="0.2">
      <c r="A25" s="13">
        <v>17</v>
      </c>
      <c r="B25" s="40">
        <v>99264.07761123353</v>
      </c>
      <c r="C25" s="41">
        <v>99401.971693798871</v>
      </c>
    </row>
    <row r="26" spans="1:3" x14ac:dyDescent="0.2">
      <c r="A26" s="13">
        <v>18</v>
      </c>
      <c r="B26" s="40">
        <v>99213.764833655121</v>
      </c>
      <c r="C26" s="41">
        <v>99380.101313562394</v>
      </c>
    </row>
    <row r="27" spans="1:3" x14ac:dyDescent="0.2">
      <c r="A27" s="13">
        <v>19</v>
      </c>
      <c r="B27" s="40">
        <v>99138.510835084991</v>
      </c>
      <c r="C27" s="41">
        <v>99351.520388446865</v>
      </c>
    </row>
    <row r="28" spans="1:3" x14ac:dyDescent="0.2">
      <c r="A28" s="13">
        <v>20</v>
      </c>
      <c r="B28" s="40">
        <v>99058.664030566521</v>
      </c>
      <c r="C28" s="41">
        <v>99323.979577016347</v>
      </c>
    </row>
    <row r="29" spans="1:3" x14ac:dyDescent="0.2">
      <c r="A29" s="13">
        <v>21</v>
      </c>
      <c r="B29" s="40">
        <v>98983.353398321342</v>
      </c>
      <c r="C29" s="41">
        <v>99292.607438181556</v>
      </c>
    </row>
    <row r="30" spans="1:3" x14ac:dyDescent="0.2">
      <c r="A30" s="13">
        <v>22</v>
      </c>
      <c r="B30" s="40">
        <v>98905.741576060638</v>
      </c>
      <c r="C30" s="41">
        <v>99268.31345685698</v>
      </c>
    </row>
    <row r="31" spans="1:3" x14ac:dyDescent="0.2">
      <c r="A31" s="13">
        <v>23</v>
      </c>
      <c r="B31" s="40">
        <v>98831.17045692692</v>
      </c>
      <c r="C31" s="41">
        <v>99241.437467412048</v>
      </c>
    </row>
    <row r="32" spans="1:3" x14ac:dyDescent="0.2">
      <c r="A32" s="13">
        <v>24</v>
      </c>
      <c r="B32" s="40">
        <v>98757.91574564857</v>
      </c>
      <c r="C32" s="41">
        <v>99215.544744002123</v>
      </c>
    </row>
    <row r="33" spans="1:3" x14ac:dyDescent="0.2">
      <c r="A33" s="13">
        <v>25</v>
      </c>
      <c r="B33" s="40">
        <v>98686.258910198987</v>
      </c>
      <c r="C33" s="41">
        <v>99188.590070387829</v>
      </c>
    </row>
    <row r="34" spans="1:3" x14ac:dyDescent="0.2">
      <c r="A34" s="13">
        <v>26</v>
      </c>
      <c r="B34" s="40">
        <v>98614.073586209415</v>
      </c>
      <c r="C34" s="41">
        <v>99164.183072272353</v>
      </c>
    </row>
    <row r="35" spans="1:3" x14ac:dyDescent="0.2">
      <c r="A35" s="13">
        <v>27</v>
      </c>
      <c r="B35" s="40">
        <v>98543.547883165404</v>
      </c>
      <c r="C35" s="41">
        <v>99136.421162264727</v>
      </c>
    </row>
    <row r="36" spans="1:3" x14ac:dyDescent="0.2">
      <c r="A36" s="13">
        <v>28</v>
      </c>
      <c r="B36" s="40">
        <v>98473.074948714187</v>
      </c>
      <c r="C36" s="41">
        <v>99107.529639463522</v>
      </c>
    </row>
    <row r="37" spans="1:3" x14ac:dyDescent="0.2">
      <c r="A37" s="13">
        <v>29</v>
      </c>
      <c r="B37" s="40">
        <v>98400.693617142984</v>
      </c>
      <c r="C37" s="41">
        <v>99078.112415906959</v>
      </c>
    </row>
    <row r="38" spans="1:3" x14ac:dyDescent="0.2">
      <c r="A38" s="13">
        <v>30</v>
      </c>
      <c r="B38" s="40">
        <v>98331.483988272274</v>
      </c>
      <c r="C38" s="41">
        <v>99049.111434726859</v>
      </c>
    </row>
    <row r="39" spans="1:3" x14ac:dyDescent="0.2">
      <c r="A39" s="13">
        <v>31</v>
      </c>
      <c r="B39" s="40">
        <v>98259.646880133994</v>
      </c>
      <c r="C39" s="41">
        <v>99016.68106395645</v>
      </c>
    </row>
    <row r="40" spans="1:3" x14ac:dyDescent="0.2">
      <c r="A40" s="13">
        <v>32</v>
      </c>
      <c r="B40" s="40">
        <v>98182.053448948049</v>
      </c>
      <c r="C40" s="41">
        <v>98981.311404642387</v>
      </c>
    </row>
    <row r="41" spans="1:3" x14ac:dyDescent="0.2">
      <c r="A41" s="13">
        <v>33</v>
      </c>
      <c r="B41" s="40">
        <v>98101.617357629759</v>
      </c>
      <c r="C41" s="41">
        <v>98946.115987638565</v>
      </c>
    </row>
    <row r="42" spans="1:3" x14ac:dyDescent="0.2">
      <c r="A42" s="13">
        <v>34</v>
      </c>
      <c r="B42" s="40">
        <v>98015.561929163072</v>
      </c>
      <c r="C42" s="41">
        <v>98906.579494155696</v>
      </c>
    </row>
    <row r="43" spans="1:3" x14ac:dyDescent="0.2">
      <c r="A43" s="13">
        <v>35</v>
      </c>
      <c r="B43" s="40">
        <v>97921.948413076112</v>
      </c>
      <c r="C43" s="41">
        <v>98860.210114035581</v>
      </c>
    </row>
    <row r="44" spans="1:3" x14ac:dyDescent="0.2">
      <c r="A44" s="13">
        <v>36</v>
      </c>
      <c r="B44" s="40">
        <v>97819.473668010294</v>
      </c>
      <c r="C44" s="41">
        <v>98809.59801479998</v>
      </c>
    </row>
    <row r="45" spans="1:3" x14ac:dyDescent="0.2">
      <c r="A45" s="13">
        <v>37</v>
      </c>
      <c r="B45" s="40">
        <v>97709.05092805103</v>
      </c>
      <c r="C45" s="41">
        <v>98753.725139864968</v>
      </c>
    </row>
    <row r="46" spans="1:3" x14ac:dyDescent="0.2">
      <c r="A46" s="13">
        <v>38</v>
      </c>
      <c r="B46" s="40">
        <v>97591.004472415123</v>
      </c>
      <c r="C46" s="41">
        <v>98693.167643709487</v>
      </c>
    </row>
    <row r="47" spans="1:3" x14ac:dyDescent="0.2">
      <c r="A47" s="13">
        <v>39</v>
      </c>
      <c r="B47" s="40">
        <v>97456.527891253951</v>
      </c>
      <c r="C47" s="41">
        <v>98624.130392139574</v>
      </c>
    </row>
    <row r="48" spans="1:3" x14ac:dyDescent="0.2">
      <c r="A48" s="13">
        <v>40</v>
      </c>
      <c r="B48" s="40">
        <v>97306.320491212522</v>
      </c>
      <c r="C48" s="41">
        <v>98545.205382678745</v>
      </c>
    </row>
    <row r="49" spans="1:3" x14ac:dyDescent="0.2">
      <c r="A49" s="13">
        <v>41</v>
      </c>
      <c r="B49" s="40">
        <v>97138.740626397004</v>
      </c>
      <c r="C49" s="41">
        <v>98459.472842312069</v>
      </c>
    </row>
    <row r="50" spans="1:3" x14ac:dyDescent="0.2">
      <c r="A50" s="13">
        <v>42</v>
      </c>
      <c r="B50" s="40">
        <v>96954.207724784486</v>
      </c>
      <c r="C50" s="41">
        <v>98362.146928712114</v>
      </c>
    </row>
    <row r="51" spans="1:3" x14ac:dyDescent="0.2">
      <c r="A51" s="13">
        <v>43</v>
      </c>
      <c r="B51" s="40">
        <v>96740.37100958261</v>
      </c>
      <c r="C51" s="41">
        <v>98251.521772009102</v>
      </c>
    </row>
    <row r="52" spans="1:3" x14ac:dyDescent="0.2">
      <c r="A52" s="13">
        <v>44</v>
      </c>
      <c r="B52" s="40">
        <v>96500.887351161524</v>
      </c>
      <c r="C52" s="41">
        <v>98123.989324363647</v>
      </c>
    </row>
    <row r="53" spans="1:3" x14ac:dyDescent="0.2">
      <c r="A53" s="13">
        <v>45</v>
      </c>
      <c r="B53" s="40">
        <v>96241.990577538803</v>
      </c>
      <c r="C53" s="41">
        <v>97987.399935846464</v>
      </c>
    </row>
    <row r="54" spans="1:3" x14ac:dyDescent="0.2">
      <c r="A54" s="13">
        <v>46</v>
      </c>
      <c r="B54" s="40">
        <v>95945.84816873791</v>
      </c>
      <c r="C54" s="41">
        <v>97831.991015515363</v>
      </c>
    </row>
    <row r="55" spans="1:3" x14ac:dyDescent="0.2">
      <c r="A55" s="13">
        <v>47</v>
      </c>
      <c r="B55" s="40">
        <v>95620.182535144413</v>
      </c>
      <c r="C55" s="41">
        <v>97656.28662681728</v>
      </c>
    </row>
    <row r="56" spans="1:3" x14ac:dyDescent="0.2">
      <c r="A56" s="13">
        <v>48</v>
      </c>
      <c r="B56" s="40">
        <v>95261.797415793524</v>
      </c>
      <c r="C56" s="41">
        <v>97466.379715243223</v>
      </c>
    </row>
    <row r="57" spans="1:3" x14ac:dyDescent="0.2">
      <c r="A57" s="13">
        <v>49</v>
      </c>
      <c r="B57" s="40">
        <v>94872.893601980031</v>
      </c>
      <c r="C57" s="41">
        <v>97259.757340050244</v>
      </c>
    </row>
    <row r="58" spans="1:3" x14ac:dyDescent="0.2">
      <c r="A58" s="13">
        <v>50</v>
      </c>
      <c r="B58" s="40">
        <v>94447.07197333264</v>
      </c>
      <c r="C58" s="41">
        <v>97025.680150150991</v>
      </c>
    </row>
    <row r="59" spans="1:3" x14ac:dyDescent="0.2">
      <c r="A59" s="13">
        <v>51</v>
      </c>
      <c r="B59" s="40">
        <v>93979.055598289895</v>
      </c>
      <c r="C59" s="41">
        <v>96780.532236460451</v>
      </c>
    </row>
    <row r="60" spans="1:3" x14ac:dyDescent="0.2">
      <c r="A60" s="13">
        <v>52</v>
      </c>
      <c r="B60" s="40">
        <v>93492.169068485528</v>
      </c>
      <c r="C60" s="41">
        <v>96511.749262097859</v>
      </c>
    </row>
    <row r="61" spans="1:3" x14ac:dyDescent="0.2">
      <c r="A61" s="13">
        <v>53</v>
      </c>
      <c r="B61" s="40">
        <v>92943.85099684757</v>
      </c>
      <c r="C61" s="41">
        <v>96219.974415323086</v>
      </c>
    </row>
    <row r="62" spans="1:3" x14ac:dyDescent="0.2">
      <c r="A62" s="13">
        <v>54</v>
      </c>
      <c r="B62" s="40">
        <v>92359.642925907174</v>
      </c>
      <c r="C62" s="41">
        <v>95916.15576467941</v>
      </c>
    </row>
    <row r="63" spans="1:3" x14ac:dyDescent="0.2">
      <c r="A63" s="13">
        <v>55</v>
      </c>
      <c r="B63" s="40">
        <v>91732.516235085626</v>
      </c>
      <c r="C63" s="41">
        <v>95582.536302874068</v>
      </c>
    </row>
    <row r="64" spans="1:3" x14ac:dyDescent="0.2">
      <c r="A64" s="13">
        <v>56</v>
      </c>
      <c r="B64" s="40">
        <v>91045.861340367192</v>
      </c>
      <c r="C64" s="41">
        <v>95220.578703845764</v>
      </c>
    </row>
    <row r="65" spans="1:3" x14ac:dyDescent="0.2">
      <c r="A65" s="13">
        <v>57</v>
      </c>
      <c r="B65" s="40">
        <v>90332.850326472369</v>
      </c>
      <c r="C65" s="41">
        <v>94838.294680946419</v>
      </c>
    </row>
    <row r="66" spans="1:3" x14ac:dyDescent="0.2">
      <c r="A66" s="13">
        <v>58</v>
      </c>
      <c r="B66" s="40">
        <v>89551.218222495736</v>
      </c>
      <c r="C66" s="41">
        <v>94415.023191182947</v>
      </c>
    </row>
    <row r="67" spans="1:3" x14ac:dyDescent="0.2">
      <c r="A67" s="13">
        <v>59</v>
      </c>
      <c r="B67" s="40">
        <v>88697.791204463123</v>
      </c>
      <c r="C67" s="41">
        <v>93960.355283451427</v>
      </c>
    </row>
    <row r="68" spans="1:3" x14ac:dyDescent="0.2">
      <c r="A68" s="13">
        <v>60</v>
      </c>
      <c r="B68" s="40">
        <v>87765.47380161428</v>
      </c>
      <c r="C68" s="41">
        <v>93482.681300920041</v>
      </c>
    </row>
    <row r="69" spans="1:3" x14ac:dyDescent="0.2">
      <c r="A69" s="13">
        <v>61</v>
      </c>
      <c r="B69" s="40">
        <v>86777.37977816409</v>
      </c>
      <c r="C69" s="41">
        <v>92968.128978805311</v>
      </c>
    </row>
    <row r="70" spans="1:3" x14ac:dyDescent="0.2">
      <c r="A70" s="13">
        <v>62</v>
      </c>
      <c r="B70" s="40">
        <v>85735.078014739323</v>
      </c>
      <c r="C70" s="41">
        <v>92444.964697914038</v>
      </c>
    </row>
    <row r="71" spans="1:3" x14ac:dyDescent="0.2">
      <c r="A71" s="13">
        <v>63</v>
      </c>
      <c r="B71" s="40">
        <v>84580.245028762467</v>
      </c>
      <c r="C71" s="41">
        <v>91863.218169918662</v>
      </c>
    </row>
    <row r="72" spans="1:3" x14ac:dyDescent="0.2">
      <c r="A72" s="13">
        <v>64</v>
      </c>
      <c r="B72" s="40">
        <v>83357.982460484753</v>
      </c>
      <c r="C72" s="41">
        <v>91238.379591565856</v>
      </c>
    </row>
    <row r="73" spans="1:3" x14ac:dyDescent="0.2">
      <c r="A73" s="13">
        <v>65</v>
      </c>
      <c r="B73" s="40">
        <v>82042.446620395378</v>
      </c>
      <c r="C73" s="41">
        <v>90571.169947589238</v>
      </c>
    </row>
    <row r="74" spans="1:3" x14ac:dyDescent="0.2">
      <c r="A74" s="13">
        <v>66</v>
      </c>
      <c r="B74" s="40">
        <v>80605.628008351036</v>
      </c>
      <c r="C74" s="41">
        <v>89831.441311873816</v>
      </c>
    </row>
    <row r="75" spans="1:3" x14ac:dyDescent="0.2">
      <c r="A75" s="13">
        <v>67</v>
      </c>
      <c r="B75" s="40">
        <v>79063.271131654968</v>
      </c>
      <c r="C75" s="41">
        <v>89017.875436990857</v>
      </c>
    </row>
    <row r="76" spans="1:3" x14ac:dyDescent="0.2">
      <c r="A76" s="13">
        <v>68</v>
      </c>
      <c r="B76" s="40">
        <v>77369.729103345642</v>
      </c>
      <c r="C76" s="41">
        <v>88113.009245881418</v>
      </c>
    </row>
    <row r="77" spans="1:3" x14ac:dyDescent="0.2">
      <c r="A77" s="13">
        <v>69</v>
      </c>
      <c r="B77" s="40">
        <v>75540.72135132656</v>
      </c>
      <c r="C77" s="41">
        <v>87105.21045207337</v>
      </c>
    </row>
    <row r="78" spans="1:3" x14ac:dyDescent="0.2">
      <c r="A78" s="13">
        <v>70</v>
      </c>
      <c r="B78" s="40">
        <v>73595.407900704173</v>
      </c>
      <c r="C78" s="41">
        <v>85993.906777975411</v>
      </c>
    </row>
    <row r="79" spans="1:3" x14ac:dyDescent="0.2">
      <c r="A79" s="13">
        <v>71</v>
      </c>
      <c r="B79" s="40">
        <v>71496.604120124815</v>
      </c>
      <c r="C79" s="41">
        <v>84771.629436317089</v>
      </c>
    </row>
    <row r="80" spans="1:3" x14ac:dyDescent="0.2">
      <c r="A80" s="13">
        <v>72</v>
      </c>
      <c r="B80" s="40">
        <v>69245.127855799306</v>
      </c>
      <c r="C80" s="41">
        <v>83397.28853498782</v>
      </c>
    </row>
    <row r="81" spans="1:3" x14ac:dyDescent="0.2">
      <c r="A81" s="13">
        <v>73</v>
      </c>
      <c r="B81" s="40">
        <v>66807.346803054199</v>
      </c>
      <c r="C81" s="41">
        <v>81893.709605376323</v>
      </c>
    </row>
    <row r="82" spans="1:3" x14ac:dyDescent="0.2">
      <c r="A82" s="13">
        <v>74</v>
      </c>
      <c r="B82" s="40">
        <v>64216.260936057406</v>
      </c>
      <c r="C82" s="41">
        <v>80225.341612974968</v>
      </c>
    </row>
    <row r="83" spans="1:3" x14ac:dyDescent="0.2">
      <c r="A83" s="13">
        <v>75</v>
      </c>
      <c r="B83" s="40">
        <v>61489.906091322846</v>
      </c>
      <c r="C83" s="41">
        <v>78399.275390835188</v>
      </c>
    </row>
    <row r="84" spans="1:3" x14ac:dyDescent="0.2">
      <c r="A84" s="13">
        <v>76</v>
      </c>
      <c r="B84" s="40">
        <v>58646.895314438167</v>
      </c>
      <c r="C84" s="41">
        <v>76366.575872404908</v>
      </c>
    </row>
    <row r="85" spans="1:3" x14ac:dyDescent="0.2">
      <c r="A85" s="13">
        <v>77</v>
      </c>
      <c r="B85" s="40">
        <v>55721.239275117397</v>
      </c>
      <c r="C85" s="41">
        <v>74155.889921502298</v>
      </c>
    </row>
    <row r="86" spans="1:3" x14ac:dyDescent="0.2">
      <c r="A86" s="13">
        <v>78</v>
      </c>
      <c r="B86" s="40">
        <v>52671.272238757811</v>
      </c>
      <c r="C86" s="41">
        <v>71743.412586550883</v>
      </c>
    </row>
    <row r="87" spans="1:3" x14ac:dyDescent="0.2">
      <c r="A87" s="13">
        <v>79</v>
      </c>
      <c r="B87" s="40">
        <v>49473.971782569533</v>
      </c>
      <c r="C87" s="41">
        <v>69084.450090595739</v>
      </c>
    </row>
    <row r="88" spans="1:3" x14ac:dyDescent="0.2">
      <c r="A88" s="13">
        <v>80</v>
      </c>
      <c r="B88" s="40">
        <v>46179.341195004694</v>
      </c>
      <c r="C88" s="41">
        <v>66178.333381313656</v>
      </c>
    </row>
    <row r="89" spans="1:3" x14ac:dyDescent="0.2">
      <c r="A89" s="13">
        <v>81</v>
      </c>
      <c r="B89" s="40">
        <v>42747.354066848362</v>
      </c>
      <c r="C89" s="41">
        <v>62954.497929231351</v>
      </c>
    </row>
    <row r="90" spans="1:3" x14ac:dyDescent="0.2">
      <c r="A90" s="13">
        <v>82</v>
      </c>
      <c r="B90" s="40">
        <v>39237.597134670665</v>
      </c>
      <c r="C90" s="41">
        <v>59445.169466110332</v>
      </c>
    </row>
    <row r="91" spans="1:3" x14ac:dyDescent="0.2">
      <c r="A91" s="13">
        <v>83</v>
      </c>
      <c r="B91" s="40">
        <v>35554.61341565373</v>
      </c>
      <c r="C91" s="41">
        <v>55603.577420828471</v>
      </c>
    </row>
    <row r="92" spans="1:3" x14ac:dyDescent="0.2">
      <c r="A92" s="13">
        <v>84</v>
      </c>
      <c r="B92" s="40">
        <v>31931.769109063916</v>
      </c>
      <c r="C92" s="41">
        <v>51619.140699015501</v>
      </c>
    </row>
    <row r="93" spans="1:3" x14ac:dyDescent="0.2">
      <c r="A93" s="13">
        <v>85</v>
      </c>
      <c r="B93" s="40">
        <v>28410.815492756941</v>
      </c>
      <c r="C93" s="41">
        <v>47470.947138025229</v>
      </c>
    </row>
    <row r="94" spans="1:3" x14ac:dyDescent="0.2">
      <c r="A94" s="13">
        <v>86</v>
      </c>
      <c r="B94" s="40">
        <v>25109.318773995838</v>
      </c>
      <c r="C94" s="41">
        <v>43349.299937779746</v>
      </c>
    </row>
    <row r="95" spans="1:3" x14ac:dyDescent="0.2">
      <c r="A95" s="13">
        <v>87</v>
      </c>
      <c r="B95" s="40">
        <v>21783.205398478389</v>
      </c>
      <c r="C95" s="41">
        <v>38979.065676118764</v>
      </c>
    </row>
    <row r="96" spans="1:3" x14ac:dyDescent="0.2">
      <c r="A96" s="13">
        <v>88</v>
      </c>
      <c r="B96" s="40">
        <v>18511.950187274691</v>
      </c>
      <c r="C96" s="41">
        <v>34384.303857570572</v>
      </c>
    </row>
    <row r="97" spans="1:3" x14ac:dyDescent="0.2">
      <c r="A97" s="13">
        <v>89</v>
      </c>
      <c r="B97" s="40">
        <v>15448.201172225979</v>
      </c>
      <c r="C97" s="41">
        <v>29861.83860852247</v>
      </c>
    </row>
    <row r="98" spans="1:3" x14ac:dyDescent="0.2">
      <c r="A98" s="13">
        <v>90</v>
      </c>
      <c r="B98" s="40">
        <v>12670.665209987719</v>
      </c>
      <c r="C98" s="41">
        <v>25435.573445182497</v>
      </c>
    </row>
    <row r="99" spans="1:3" x14ac:dyDescent="0.2">
      <c r="A99" s="13">
        <v>91</v>
      </c>
      <c r="B99" s="40">
        <v>10212.398374831315</v>
      </c>
      <c r="C99" s="41">
        <v>21277.825939087881</v>
      </c>
    </row>
    <row r="100" spans="1:3" x14ac:dyDescent="0.2">
      <c r="A100" s="13">
        <v>92</v>
      </c>
      <c r="B100" s="40">
        <v>8040.2041750866047</v>
      </c>
      <c r="C100" s="41">
        <v>17290.361602389836</v>
      </c>
    </row>
    <row r="101" spans="1:3" x14ac:dyDescent="0.2">
      <c r="A101" s="13">
        <v>93</v>
      </c>
      <c r="B101" s="40">
        <v>6191.6387128654505</v>
      </c>
      <c r="C101" s="41">
        <v>13739.094866692732</v>
      </c>
    </row>
    <row r="102" spans="1:3" x14ac:dyDescent="0.2">
      <c r="A102" s="13">
        <v>94</v>
      </c>
      <c r="B102" s="40">
        <v>4658.2051233545008</v>
      </c>
      <c r="C102" s="41">
        <v>10661.663496993624</v>
      </c>
    </row>
    <row r="103" spans="1:3" x14ac:dyDescent="0.2">
      <c r="A103" s="13">
        <v>95</v>
      </c>
      <c r="B103" s="40">
        <v>3419.6476111136462</v>
      </c>
      <c r="C103" s="41">
        <v>8069.3806630158842</v>
      </c>
    </row>
    <row r="104" spans="1:3" x14ac:dyDescent="0.2">
      <c r="A104" s="13">
        <v>96</v>
      </c>
      <c r="B104" s="40">
        <v>2446.6346292967414</v>
      </c>
      <c r="C104" s="41">
        <v>5948.9373991925604</v>
      </c>
    </row>
    <row r="105" spans="1:3" x14ac:dyDescent="0.2">
      <c r="A105" s="13">
        <v>97</v>
      </c>
      <c r="B105" s="40">
        <v>1703.9512720435976</v>
      </c>
      <c r="C105" s="41">
        <v>4266.3662833435228</v>
      </c>
    </row>
    <row r="106" spans="1:3" x14ac:dyDescent="0.2">
      <c r="A106" s="13">
        <v>98</v>
      </c>
      <c r="B106" s="40">
        <v>1153.7740996026014</v>
      </c>
      <c r="C106" s="41">
        <v>2972.5693990391733</v>
      </c>
    </row>
    <row r="107" spans="1:3" x14ac:dyDescent="0.2">
      <c r="A107" s="13">
        <v>99</v>
      </c>
      <c r="B107" s="40">
        <v>758.63912049881287</v>
      </c>
      <c r="C107" s="41">
        <v>2009.5396137254816</v>
      </c>
    </row>
    <row r="108" spans="1:3" x14ac:dyDescent="0.2">
      <c r="A108" s="13">
        <v>100</v>
      </c>
      <c r="B108" s="40">
        <v>483.81105659444211</v>
      </c>
      <c r="C108" s="41">
        <v>1316.3986443070662</v>
      </c>
    </row>
    <row r="109" spans="1:3" x14ac:dyDescent="0.2">
      <c r="A109" s="13">
        <v>101</v>
      </c>
      <c r="B109" s="42">
        <v>277.04987483713984</v>
      </c>
      <c r="C109" s="43">
        <v>862.15462106522455</v>
      </c>
    </row>
    <row r="110" spans="1:3" x14ac:dyDescent="0.2">
      <c r="A110" s="13">
        <v>102</v>
      </c>
      <c r="B110" s="42">
        <v>166.39859564920016</v>
      </c>
      <c r="C110" s="43">
        <v>533.18357724452369</v>
      </c>
    </row>
    <row r="111" spans="1:3" x14ac:dyDescent="0.2">
      <c r="A111" s="13">
        <v>103</v>
      </c>
      <c r="B111" s="42">
        <v>96.671236578339219</v>
      </c>
      <c r="C111" s="43">
        <v>318.39117270313648</v>
      </c>
    </row>
    <row r="112" spans="1:3" x14ac:dyDescent="0.2">
      <c r="A112" s="13">
        <v>104</v>
      </c>
      <c r="B112" s="42">
        <v>54.262128689364744</v>
      </c>
      <c r="C112" s="43">
        <v>183.34375253701353</v>
      </c>
    </row>
    <row r="113" spans="1:3" x14ac:dyDescent="0.2">
      <c r="A113" s="13">
        <v>105</v>
      </c>
      <c r="B113" s="42">
        <v>29.393028299181115</v>
      </c>
      <c r="C113" s="43">
        <v>101.67642046765909</v>
      </c>
    </row>
    <row r="114" spans="1:3" x14ac:dyDescent="0.2">
      <c r="A114" s="13">
        <v>106</v>
      </c>
      <c r="B114" s="42">
        <v>15.347435191079198</v>
      </c>
      <c r="C114" s="43">
        <v>54.231498938491917</v>
      </c>
    </row>
    <row r="115" spans="1:3" x14ac:dyDescent="0.2">
      <c r="A115" s="13">
        <v>107</v>
      </c>
      <c r="B115" s="42">
        <v>7.7155567493638424</v>
      </c>
      <c r="C115" s="43">
        <v>27.783591689942799</v>
      </c>
    </row>
    <row r="116" spans="1:3" x14ac:dyDescent="0.2">
      <c r="A116" s="13">
        <v>108</v>
      </c>
      <c r="B116" s="42">
        <v>3.7302224805735333</v>
      </c>
      <c r="C116" s="43">
        <v>13.653964815974563</v>
      </c>
    </row>
    <row r="117" spans="1:3" x14ac:dyDescent="0.2">
      <c r="A117" s="13">
        <v>109</v>
      </c>
      <c r="B117" s="42">
        <v>1.7323443360844379</v>
      </c>
      <c r="C117" s="43">
        <v>6.4282236024368089</v>
      </c>
    </row>
    <row r="118" spans="1:3" x14ac:dyDescent="0.2">
      <c r="A118" s="13">
        <v>110</v>
      </c>
      <c r="B118" s="42">
        <v>0.77190124783111969</v>
      </c>
      <c r="C118" s="43">
        <v>2.8954306483354331</v>
      </c>
    </row>
    <row r="119" spans="1:3" x14ac:dyDescent="0.2">
      <c r="A119" s="13">
        <v>111</v>
      </c>
      <c r="B119" s="44">
        <v>0</v>
      </c>
      <c r="C119" s="43">
        <v>1.2461018702690498</v>
      </c>
    </row>
    <row r="120" spans="1:3" x14ac:dyDescent="0.2">
      <c r="A120" s="13">
        <v>112</v>
      </c>
      <c r="B120" s="42">
        <v>0</v>
      </c>
      <c r="C120" s="43">
        <v>0.51172933001836962</v>
      </c>
    </row>
    <row r="121" spans="1:3" x14ac:dyDescent="0.2">
      <c r="A121" s="13">
        <v>113</v>
      </c>
      <c r="B121" s="42">
        <v>0</v>
      </c>
      <c r="C121" s="45">
        <v>0</v>
      </c>
    </row>
    <row r="122" spans="1:3" x14ac:dyDescent="0.2">
      <c r="A122" s="13">
        <v>114</v>
      </c>
      <c r="B122" s="42">
        <v>0</v>
      </c>
      <c r="C122" s="43">
        <v>0</v>
      </c>
    </row>
    <row r="123" spans="1:3" x14ac:dyDescent="0.2">
      <c r="A123" s="13">
        <v>115</v>
      </c>
      <c r="B123" s="42">
        <v>0</v>
      </c>
      <c r="C123" s="43">
        <v>0</v>
      </c>
    </row>
    <row r="124" spans="1:3" x14ac:dyDescent="0.2">
      <c r="A124" s="13">
        <v>116</v>
      </c>
      <c r="B124" s="42">
        <v>0</v>
      </c>
      <c r="C124" s="43">
        <v>0</v>
      </c>
    </row>
    <row r="125" spans="1:3" x14ac:dyDescent="0.2">
      <c r="A125" s="13">
        <v>117</v>
      </c>
      <c r="B125" s="42">
        <v>0</v>
      </c>
      <c r="C125" s="43">
        <v>0</v>
      </c>
    </row>
    <row r="126" spans="1:3" x14ac:dyDescent="0.2">
      <c r="A126" s="13">
        <v>118</v>
      </c>
      <c r="B126" s="42">
        <v>0</v>
      </c>
      <c r="C126" s="43">
        <v>0</v>
      </c>
    </row>
    <row r="127" spans="1:3" x14ac:dyDescent="0.2">
      <c r="A127" s="13">
        <v>119</v>
      </c>
      <c r="B127" s="42">
        <v>0</v>
      </c>
      <c r="C127" s="43">
        <v>0</v>
      </c>
    </row>
    <row r="128" spans="1:3" x14ac:dyDescent="0.2">
      <c r="A128" s="13">
        <v>120</v>
      </c>
      <c r="B128" s="42">
        <v>0</v>
      </c>
      <c r="C128" s="43">
        <v>0</v>
      </c>
    </row>
  </sheetData>
  <customSheetViews>
    <customSheetView guid="{AC77A39F-ABA0-4848-B5DA-4147A1099D4C}">
      <selection activeCell="H14" sqref="H14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AAA317AB-9C4F-4A7B-BD58-62DAAE088BDA}">
      <selection activeCell="H14" sqref="H14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</customSheetViews>
  <mergeCells count="3">
    <mergeCell ref="B1:C1"/>
    <mergeCell ref="B2:C5"/>
    <mergeCell ref="B6:C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B233"/>
  <sheetViews>
    <sheetView topLeftCell="D1"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'2 Männer'!D5</f>
        <v>50</v>
      </c>
    </row>
    <row r="2" spans="1:21" x14ac:dyDescent="0.2">
      <c r="A2" s="2" t="s">
        <v>7</v>
      </c>
      <c r="B2" s="2">
        <f>'2 Männer'!D6</f>
        <v>50</v>
      </c>
    </row>
    <row r="3" spans="1:21" x14ac:dyDescent="0.2">
      <c r="A3" s="2" t="s">
        <v>14</v>
      </c>
      <c r="B3" s="2">
        <f>B1-B2</f>
        <v>0</v>
      </c>
    </row>
    <row r="5" spans="1:21" x14ac:dyDescent="0.2">
      <c r="A5" s="2" t="s">
        <v>3</v>
      </c>
      <c r="B5" s="2">
        <f>'2 Männer'!D8</f>
        <v>2</v>
      </c>
    </row>
    <row r="10" spans="1:21" ht="13.5" thickBot="1" x14ac:dyDescent="0.25"/>
    <row r="11" spans="1:21" ht="13.5" thickBot="1" x14ac:dyDescent="0.25">
      <c r="B11" s="271" t="s">
        <v>1</v>
      </c>
      <c r="C11" s="271"/>
      <c r="D11" s="271"/>
      <c r="E11" s="271"/>
      <c r="F11" s="271"/>
      <c r="H11" s="272" t="s">
        <v>1</v>
      </c>
      <c r="I11" s="273"/>
      <c r="J11" s="273"/>
      <c r="K11" s="273"/>
      <c r="L11" s="274"/>
      <c r="M11" s="35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 x14ac:dyDescent="0.2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0">N14+$B$3</f>
        <v>0</v>
      </c>
      <c r="P14" s="6">
        <f>B14</f>
        <v>100000</v>
      </c>
      <c r="Q14" s="6">
        <f>B14</f>
        <v>100000</v>
      </c>
      <c r="R14" s="5">
        <f>LOOKUP(N14,$O$14:$O$136,$Q$14:$Q$136)</f>
        <v>100000</v>
      </c>
      <c r="T14" s="20">
        <f>SUM(S14:$S$136)</f>
        <v>361086433022.04602</v>
      </c>
    </row>
    <row r="15" spans="1:21" x14ac:dyDescent="0.2">
      <c r="A15" s="21">
        <v>1</v>
      </c>
      <c r="B15" s="22">
        <f>Absterbeordnung!B9</f>
        <v>99543.769713407179</v>
      </c>
      <c r="C15" s="15">
        <f t="shared" ref="C15:C46" si="1">1/(((1+($B$5/100))^A15))</f>
        <v>0.98039215686274506</v>
      </c>
      <c r="D15" s="14">
        <f t="shared" ref="D15:D46" si="2">B15*C15</f>
        <v>97591.931091575665</v>
      </c>
      <c r="E15" s="14">
        <f>SUM(D15:$D$127)</f>
        <v>3816149.8965845546</v>
      </c>
      <c r="F15" s="16">
        <f t="shared" ref="F15:F46" si="3">E15/D15</f>
        <v>39.103129263869768</v>
      </c>
      <c r="G15" s="5"/>
      <c r="H15" s="14">
        <f t="shared" ref="H15:H78" si="4">B15</f>
        <v>99543.769713407179</v>
      </c>
      <c r="I15" s="15">
        <f t="shared" ref="I15:I46" si="5">1/(((1+($B$5/100))^A15))</f>
        <v>0.98039215686274506</v>
      </c>
      <c r="J15" s="14">
        <f t="shared" ref="J15:J46" si="6">H15*I15</f>
        <v>97591.931091575665</v>
      </c>
      <c r="K15" s="14">
        <f>SUM($J15:J$127)</f>
        <v>3816149.8965845546</v>
      </c>
      <c r="L15" s="16">
        <f t="shared" ref="L15:L46" si="7">K15/J15</f>
        <v>39.103129263869768</v>
      </c>
      <c r="M15" s="16"/>
      <c r="N15" s="6">
        <v>1</v>
      </c>
      <c r="O15" s="6">
        <f t="shared" si="0"/>
        <v>1</v>
      </c>
      <c r="P15" s="6">
        <f t="shared" ref="P15:P78" si="8">B15</f>
        <v>99543.769713407179</v>
      </c>
      <c r="Q15" s="6">
        <f t="shared" ref="Q15:Q78" si="9">B15</f>
        <v>99543.769713407179</v>
      </c>
      <c r="R15" s="5">
        <f t="shared" ref="R15:R78" si="10">LOOKUP(N15,$O$14:$O$136,$Q$14:$Q$136)</f>
        <v>99543.769713407179</v>
      </c>
      <c r="S15" s="5">
        <f t="shared" ref="S15:S46" si="11">P15*R15*I15</f>
        <v>9714668714.4665089</v>
      </c>
      <c r="T15" s="20">
        <f>SUM(S15:$S$136)</f>
        <v>361086433022.04602</v>
      </c>
      <c r="U15" s="6">
        <f t="shared" ref="U15:U46" si="12">T15/S15</f>
        <v>37.1691967719226</v>
      </c>
    </row>
    <row r="16" spans="1:21" x14ac:dyDescent="0.2">
      <c r="A16" s="21">
        <v>2</v>
      </c>
      <c r="B16" s="22">
        <f>Absterbeordnung!B10</f>
        <v>99503.555039417697</v>
      </c>
      <c r="C16" s="15">
        <f t="shared" si="1"/>
        <v>0.96116878123798544</v>
      </c>
      <c r="D16" s="14">
        <f t="shared" si="2"/>
        <v>95639.710726083911</v>
      </c>
      <c r="E16" s="14">
        <f>SUM(D16:$D$127)</f>
        <v>3718557.9654929787</v>
      </c>
      <c r="F16" s="16">
        <f t="shared" si="3"/>
        <v>38.880899338383429</v>
      </c>
      <c r="G16" s="5"/>
      <c r="H16" s="14">
        <f t="shared" si="4"/>
        <v>99503.555039417697</v>
      </c>
      <c r="I16" s="15">
        <f t="shared" si="5"/>
        <v>0.96116878123798544</v>
      </c>
      <c r="J16" s="14">
        <f t="shared" si="6"/>
        <v>95639.710726083911</v>
      </c>
      <c r="K16" s="14">
        <f>SUM($J16:J$127)</f>
        <v>3718557.9654929787</v>
      </c>
      <c r="L16" s="16">
        <f t="shared" si="7"/>
        <v>38.880899338383429</v>
      </c>
      <c r="M16" s="16"/>
      <c r="N16" s="6">
        <v>2</v>
      </c>
      <c r="O16" s="6">
        <f t="shared" si="0"/>
        <v>2</v>
      </c>
      <c r="P16" s="6">
        <f t="shared" si="8"/>
        <v>99503.555039417697</v>
      </c>
      <c r="Q16" s="6">
        <f t="shared" si="9"/>
        <v>99503.555039417697</v>
      </c>
      <c r="R16" s="5">
        <f t="shared" si="10"/>
        <v>99503.555039417697</v>
      </c>
      <c r="S16" s="5">
        <f t="shared" si="11"/>
        <v>9516491220.1868782</v>
      </c>
      <c r="T16" s="20">
        <f>SUM(S16:$S$136)</f>
        <v>351371764307.57947</v>
      </c>
      <c r="U16" s="6">
        <f t="shared" si="12"/>
        <v>36.922407237893658</v>
      </c>
    </row>
    <row r="17" spans="1:21" x14ac:dyDescent="0.2">
      <c r="A17" s="21">
        <v>3</v>
      </c>
      <c r="B17" s="22">
        <f>Absterbeordnung!B11</f>
        <v>99483.521887013369</v>
      </c>
      <c r="C17" s="15">
        <f t="shared" si="1"/>
        <v>0.94232233454704462</v>
      </c>
      <c r="D17" s="14">
        <f t="shared" si="2"/>
        <v>93745.544593532453</v>
      </c>
      <c r="E17" s="14">
        <f>SUM(D17:$D$127)</f>
        <v>3622918.2547668945</v>
      </c>
      <c r="F17" s="16">
        <f t="shared" si="3"/>
        <v>38.64629802381927</v>
      </c>
      <c r="G17" s="5"/>
      <c r="H17" s="14">
        <f t="shared" si="4"/>
        <v>99483.521887013369</v>
      </c>
      <c r="I17" s="15">
        <f t="shared" si="5"/>
        <v>0.94232233454704462</v>
      </c>
      <c r="J17" s="14">
        <f t="shared" si="6"/>
        <v>93745.544593532453</v>
      </c>
      <c r="K17" s="14">
        <f>SUM($J17:J$127)</f>
        <v>3622918.2547668945</v>
      </c>
      <c r="L17" s="16">
        <f t="shared" si="7"/>
        <v>38.64629802381927</v>
      </c>
      <c r="M17" s="16"/>
      <c r="N17" s="6">
        <v>3</v>
      </c>
      <c r="O17" s="6">
        <f t="shared" si="0"/>
        <v>3</v>
      </c>
      <c r="P17" s="6">
        <f t="shared" si="8"/>
        <v>99483.521887013369</v>
      </c>
      <c r="Q17" s="6">
        <f t="shared" si="9"/>
        <v>99483.521887013369</v>
      </c>
      <c r="R17" s="5">
        <f t="shared" si="10"/>
        <v>99483.521887013369</v>
      </c>
      <c r="S17" s="5">
        <f t="shared" si="11"/>
        <v>9326136937.3806725</v>
      </c>
      <c r="T17" s="20">
        <f>SUM(S17:$S$136)</f>
        <v>341855273087.39264</v>
      </c>
      <c r="U17" s="6">
        <f t="shared" si="12"/>
        <v>36.655613721173353</v>
      </c>
    </row>
    <row r="18" spans="1:21" x14ac:dyDescent="0.2">
      <c r="A18" s="21">
        <v>4</v>
      </c>
      <c r="B18" s="22">
        <f>Absterbeordnung!B12</f>
        <v>99465.373644531996</v>
      </c>
      <c r="C18" s="15">
        <f t="shared" si="1"/>
        <v>0.9238454260265142</v>
      </c>
      <c r="D18" s="14">
        <f t="shared" si="2"/>
        <v>91890.630489519084</v>
      </c>
      <c r="E18" s="14">
        <f>SUM(D18:$D$127)</f>
        <v>3529172.7101733619</v>
      </c>
      <c r="F18" s="16">
        <f t="shared" si="3"/>
        <v>38.406230225788846</v>
      </c>
      <c r="G18" s="5"/>
      <c r="H18" s="14">
        <f t="shared" si="4"/>
        <v>99465.373644531996</v>
      </c>
      <c r="I18" s="15">
        <f t="shared" si="5"/>
        <v>0.9238454260265142</v>
      </c>
      <c r="J18" s="14">
        <f t="shared" si="6"/>
        <v>91890.630489519084</v>
      </c>
      <c r="K18" s="14">
        <f>SUM($J18:J$127)</f>
        <v>3529172.7101733619</v>
      </c>
      <c r="L18" s="16">
        <f t="shared" si="7"/>
        <v>38.406230225788846</v>
      </c>
      <c r="M18" s="16"/>
      <c r="N18" s="6">
        <v>4</v>
      </c>
      <c r="O18" s="6">
        <f t="shared" si="0"/>
        <v>4</v>
      </c>
      <c r="P18" s="6">
        <f t="shared" si="8"/>
        <v>99465.373644531996</v>
      </c>
      <c r="Q18" s="6">
        <f t="shared" si="9"/>
        <v>99465.373644531996</v>
      </c>
      <c r="R18" s="5">
        <f t="shared" si="10"/>
        <v>99465.373644531996</v>
      </c>
      <c r="S18" s="5">
        <f t="shared" si="11"/>
        <v>9139935896.07164</v>
      </c>
      <c r="T18" s="20">
        <f>SUM(S18:$S$136)</f>
        <v>332529136150.01196</v>
      </c>
      <c r="U18" s="6">
        <f t="shared" si="12"/>
        <v>36.381998728561491</v>
      </c>
    </row>
    <row r="19" spans="1:21" x14ac:dyDescent="0.2">
      <c r="A19" s="21">
        <v>5</v>
      </c>
      <c r="B19" s="22">
        <f>Absterbeordnung!B13</f>
        <v>99452.034983334728</v>
      </c>
      <c r="C19" s="15">
        <f t="shared" si="1"/>
        <v>0.90573080982991594</v>
      </c>
      <c r="D19" s="14">
        <f t="shared" si="2"/>
        <v>90076.772184688889</v>
      </c>
      <c r="E19" s="14">
        <f>SUM(D19:$D$127)</f>
        <v>3437282.0796838426</v>
      </c>
      <c r="F19" s="16">
        <f t="shared" si="3"/>
        <v>38.159472151557694</v>
      </c>
      <c r="G19" s="5"/>
      <c r="H19" s="14">
        <f t="shared" si="4"/>
        <v>99452.034983334728</v>
      </c>
      <c r="I19" s="15">
        <f t="shared" si="5"/>
        <v>0.90573080982991594</v>
      </c>
      <c r="J19" s="14">
        <f t="shared" si="6"/>
        <v>90076.772184688889</v>
      </c>
      <c r="K19" s="14">
        <f>SUM($J19:J$127)</f>
        <v>3437282.0796838426</v>
      </c>
      <c r="L19" s="16">
        <f t="shared" si="7"/>
        <v>38.159472151557694</v>
      </c>
      <c r="M19" s="16"/>
      <c r="N19" s="6">
        <v>5</v>
      </c>
      <c r="O19" s="6">
        <f t="shared" si="0"/>
        <v>5</v>
      </c>
      <c r="P19" s="6">
        <f t="shared" si="8"/>
        <v>99452.034983334728</v>
      </c>
      <c r="Q19" s="6">
        <f t="shared" si="9"/>
        <v>99452.034983334728</v>
      </c>
      <c r="R19" s="5">
        <f t="shared" si="10"/>
        <v>99452.034983334728</v>
      </c>
      <c r="S19" s="5">
        <f t="shared" si="11"/>
        <v>8958318298.4975529</v>
      </c>
      <c r="T19" s="20">
        <f>SUM(S19:$S$136)</f>
        <v>323389200253.94037</v>
      </c>
      <c r="U19" s="6">
        <f t="shared" si="12"/>
        <v>36.099320148981278</v>
      </c>
    </row>
    <row r="20" spans="1:21" x14ac:dyDescent="0.2">
      <c r="A20" s="21">
        <v>6</v>
      </c>
      <c r="B20" s="22">
        <f>Absterbeordnung!B14</f>
        <v>99438.416114012129</v>
      </c>
      <c r="C20" s="15">
        <f t="shared" si="1"/>
        <v>0.88797138218619198</v>
      </c>
      <c r="D20" s="14">
        <f t="shared" si="2"/>
        <v>88298.467799165053</v>
      </c>
      <c r="E20" s="14">
        <f>SUM(D20:$D$127)</f>
        <v>3347205.3074991535</v>
      </c>
      <c r="F20" s="16">
        <f t="shared" si="3"/>
        <v>37.907852660732175</v>
      </c>
      <c r="G20" s="5"/>
      <c r="H20" s="14">
        <f t="shared" si="4"/>
        <v>99438.416114012129</v>
      </c>
      <c r="I20" s="15">
        <f t="shared" si="5"/>
        <v>0.88797138218619198</v>
      </c>
      <c r="J20" s="14">
        <f t="shared" si="6"/>
        <v>88298.467799165053</v>
      </c>
      <c r="K20" s="14">
        <f>SUM($J20:J$127)</f>
        <v>3347205.3074991535</v>
      </c>
      <c r="L20" s="16">
        <f t="shared" si="7"/>
        <v>37.907852660732175</v>
      </c>
      <c r="M20" s="16"/>
      <c r="N20" s="6">
        <v>6</v>
      </c>
      <c r="O20" s="6">
        <f t="shared" si="0"/>
        <v>6</v>
      </c>
      <c r="P20" s="6">
        <f t="shared" si="8"/>
        <v>99438.416114012129</v>
      </c>
      <c r="Q20" s="6">
        <f t="shared" si="9"/>
        <v>99438.416114012129</v>
      </c>
      <c r="R20" s="5">
        <f t="shared" si="10"/>
        <v>99438.416114012129</v>
      </c>
      <c r="S20" s="5">
        <f t="shared" si="11"/>
        <v>8780259783.2430763</v>
      </c>
      <c r="T20" s="20">
        <f>SUM(S20:$S$136)</f>
        <v>314430881955.44287</v>
      </c>
      <c r="U20" s="6">
        <f t="shared" si="12"/>
        <v>35.811113761750761</v>
      </c>
    </row>
    <row r="21" spans="1:21" x14ac:dyDescent="0.2">
      <c r="A21" s="21">
        <v>7</v>
      </c>
      <c r="B21" s="22">
        <f>Absterbeordnung!B15</f>
        <v>99426.826498742361</v>
      </c>
      <c r="C21" s="15">
        <f t="shared" si="1"/>
        <v>0.87056017861391388</v>
      </c>
      <c r="D21" s="14">
        <f t="shared" si="2"/>
        <v>86557.035835759772</v>
      </c>
      <c r="E21" s="14">
        <f>SUM(D21:$D$127)</f>
        <v>3258906.8396999887</v>
      </c>
      <c r="F21" s="16">
        <f t="shared" si="3"/>
        <v>37.650397893519582</v>
      </c>
      <c r="G21" s="5"/>
      <c r="H21" s="14">
        <f t="shared" si="4"/>
        <v>99426.826498742361</v>
      </c>
      <c r="I21" s="15">
        <f t="shared" si="5"/>
        <v>0.87056017861391388</v>
      </c>
      <c r="J21" s="14">
        <f t="shared" si="6"/>
        <v>86557.035835759772</v>
      </c>
      <c r="K21" s="14">
        <f>SUM($J21:J$127)</f>
        <v>3258906.8396999887</v>
      </c>
      <c r="L21" s="16">
        <f t="shared" si="7"/>
        <v>37.650397893519582</v>
      </c>
      <c r="M21" s="16"/>
      <c r="N21" s="6">
        <v>7</v>
      </c>
      <c r="O21" s="6">
        <f t="shared" si="0"/>
        <v>7</v>
      </c>
      <c r="P21" s="6">
        <f t="shared" si="8"/>
        <v>99426.826498742361</v>
      </c>
      <c r="Q21" s="6">
        <f t="shared" si="9"/>
        <v>99426.826498742361</v>
      </c>
      <c r="R21" s="5">
        <f t="shared" si="10"/>
        <v>99426.826498742361</v>
      </c>
      <c r="S21" s="5">
        <f t="shared" si="11"/>
        <v>8606091384.2875118</v>
      </c>
      <c r="T21" s="20">
        <f>SUM(S21:$S$136)</f>
        <v>305650622172.19977</v>
      </c>
      <c r="U21" s="6">
        <f t="shared" si="12"/>
        <v>35.515614292713465</v>
      </c>
    </row>
    <row r="22" spans="1:21" x14ac:dyDescent="0.2">
      <c r="A22" s="21">
        <v>8</v>
      </c>
      <c r="B22" s="22">
        <f>Absterbeordnung!B16</f>
        <v>99414.549519165375</v>
      </c>
      <c r="C22" s="15">
        <f t="shared" si="1"/>
        <v>0.85349037119011162</v>
      </c>
      <c r="D22" s="14">
        <f t="shared" si="2"/>
        <v>84849.360770810192</v>
      </c>
      <c r="E22" s="14">
        <f>SUM(D22:$D$127)</f>
        <v>3172349.803864229</v>
      </c>
      <c r="F22" s="16">
        <f t="shared" si="3"/>
        <v>37.38802243228659</v>
      </c>
      <c r="G22" s="5"/>
      <c r="H22" s="14">
        <f t="shared" si="4"/>
        <v>99414.549519165375</v>
      </c>
      <c r="I22" s="15">
        <f t="shared" si="5"/>
        <v>0.85349037119011162</v>
      </c>
      <c r="J22" s="14">
        <f t="shared" si="6"/>
        <v>84849.360770810192</v>
      </c>
      <c r="K22" s="14">
        <f>SUM($J22:J$127)</f>
        <v>3172349.803864229</v>
      </c>
      <c r="L22" s="16">
        <f t="shared" si="7"/>
        <v>37.38802243228659</v>
      </c>
      <c r="M22" s="16"/>
      <c r="N22" s="6">
        <v>8</v>
      </c>
      <c r="O22" s="6">
        <f t="shared" si="0"/>
        <v>8</v>
      </c>
      <c r="P22" s="6">
        <f t="shared" si="8"/>
        <v>99414.549519165375</v>
      </c>
      <c r="Q22" s="6">
        <f t="shared" si="9"/>
        <v>99414.549519165375</v>
      </c>
      <c r="R22" s="5">
        <f t="shared" si="10"/>
        <v>99414.549519165375</v>
      </c>
      <c r="S22" s="5">
        <f t="shared" si="11"/>
        <v>8435260978.0192375</v>
      </c>
      <c r="T22" s="20">
        <f>SUM(S22:$S$136)</f>
        <v>297044530787.91223</v>
      </c>
      <c r="U22" s="6">
        <f t="shared" si="12"/>
        <v>35.214622471309006</v>
      </c>
    </row>
    <row r="23" spans="1:21" x14ac:dyDescent="0.2">
      <c r="A23" s="21">
        <v>9</v>
      </c>
      <c r="B23" s="22">
        <f>Absterbeordnung!B17</f>
        <v>99402.72883170085</v>
      </c>
      <c r="C23" s="15">
        <f t="shared" si="1"/>
        <v>0.83675526587265847</v>
      </c>
      <c r="D23" s="14">
        <f t="shared" si="2"/>
        <v>83175.756792037617</v>
      </c>
      <c r="E23" s="14">
        <f>SUM(D23:$D$127)</f>
        <v>3087500.4430934186</v>
      </c>
      <c r="F23" s="16">
        <f t="shared" si="3"/>
        <v>37.120196583398972</v>
      </c>
      <c r="G23" s="5"/>
      <c r="H23" s="14">
        <f t="shared" si="4"/>
        <v>99402.72883170085</v>
      </c>
      <c r="I23" s="15">
        <f t="shared" si="5"/>
        <v>0.83675526587265847</v>
      </c>
      <c r="J23" s="14">
        <f t="shared" si="6"/>
        <v>83175.756792037617</v>
      </c>
      <c r="K23" s="14">
        <f>SUM($J23:J$127)</f>
        <v>3087500.4430934186</v>
      </c>
      <c r="L23" s="16">
        <f t="shared" si="7"/>
        <v>37.120196583398972</v>
      </c>
      <c r="M23" s="16"/>
      <c r="N23" s="6">
        <v>9</v>
      </c>
      <c r="O23" s="6">
        <f t="shared" si="0"/>
        <v>9</v>
      </c>
      <c r="P23" s="6">
        <f t="shared" si="8"/>
        <v>99402.72883170085</v>
      </c>
      <c r="Q23" s="6">
        <f t="shared" si="9"/>
        <v>99402.72883170085</v>
      </c>
      <c r="R23" s="5">
        <f t="shared" si="10"/>
        <v>99402.72883170085</v>
      </c>
      <c r="S23" s="5">
        <f t="shared" si="11"/>
        <v>8267897197.7704163</v>
      </c>
      <c r="T23" s="20">
        <f>SUM(S23:$S$136)</f>
        <v>288609269809.89294</v>
      </c>
      <c r="U23" s="6">
        <f t="shared" si="12"/>
        <v>34.907215572022537</v>
      </c>
    </row>
    <row r="24" spans="1:21" x14ac:dyDescent="0.2">
      <c r="A24" s="21">
        <v>10</v>
      </c>
      <c r="B24" s="22">
        <f>Absterbeordnung!B18</f>
        <v>99393.426550932636</v>
      </c>
      <c r="C24" s="15">
        <f t="shared" si="1"/>
        <v>0.82034829987515534</v>
      </c>
      <c r="D24" s="14">
        <f t="shared" si="2"/>
        <v>81537.228489823712</v>
      </c>
      <c r="E24" s="14">
        <f>SUM(D24:$D$127)</f>
        <v>3004324.6863013804</v>
      </c>
      <c r="F24" s="16">
        <f t="shared" si="3"/>
        <v>36.846048632574458</v>
      </c>
      <c r="G24" s="5"/>
      <c r="H24" s="14">
        <f t="shared" si="4"/>
        <v>99393.426550932636</v>
      </c>
      <c r="I24" s="15">
        <f t="shared" si="5"/>
        <v>0.82034829987515534</v>
      </c>
      <c r="J24" s="14">
        <f t="shared" si="6"/>
        <v>81537.228489823712</v>
      </c>
      <c r="K24" s="14">
        <f>SUM($J24:J$127)</f>
        <v>3004324.6863013804</v>
      </c>
      <c r="L24" s="16">
        <f t="shared" si="7"/>
        <v>36.846048632574458</v>
      </c>
      <c r="M24" s="16"/>
      <c r="N24" s="6">
        <v>10</v>
      </c>
      <c r="O24" s="6">
        <f t="shared" si="0"/>
        <v>10</v>
      </c>
      <c r="P24" s="6">
        <f t="shared" si="8"/>
        <v>99393.426550932636</v>
      </c>
      <c r="Q24" s="6">
        <f t="shared" si="9"/>
        <v>99393.426550932636</v>
      </c>
      <c r="R24" s="5">
        <f t="shared" si="10"/>
        <v>99393.426550932636</v>
      </c>
      <c r="S24" s="5">
        <f t="shared" si="11"/>
        <v>8104264531.0699053</v>
      </c>
      <c r="T24" s="20">
        <f>SUM(S24:$S$136)</f>
        <v>280341372612.12256</v>
      </c>
      <c r="U24" s="6">
        <f t="shared" si="12"/>
        <v>34.591833908846084</v>
      </c>
    </row>
    <row r="25" spans="1:21" x14ac:dyDescent="0.2">
      <c r="A25" s="21">
        <v>11</v>
      </c>
      <c r="B25" s="22">
        <f>Absterbeordnung!B19</f>
        <v>99384.0868995122</v>
      </c>
      <c r="C25" s="15">
        <f t="shared" si="1"/>
        <v>0.80426303909328967</v>
      </c>
      <c r="D25" s="14">
        <f t="shared" si="2"/>
        <v>79930.947767313279</v>
      </c>
      <c r="E25" s="14">
        <f>SUM(D25:$D$127)</f>
        <v>2922787.4578115572</v>
      </c>
      <c r="F25" s="16">
        <f t="shared" si="3"/>
        <v>36.566405622013569</v>
      </c>
      <c r="G25" s="5"/>
      <c r="H25" s="14">
        <f t="shared" si="4"/>
        <v>99384.0868995122</v>
      </c>
      <c r="I25" s="15">
        <f t="shared" si="5"/>
        <v>0.80426303909328967</v>
      </c>
      <c r="J25" s="14">
        <f t="shared" si="6"/>
        <v>79930.947767313279</v>
      </c>
      <c r="K25" s="14">
        <f>SUM($J25:J$127)</f>
        <v>2922787.4578115572</v>
      </c>
      <c r="L25" s="16">
        <f t="shared" si="7"/>
        <v>36.566405622013569</v>
      </c>
      <c r="M25" s="16"/>
      <c r="N25" s="6">
        <v>11</v>
      </c>
      <c r="O25" s="6">
        <f t="shared" si="0"/>
        <v>11</v>
      </c>
      <c r="P25" s="6">
        <f t="shared" si="8"/>
        <v>99384.0868995122</v>
      </c>
      <c r="Q25" s="6">
        <f t="shared" si="9"/>
        <v>99384.0868995122</v>
      </c>
      <c r="R25" s="5">
        <f t="shared" si="10"/>
        <v>99384.0868995122</v>
      </c>
      <c r="S25" s="5">
        <f t="shared" si="11"/>
        <v>7943864258.867033</v>
      </c>
      <c r="T25" s="20">
        <f>SUM(S25:$S$136)</f>
        <v>272237108081.05286</v>
      </c>
      <c r="U25" s="6">
        <f t="shared" si="12"/>
        <v>34.270110768468712</v>
      </c>
    </row>
    <row r="26" spans="1:21" x14ac:dyDescent="0.2">
      <c r="A26" s="21">
        <v>12</v>
      </c>
      <c r="B26" s="22">
        <f>Absterbeordnung!B20</f>
        <v>99369.728869821265</v>
      </c>
      <c r="C26" s="15">
        <f t="shared" si="1"/>
        <v>0.78849317558165644</v>
      </c>
      <c r="D26" s="14">
        <f t="shared" si="2"/>
        <v>78352.353073253573</v>
      </c>
      <c r="E26" s="14">
        <f>SUM(D26:$D$127)</f>
        <v>2842856.5100442441</v>
      </c>
      <c r="F26" s="16">
        <f t="shared" si="3"/>
        <v>36.282975539820569</v>
      </c>
      <c r="G26" s="5"/>
      <c r="H26" s="14">
        <f t="shared" si="4"/>
        <v>99369.728869821265</v>
      </c>
      <c r="I26" s="15">
        <f t="shared" si="5"/>
        <v>0.78849317558165644</v>
      </c>
      <c r="J26" s="14">
        <f t="shared" si="6"/>
        <v>78352.353073253573</v>
      </c>
      <c r="K26" s="14">
        <f>SUM($J26:J$127)</f>
        <v>2842856.5100442441</v>
      </c>
      <c r="L26" s="16">
        <f t="shared" si="7"/>
        <v>36.282975539820569</v>
      </c>
      <c r="M26" s="16"/>
      <c r="N26" s="6">
        <v>12</v>
      </c>
      <c r="O26" s="6">
        <f t="shared" si="0"/>
        <v>12</v>
      </c>
      <c r="P26" s="6">
        <f t="shared" si="8"/>
        <v>99369.728869821265</v>
      </c>
      <c r="Q26" s="6">
        <f t="shared" si="9"/>
        <v>99369.728869821265</v>
      </c>
      <c r="R26" s="5">
        <f t="shared" si="10"/>
        <v>99369.728869821265</v>
      </c>
      <c r="S26" s="5">
        <f t="shared" si="11"/>
        <v>7785852081.2017136</v>
      </c>
      <c r="T26" s="20">
        <f>SUM(S26:$S$136)</f>
        <v>264293243822.18579</v>
      </c>
      <c r="U26" s="6">
        <f t="shared" si="12"/>
        <v>33.945320443513133</v>
      </c>
    </row>
    <row r="27" spans="1:21" x14ac:dyDescent="0.2">
      <c r="A27" s="21">
        <v>13</v>
      </c>
      <c r="B27" s="22">
        <f>Absterbeordnung!B21</f>
        <v>99356.752048075767</v>
      </c>
      <c r="C27" s="15">
        <f t="shared" si="1"/>
        <v>0.77303252508005538</v>
      </c>
      <c r="D27" s="14">
        <f t="shared" si="2"/>
        <v>76806.000919476966</v>
      </c>
      <c r="E27" s="14">
        <f>SUM(D27:$D$127)</f>
        <v>2764504.1569709913</v>
      </c>
      <c r="F27" s="16">
        <f t="shared" si="3"/>
        <v>35.993335466968055</v>
      </c>
      <c r="G27" s="5"/>
      <c r="H27" s="14">
        <f t="shared" si="4"/>
        <v>99356.752048075767</v>
      </c>
      <c r="I27" s="15">
        <f t="shared" si="5"/>
        <v>0.77303252508005538</v>
      </c>
      <c r="J27" s="14">
        <f t="shared" si="6"/>
        <v>76806.000919476966</v>
      </c>
      <c r="K27" s="14">
        <f>SUM($J27:J$127)</f>
        <v>2764504.1569709913</v>
      </c>
      <c r="L27" s="16">
        <f t="shared" si="7"/>
        <v>35.993335466968055</v>
      </c>
      <c r="M27" s="16"/>
      <c r="N27" s="6">
        <v>13</v>
      </c>
      <c r="O27" s="6">
        <f t="shared" si="0"/>
        <v>13</v>
      </c>
      <c r="P27" s="6">
        <f t="shared" si="8"/>
        <v>99356.752048075767</v>
      </c>
      <c r="Q27" s="6">
        <f t="shared" si="9"/>
        <v>99356.752048075767</v>
      </c>
      <c r="R27" s="5">
        <f t="shared" si="10"/>
        <v>99356.752048075767</v>
      </c>
      <c r="S27" s="5">
        <f t="shared" si="11"/>
        <v>7631194789.1607533</v>
      </c>
      <c r="T27" s="20">
        <f>SUM(S27:$S$136)</f>
        <v>256507391740.98407</v>
      </c>
      <c r="U27" s="6">
        <f t="shared" si="12"/>
        <v>33.613005411069274</v>
      </c>
    </row>
    <row r="28" spans="1:21" x14ac:dyDescent="0.2">
      <c r="A28" s="21">
        <v>14</v>
      </c>
      <c r="B28" s="22">
        <f>Absterbeordnung!B22</f>
        <v>99343.869398653434</v>
      </c>
      <c r="C28" s="15">
        <f t="shared" si="1"/>
        <v>0.75787502458828948</v>
      </c>
      <c r="D28" s="14">
        <f t="shared" si="2"/>
        <v>75290.23746320029</v>
      </c>
      <c r="E28" s="14">
        <f>SUM(D28:$D$127)</f>
        <v>2687698.1560515142</v>
      </c>
      <c r="F28" s="16">
        <f t="shared" si="3"/>
        <v>35.697830776070859</v>
      </c>
      <c r="G28" s="5"/>
      <c r="H28" s="14">
        <f t="shared" si="4"/>
        <v>99343.869398653434</v>
      </c>
      <c r="I28" s="15">
        <f t="shared" si="5"/>
        <v>0.75787502458828948</v>
      </c>
      <c r="J28" s="14">
        <f t="shared" si="6"/>
        <v>75290.23746320029</v>
      </c>
      <c r="K28" s="14">
        <f>SUM($J28:J$127)</f>
        <v>2687698.1560515142</v>
      </c>
      <c r="L28" s="16">
        <f t="shared" si="7"/>
        <v>35.697830776070859</v>
      </c>
      <c r="M28" s="16"/>
      <c r="N28" s="6">
        <v>14</v>
      </c>
      <c r="O28" s="6">
        <f t="shared" si="0"/>
        <v>14</v>
      </c>
      <c r="P28" s="6">
        <f t="shared" si="8"/>
        <v>99343.869398653434</v>
      </c>
      <c r="Q28" s="6">
        <f t="shared" si="9"/>
        <v>99343.869398653434</v>
      </c>
      <c r="R28" s="5">
        <f t="shared" si="10"/>
        <v>99343.869398653434</v>
      </c>
      <c r="S28" s="5">
        <f t="shared" si="11"/>
        <v>7479623517.5377741</v>
      </c>
      <c r="T28" s="20">
        <f>SUM(S28:$S$136)</f>
        <v>248876196951.8233</v>
      </c>
      <c r="U28" s="6">
        <f t="shared" si="12"/>
        <v>33.273893581444746</v>
      </c>
    </row>
    <row r="29" spans="1:21" x14ac:dyDescent="0.2">
      <c r="A29" s="21">
        <v>15</v>
      </c>
      <c r="B29" s="22">
        <f>Absterbeordnung!B23</f>
        <v>99325.541493252647</v>
      </c>
      <c r="C29" s="15">
        <f t="shared" si="1"/>
        <v>0.74301472998851925</v>
      </c>
      <c r="D29" s="14">
        <f t="shared" si="2"/>
        <v>73800.34039357258</v>
      </c>
      <c r="E29" s="14">
        <f>SUM(D29:$D$127)</f>
        <v>2612407.9185883137</v>
      </c>
      <c r="F29" s="16">
        <f t="shared" si="3"/>
        <v>35.398318011224696</v>
      </c>
      <c r="G29" s="5"/>
      <c r="H29" s="14">
        <f t="shared" si="4"/>
        <v>99325.541493252647</v>
      </c>
      <c r="I29" s="15">
        <f t="shared" si="5"/>
        <v>0.74301472998851925</v>
      </c>
      <c r="J29" s="14">
        <f t="shared" si="6"/>
        <v>73800.34039357258</v>
      </c>
      <c r="K29" s="14">
        <f>SUM($J29:J$127)</f>
        <v>2612407.9185883137</v>
      </c>
      <c r="L29" s="16">
        <f t="shared" si="7"/>
        <v>35.398318011224696</v>
      </c>
      <c r="M29" s="16"/>
      <c r="N29" s="6">
        <v>15</v>
      </c>
      <c r="O29" s="6">
        <f t="shared" si="0"/>
        <v>15</v>
      </c>
      <c r="P29" s="6">
        <f t="shared" si="8"/>
        <v>99325.541493252647</v>
      </c>
      <c r="Q29" s="6">
        <f t="shared" si="9"/>
        <v>99325.541493252647</v>
      </c>
      <c r="R29" s="5">
        <f t="shared" si="10"/>
        <v>99325.541493252647</v>
      </c>
      <c r="S29" s="5">
        <f t="shared" si="11"/>
        <v>7330258771.9779625</v>
      </c>
      <c r="T29" s="20">
        <f>SUM(S29:$S$136)</f>
        <v>241396573434.28552</v>
      </c>
      <c r="U29" s="6">
        <f t="shared" si="12"/>
        <v>32.931521375083491</v>
      </c>
    </row>
    <row r="30" spans="1:21" x14ac:dyDescent="0.2">
      <c r="A30" s="21">
        <v>16</v>
      </c>
      <c r="B30" s="22">
        <f>Absterbeordnung!B24</f>
        <v>99302.11182146499</v>
      </c>
      <c r="C30" s="15">
        <f t="shared" si="1"/>
        <v>0.72844581371423445</v>
      </c>
      <c r="D30" s="14">
        <f t="shared" si="2"/>
        <v>72336.207649328964</v>
      </c>
      <c r="E30" s="14">
        <f>SUM(D30:$D$127)</f>
        <v>2538607.5781947412</v>
      </c>
      <c r="F30" s="16">
        <f t="shared" si="3"/>
        <v>35.094562746520907</v>
      </c>
      <c r="G30" s="5"/>
      <c r="H30" s="14">
        <f t="shared" si="4"/>
        <v>99302.11182146499</v>
      </c>
      <c r="I30" s="15">
        <f t="shared" si="5"/>
        <v>0.72844581371423445</v>
      </c>
      <c r="J30" s="14">
        <f t="shared" si="6"/>
        <v>72336.207649328964</v>
      </c>
      <c r="K30" s="14">
        <f>SUM($J30:J$127)</f>
        <v>2538607.5781947412</v>
      </c>
      <c r="L30" s="16">
        <f t="shared" si="7"/>
        <v>35.094562746520907</v>
      </c>
      <c r="M30" s="16"/>
      <c r="N30" s="6">
        <v>16</v>
      </c>
      <c r="O30" s="6">
        <f t="shared" si="0"/>
        <v>16</v>
      </c>
      <c r="P30" s="6">
        <f t="shared" si="8"/>
        <v>99302.11182146499</v>
      </c>
      <c r="Q30" s="6">
        <f t="shared" si="9"/>
        <v>99302.11182146499</v>
      </c>
      <c r="R30" s="5">
        <f t="shared" si="10"/>
        <v>99302.11182146499</v>
      </c>
      <c r="S30" s="5">
        <f t="shared" si="11"/>
        <v>7183138180.7343769</v>
      </c>
      <c r="T30" s="20">
        <f>SUM(S30:$S$136)</f>
        <v>234066314662.30762</v>
      </c>
      <c r="U30" s="6">
        <f t="shared" si="12"/>
        <v>32.585523036447775</v>
      </c>
    </row>
    <row r="31" spans="1:21" x14ac:dyDescent="0.2">
      <c r="A31" s="21">
        <v>17</v>
      </c>
      <c r="B31" s="22">
        <f>Absterbeordnung!B25</f>
        <v>99264.07761123353</v>
      </c>
      <c r="C31" s="15">
        <f t="shared" si="1"/>
        <v>0.7141625624649357</v>
      </c>
      <c r="D31" s="14">
        <f t="shared" si="2"/>
        <v>70890.688027556796</v>
      </c>
      <c r="E31" s="14">
        <f>SUM(D31:$D$127)</f>
        <v>2466271.3705454124</v>
      </c>
      <c r="F31" s="16">
        <f t="shared" si="3"/>
        <v>34.789779012819253</v>
      </c>
      <c r="G31" s="5"/>
      <c r="H31" s="14">
        <f t="shared" si="4"/>
        <v>99264.07761123353</v>
      </c>
      <c r="I31" s="15">
        <f t="shared" si="5"/>
        <v>0.7141625624649357</v>
      </c>
      <c r="J31" s="14">
        <f t="shared" si="6"/>
        <v>70890.688027556796</v>
      </c>
      <c r="K31" s="14">
        <f>SUM($J31:J$127)</f>
        <v>2466271.3705454124</v>
      </c>
      <c r="L31" s="16">
        <f t="shared" si="7"/>
        <v>34.789779012819253</v>
      </c>
      <c r="M31" s="16"/>
      <c r="N31" s="6">
        <v>17</v>
      </c>
      <c r="O31" s="6">
        <f t="shared" si="0"/>
        <v>17</v>
      </c>
      <c r="P31" s="6">
        <f t="shared" si="8"/>
        <v>99264.07761123353</v>
      </c>
      <c r="Q31" s="6">
        <f t="shared" si="9"/>
        <v>99264.07761123353</v>
      </c>
      <c r="R31" s="5">
        <f t="shared" si="10"/>
        <v>99264.07761123353</v>
      </c>
      <c r="S31" s="5">
        <f t="shared" si="11"/>
        <v>7036898758.2811403</v>
      </c>
      <c r="T31" s="20">
        <f>SUM(S31:$S$136)</f>
        <v>226883176481.57324</v>
      </c>
      <c r="U31" s="6">
        <f t="shared" si="12"/>
        <v>32.241927058361227</v>
      </c>
    </row>
    <row r="32" spans="1:21" x14ac:dyDescent="0.2">
      <c r="A32" s="21">
        <v>18</v>
      </c>
      <c r="B32" s="22">
        <f>Absterbeordnung!B26</f>
        <v>99213.764833655121</v>
      </c>
      <c r="C32" s="15">
        <f t="shared" si="1"/>
        <v>0.7001593749656233</v>
      </c>
      <c r="D32" s="14">
        <f t="shared" si="2"/>
        <v>69465.447573918311</v>
      </c>
      <c r="E32" s="14">
        <f>SUM(D32:$D$127)</f>
        <v>2395380.6825178559</v>
      </c>
      <c r="F32" s="16">
        <f t="shared" si="3"/>
        <v>34.483052599192234</v>
      </c>
      <c r="G32" s="5"/>
      <c r="H32" s="14">
        <f t="shared" si="4"/>
        <v>99213.764833655121</v>
      </c>
      <c r="I32" s="15">
        <f t="shared" si="5"/>
        <v>0.7001593749656233</v>
      </c>
      <c r="J32" s="14">
        <f t="shared" si="6"/>
        <v>69465.447573918311</v>
      </c>
      <c r="K32" s="14">
        <f>SUM($J32:J$127)</f>
        <v>2395380.6825178559</v>
      </c>
      <c r="L32" s="16">
        <f t="shared" si="7"/>
        <v>34.483052599192234</v>
      </c>
      <c r="M32" s="16"/>
      <c r="N32" s="6">
        <v>18</v>
      </c>
      <c r="O32" s="6">
        <f t="shared" si="0"/>
        <v>18</v>
      </c>
      <c r="P32" s="6">
        <f t="shared" si="8"/>
        <v>99213.764833655121</v>
      </c>
      <c r="Q32" s="6">
        <f t="shared" si="9"/>
        <v>99213.764833655121</v>
      </c>
      <c r="R32" s="5">
        <f t="shared" si="10"/>
        <v>99213.764833655121</v>
      </c>
      <c r="S32" s="5">
        <f t="shared" si="11"/>
        <v>6891928579.6633291</v>
      </c>
      <c r="T32" s="20">
        <f>SUM(S32:$S$136)</f>
        <v>219846277723.29205</v>
      </c>
      <c r="U32" s="6">
        <f t="shared" si="12"/>
        <v>31.899094017313736</v>
      </c>
    </row>
    <row r="33" spans="1:21" x14ac:dyDescent="0.2">
      <c r="A33" s="21">
        <v>19</v>
      </c>
      <c r="B33" s="22">
        <f>Absterbeordnung!B27</f>
        <v>99138.510835084991</v>
      </c>
      <c r="C33" s="15">
        <f t="shared" si="1"/>
        <v>0.68643075977021895</v>
      </c>
      <c r="D33" s="14">
        <f t="shared" si="2"/>
        <v>68051.723315015479</v>
      </c>
      <c r="E33" s="14">
        <f>SUM(D33:$D$127)</f>
        <v>2325915.2349439375</v>
      </c>
      <c r="F33" s="16">
        <f t="shared" si="3"/>
        <v>34.178638271614922</v>
      </c>
      <c r="G33" s="5"/>
      <c r="H33" s="14">
        <f t="shared" si="4"/>
        <v>99138.510835084991</v>
      </c>
      <c r="I33" s="15">
        <f t="shared" si="5"/>
        <v>0.68643075977021895</v>
      </c>
      <c r="J33" s="14">
        <f t="shared" si="6"/>
        <v>68051.723315015479</v>
      </c>
      <c r="K33" s="14">
        <f>SUM($J33:J$127)</f>
        <v>2325915.2349439375</v>
      </c>
      <c r="L33" s="16">
        <f t="shared" si="7"/>
        <v>34.178638271614922</v>
      </c>
      <c r="M33" s="16"/>
      <c r="N33" s="6">
        <v>19</v>
      </c>
      <c r="O33" s="6">
        <f t="shared" si="0"/>
        <v>19</v>
      </c>
      <c r="P33" s="6">
        <f t="shared" si="8"/>
        <v>99138.510835084991</v>
      </c>
      <c r="Q33" s="6">
        <f t="shared" si="9"/>
        <v>99138.510835084991</v>
      </c>
      <c r="R33" s="5">
        <f t="shared" si="10"/>
        <v>99138.510835084991</v>
      </c>
      <c r="S33" s="5">
        <f t="shared" si="11"/>
        <v>6746546509.2118673</v>
      </c>
      <c r="T33" s="20">
        <f>SUM(S33:$S$136)</f>
        <v>212954349143.62878</v>
      </c>
      <c r="U33" s="6">
        <f t="shared" si="12"/>
        <v>31.564941982221086</v>
      </c>
    </row>
    <row r="34" spans="1:21" x14ac:dyDescent="0.2">
      <c r="A34" s="21">
        <v>20</v>
      </c>
      <c r="B34" s="22">
        <f>Absterbeordnung!B28</f>
        <v>99058.664030566521</v>
      </c>
      <c r="C34" s="15">
        <f t="shared" si="1"/>
        <v>0.67297133310805779</v>
      </c>
      <c r="D34" s="14">
        <f t="shared" si="2"/>
        <v>66663.641188553564</v>
      </c>
      <c r="E34" s="14">
        <f>SUM(D34:$D$127)</f>
        <v>2257863.5116289216</v>
      </c>
      <c r="F34" s="16">
        <f t="shared" si="3"/>
        <v>33.869489745432723</v>
      </c>
      <c r="G34" s="5"/>
      <c r="H34" s="14">
        <f t="shared" si="4"/>
        <v>99058.664030566521</v>
      </c>
      <c r="I34" s="15">
        <f t="shared" si="5"/>
        <v>0.67297133310805779</v>
      </c>
      <c r="J34" s="14">
        <f t="shared" si="6"/>
        <v>66663.641188553564</v>
      </c>
      <c r="K34" s="14">
        <f>SUM($J34:J$127)</f>
        <v>2257863.5116289216</v>
      </c>
      <c r="L34" s="16">
        <f t="shared" si="7"/>
        <v>33.869489745432723</v>
      </c>
      <c r="M34" s="16"/>
      <c r="N34" s="6">
        <v>20</v>
      </c>
      <c r="O34" s="6">
        <f t="shared" si="0"/>
        <v>20</v>
      </c>
      <c r="P34" s="6">
        <f t="shared" si="8"/>
        <v>99058.664030566521</v>
      </c>
      <c r="Q34" s="6">
        <f t="shared" si="9"/>
        <v>99058.664030566521</v>
      </c>
      <c r="R34" s="5">
        <f t="shared" si="10"/>
        <v>99058.664030566521</v>
      </c>
      <c r="S34" s="5">
        <f t="shared" si="11"/>
        <v>6603611235.5511637</v>
      </c>
      <c r="T34" s="20">
        <f>SUM(S34:$S$136)</f>
        <v>206207802634.41693</v>
      </c>
      <c r="U34" s="6">
        <f t="shared" si="12"/>
        <v>31.226520653468786</v>
      </c>
    </row>
    <row r="35" spans="1:21" x14ac:dyDescent="0.2">
      <c r="A35" s="21">
        <v>21</v>
      </c>
      <c r="B35" s="22">
        <f>Absterbeordnung!B29</f>
        <v>98983.353398321342</v>
      </c>
      <c r="C35" s="15">
        <f t="shared" si="1"/>
        <v>0.65977581677260566</v>
      </c>
      <c r="D35" s="14">
        <f t="shared" si="2"/>
        <v>65306.822835268933</v>
      </c>
      <c r="E35" s="14">
        <f>SUM(D35:$D$127)</f>
        <v>2191199.8704403681</v>
      </c>
      <c r="F35" s="16">
        <f t="shared" si="3"/>
        <v>33.552388177993116</v>
      </c>
      <c r="G35" s="5"/>
      <c r="H35" s="14">
        <f t="shared" si="4"/>
        <v>98983.353398321342</v>
      </c>
      <c r="I35" s="15">
        <f t="shared" si="5"/>
        <v>0.65977581677260566</v>
      </c>
      <c r="J35" s="14">
        <f t="shared" si="6"/>
        <v>65306.822835268933</v>
      </c>
      <c r="K35" s="14">
        <f>SUM($J35:J$127)</f>
        <v>2191199.8704403681</v>
      </c>
      <c r="L35" s="16">
        <f t="shared" si="7"/>
        <v>33.552388177993116</v>
      </c>
      <c r="M35" s="16"/>
      <c r="N35" s="6">
        <v>21</v>
      </c>
      <c r="O35" s="6">
        <f t="shared" si="0"/>
        <v>21</v>
      </c>
      <c r="P35" s="6">
        <f t="shared" si="8"/>
        <v>98983.353398321342</v>
      </c>
      <c r="Q35" s="6">
        <f t="shared" si="9"/>
        <v>98983.353398321342</v>
      </c>
      <c r="R35" s="5">
        <f t="shared" si="10"/>
        <v>98983.353398321342</v>
      </c>
      <c r="S35" s="5">
        <f t="shared" si="11"/>
        <v>6464288324.0249872</v>
      </c>
      <c r="T35" s="20">
        <f>SUM(S35:$S$136)</f>
        <v>199604191398.86578</v>
      </c>
      <c r="U35" s="6">
        <f t="shared" si="12"/>
        <v>30.877983993539182</v>
      </c>
    </row>
    <row r="36" spans="1:21" x14ac:dyDescent="0.2">
      <c r="A36" s="21">
        <v>22</v>
      </c>
      <c r="B36" s="22">
        <f>Absterbeordnung!B30</f>
        <v>98905.741576060638</v>
      </c>
      <c r="C36" s="15">
        <f t="shared" si="1"/>
        <v>0.64683903605157411</v>
      </c>
      <c r="D36" s="14">
        <f t="shared" si="2"/>
        <v>63976.094541025159</v>
      </c>
      <c r="E36" s="14">
        <f>SUM(D36:$D$127)</f>
        <v>2125893.0476050996</v>
      </c>
      <c r="F36" s="16">
        <f t="shared" si="3"/>
        <v>33.229490841174346</v>
      </c>
      <c r="G36" s="5"/>
      <c r="H36" s="14">
        <f t="shared" si="4"/>
        <v>98905.741576060638</v>
      </c>
      <c r="I36" s="15">
        <f t="shared" si="5"/>
        <v>0.64683903605157411</v>
      </c>
      <c r="J36" s="14">
        <f t="shared" si="6"/>
        <v>63976.094541025159</v>
      </c>
      <c r="K36" s="14">
        <f>SUM($J36:J$127)</f>
        <v>2125893.0476050996</v>
      </c>
      <c r="L36" s="16">
        <f t="shared" si="7"/>
        <v>33.229490841174346</v>
      </c>
      <c r="M36" s="16"/>
      <c r="N36" s="6">
        <v>22</v>
      </c>
      <c r="O36" s="6">
        <f t="shared" si="0"/>
        <v>22</v>
      </c>
      <c r="P36" s="6">
        <f t="shared" si="8"/>
        <v>98905.741576060638</v>
      </c>
      <c r="Q36" s="6">
        <f t="shared" si="9"/>
        <v>98905.741576060638</v>
      </c>
      <c r="R36" s="5">
        <f t="shared" si="10"/>
        <v>98905.741576060638</v>
      </c>
      <c r="S36" s="5">
        <f t="shared" si="11"/>
        <v>6327603073.7202578</v>
      </c>
      <c r="T36" s="20">
        <f>SUM(S36:$S$136)</f>
        <v>193139903074.84076</v>
      </c>
      <c r="U36" s="6">
        <f t="shared" si="12"/>
        <v>30.523391057348022</v>
      </c>
    </row>
    <row r="37" spans="1:21" x14ac:dyDescent="0.2">
      <c r="A37" s="21">
        <v>23</v>
      </c>
      <c r="B37" s="22">
        <f>Absterbeordnung!B31</f>
        <v>98831.17045692692</v>
      </c>
      <c r="C37" s="15">
        <f t="shared" si="1"/>
        <v>0.63415591769762181</v>
      </c>
      <c r="D37" s="14">
        <f t="shared" si="2"/>
        <v>62674.371598242578</v>
      </c>
      <c r="E37" s="14">
        <f>SUM(D37:$D$127)</f>
        <v>2061916.9530640731</v>
      </c>
      <c r="F37" s="16">
        <f t="shared" si="3"/>
        <v>32.898885150080872</v>
      </c>
      <c r="G37" s="5"/>
      <c r="H37" s="14">
        <f t="shared" si="4"/>
        <v>98831.17045692692</v>
      </c>
      <c r="I37" s="15">
        <f t="shared" si="5"/>
        <v>0.63415591769762181</v>
      </c>
      <c r="J37" s="14">
        <f t="shared" si="6"/>
        <v>62674.371598242578</v>
      </c>
      <c r="K37" s="14">
        <f>SUM($J37:J$127)</f>
        <v>2061916.9530640731</v>
      </c>
      <c r="L37" s="16">
        <f t="shared" si="7"/>
        <v>32.898885150080872</v>
      </c>
      <c r="M37" s="16"/>
      <c r="N37" s="6">
        <v>23</v>
      </c>
      <c r="O37" s="6">
        <f t="shared" si="0"/>
        <v>23</v>
      </c>
      <c r="P37" s="6">
        <f t="shared" si="8"/>
        <v>98831.17045692692</v>
      </c>
      <c r="Q37" s="6">
        <f t="shared" si="9"/>
        <v>98831.17045692692</v>
      </c>
      <c r="R37" s="5">
        <f t="shared" si="10"/>
        <v>98831.17045692692</v>
      </c>
      <c r="S37" s="5">
        <f t="shared" si="11"/>
        <v>6194181502.7066917</v>
      </c>
      <c r="T37" s="20">
        <f>SUM(S37:$S$136)</f>
        <v>186812300001.12048</v>
      </c>
      <c r="U37" s="6">
        <f t="shared" si="12"/>
        <v>30.159319664670548</v>
      </c>
    </row>
    <row r="38" spans="1:21" x14ac:dyDescent="0.2">
      <c r="A38" s="21">
        <v>24</v>
      </c>
      <c r="B38" s="22">
        <f>Absterbeordnung!B32</f>
        <v>98757.91574564857</v>
      </c>
      <c r="C38" s="15">
        <f t="shared" si="1"/>
        <v>0.62172148793884485</v>
      </c>
      <c r="D38" s="14">
        <f t="shared" si="2"/>
        <v>61399.918323123704</v>
      </c>
      <c r="E38" s="14">
        <f>SUM(D38:$D$127)</f>
        <v>1999242.5814658308</v>
      </c>
      <c r="F38" s="16">
        <f t="shared" si="3"/>
        <v>32.560997409550296</v>
      </c>
      <c r="G38" s="5"/>
      <c r="H38" s="14">
        <f t="shared" si="4"/>
        <v>98757.91574564857</v>
      </c>
      <c r="I38" s="15">
        <f t="shared" si="5"/>
        <v>0.62172148793884485</v>
      </c>
      <c r="J38" s="14">
        <f t="shared" si="6"/>
        <v>61399.918323123704</v>
      </c>
      <c r="K38" s="14">
        <f>SUM($J38:J$127)</f>
        <v>1999242.5814658308</v>
      </c>
      <c r="L38" s="16">
        <f t="shared" si="7"/>
        <v>32.560997409550296</v>
      </c>
      <c r="M38" s="16"/>
      <c r="N38" s="6">
        <v>24</v>
      </c>
      <c r="O38" s="6">
        <f t="shared" si="0"/>
        <v>24</v>
      </c>
      <c r="P38" s="6">
        <f t="shared" si="8"/>
        <v>98757.91574564857</v>
      </c>
      <c r="Q38" s="6">
        <f t="shared" si="9"/>
        <v>98757.91574564857</v>
      </c>
      <c r="R38" s="5">
        <f t="shared" si="10"/>
        <v>98757.91574564857</v>
      </c>
      <c r="S38" s="5">
        <f t="shared" si="11"/>
        <v>6063727960.544754</v>
      </c>
      <c r="T38" s="20">
        <f>SUM(S38:$S$136)</f>
        <v>180618118498.41379</v>
      </c>
      <c r="U38" s="6">
        <f t="shared" si="12"/>
        <v>29.786646049040002</v>
      </c>
    </row>
    <row r="39" spans="1:21" x14ac:dyDescent="0.2">
      <c r="A39" s="21">
        <v>25</v>
      </c>
      <c r="B39" s="22">
        <f>Absterbeordnung!B33</f>
        <v>98686.258910198987</v>
      </c>
      <c r="C39" s="15">
        <f t="shared" si="1"/>
        <v>0.60953087052827937</v>
      </c>
      <c r="D39" s="14">
        <f t="shared" si="2"/>
        <v>60152.321302712757</v>
      </c>
      <c r="E39" s="14">
        <f>SUM(D39:$D$127)</f>
        <v>1937842.663142707</v>
      </c>
      <c r="F39" s="16">
        <f t="shared" si="3"/>
        <v>32.215592369089734</v>
      </c>
      <c r="G39" s="5"/>
      <c r="H39" s="14">
        <f t="shared" si="4"/>
        <v>98686.258910198987</v>
      </c>
      <c r="I39" s="15">
        <f t="shared" si="5"/>
        <v>0.60953087052827937</v>
      </c>
      <c r="J39" s="14">
        <f t="shared" si="6"/>
        <v>60152.321302712757</v>
      </c>
      <c r="K39" s="14">
        <f>SUM($J39:J$127)</f>
        <v>1937842.663142707</v>
      </c>
      <c r="L39" s="16">
        <f t="shared" si="7"/>
        <v>32.215592369089734</v>
      </c>
      <c r="M39" s="16"/>
      <c r="N39" s="6">
        <v>25</v>
      </c>
      <c r="O39" s="6">
        <f t="shared" si="0"/>
        <v>25</v>
      </c>
      <c r="P39" s="6">
        <f t="shared" si="8"/>
        <v>98686.258910198987</v>
      </c>
      <c r="Q39" s="6">
        <f t="shared" si="9"/>
        <v>98686.258910198987</v>
      </c>
      <c r="R39" s="5">
        <f t="shared" si="10"/>
        <v>98686.258910198987</v>
      </c>
      <c r="S39" s="5">
        <f t="shared" si="11"/>
        <v>5936207554.1289883</v>
      </c>
      <c r="T39" s="20">
        <f>SUM(S39:$S$136)</f>
        <v>174554390537.86902</v>
      </c>
      <c r="U39" s="6">
        <f t="shared" si="12"/>
        <v>29.405034939598089</v>
      </c>
    </row>
    <row r="40" spans="1:21" x14ac:dyDescent="0.2">
      <c r="A40" s="21">
        <v>26</v>
      </c>
      <c r="B40" s="22">
        <f>Absterbeordnung!B34</f>
        <v>98614.073586209415</v>
      </c>
      <c r="C40" s="15">
        <f t="shared" si="1"/>
        <v>0.59757928483164635</v>
      </c>
      <c r="D40" s="14">
        <f t="shared" si="2"/>
        <v>58929.727567982372</v>
      </c>
      <c r="E40" s="14">
        <f>SUM(D40:$D$127)</f>
        <v>1877690.3418399941</v>
      </c>
      <c r="F40" s="16">
        <f t="shared" si="3"/>
        <v>31.863210968926634</v>
      </c>
      <c r="G40" s="5"/>
      <c r="H40" s="14">
        <f t="shared" si="4"/>
        <v>98614.073586209415</v>
      </c>
      <c r="I40" s="15">
        <f t="shared" si="5"/>
        <v>0.59757928483164635</v>
      </c>
      <c r="J40" s="14">
        <f t="shared" si="6"/>
        <v>58929.727567982372</v>
      </c>
      <c r="K40" s="14">
        <f>SUM($J40:J$127)</f>
        <v>1877690.3418399941</v>
      </c>
      <c r="L40" s="16">
        <f t="shared" si="7"/>
        <v>31.863210968926634</v>
      </c>
      <c r="M40" s="16"/>
      <c r="N40" s="6">
        <v>26</v>
      </c>
      <c r="O40" s="6">
        <f t="shared" si="0"/>
        <v>26</v>
      </c>
      <c r="P40" s="6">
        <f t="shared" si="8"/>
        <v>98614.073586209415</v>
      </c>
      <c r="Q40" s="6">
        <f t="shared" si="9"/>
        <v>98614.073586209415</v>
      </c>
      <c r="R40" s="5">
        <f t="shared" si="10"/>
        <v>98614.073586209415</v>
      </c>
      <c r="S40" s="5">
        <f t="shared" si="11"/>
        <v>5811300490.804287</v>
      </c>
      <c r="T40" s="20">
        <f>SUM(S40:$S$136)</f>
        <v>168618182983.74005</v>
      </c>
      <c r="U40" s="6">
        <f t="shared" si="12"/>
        <v>29.01556772886876</v>
      </c>
    </row>
    <row r="41" spans="1:21" x14ac:dyDescent="0.2">
      <c r="A41" s="21">
        <v>27</v>
      </c>
      <c r="B41" s="22">
        <f>Absterbeordnung!B35</f>
        <v>98543.547883165404</v>
      </c>
      <c r="C41" s="15">
        <f t="shared" si="1"/>
        <v>0.58586204395259456</v>
      </c>
      <c r="D41" s="14">
        <f t="shared" si="2"/>
        <v>57732.924381171659</v>
      </c>
      <c r="E41" s="14">
        <f>SUM(D41:$D$127)</f>
        <v>1818760.6142720121</v>
      </c>
      <c r="F41" s="16">
        <f t="shared" si="3"/>
        <v>31.503005152899572</v>
      </c>
      <c r="G41" s="5"/>
      <c r="H41" s="14">
        <f t="shared" si="4"/>
        <v>98543.547883165404</v>
      </c>
      <c r="I41" s="15">
        <f t="shared" si="5"/>
        <v>0.58586204395259456</v>
      </c>
      <c r="J41" s="14">
        <f t="shared" si="6"/>
        <v>57732.924381171659</v>
      </c>
      <c r="K41" s="14">
        <f>SUM($J41:J$127)</f>
        <v>1818760.6142720121</v>
      </c>
      <c r="L41" s="16">
        <f t="shared" si="7"/>
        <v>31.503005152899572</v>
      </c>
      <c r="M41" s="16"/>
      <c r="N41" s="6">
        <v>27</v>
      </c>
      <c r="O41" s="6">
        <f t="shared" si="0"/>
        <v>27</v>
      </c>
      <c r="P41" s="6">
        <f t="shared" si="8"/>
        <v>98543.547883165404</v>
      </c>
      <c r="Q41" s="6">
        <f t="shared" si="9"/>
        <v>98543.547883165404</v>
      </c>
      <c r="R41" s="5">
        <f t="shared" si="10"/>
        <v>98543.547883165404</v>
      </c>
      <c r="S41" s="5">
        <f t="shared" si="11"/>
        <v>5689207198.1911564</v>
      </c>
      <c r="T41" s="20">
        <f>SUM(S41:$S$136)</f>
        <v>162806882492.93576</v>
      </c>
      <c r="U41" s="6">
        <f t="shared" si="12"/>
        <v>28.616796123139807</v>
      </c>
    </row>
    <row r="42" spans="1:21" x14ac:dyDescent="0.2">
      <c r="A42" s="21">
        <v>28</v>
      </c>
      <c r="B42" s="22">
        <f>Absterbeordnung!B36</f>
        <v>98473.074948714187</v>
      </c>
      <c r="C42" s="15">
        <f t="shared" si="1"/>
        <v>0.57437455289470041</v>
      </c>
      <c r="D42" s="14">
        <f t="shared" si="2"/>
        <v>56560.428395834031</v>
      </c>
      <c r="E42" s="14">
        <f>SUM(D42:$D$127)</f>
        <v>1761027.6898908399</v>
      </c>
      <c r="F42" s="16">
        <f t="shared" si="3"/>
        <v>31.135331535440574</v>
      </c>
      <c r="G42" s="5"/>
      <c r="H42" s="14">
        <f t="shared" si="4"/>
        <v>98473.074948714187</v>
      </c>
      <c r="I42" s="15">
        <f t="shared" si="5"/>
        <v>0.57437455289470041</v>
      </c>
      <c r="J42" s="14">
        <f t="shared" si="6"/>
        <v>56560.428395834031</v>
      </c>
      <c r="K42" s="14">
        <f>SUM($J42:J$127)</f>
        <v>1761027.6898908399</v>
      </c>
      <c r="L42" s="16">
        <f t="shared" si="7"/>
        <v>31.135331535440574</v>
      </c>
      <c r="M42" s="16"/>
      <c r="N42" s="6">
        <v>28</v>
      </c>
      <c r="O42" s="6">
        <f t="shared" si="0"/>
        <v>28</v>
      </c>
      <c r="P42" s="6">
        <f t="shared" si="8"/>
        <v>98473.074948714187</v>
      </c>
      <c r="Q42" s="6">
        <f t="shared" si="9"/>
        <v>98473.074948714187</v>
      </c>
      <c r="R42" s="5">
        <f t="shared" si="10"/>
        <v>98473.074948714187</v>
      </c>
      <c r="S42" s="5">
        <f t="shared" si="11"/>
        <v>5569679304.554347</v>
      </c>
      <c r="T42" s="20">
        <f>SUM(S42:$S$136)</f>
        <v>157117675294.74463</v>
      </c>
      <c r="U42" s="6">
        <f t="shared" si="12"/>
        <v>28.209465339641536</v>
      </c>
    </row>
    <row r="43" spans="1:21" x14ac:dyDescent="0.2">
      <c r="A43" s="21">
        <v>29</v>
      </c>
      <c r="B43" s="22">
        <f>Absterbeordnung!B37</f>
        <v>98400.693617142984</v>
      </c>
      <c r="C43" s="15">
        <f t="shared" si="1"/>
        <v>0.56311230675951029</v>
      </c>
      <c r="D43" s="14">
        <f t="shared" si="2"/>
        <v>55410.641569485204</v>
      </c>
      <c r="E43" s="14">
        <f>SUM(D43:$D$127)</f>
        <v>1704467.261495006</v>
      </c>
      <c r="F43" s="16">
        <f t="shared" si="3"/>
        <v>30.760648373969758</v>
      </c>
      <c r="G43" s="5"/>
      <c r="H43" s="14">
        <f t="shared" si="4"/>
        <v>98400.693617142984</v>
      </c>
      <c r="I43" s="15">
        <f t="shared" si="5"/>
        <v>0.56311230675951029</v>
      </c>
      <c r="J43" s="14">
        <f t="shared" si="6"/>
        <v>55410.641569485204</v>
      </c>
      <c r="K43" s="14">
        <f>SUM($J43:J$127)</f>
        <v>1704467.261495006</v>
      </c>
      <c r="L43" s="16">
        <f t="shared" si="7"/>
        <v>30.760648373969758</v>
      </c>
      <c r="M43" s="16"/>
      <c r="N43" s="6">
        <v>29</v>
      </c>
      <c r="O43" s="6">
        <f t="shared" si="0"/>
        <v>29</v>
      </c>
      <c r="P43" s="6">
        <f t="shared" si="8"/>
        <v>98400.693617142984</v>
      </c>
      <c r="Q43" s="6">
        <f t="shared" si="9"/>
        <v>98400.693617142984</v>
      </c>
      <c r="R43" s="5">
        <f t="shared" si="10"/>
        <v>98400.693617142984</v>
      </c>
      <c r="S43" s="5">
        <f t="shared" si="11"/>
        <v>5452445564.2082415</v>
      </c>
      <c r="T43" s="20">
        <f>SUM(S43:$S$136)</f>
        <v>151547995990.19031</v>
      </c>
      <c r="U43" s="6">
        <f t="shared" si="12"/>
        <v>27.794499588405674</v>
      </c>
    </row>
    <row r="44" spans="1:21" x14ac:dyDescent="0.2">
      <c r="A44" s="21">
        <v>30</v>
      </c>
      <c r="B44" s="22">
        <f>Absterbeordnung!B38</f>
        <v>98331.483988272274</v>
      </c>
      <c r="C44" s="15">
        <f t="shared" si="1"/>
        <v>0.55207088897991197</v>
      </c>
      <c r="D44" s="14">
        <f t="shared" si="2"/>
        <v>54285.949780119452</v>
      </c>
      <c r="E44" s="14">
        <f>SUM(D44:$D$127)</f>
        <v>1649056.6199255211</v>
      </c>
      <c r="F44" s="16">
        <f t="shared" si="3"/>
        <v>30.37722701002529</v>
      </c>
      <c r="G44" s="5"/>
      <c r="H44" s="14">
        <f t="shared" si="4"/>
        <v>98331.483988272274</v>
      </c>
      <c r="I44" s="15">
        <f t="shared" si="5"/>
        <v>0.55207088897991197</v>
      </c>
      <c r="J44" s="14">
        <f t="shared" si="6"/>
        <v>54285.949780119452</v>
      </c>
      <c r="K44" s="14">
        <f>SUM($J44:J$127)</f>
        <v>1649056.6199255211</v>
      </c>
      <c r="L44" s="16">
        <f t="shared" si="7"/>
        <v>30.37722701002529</v>
      </c>
      <c r="M44" s="16"/>
      <c r="N44" s="6">
        <v>30</v>
      </c>
      <c r="O44" s="6">
        <f t="shared" si="0"/>
        <v>30</v>
      </c>
      <c r="P44" s="6">
        <f t="shared" si="8"/>
        <v>98331.483988272274</v>
      </c>
      <c r="Q44" s="6">
        <f t="shared" si="9"/>
        <v>98331.483988272274</v>
      </c>
      <c r="R44" s="5">
        <f t="shared" si="10"/>
        <v>98331.483988272274</v>
      </c>
      <c r="S44" s="5">
        <f t="shared" si="11"/>
        <v>5338018001.5919685</v>
      </c>
      <c r="T44" s="20">
        <f>SUM(S44:$S$136)</f>
        <v>146095550425.98203</v>
      </c>
      <c r="U44" s="6">
        <f t="shared" si="12"/>
        <v>27.368875560631611</v>
      </c>
    </row>
    <row r="45" spans="1:21" x14ac:dyDescent="0.2">
      <c r="A45" s="21">
        <v>31</v>
      </c>
      <c r="B45" s="22">
        <f>Absterbeordnung!B39</f>
        <v>98259.646880133994</v>
      </c>
      <c r="C45" s="15">
        <f t="shared" si="1"/>
        <v>0.54124596958814919</v>
      </c>
      <c r="D45" s="14">
        <f t="shared" si="2"/>
        <v>53182.637847027283</v>
      </c>
      <c r="E45" s="14">
        <f>SUM(D45:$D$127)</f>
        <v>1594770.6701454015</v>
      </c>
      <c r="F45" s="16">
        <f t="shared" si="3"/>
        <v>29.986678636222319</v>
      </c>
      <c r="G45" s="5"/>
      <c r="H45" s="14">
        <f t="shared" si="4"/>
        <v>98259.646880133994</v>
      </c>
      <c r="I45" s="15">
        <f t="shared" si="5"/>
        <v>0.54124596958814919</v>
      </c>
      <c r="J45" s="14">
        <f t="shared" si="6"/>
        <v>53182.637847027283</v>
      </c>
      <c r="K45" s="14">
        <f>SUM($J45:J$127)</f>
        <v>1594770.6701454015</v>
      </c>
      <c r="L45" s="16">
        <f t="shared" si="7"/>
        <v>29.986678636222319</v>
      </c>
      <c r="M45" s="16"/>
      <c r="N45" s="6">
        <v>31</v>
      </c>
      <c r="O45" s="6">
        <f t="shared" si="0"/>
        <v>31</v>
      </c>
      <c r="P45" s="6">
        <f t="shared" si="8"/>
        <v>98259.646880133994</v>
      </c>
      <c r="Q45" s="6">
        <f t="shared" si="9"/>
        <v>98259.646880133994</v>
      </c>
      <c r="R45" s="5">
        <f t="shared" si="10"/>
        <v>98259.646880133994</v>
      </c>
      <c r="S45" s="5">
        <f t="shared" si="11"/>
        <v>5225707215.0029507</v>
      </c>
      <c r="T45" s="20">
        <f>SUM(S45:$S$136)</f>
        <v>140757532424.39008</v>
      </c>
      <c r="U45" s="6">
        <f t="shared" si="12"/>
        <v>26.935594864610223</v>
      </c>
    </row>
    <row r="46" spans="1:21" x14ac:dyDescent="0.2">
      <c r="A46" s="21">
        <v>32</v>
      </c>
      <c r="B46" s="22">
        <f>Absterbeordnung!B40</f>
        <v>98182.053448948049</v>
      </c>
      <c r="C46" s="15">
        <f t="shared" si="1"/>
        <v>0.53063330351779314</v>
      </c>
      <c r="D46" s="14">
        <f t="shared" si="2"/>
        <v>52098.667367775837</v>
      </c>
      <c r="E46" s="14">
        <f>SUM(D46:$D$127)</f>
        <v>1541588.0322983742</v>
      </c>
      <c r="F46" s="16">
        <f t="shared" si="3"/>
        <v>29.589778590994825</v>
      </c>
      <c r="G46" s="5"/>
      <c r="H46" s="14">
        <f t="shared" si="4"/>
        <v>98182.053448948049</v>
      </c>
      <c r="I46" s="15">
        <f t="shared" si="5"/>
        <v>0.53063330351779314</v>
      </c>
      <c r="J46" s="14">
        <f t="shared" si="6"/>
        <v>52098.667367775837</v>
      </c>
      <c r="K46" s="14">
        <f>SUM($J46:J$127)</f>
        <v>1541588.0322983742</v>
      </c>
      <c r="L46" s="16">
        <f t="shared" si="7"/>
        <v>29.589778590994825</v>
      </c>
      <c r="M46" s="16"/>
      <c r="N46" s="6">
        <v>32</v>
      </c>
      <c r="O46" s="6">
        <f t="shared" ref="O46:O77" si="13">N46+$B$3</f>
        <v>32</v>
      </c>
      <c r="P46" s="6">
        <f t="shared" si="8"/>
        <v>98182.053448948049</v>
      </c>
      <c r="Q46" s="6">
        <f t="shared" si="9"/>
        <v>98182.053448948049</v>
      </c>
      <c r="R46" s="5">
        <f t="shared" si="10"/>
        <v>98182.053448948049</v>
      </c>
      <c r="S46" s="5">
        <f t="shared" si="11"/>
        <v>5115154144.121933</v>
      </c>
      <c r="T46" s="20">
        <f>SUM(S46:$S$136)</f>
        <v>135531825209.38712</v>
      </c>
      <c r="U46" s="6">
        <f t="shared" si="12"/>
        <v>26.496137045084591</v>
      </c>
    </row>
    <row r="47" spans="1:21" x14ac:dyDescent="0.2">
      <c r="A47" s="21">
        <v>33</v>
      </c>
      <c r="B47" s="22">
        <f>Absterbeordnung!B41</f>
        <v>98101.617357629759</v>
      </c>
      <c r="C47" s="15">
        <f t="shared" ref="C47:C78" si="14">1/(((1+($B$5/100))^A47))</f>
        <v>0.52022872893901284</v>
      </c>
      <c r="D47" s="14">
        <f t="shared" ref="D47:D78" si="15">B47*C47</f>
        <v>51035.279704821129</v>
      </c>
      <c r="E47" s="14">
        <f>SUM(D47:$D$127)</f>
        <v>1489489.3649305983</v>
      </c>
      <c r="F47" s="16">
        <f t="shared" ref="F47:F78" si="16">E47/D47</f>
        <v>29.185484502985712</v>
      </c>
      <c r="G47" s="5"/>
      <c r="H47" s="14">
        <f t="shared" si="4"/>
        <v>98101.617357629759</v>
      </c>
      <c r="I47" s="15">
        <f t="shared" ref="I47:I78" si="17">1/(((1+($B$5/100))^A47))</f>
        <v>0.52022872893901284</v>
      </c>
      <c r="J47" s="14">
        <f t="shared" ref="J47:J78" si="18">H47*I47</f>
        <v>51035.279704821129</v>
      </c>
      <c r="K47" s="14">
        <f>SUM($J47:J$127)</f>
        <v>1489489.3649305983</v>
      </c>
      <c r="L47" s="16">
        <f t="shared" ref="L47:L78" si="19">K47/J47</f>
        <v>29.185484502985712</v>
      </c>
      <c r="M47" s="16"/>
      <c r="N47" s="6">
        <v>33</v>
      </c>
      <c r="O47" s="6">
        <f t="shared" si="13"/>
        <v>33</v>
      </c>
      <c r="P47" s="6">
        <f t="shared" si="8"/>
        <v>98101.617357629759</v>
      </c>
      <c r="Q47" s="6">
        <f t="shared" si="9"/>
        <v>98101.617357629759</v>
      </c>
      <c r="R47" s="5">
        <f t="shared" si="10"/>
        <v>98101.617357629759</v>
      </c>
      <c r="S47" s="5">
        <f t="shared" ref="S47:S78" si="20">P47*R47*I47</f>
        <v>5006643481.3419704</v>
      </c>
      <c r="T47" s="20">
        <f>SUM(S47:$S$136)</f>
        <v>130416671065.2652</v>
      </c>
      <c r="U47" s="6">
        <f t="shared" ref="U47:U78" si="21">T47/S47</f>
        <v>26.048723371512882</v>
      </c>
    </row>
    <row r="48" spans="1:21" x14ac:dyDescent="0.2">
      <c r="A48" s="21">
        <v>34</v>
      </c>
      <c r="B48" s="22">
        <f>Absterbeordnung!B42</f>
        <v>98015.561929163072</v>
      </c>
      <c r="C48" s="15">
        <f t="shared" si="14"/>
        <v>0.51002816562648323</v>
      </c>
      <c r="D48" s="14">
        <f t="shared" si="15"/>
        <v>49990.697253580009</v>
      </c>
      <c r="E48" s="14">
        <f>SUM(D48:$D$127)</f>
        <v>1438454.0852257775</v>
      </c>
      <c r="F48" s="16">
        <f t="shared" si="16"/>
        <v>28.774435330020623</v>
      </c>
      <c r="G48" s="5"/>
      <c r="H48" s="14">
        <f t="shared" si="4"/>
        <v>98015.561929163072</v>
      </c>
      <c r="I48" s="15">
        <f t="shared" si="17"/>
        <v>0.51002816562648323</v>
      </c>
      <c r="J48" s="14">
        <f t="shared" si="18"/>
        <v>49990.697253580009</v>
      </c>
      <c r="K48" s="14">
        <f>SUM($J48:J$127)</f>
        <v>1438454.0852257775</v>
      </c>
      <c r="L48" s="16">
        <f t="shared" si="19"/>
        <v>28.774435330020623</v>
      </c>
      <c r="M48" s="16"/>
      <c r="N48" s="6">
        <v>34</v>
      </c>
      <c r="O48" s="6">
        <f t="shared" si="13"/>
        <v>34</v>
      </c>
      <c r="P48" s="6">
        <f t="shared" si="8"/>
        <v>98015.561929163072</v>
      </c>
      <c r="Q48" s="6">
        <f t="shared" si="9"/>
        <v>98015.561929163072</v>
      </c>
      <c r="R48" s="5">
        <f t="shared" si="10"/>
        <v>98015.561929163072</v>
      </c>
      <c r="S48" s="5">
        <f t="shared" si="20"/>
        <v>4899866282.5403137</v>
      </c>
      <c r="T48" s="20">
        <f>SUM(S48:$S$136)</f>
        <v>125410027583.92322</v>
      </c>
      <c r="U48" s="6">
        <f t="shared" si="21"/>
        <v>25.594581638032977</v>
      </c>
    </row>
    <row r="49" spans="1:21" x14ac:dyDescent="0.2">
      <c r="A49" s="21">
        <v>35</v>
      </c>
      <c r="B49" s="22">
        <f>Absterbeordnung!B43</f>
        <v>97921.948413076112</v>
      </c>
      <c r="C49" s="15">
        <f t="shared" si="14"/>
        <v>0.50002761335929735</v>
      </c>
      <c r="D49" s="14">
        <f t="shared" si="15"/>
        <v>48963.678160482683</v>
      </c>
      <c r="E49" s="14">
        <f>SUM(D49:$D$127)</f>
        <v>1388463.3879721973</v>
      </c>
      <c r="F49" s="16">
        <f t="shared" si="16"/>
        <v>28.357007482595336</v>
      </c>
      <c r="G49" s="5"/>
      <c r="H49" s="14">
        <f t="shared" si="4"/>
        <v>97921.948413076112</v>
      </c>
      <c r="I49" s="15">
        <f t="shared" si="17"/>
        <v>0.50002761335929735</v>
      </c>
      <c r="J49" s="14">
        <f t="shared" si="18"/>
        <v>48963.678160482683</v>
      </c>
      <c r="K49" s="14">
        <f>SUM($J49:J$127)</f>
        <v>1388463.3879721973</v>
      </c>
      <c r="L49" s="16">
        <f t="shared" si="19"/>
        <v>28.357007482595336</v>
      </c>
      <c r="M49" s="16"/>
      <c r="N49" s="6">
        <v>35</v>
      </c>
      <c r="O49" s="6">
        <f t="shared" si="13"/>
        <v>35</v>
      </c>
      <c r="P49" s="6">
        <f t="shared" si="8"/>
        <v>97921.948413076112</v>
      </c>
      <c r="Q49" s="6">
        <f t="shared" si="9"/>
        <v>97921.948413076112</v>
      </c>
      <c r="R49" s="5">
        <f t="shared" si="10"/>
        <v>97921.948413076112</v>
      </c>
      <c r="S49" s="5">
        <f t="shared" si="20"/>
        <v>4794618766.9452467</v>
      </c>
      <c r="T49" s="20">
        <f>SUM(S49:$S$136)</f>
        <v>120510161301.3829</v>
      </c>
      <c r="U49" s="6">
        <f t="shared" si="21"/>
        <v>25.134461603536934</v>
      </c>
    </row>
    <row r="50" spans="1:21" x14ac:dyDescent="0.2">
      <c r="A50" s="21">
        <v>36</v>
      </c>
      <c r="B50" s="22">
        <f>Absterbeordnung!B44</f>
        <v>97819.473668010294</v>
      </c>
      <c r="C50" s="15">
        <f t="shared" si="14"/>
        <v>0.49022315035225233</v>
      </c>
      <c r="D50" s="14">
        <f t="shared" si="15"/>
        <v>47953.3705473312</v>
      </c>
      <c r="E50" s="14">
        <f>SUM(D50:$D$127)</f>
        <v>1339499.7098117145</v>
      </c>
      <c r="F50" s="16">
        <f t="shared" si="16"/>
        <v>27.933379750430557</v>
      </c>
      <c r="G50" s="5"/>
      <c r="H50" s="14">
        <f t="shared" si="4"/>
        <v>97819.473668010294</v>
      </c>
      <c r="I50" s="15">
        <f t="shared" si="17"/>
        <v>0.49022315035225233</v>
      </c>
      <c r="J50" s="14">
        <f t="shared" si="18"/>
        <v>47953.3705473312</v>
      </c>
      <c r="K50" s="14">
        <f>SUM($J50:J$127)</f>
        <v>1339499.7098117145</v>
      </c>
      <c r="L50" s="16">
        <f t="shared" si="19"/>
        <v>27.933379750430557</v>
      </c>
      <c r="M50" s="16"/>
      <c r="N50" s="6">
        <v>36</v>
      </c>
      <c r="O50" s="6">
        <f t="shared" si="13"/>
        <v>36</v>
      </c>
      <c r="P50" s="6">
        <f t="shared" si="8"/>
        <v>97819.473668010294</v>
      </c>
      <c r="Q50" s="6">
        <f t="shared" si="9"/>
        <v>97819.473668010294</v>
      </c>
      <c r="R50" s="5">
        <f t="shared" si="10"/>
        <v>97819.473668010294</v>
      </c>
      <c r="S50" s="5">
        <f t="shared" si="20"/>
        <v>4690773467.5470047</v>
      </c>
      <c r="T50" s="20">
        <f>SUM(S50:$S$136)</f>
        <v>115715542534.43765</v>
      </c>
      <c r="U50" s="6">
        <f t="shared" si="21"/>
        <v>24.668755235146751</v>
      </c>
    </row>
    <row r="51" spans="1:21" x14ac:dyDescent="0.2">
      <c r="A51" s="21">
        <v>37</v>
      </c>
      <c r="B51" s="22">
        <f>Absterbeordnung!B45</f>
        <v>97709.05092805103</v>
      </c>
      <c r="C51" s="15">
        <f t="shared" si="14"/>
        <v>0.48061093171789437</v>
      </c>
      <c r="D51" s="14">
        <f t="shared" si="15"/>
        <v>46960.038003801797</v>
      </c>
      <c r="E51" s="14">
        <f>SUM(D51:$D$127)</f>
        <v>1291546.3392643831</v>
      </c>
      <c r="F51" s="16">
        <f t="shared" si="16"/>
        <v>27.503093995788969</v>
      </c>
      <c r="G51" s="5"/>
      <c r="H51" s="14">
        <f t="shared" si="4"/>
        <v>97709.05092805103</v>
      </c>
      <c r="I51" s="15">
        <f t="shared" si="17"/>
        <v>0.48061093171789437</v>
      </c>
      <c r="J51" s="14">
        <f t="shared" si="18"/>
        <v>46960.038003801797</v>
      </c>
      <c r="K51" s="14">
        <f>SUM($J51:J$127)</f>
        <v>1291546.3392643831</v>
      </c>
      <c r="L51" s="16">
        <f t="shared" si="19"/>
        <v>27.503093995788969</v>
      </c>
      <c r="M51" s="16"/>
      <c r="N51" s="6">
        <v>37</v>
      </c>
      <c r="O51" s="6">
        <f t="shared" si="13"/>
        <v>37</v>
      </c>
      <c r="P51" s="6">
        <f t="shared" si="8"/>
        <v>97709.05092805103</v>
      </c>
      <c r="Q51" s="6">
        <f t="shared" si="9"/>
        <v>97709.05092805103</v>
      </c>
      <c r="R51" s="5">
        <f t="shared" si="10"/>
        <v>97709.05092805103</v>
      </c>
      <c r="S51" s="5">
        <f t="shared" si="20"/>
        <v>4588420744.8966818</v>
      </c>
      <c r="T51" s="20">
        <f>SUM(S51:$S$136)</f>
        <v>111024769066.89066</v>
      </c>
      <c r="U51" s="6">
        <f t="shared" si="21"/>
        <v>24.196728076947664</v>
      </c>
    </row>
    <row r="52" spans="1:21" x14ac:dyDescent="0.2">
      <c r="A52" s="21">
        <v>38</v>
      </c>
      <c r="B52" s="22">
        <f>Absterbeordnung!B46</f>
        <v>97591.004472415123</v>
      </c>
      <c r="C52" s="15">
        <f t="shared" si="14"/>
        <v>0.47118718795871989</v>
      </c>
      <c r="D52" s="14">
        <f t="shared" si="15"/>
        <v>45983.630967424135</v>
      </c>
      <c r="E52" s="14">
        <f>SUM(D52:$D$127)</f>
        <v>1244586.3012605815</v>
      </c>
      <c r="F52" s="16">
        <f t="shared" si="16"/>
        <v>27.065855285379165</v>
      </c>
      <c r="G52" s="5"/>
      <c r="H52" s="14">
        <f t="shared" si="4"/>
        <v>97591.004472415123</v>
      </c>
      <c r="I52" s="15">
        <f t="shared" si="17"/>
        <v>0.47118718795871989</v>
      </c>
      <c r="J52" s="14">
        <f t="shared" si="18"/>
        <v>45983.630967424135</v>
      </c>
      <c r="K52" s="14">
        <f>SUM($J52:J$127)</f>
        <v>1244586.3012605815</v>
      </c>
      <c r="L52" s="16">
        <f t="shared" si="19"/>
        <v>27.065855285379165</v>
      </c>
      <c r="M52" s="16"/>
      <c r="N52" s="6">
        <v>38</v>
      </c>
      <c r="O52" s="6">
        <f t="shared" si="13"/>
        <v>38</v>
      </c>
      <c r="P52" s="6">
        <f t="shared" si="8"/>
        <v>97591.004472415123</v>
      </c>
      <c r="Q52" s="6">
        <f t="shared" si="9"/>
        <v>97591.004472415123</v>
      </c>
      <c r="R52" s="5">
        <f t="shared" si="10"/>
        <v>97591.004472415123</v>
      </c>
      <c r="S52" s="5">
        <f t="shared" si="20"/>
        <v>4487588735.3997755</v>
      </c>
      <c r="T52" s="20">
        <f>SUM(S52:$S$136)</f>
        <v>106436348321.99396</v>
      </c>
      <c r="U52" s="6">
        <f t="shared" si="21"/>
        <v>23.71793731506283</v>
      </c>
    </row>
    <row r="53" spans="1:21" x14ac:dyDescent="0.2">
      <c r="A53" s="21">
        <v>39</v>
      </c>
      <c r="B53" s="22">
        <f>Absterbeordnung!B47</f>
        <v>97456.527891253951</v>
      </c>
      <c r="C53" s="15">
        <f t="shared" si="14"/>
        <v>0.46194822348894127</v>
      </c>
      <c r="D53" s="14">
        <f t="shared" si="15"/>
        <v>45019.869926765219</v>
      </c>
      <c r="E53" s="14">
        <f>SUM(D53:$D$127)</f>
        <v>1198602.6702931575</v>
      </c>
      <c r="F53" s="16">
        <f t="shared" si="16"/>
        <v>26.62385902586902</v>
      </c>
      <c r="G53" s="5"/>
      <c r="H53" s="14">
        <f t="shared" si="4"/>
        <v>97456.527891253951</v>
      </c>
      <c r="I53" s="15">
        <f t="shared" si="17"/>
        <v>0.46194822348894127</v>
      </c>
      <c r="J53" s="14">
        <f t="shared" si="18"/>
        <v>45019.869926765219</v>
      </c>
      <c r="K53" s="14">
        <f>SUM($J53:J$127)</f>
        <v>1198602.6702931575</v>
      </c>
      <c r="L53" s="16">
        <f t="shared" si="19"/>
        <v>26.62385902586902</v>
      </c>
      <c r="M53" s="16"/>
      <c r="N53" s="6">
        <v>39</v>
      </c>
      <c r="O53" s="6">
        <f t="shared" si="13"/>
        <v>39</v>
      </c>
      <c r="P53" s="6">
        <f t="shared" si="8"/>
        <v>97456.527891253951</v>
      </c>
      <c r="Q53" s="6">
        <f t="shared" si="9"/>
        <v>97456.527891253951</v>
      </c>
      <c r="R53" s="5">
        <f t="shared" si="10"/>
        <v>97456.527891253951</v>
      </c>
      <c r="S53" s="5">
        <f t="shared" si="20"/>
        <v>4387480209.1784191</v>
      </c>
      <c r="T53" s="20">
        <f>SUM(S53:$S$136)</f>
        <v>101948759586.59418</v>
      </c>
      <c r="U53" s="6">
        <f t="shared" si="21"/>
        <v>23.236289333755117</v>
      </c>
    </row>
    <row r="54" spans="1:21" x14ac:dyDescent="0.2">
      <c r="A54" s="21">
        <v>40</v>
      </c>
      <c r="B54" s="22">
        <f>Absterbeordnung!B48</f>
        <v>97306.320491212522</v>
      </c>
      <c r="C54" s="15">
        <f t="shared" si="14"/>
        <v>0.45289041518523643</v>
      </c>
      <c r="D54" s="14">
        <f t="shared" si="15"/>
        <v>44069.099887412915</v>
      </c>
      <c r="E54" s="14">
        <f>SUM(D54:$D$127)</f>
        <v>1153582.8003663921</v>
      </c>
      <c r="F54" s="16">
        <f t="shared" si="16"/>
        <v>26.176681695644984</v>
      </c>
      <c r="G54" s="5"/>
      <c r="H54" s="14">
        <f t="shared" si="4"/>
        <v>97306.320491212522</v>
      </c>
      <c r="I54" s="15">
        <f t="shared" si="17"/>
        <v>0.45289041518523643</v>
      </c>
      <c r="J54" s="14">
        <f t="shared" si="18"/>
        <v>44069.099887412915</v>
      </c>
      <c r="K54" s="14">
        <f>SUM($J54:J$127)</f>
        <v>1153582.8003663921</v>
      </c>
      <c r="L54" s="16">
        <f t="shared" si="19"/>
        <v>26.176681695644984</v>
      </c>
      <c r="M54" s="16"/>
      <c r="N54" s="6">
        <v>40</v>
      </c>
      <c r="O54" s="6">
        <f t="shared" si="13"/>
        <v>40</v>
      </c>
      <c r="P54" s="6">
        <f t="shared" si="8"/>
        <v>97306.320491212522</v>
      </c>
      <c r="Q54" s="6">
        <f t="shared" si="9"/>
        <v>97306.320491212522</v>
      </c>
      <c r="R54" s="5">
        <f t="shared" si="10"/>
        <v>97306.320491212522</v>
      </c>
      <c r="S54" s="5">
        <f t="shared" si="20"/>
        <v>4288201957.4038591</v>
      </c>
      <c r="T54" s="20">
        <f>SUM(S54:$S$136)</f>
        <v>97561279377.415771</v>
      </c>
      <c r="U54" s="6">
        <f t="shared" si="21"/>
        <v>22.751092496697805</v>
      </c>
    </row>
    <row r="55" spans="1:21" x14ac:dyDescent="0.2">
      <c r="A55" s="21">
        <v>41</v>
      </c>
      <c r="B55" s="22">
        <f>Absterbeordnung!B49</f>
        <v>97138.740626397004</v>
      </c>
      <c r="C55" s="15">
        <f t="shared" si="14"/>
        <v>0.44401021096591808</v>
      </c>
      <c r="D55" s="14">
        <f t="shared" si="15"/>
        <v>43130.59271849013</v>
      </c>
      <c r="E55" s="14">
        <f>SUM(D55:$D$127)</f>
        <v>1109513.7004789792</v>
      </c>
      <c r="F55" s="16">
        <f t="shared" si="16"/>
        <v>25.724517808523636</v>
      </c>
      <c r="G55" s="5"/>
      <c r="H55" s="14">
        <f t="shared" si="4"/>
        <v>97138.740626397004</v>
      </c>
      <c r="I55" s="15">
        <f t="shared" si="17"/>
        <v>0.44401021096591808</v>
      </c>
      <c r="J55" s="14">
        <f t="shared" si="18"/>
        <v>43130.59271849013</v>
      </c>
      <c r="K55" s="14">
        <f>SUM($J55:J$127)</f>
        <v>1109513.7004789792</v>
      </c>
      <c r="L55" s="16">
        <f t="shared" si="19"/>
        <v>25.724517808523636</v>
      </c>
      <c r="M55" s="16"/>
      <c r="N55" s="6">
        <v>41</v>
      </c>
      <c r="O55" s="6">
        <f t="shared" si="13"/>
        <v>41</v>
      </c>
      <c r="P55" s="6">
        <f t="shared" si="8"/>
        <v>97138.740626397004</v>
      </c>
      <c r="Q55" s="6">
        <f t="shared" si="9"/>
        <v>97138.740626397004</v>
      </c>
      <c r="R55" s="5">
        <f t="shared" si="10"/>
        <v>97138.740626397004</v>
      </c>
      <c r="S55" s="5">
        <f t="shared" si="20"/>
        <v>4189651459.1441798</v>
      </c>
      <c r="T55" s="20">
        <f>SUM(S55:$S$136)</f>
        <v>93273077420.011902</v>
      </c>
      <c r="U55" s="6">
        <f t="shared" si="21"/>
        <v>22.262729568216827</v>
      </c>
    </row>
    <row r="56" spans="1:21" x14ac:dyDescent="0.2">
      <c r="A56" s="21">
        <v>42</v>
      </c>
      <c r="B56" s="22">
        <f>Absterbeordnung!B50</f>
        <v>96954.207724784486</v>
      </c>
      <c r="C56" s="15">
        <f t="shared" si="14"/>
        <v>0.4353041283979589</v>
      </c>
      <c r="D56" s="14">
        <f t="shared" si="15"/>
        <v>42204.566888151967</v>
      </c>
      <c r="E56" s="14">
        <f>SUM(D56:$D$127)</f>
        <v>1066383.1077604888</v>
      </c>
      <c r="F56" s="16">
        <f t="shared" si="16"/>
        <v>25.267007492022223</v>
      </c>
      <c r="G56" s="5"/>
      <c r="H56" s="14">
        <f t="shared" si="4"/>
        <v>96954.207724784486</v>
      </c>
      <c r="I56" s="15">
        <f t="shared" si="17"/>
        <v>0.4353041283979589</v>
      </c>
      <c r="J56" s="14">
        <f t="shared" si="18"/>
        <v>42204.566888151967</v>
      </c>
      <c r="K56" s="14">
        <f>SUM($J56:J$127)</f>
        <v>1066383.1077604888</v>
      </c>
      <c r="L56" s="16">
        <f t="shared" si="19"/>
        <v>25.267007492022223</v>
      </c>
      <c r="M56" s="16"/>
      <c r="N56" s="6">
        <v>42</v>
      </c>
      <c r="O56" s="6">
        <f t="shared" si="13"/>
        <v>42</v>
      </c>
      <c r="P56" s="6">
        <f t="shared" si="8"/>
        <v>96954.207724784486</v>
      </c>
      <c r="Q56" s="6">
        <f t="shared" si="9"/>
        <v>96954.207724784486</v>
      </c>
      <c r="R56" s="5">
        <f t="shared" si="10"/>
        <v>96954.207724784486</v>
      </c>
      <c r="S56" s="5">
        <f t="shared" si="20"/>
        <v>4091910345.0084462</v>
      </c>
      <c r="T56" s="20">
        <f>SUM(S56:$S$136)</f>
        <v>89083425960.867706</v>
      </c>
      <c r="U56" s="6">
        <f t="shared" si="21"/>
        <v>21.770620187105742</v>
      </c>
    </row>
    <row r="57" spans="1:21" x14ac:dyDescent="0.2">
      <c r="A57" s="21">
        <v>43</v>
      </c>
      <c r="B57" s="22">
        <f>Absterbeordnung!B51</f>
        <v>96740.37100958261</v>
      </c>
      <c r="C57" s="15">
        <f t="shared" si="14"/>
        <v>0.4267687533313323</v>
      </c>
      <c r="D57" s="14">
        <f t="shared" si="15"/>
        <v>41285.767532570128</v>
      </c>
      <c r="E57" s="14">
        <f>SUM(D57:$D$127)</f>
        <v>1024178.5408723367</v>
      </c>
      <c r="F57" s="16">
        <f t="shared" si="16"/>
        <v>24.807060691420297</v>
      </c>
      <c r="G57" s="5"/>
      <c r="H57" s="14">
        <f t="shared" si="4"/>
        <v>96740.37100958261</v>
      </c>
      <c r="I57" s="15">
        <f t="shared" si="17"/>
        <v>0.4267687533313323</v>
      </c>
      <c r="J57" s="14">
        <f t="shared" si="18"/>
        <v>41285.767532570128</v>
      </c>
      <c r="K57" s="14">
        <f>SUM($J57:J$127)</f>
        <v>1024178.5408723367</v>
      </c>
      <c r="L57" s="16">
        <f t="shared" si="19"/>
        <v>24.807060691420297</v>
      </c>
      <c r="M57" s="16"/>
      <c r="N57" s="6">
        <v>43</v>
      </c>
      <c r="O57" s="6">
        <f t="shared" si="13"/>
        <v>43</v>
      </c>
      <c r="P57" s="6">
        <f t="shared" si="8"/>
        <v>96740.37100958261</v>
      </c>
      <c r="Q57" s="6">
        <f t="shared" si="9"/>
        <v>96740.37100958261</v>
      </c>
      <c r="R57" s="5">
        <f t="shared" si="10"/>
        <v>96740.37100958261</v>
      </c>
      <c r="S57" s="5">
        <f t="shared" si="20"/>
        <v>3994000468.5162144</v>
      </c>
      <c r="T57" s="20">
        <f>SUM(S57:$S$136)</f>
        <v>84991515615.859253</v>
      </c>
      <c r="U57" s="6">
        <f t="shared" si="21"/>
        <v>21.279796105640894</v>
      </c>
    </row>
    <row r="58" spans="1:21" x14ac:dyDescent="0.2">
      <c r="A58" s="21">
        <v>44</v>
      </c>
      <c r="B58" s="22">
        <f>Absterbeordnung!B52</f>
        <v>96500.887351161524</v>
      </c>
      <c r="C58" s="15">
        <f t="shared" si="14"/>
        <v>0.41840073856012966</v>
      </c>
      <c r="D58" s="14">
        <f t="shared" si="15"/>
        <v>40376.042539433853</v>
      </c>
      <c r="E58" s="14">
        <f>SUM(D58:$D$127)</f>
        <v>982892.77333976666</v>
      </c>
      <c r="F58" s="16">
        <f t="shared" si="16"/>
        <v>24.343464874741255</v>
      </c>
      <c r="G58" s="5"/>
      <c r="H58" s="14">
        <f t="shared" si="4"/>
        <v>96500.887351161524</v>
      </c>
      <c r="I58" s="15">
        <f t="shared" si="17"/>
        <v>0.41840073856012966</v>
      </c>
      <c r="J58" s="14">
        <f t="shared" si="18"/>
        <v>40376.042539433853</v>
      </c>
      <c r="K58" s="14">
        <f>SUM($J58:J$127)</f>
        <v>982892.77333976666</v>
      </c>
      <c r="L58" s="16">
        <f t="shared" si="19"/>
        <v>24.343464874741255</v>
      </c>
      <c r="M58" s="16"/>
      <c r="N58" s="6">
        <v>44</v>
      </c>
      <c r="O58" s="6">
        <f t="shared" si="13"/>
        <v>44</v>
      </c>
      <c r="P58" s="6">
        <f t="shared" si="8"/>
        <v>96500.887351161524</v>
      </c>
      <c r="Q58" s="6">
        <f t="shared" si="9"/>
        <v>96500.887351161524</v>
      </c>
      <c r="R58" s="5">
        <f t="shared" si="10"/>
        <v>96500.887351161524</v>
      </c>
      <c r="S58" s="5">
        <f t="shared" si="20"/>
        <v>3896323932.7836118</v>
      </c>
      <c r="T58" s="20">
        <f>SUM(S58:$S$136)</f>
        <v>80997515147.343048</v>
      </c>
      <c r="U58" s="6">
        <f t="shared" si="21"/>
        <v>20.788188185748922</v>
      </c>
    </row>
    <row r="59" spans="1:21" x14ac:dyDescent="0.2">
      <c r="A59" s="21">
        <v>45</v>
      </c>
      <c r="B59" s="22">
        <f>Absterbeordnung!B53</f>
        <v>96241.990577538803</v>
      </c>
      <c r="C59" s="15">
        <f t="shared" si="14"/>
        <v>0.41019680250993107</v>
      </c>
      <c r="D59" s="14">
        <f t="shared" si="15"/>
        <v>39478.156802097328</v>
      </c>
      <c r="E59" s="14">
        <f>SUM(D59:$D$127)</f>
        <v>942516.73080033285</v>
      </c>
      <c r="F59" s="16">
        <f t="shared" si="16"/>
        <v>23.87438541077633</v>
      </c>
      <c r="G59" s="5"/>
      <c r="H59" s="14">
        <f t="shared" si="4"/>
        <v>96241.990577538803</v>
      </c>
      <c r="I59" s="15">
        <f t="shared" si="17"/>
        <v>0.41019680250993107</v>
      </c>
      <c r="J59" s="14">
        <f t="shared" si="18"/>
        <v>39478.156802097328</v>
      </c>
      <c r="K59" s="14">
        <f>SUM($J59:J$127)</f>
        <v>942516.73080033285</v>
      </c>
      <c r="L59" s="16">
        <f t="shared" si="19"/>
        <v>23.87438541077633</v>
      </c>
      <c r="M59" s="16"/>
      <c r="N59" s="6">
        <v>45</v>
      </c>
      <c r="O59" s="6">
        <f t="shared" si="13"/>
        <v>45</v>
      </c>
      <c r="P59" s="6">
        <f t="shared" si="8"/>
        <v>96241.990577538803</v>
      </c>
      <c r="Q59" s="6">
        <f t="shared" si="9"/>
        <v>96241.990577538803</v>
      </c>
      <c r="R59" s="5">
        <f t="shared" si="10"/>
        <v>96241.990577538803</v>
      </c>
      <c r="S59" s="5">
        <f t="shared" si="20"/>
        <v>3799456394.9660511</v>
      </c>
      <c r="T59" s="20">
        <f>SUM(S59:$S$136)</f>
        <v>77101191214.559418</v>
      </c>
      <c r="U59" s="6">
        <f t="shared" si="21"/>
        <v>20.292690111330607</v>
      </c>
    </row>
    <row r="60" spans="1:21" x14ac:dyDescent="0.2">
      <c r="A60" s="21">
        <v>46</v>
      </c>
      <c r="B60" s="22">
        <f>Absterbeordnung!B54</f>
        <v>95945.84816873791</v>
      </c>
      <c r="C60" s="15">
        <f t="shared" si="14"/>
        <v>0.40215372795091275</v>
      </c>
      <c r="D60" s="14">
        <f t="shared" si="15"/>
        <v>38584.980522470207</v>
      </c>
      <c r="E60" s="14">
        <f>SUM(D60:$D$127)</f>
        <v>903038.5739982354</v>
      </c>
      <c r="F60" s="16">
        <f t="shared" si="16"/>
        <v>23.40388829462659</v>
      </c>
      <c r="G60" s="5"/>
      <c r="H60" s="14">
        <f t="shared" si="4"/>
        <v>95945.84816873791</v>
      </c>
      <c r="I60" s="15">
        <f t="shared" si="17"/>
        <v>0.40215372795091275</v>
      </c>
      <c r="J60" s="14">
        <f t="shared" si="18"/>
        <v>38584.980522470207</v>
      </c>
      <c r="K60" s="14">
        <f>SUM($J60:J$127)</f>
        <v>903038.5739982354</v>
      </c>
      <c r="L60" s="16">
        <f t="shared" si="19"/>
        <v>23.40388829462659</v>
      </c>
      <c r="M60" s="16"/>
      <c r="N60" s="6">
        <v>46</v>
      </c>
      <c r="O60" s="6">
        <f t="shared" si="13"/>
        <v>46</v>
      </c>
      <c r="P60" s="6">
        <f t="shared" si="8"/>
        <v>95945.84816873791</v>
      </c>
      <c r="Q60" s="6">
        <f t="shared" si="9"/>
        <v>95945.84816873791</v>
      </c>
      <c r="R60" s="5">
        <f t="shared" si="10"/>
        <v>95945.84816873791</v>
      </c>
      <c r="S60" s="5">
        <f t="shared" si="20"/>
        <v>3702068682.8026361</v>
      </c>
      <c r="T60" s="20">
        <f>SUM(S60:$S$136)</f>
        <v>73301734819.593384</v>
      </c>
      <c r="U60" s="6">
        <f t="shared" si="21"/>
        <v>19.800209315430799</v>
      </c>
    </row>
    <row r="61" spans="1:21" x14ac:dyDescent="0.2">
      <c r="A61" s="21">
        <v>47</v>
      </c>
      <c r="B61" s="22">
        <f>Absterbeordnung!B55</f>
        <v>95620.182535144413</v>
      </c>
      <c r="C61" s="15">
        <f t="shared" si="14"/>
        <v>0.39426836073618909</v>
      </c>
      <c r="D61" s="14">
        <f t="shared" si="15"/>
        <v>37700.012621426569</v>
      </c>
      <c r="E61" s="14">
        <f>SUM(D61:$D$127)</f>
        <v>864453.5934757652</v>
      </c>
      <c r="F61" s="16">
        <f t="shared" si="16"/>
        <v>22.929795863900011</v>
      </c>
      <c r="G61" s="5"/>
      <c r="H61" s="14">
        <f t="shared" si="4"/>
        <v>95620.182535144413</v>
      </c>
      <c r="I61" s="15">
        <f t="shared" si="17"/>
        <v>0.39426836073618909</v>
      </c>
      <c r="J61" s="14">
        <f t="shared" si="18"/>
        <v>37700.012621426569</v>
      </c>
      <c r="K61" s="14">
        <f>SUM($J61:J$127)</f>
        <v>864453.5934757652</v>
      </c>
      <c r="L61" s="16">
        <f t="shared" si="19"/>
        <v>22.929795863900011</v>
      </c>
      <c r="M61" s="16"/>
      <c r="N61" s="6">
        <v>47</v>
      </c>
      <c r="O61" s="6">
        <f t="shared" si="13"/>
        <v>47</v>
      </c>
      <c r="P61" s="6">
        <f t="shared" si="8"/>
        <v>95620.182535144413</v>
      </c>
      <c r="Q61" s="6">
        <f t="shared" si="9"/>
        <v>95620.182535144413</v>
      </c>
      <c r="R61" s="5">
        <f t="shared" si="10"/>
        <v>95620.182535144413</v>
      </c>
      <c r="S61" s="5">
        <f t="shared" si="20"/>
        <v>3604882088.4380565</v>
      </c>
      <c r="T61" s="20">
        <f>SUM(S61:$S$136)</f>
        <v>69599666136.790741</v>
      </c>
      <c r="U61" s="6">
        <f t="shared" si="21"/>
        <v>19.30705760391383</v>
      </c>
    </row>
    <row r="62" spans="1:21" x14ac:dyDescent="0.2">
      <c r="A62" s="21">
        <v>48</v>
      </c>
      <c r="B62" s="22">
        <f>Absterbeordnung!B56</f>
        <v>95261.797415793524</v>
      </c>
      <c r="C62" s="15">
        <f t="shared" si="14"/>
        <v>0.38653760856489122</v>
      </c>
      <c r="D62" s="14">
        <f t="shared" si="15"/>
        <v>36822.267360693964</v>
      </c>
      <c r="E62" s="14">
        <f>SUM(D62:$D$127)</f>
        <v>826753.58085433871</v>
      </c>
      <c r="F62" s="16">
        <f t="shared" si="16"/>
        <v>22.452544074916453</v>
      </c>
      <c r="G62" s="5"/>
      <c r="H62" s="14">
        <f t="shared" si="4"/>
        <v>95261.797415793524</v>
      </c>
      <c r="I62" s="15">
        <f t="shared" si="17"/>
        <v>0.38653760856489122</v>
      </c>
      <c r="J62" s="14">
        <f t="shared" si="18"/>
        <v>36822.267360693964</v>
      </c>
      <c r="K62" s="14">
        <f>SUM($J62:J$127)</f>
        <v>826753.58085433871</v>
      </c>
      <c r="L62" s="16">
        <f t="shared" si="19"/>
        <v>22.452544074916453</v>
      </c>
      <c r="M62" s="16"/>
      <c r="N62" s="6">
        <v>48</v>
      </c>
      <c r="O62" s="6">
        <f t="shared" si="13"/>
        <v>48</v>
      </c>
      <c r="P62" s="6">
        <f t="shared" si="8"/>
        <v>95261.797415793524</v>
      </c>
      <c r="Q62" s="6">
        <f t="shared" si="9"/>
        <v>95261.797415793524</v>
      </c>
      <c r="R62" s="5">
        <f t="shared" si="10"/>
        <v>95261.797415793524</v>
      </c>
      <c r="S62" s="5">
        <f t="shared" si="20"/>
        <v>3507755373.7046146</v>
      </c>
      <c r="T62" s="20">
        <f>SUM(S62:$S$136)</f>
        <v>65994784048.352661</v>
      </c>
      <c r="U62" s="6">
        <f t="shared" si="21"/>
        <v>18.813964207160254</v>
      </c>
    </row>
    <row r="63" spans="1:21" x14ac:dyDescent="0.2">
      <c r="A63" s="21">
        <v>49</v>
      </c>
      <c r="B63" s="22">
        <f>Absterbeordnung!B57</f>
        <v>94872.893601980031</v>
      </c>
      <c r="C63" s="15">
        <f t="shared" si="14"/>
        <v>0.37895843976950117</v>
      </c>
      <c r="D63" s="14">
        <f t="shared" si="15"/>
        <v>35952.883735824245</v>
      </c>
      <c r="E63" s="14">
        <f>SUM(D63:$D$127)</f>
        <v>789931.3134936447</v>
      </c>
      <c r="F63" s="16">
        <f t="shared" si="16"/>
        <v>21.971292186126917</v>
      </c>
      <c r="G63" s="5"/>
      <c r="H63" s="14">
        <f t="shared" si="4"/>
        <v>94872.893601980031</v>
      </c>
      <c r="I63" s="15">
        <f t="shared" si="17"/>
        <v>0.37895843976950117</v>
      </c>
      <c r="J63" s="14">
        <f t="shared" si="18"/>
        <v>35952.883735824245</v>
      </c>
      <c r="K63" s="14">
        <f>SUM($J63:J$127)</f>
        <v>789931.3134936447</v>
      </c>
      <c r="L63" s="16">
        <f t="shared" si="19"/>
        <v>21.971292186126917</v>
      </c>
      <c r="M63" s="16"/>
      <c r="N63" s="6">
        <v>49</v>
      </c>
      <c r="O63" s="6">
        <f t="shared" si="13"/>
        <v>49</v>
      </c>
      <c r="P63" s="6">
        <f t="shared" si="8"/>
        <v>94872.893601980031</v>
      </c>
      <c r="Q63" s="6">
        <f t="shared" si="9"/>
        <v>94872.893601980031</v>
      </c>
      <c r="R63" s="5">
        <f t="shared" si="10"/>
        <v>94872.893601980031</v>
      </c>
      <c r="S63" s="5">
        <f t="shared" si="20"/>
        <v>3410954113.3532119</v>
      </c>
      <c r="T63" s="20">
        <f>SUM(S63:$S$136)</f>
        <v>62487028674.648041</v>
      </c>
      <c r="U63" s="6">
        <f t="shared" si="21"/>
        <v>18.31951606444181</v>
      </c>
    </row>
    <row r="64" spans="1:21" x14ac:dyDescent="0.2">
      <c r="A64" s="21">
        <v>50</v>
      </c>
      <c r="B64" s="22">
        <f>Absterbeordnung!B58</f>
        <v>94447.07197333264</v>
      </c>
      <c r="C64" s="15">
        <f t="shared" si="14"/>
        <v>0.37152788212696192</v>
      </c>
      <c r="D64" s="14">
        <f t="shared" si="15"/>
        <v>35089.72062334502</v>
      </c>
      <c r="E64" s="14">
        <f>SUM(D64:$D$127)</f>
        <v>753978.42975782044</v>
      </c>
      <c r="F64" s="16">
        <f t="shared" si="16"/>
        <v>21.487159668527035</v>
      </c>
      <c r="G64" s="5"/>
      <c r="H64" s="14">
        <f t="shared" si="4"/>
        <v>94447.07197333264</v>
      </c>
      <c r="I64" s="15">
        <f t="shared" si="17"/>
        <v>0.37152788212696192</v>
      </c>
      <c r="J64" s="14">
        <f t="shared" si="18"/>
        <v>35089.72062334502</v>
      </c>
      <c r="K64" s="14">
        <f>SUM($J64:J$127)</f>
        <v>753978.42975782044</v>
      </c>
      <c r="L64" s="16">
        <f t="shared" si="19"/>
        <v>21.487159668527035</v>
      </c>
      <c r="M64" s="16"/>
      <c r="N64" s="6">
        <v>50</v>
      </c>
      <c r="O64" s="6">
        <f t="shared" si="13"/>
        <v>50</v>
      </c>
      <c r="P64" s="6">
        <f t="shared" si="8"/>
        <v>94447.07197333264</v>
      </c>
      <c r="Q64" s="6">
        <f t="shared" si="9"/>
        <v>94447.07197333264</v>
      </c>
      <c r="R64" s="5">
        <f t="shared" si="10"/>
        <v>94447.07197333264</v>
      </c>
      <c r="S64" s="5">
        <f t="shared" si="20"/>
        <v>3314121369.2372017</v>
      </c>
      <c r="T64" s="20">
        <f>SUM(S64:$S$136)</f>
        <v>59076074561.294838</v>
      </c>
      <c r="U64" s="6">
        <f t="shared" si="21"/>
        <v>17.825561583126976</v>
      </c>
    </row>
    <row r="65" spans="1:21" x14ac:dyDescent="0.2">
      <c r="A65" s="21">
        <v>51</v>
      </c>
      <c r="B65" s="22">
        <f>Absterbeordnung!B59</f>
        <v>93979.055598289895</v>
      </c>
      <c r="C65" s="15">
        <f t="shared" si="14"/>
        <v>0.36424302169309997</v>
      </c>
      <c r="D65" s="14">
        <f t="shared" si="15"/>
        <v>34231.215186984955</v>
      </c>
      <c r="E65" s="14">
        <f>SUM(D65:$D$127)</f>
        <v>718888.70913447544</v>
      </c>
      <c r="F65" s="16">
        <f t="shared" si="16"/>
        <v>21.000969588944187</v>
      </c>
      <c r="G65" s="5"/>
      <c r="H65" s="14">
        <f t="shared" si="4"/>
        <v>93979.055598289895</v>
      </c>
      <c r="I65" s="15">
        <f t="shared" si="17"/>
        <v>0.36424302169309997</v>
      </c>
      <c r="J65" s="14">
        <f t="shared" si="18"/>
        <v>34231.215186984955</v>
      </c>
      <c r="K65" s="14">
        <f>SUM($J65:J$127)</f>
        <v>718888.70913447544</v>
      </c>
      <c r="L65" s="16">
        <f t="shared" si="19"/>
        <v>21.000969588944187</v>
      </c>
      <c r="M65" s="16"/>
      <c r="N65" s="6">
        <v>51</v>
      </c>
      <c r="O65" s="6">
        <f t="shared" si="13"/>
        <v>51</v>
      </c>
      <c r="P65" s="6">
        <f t="shared" si="8"/>
        <v>93979.055598289895</v>
      </c>
      <c r="Q65" s="6">
        <f t="shared" si="9"/>
        <v>93979.055598289895</v>
      </c>
      <c r="R65" s="5">
        <f t="shared" si="10"/>
        <v>93979.055598289895</v>
      </c>
      <c r="S65" s="5">
        <f t="shared" si="20"/>
        <v>3217017275.2546844</v>
      </c>
      <c r="T65" s="20">
        <f>SUM(S65:$S$136)</f>
        <v>55761953192.05764</v>
      </c>
      <c r="U65" s="6">
        <f t="shared" si="21"/>
        <v>17.333432935215768</v>
      </c>
    </row>
    <row r="66" spans="1:21" x14ac:dyDescent="0.2">
      <c r="A66" s="21">
        <v>52</v>
      </c>
      <c r="B66" s="22">
        <f>Absterbeordnung!B60</f>
        <v>93492.169068485528</v>
      </c>
      <c r="C66" s="15">
        <f t="shared" si="14"/>
        <v>0.35710100165990188</v>
      </c>
      <c r="D66" s="14">
        <f t="shared" si="15"/>
        <v>33386.147221713079</v>
      </c>
      <c r="E66" s="14">
        <f>SUM(D66:$D$127)</f>
        <v>684657.49394749035</v>
      </c>
      <c r="F66" s="16">
        <f t="shared" si="16"/>
        <v>20.507232817275039</v>
      </c>
      <c r="G66" s="5"/>
      <c r="H66" s="14">
        <f t="shared" si="4"/>
        <v>93492.169068485528</v>
      </c>
      <c r="I66" s="15">
        <f t="shared" si="17"/>
        <v>0.35710100165990188</v>
      </c>
      <c r="J66" s="14">
        <f t="shared" si="18"/>
        <v>33386.147221713079</v>
      </c>
      <c r="K66" s="14">
        <f>SUM($J66:J$127)</f>
        <v>684657.49394749035</v>
      </c>
      <c r="L66" s="16">
        <f t="shared" si="19"/>
        <v>20.507232817275039</v>
      </c>
      <c r="M66" s="16"/>
      <c r="N66" s="6">
        <v>52</v>
      </c>
      <c r="O66" s="6">
        <f t="shared" si="13"/>
        <v>52</v>
      </c>
      <c r="P66" s="6">
        <f t="shared" si="8"/>
        <v>93492.169068485528</v>
      </c>
      <c r="Q66" s="6">
        <f t="shared" si="9"/>
        <v>93492.169068485528</v>
      </c>
      <c r="R66" s="5">
        <f t="shared" si="10"/>
        <v>93492.169068485528</v>
      </c>
      <c r="S66" s="5">
        <f t="shared" si="20"/>
        <v>3121343320.5977473</v>
      </c>
      <c r="T66" s="20">
        <f>SUM(S66:$S$136)</f>
        <v>52544935916.802956</v>
      </c>
      <c r="U66" s="6">
        <f t="shared" si="21"/>
        <v>16.834077677408594</v>
      </c>
    </row>
    <row r="67" spans="1:21" x14ac:dyDescent="0.2">
      <c r="A67" s="21">
        <v>53</v>
      </c>
      <c r="B67" s="22">
        <f>Absterbeordnung!B61</f>
        <v>92943.85099684757</v>
      </c>
      <c r="C67" s="15">
        <f t="shared" si="14"/>
        <v>0.35009902123519798</v>
      </c>
      <c r="D67" s="14">
        <f t="shared" si="15"/>
        <v>32539.551263826415</v>
      </c>
      <c r="E67" s="14">
        <f>SUM(D67:$D$127)</f>
        <v>651271.34672577749</v>
      </c>
      <c r="F67" s="16">
        <f t="shared" si="16"/>
        <v>20.014761157747838</v>
      </c>
      <c r="G67" s="5"/>
      <c r="H67" s="14">
        <f t="shared" si="4"/>
        <v>92943.85099684757</v>
      </c>
      <c r="I67" s="15">
        <f t="shared" si="17"/>
        <v>0.35009902123519798</v>
      </c>
      <c r="J67" s="14">
        <f t="shared" si="18"/>
        <v>32539.551263826415</v>
      </c>
      <c r="K67" s="14">
        <f>SUM($J67:J$127)</f>
        <v>651271.34672577749</v>
      </c>
      <c r="L67" s="16">
        <f t="shared" si="19"/>
        <v>20.014761157747838</v>
      </c>
      <c r="M67" s="16"/>
      <c r="N67" s="6">
        <v>53</v>
      </c>
      <c r="O67" s="6">
        <f t="shared" si="13"/>
        <v>53</v>
      </c>
      <c r="P67" s="6">
        <f t="shared" si="8"/>
        <v>92943.85099684757</v>
      </c>
      <c r="Q67" s="6">
        <f t="shared" si="9"/>
        <v>92943.85099684757</v>
      </c>
      <c r="R67" s="5">
        <f t="shared" si="10"/>
        <v>92943.85099684757</v>
      </c>
      <c r="S67" s="5">
        <f t="shared" si="20"/>
        <v>3024351204.1693654</v>
      </c>
      <c r="T67" s="20">
        <f>SUM(S67:$S$136)</f>
        <v>49423592596.205208</v>
      </c>
      <c r="U67" s="6">
        <f t="shared" si="21"/>
        <v>16.341882691424836</v>
      </c>
    </row>
    <row r="68" spans="1:21" x14ac:dyDescent="0.2">
      <c r="A68" s="21">
        <v>54</v>
      </c>
      <c r="B68" s="22">
        <f>Absterbeordnung!B62</f>
        <v>92359.642925907174</v>
      </c>
      <c r="C68" s="15">
        <f t="shared" si="14"/>
        <v>0.34323433454431168</v>
      </c>
      <c r="D68" s="14">
        <f t="shared" si="15"/>
        <v>31701.000578423991</v>
      </c>
      <c r="E68" s="14">
        <f>SUM(D68:$D$127)</f>
        <v>618731.79546195106</v>
      </c>
      <c r="F68" s="16">
        <f t="shared" si="16"/>
        <v>19.517737111524042</v>
      </c>
      <c r="G68" s="5"/>
      <c r="H68" s="14">
        <f t="shared" si="4"/>
        <v>92359.642925907174</v>
      </c>
      <c r="I68" s="15">
        <f t="shared" si="17"/>
        <v>0.34323433454431168</v>
      </c>
      <c r="J68" s="14">
        <f t="shared" si="18"/>
        <v>31701.000578423991</v>
      </c>
      <c r="K68" s="14">
        <f>SUM($J68:J$127)</f>
        <v>618731.79546195106</v>
      </c>
      <c r="L68" s="16">
        <f t="shared" si="19"/>
        <v>19.517737111524042</v>
      </c>
      <c r="M68" s="16"/>
      <c r="N68" s="6">
        <v>54</v>
      </c>
      <c r="O68" s="6">
        <f t="shared" si="13"/>
        <v>54</v>
      </c>
      <c r="P68" s="6">
        <f t="shared" si="8"/>
        <v>92359.642925907174</v>
      </c>
      <c r="Q68" s="6">
        <f t="shared" si="9"/>
        <v>92359.642925907174</v>
      </c>
      <c r="R68" s="5">
        <f t="shared" si="10"/>
        <v>92359.642925907174</v>
      </c>
      <c r="S68" s="5">
        <f t="shared" si="20"/>
        <v>2927893093.8172169</v>
      </c>
      <c r="T68" s="20">
        <f>SUM(S68:$S$136)</f>
        <v>46399241392.035851</v>
      </c>
      <c r="U68" s="6">
        <f t="shared" si="21"/>
        <v>15.847314060071509</v>
      </c>
    </row>
    <row r="69" spans="1:21" x14ac:dyDescent="0.2">
      <c r="A69" s="21">
        <v>55</v>
      </c>
      <c r="B69" s="22">
        <f>Absterbeordnung!B63</f>
        <v>91732.516235085626</v>
      </c>
      <c r="C69" s="15">
        <f t="shared" si="14"/>
        <v>0.33650424955324687</v>
      </c>
      <c r="D69" s="14">
        <f t="shared" si="15"/>
        <v>30868.381535318524</v>
      </c>
      <c r="E69" s="14">
        <f>SUM(D69:$D$127)</f>
        <v>587030.79488352721</v>
      </c>
      <c r="F69" s="16">
        <f t="shared" si="16"/>
        <v>19.017219746745294</v>
      </c>
      <c r="G69" s="5"/>
      <c r="H69" s="14">
        <f t="shared" si="4"/>
        <v>91732.516235085626</v>
      </c>
      <c r="I69" s="15">
        <f t="shared" si="17"/>
        <v>0.33650424955324687</v>
      </c>
      <c r="J69" s="14">
        <f t="shared" si="18"/>
        <v>30868.381535318524</v>
      </c>
      <c r="K69" s="14">
        <f>SUM($J69:J$127)</f>
        <v>587030.79488352721</v>
      </c>
      <c r="L69" s="16">
        <f t="shared" si="19"/>
        <v>19.017219746745294</v>
      </c>
      <c r="M69" s="16"/>
      <c r="N69" s="6">
        <v>55</v>
      </c>
      <c r="O69" s="6">
        <f t="shared" si="13"/>
        <v>55</v>
      </c>
      <c r="P69" s="6">
        <f t="shared" si="8"/>
        <v>91732.516235085626</v>
      </c>
      <c r="Q69" s="6">
        <f t="shared" si="9"/>
        <v>91732.516235085626</v>
      </c>
      <c r="R69" s="5">
        <f t="shared" si="10"/>
        <v>91732.516235085626</v>
      </c>
      <c r="S69" s="5">
        <f t="shared" si="20"/>
        <v>2831634310.3394237</v>
      </c>
      <c r="T69" s="20">
        <f>SUM(S69:$S$136)</f>
        <v>43471348298.218636</v>
      </c>
      <c r="U69" s="6">
        <f t="shared" si="21"/>
        <v>15.352034738203109</v>
      </c>
    </row>
    <row r="70" spans="1:21" x14ac:dyDescent="0.2">
      <c r="A70" s="21">
        <v>56</v>
      </c>
      <c r="B70" s="22">
        <f>Absterbeordnung!B64</f>
        <v>91045.861340367192</v>
      </c>
      <c r="C70" s="15">
        <f t="shared" si="14"/>
        <v>0.3299061270129871</v>
      </c>
      <c r="D70" s="14">
        <f t="shared" si="15"/>
        <v>30036.58749536199</v>
      </c>
      <c r="E70" s="14">
        <f>SUM(D70:$D$127)</f>
        <v>556162.41334820876</v>
      </c>
      <c r="F70" s="16">
        <f t="shared" si="16"/>
        <v>18.51616510810647</v>
      </c>
      <c r="G70" s="5"/>
      <c r="H70" s="14">
        <f t="shared" si="4"/>
        <v>91045.861340367192</v>
      </c>
      <c r="I70" s="15">
        <f t="shared" si="17"/>
        <v>0.3299061270129871</v>
      </c>
      <c r="J70" s="14">
        <f t="shared" si="18"/>
        <v>30036.58749536199</v>
      </c>
      <c r="K70" s="14">
        <f>SUM($J70:J$127)</f>
        <v>556162.41334820876</v>
      </c>
      <c r="L70" s="16">
        <f t="shared" si="19"/>
        <v>18.51616510810647</v>
      </c>
      <c r="M70" s="16"/>
      <c r="N70" s="6">
        <v>56</v>
      </c>
      <c r="O70" s="6">
        <f t="shared" si="13"/>
        <v>56</v>
      </c>
      <c r="P70" s="6">
        <f t="shared" si="8"/>
        <v>91045.861340367192</v>
      </c>
      <c r="Q70" s="6">
        <f t="shared" si="9"/>
        <v>91045.861340367192</v>
      </c>
      <c r="R70" s="5">
        <f t="shared" si="10"/>
        <v>91045.861340367192</v>
      </c>
      <c r="S70" s="5">
        <f t="shared" si="20"/>
        <v>2734706980.2405348</v>
      </c>
      <c r="T70" s="20">
        <f>SUM(S70:$S$136)</f>
        <v>40639713987.879204</v>
      </c>
      <c r="U70" s="6">
        <f t="shared" si="21"/>
        <v>14.860719733967507</v>
      </c>
    </row>
    <row r="71" spans="1:21" x14ac:dyDescent="0.2">
      <c r="A71" s="21">
        <v>57</v>
      </c>
      <c r="B71" s="22">
        <f>Absterbeordnung!B65</f>
        <v>90332.850326472369</v>
      </c>
      <c r="C71" s="15">
        <f t="shared" si="14"/>
        <v>0.32343737942449713</v>
      </c>
      <c r="D71" s="14">
        <f t="shared" si="15"/>
        <v>29217.020385539552</v>
      </c>
      <c r="E71" s="14">
        <f>SUM(D71:$D$127)</f>
        <v>526125.82585284673</v>
      </c>
      <c r="F71" s="16">
        <f t="shared" si="16"/>
        <v>18.007511337920118</v>
      </c>
      <c r="G71" s="5"/>
      <c r="H71" s="14">
        <f t="shared" si="4"/>
        <v>90332.850326472369</v>
      </c>
      <c r="I71" s="15">
        <f t="shared" si="17"/>
        <v>0.32343737942449713</v>
      </c>
      <c r="J71" s="14">
        <f t="shared" si="18"/>
        <v>29217.020385539552</v>
      </c>
      <c r="K71" s="14">
        <f>SUM($J71:J$127)</f>
        <v>526125.82585284673</v>
      </c>
      <c r="L71" s="16">
        <f t="shared" si="19"/>
        <v>18.007511337920118</v>
      </c>
      <c r="M71" s="16"/>
      <c r="N71" s="6">
        <v>57</v>
      </c>
      <c r="O71" s="6">
        <f t="shared" si="13"/>
        <v>57</v>
      </c>
      <c r="P71" s="6">
        <f t="shared" si="8"/>
        <v>90332.850326472369</v>
      </c>
      <c r="Q71" s="6">
        <f t="shared" si="9"/>
        <v>90332.850326472369</v>
      </c>
      <c r="R71" s="5">
        <f t="shared" si="10"/>
        <v>90332.850326472369</v>
      </c>
      <c r="S71" s="5">
        <f t="shared" si="20"/>
        <v>2639256729.4724364</v>
      </c>
      <c r="T71" s="20">
        <f>SUM(S71:$S$136)</f>
        <v>37905007007.638672</v>
      </c>
      <c r="U71" s="6">
        <f t="shared" si="21"/>
        <v>14.362000704348128</v>
      </c>
    </row>
    <row r="72" spans="1:21" x14ac:dyDescent="0.2">
      <c r="A72" s="21">
        <v>58</v>
      </c>
      <c r="B72" s="22">
        <f>Absterbeordnung!B66</f>
        <v>89551.218222495736</v>
      </c>
      <c r="C72" s="15">
        <f t="shared" si="14"/>
        <v>0.31709547002401678</v>
      </c>
      <c r="D72" s="14">
        <f t="shared" si="15"/>
        <v>28396.285633485582</v>
      </c>
      <c r="E72" s="14">
        <f>SUM(D72:$D$127)</f>
        <v>496908.80546730722</v>
      </c>
      <c r="F72" s="16">
        <f t="shared" si="16"/>
        <v>17.499077586448152</v>
      </c>
      <c r="G72" s="5"/>
      <c r="H72" s="14">
        <f t="shared" si="4"/>
        <v>89551.218222495736</v>
      </c>
      <c r="I72" s="15">
        <f t="shared" si="17"/>
        <v>0.31709547002401678</v>
      </c>
      <c r="J72" s="14">
        <f t="shared" si="18"/>
        <v>28396.285633485582</v>
      </c>
      <c r="K72" s="14">
        <f>SUM($J72:J$127)</f>
        <v>496908.80546730722</v>
      </c>
      <c r="L72" s="16">
        <f t="shared" si="19"/>
        <v>17.499077586448152</v>
      </c>
      <c r="M72" s="16"/>
      <c r="N72" s="6">
        <v>58</v>
      </c>
      <c r="O72" s="6">
        <f t="shared" si="13"/>
        <v>58</v>
      </c>
      <c r="P72" s="6">
        <f t="shared" si="8"/>
        <v>89551.218222495736</v>
      </c>
      <c r="Q72" s="6">
        <f t="shared" si="9"/>
        <v>89551.218222495736</v>
      </c>
      <c r="R72" s="5">
        <f t="shared" si="10"/>
        <v>89551.218222495736</v>
      </c>
      <c r="S72" s="5">
        <f t="shared" si="20"/>
        <v>2542921971.4725881</v>
      </c>
      <c r="T72" s="20">
        <f>SUM(S72:$S$136)</f>
        <v>35265750278.166245</v>
      </c>
      <c r="U72" s="6">
        <f t="shared" si="21"/>
        <v>13.868199918750987</v>
      </c>
    </row>
    <row r="73" spans="1:21" x14ac:dyDescent="0.2">
      <c r="A73" s="21">
        <v>59</v>
      </c>
      <c r="B73" s="22">
        <f>Absterbeordnung!B67</f>
        <v>88697.791204463123</v>
      </c>
      <c r="C73" s="15">
        <f t="shared" si="14"/>
        <v>0.3108779117882518</v>
      </c>
      <c r="D73" s="14">
        <f t="shared" si="15"/>
        <v>27574.184109873862</v>
      </c>
      <c r="E73" s="14">
        <f>SUM(D73:$D$127)</f>
        <v>468512.51983382157</v>
      </c>
      <c r="F73" s="16">
        <f t="shared" si="16"/>
        <v>16.990983956840083</v>
      </c>
      <c r="G73" s="5"/>
      <c r="H73" s="14">
        <f t="shared" si="4"/>
        <v>88697.791204463123</v>
      </c>
      <c r="I73" s="15">
        <f t="shared" si="17"/>
        <v>0.3108779117882518</v>
      </c>
      <c r="J73" s="14">
        <f t="shared" si="18"/>
        <v>27574.184109873862</v>
      </c>
      <c r="K73" s="14">
        <f>SUM($J73:J$127)</f>
        <v>468512.51983382157</v>
      </c>
      <c r="L73" s="16">
        <f t="shared" si="19"/>
        <v>16.990983956840083</v>
      </c>
      <c r="M73" s="16"/>
      <c r="N73" s="6">
        <v>59</v>
      </c>
      <c r="O73" s="6">
        <f t="shared" si="13"/>
        <v>59</v>
      </c>
      <c r="P73" s="6">
        <f t="shared" si="8"/>
        <v>88697.791204463123</v>
      </c>
      <c r="Q73" s="6">
        <f t="shared" si="9"/>
        <v>88697.791204463123</v>
      </c>
      <c r="R73" s="5">
        <f t="shared" si="10"/>
        <v>88697.791204463123</v>
      </c>
      <c r="S73" s="5">
        <f t="shared" si="20"/>
        <v>2445769224.811017</v>
      </c>
      <c r="T73" s="20">
        <f>SUM(S73:$S$136)</f>
        <v>32722828306.693645</v>
      </c>
      <c r="U73" s="6">
        <f t="shared" si="21"/>
        <v>13.379360560570516</v>
      </c>
    </row>
    <row r="74" spans="1:21" x14ac:dyDescent="0.2">
      <c r="A74" s="21">
        <v>60</v>
      </c>
      <c r="B74" s="22">
        <f>Absterbeordnung!B68</f>
        <v>87765.47380161428</v>
      </c>
      <c r="C74" s="15">
        <f t="shared" si="14"/>
        <v>0.30478226645907031</v>
      </c>
      <c r="D74" s="14">
        <f t="shared" si="15"/>
        <v>26749.360022110159</v>
      </c>
      <c r="E74" s="14">
        <f>SUM(D74:$D$127)</f>
        <v>440938.33572394773</v>
      </c>
      <c r="F74" s="16">
        <f t="shared" si="16"/>
        <v>16.484070473442443</v>
      </c>
      <c r="G74" s="5"/>
      <c r="H74" s="14">
        <f t="shared" si="4"/>
        <v>87765.47380161428</v>
      </c>
      <c r="I74" s="15">
        <f t="shared" si="17"/>
        <v>0.30478226645907031</v>
      </c>
      <c r="J74" s="14">
        <f t="shared" si="18"/>
        <v>26749.360022110159</v>
      </c>
      <c r="K74" s="14">
        <f>SUM($J74:J$127)</f>
        <v>440938.33572394773</v>
      </c>
      <c r="L74" s="16">
        <f t="shared" si="19"/>
        <v>16.484070473442443</v>
      </c>
      <c r="M74" s="16"/>
      <c r="N74" s="6">
        <v>60</v>
      </c>
      <c r="O74" s="6">
        <f t="shared" si="13"/>
        <v>60</v>
      </c>
      <c r="P74" s="6">
        <f t="shared" si="8"/>
        <v>87765.47380161428</v>
      </c>
      <c r="Q74" s="6">
        <f t="shared" si="9"/>
        <v>87765.47380161428</v>
      </c>
      <c r="R74" s="5">
        <f t="shared" si="10"/>
        <v>87765.47380161428</v>
      </c>
      <c r="S74" s="5">
        <f t="shared" si="20"/>
        <v>2347670256.2304573</v>
      </c>
      <c r="T74" s="20">
        <f>SUM(S74:$S$136)</f>
        <v>30277059081.882626</v>
      </c>
      <c r="U74" s="6">
        <f t="shared" si="21"/>
        <v>12.896640404047654</v>
      </c>
    </row>
    <row r="75" spans="1:21" x14ac:dyDescent="0.2">
      <c r="A75" s="21">
        <v>61</v>
      </c>
      <c r="B75" s="22">
        <f>Absterbeordnung!B69</f>
        <v>86777.37977816409</v>
      </c>
      <c r="C75" s="15">
        <f t="shared" si="14"/>
        <v>0.29880614358732388</v>
      </c>
      <c r="D75" s="14">
        <f t="shared" si="15"/>
        <v>25929.614202125835</v>
      </c>
      <c r="E75" s="14">
        <f>SUM(D75:$D$127)</f>
        <v>414188.97570183763</v>
      </c>
      <c r="F75" s="16">
        <f t="shared" si="16"/>
        <v>15.973588055462869</v>
      </c>
      <c r="G75" s="5"/>
      <c r="H75" s="14">
        <f t="shared" si="4"/>
        <v>86777.37977816409</v>
      </c>
      <c r="I75" s="15">
        <f t="shared" si="17"/>
        <v>0.29880614358732388</v>
      </c>
      <c r="J75" s="14">
        <f t="shared" si="18"/>
        <v>25929.614202125835</v>
      </c>
      <c r="K75" s="14">
        <f>SUM($J75:J$127)</f>
        <v>414188.97570183763</v>
      </c>
      <c r="L75" s="16">
        <f t="shared" si="19"/>
        <v>15.973588055462869</v>
      </c>
      <c r="M75" s="16"/>
      <c r="N75" s="6">
        <v>61</v>
      </c>
      <c r="O75" s="6">
        <f t="shared" si="13"/>
        <v>61</v>
      </c>
      <c r="P75" s="6">
        <f t="shared" si="8"/>
        <v>86777.37977816409</v>
      </c>
      <c r="Q75" s="6">
        <f t="shared" si="9"/>
        <v>86777.37977816409</v>
      </c>
      <c r="R75" s="5">
        <f t="shared" si="10"/>
        <v>86777.37977816409</v>
      </c>
      <c r="S75" s="5">
        <f t="shared" si="20"/>
        <v>2250103979.1191506</v>
      </c>
      <c r="T75" s="20">
        <f>SUM(S75:$S$136)</f>
        <v>27929388825.652164</v>
      </c>
      <c r="U75" s="6">
        <f t="shared" si="21"/>
        <v>12.412488082699937</v>
      </c>
    </row>
    <row r="76" spans="1:21" x14ac:dyDescent="0.2">
      <c r="A76" s="21">
        <v>62</v>
      </c>
      <c r="B76" s="22">
        <f>Absterbeordnung!B70</f>
        <v>85735.078014739323</v>
      </c>
      <c r="C76" s="15">
        <f t="shared" si="14"/>
        <v>0.29294719959541554</v>
      </c>
      <c r="D76" s="14">
        <f t="shared" si="15"/>
        <v>25115.851011512364</v>
      </c>
      <c r="E76" s="14">
        <f>SUM(D76:$D$127)</f>
        <v>388259.36149971175</v>
      </c>
      <c r="F76" s="16">
        <f t="shared" si="16"/>
        <v>15.458738042431655</v>
      </c>
      <c r="G76" s="5"/>
      <c r="H76" s="14">
        <f t="shared" si="4"/>
        <v>85735.078014739323</v>
      </c>
      <c r="I76" s="15">
        <f t="shared" si="17"/>
        <v>0.29294719959541554</v>
      </c>
      <c r="J76" s="14">
        <f t="shared" si="18"/>
        <v>25115.851011512364</v>
      </c>
      <c r="K76" s="14">
        <f>SUM($J76:J$127)</f>
        <v>388259.36149971175</v>
      </c>
      <c r="L76" s="16">
        <f t="shared" si="19"/>
        <v>15.458738042431655</v>
      </c>
      <c r="M76" s="16"/>
      <c r="N76" s="6">
        <v>62</v>
      </c>
      <c r="O76" s="6">
        <f t="shared" si="13"/>
        <v>62</v>
      </c>
      <c r="P76" s="6">
        <f t="shared" si="8"/>
        <v>85735.078014739323</v>
      </c>
      <c r="Q76" s="6">
        <f t="shared" si="9"/>
        <v>85735.078014739323</v>
      </c>
      <c r="R76" s="5">
        <f t="shared" si="10"/>
        <v>85735.078014739323</v>
      </c>
      <c r="S76" s="5">
        <f t="shared" si="20"/>
        <v>2153309445.878582</v>
      </c>
      <c r="T76" s="20">
        <f>SUM(S76:$S$136)</f>
        <v>25679284846.533012</v>
      </c>
      <c r="U76" s="6">
        <f t="shared" si="21"/>
        <v>11.925496772274403</v>
      </c>
    </row>
    <row r="77" spans="1:21" x14ac:dyDescent="0.2">
      <c r="A77" s="21">
        <v>63</v>
      </c>
      <c r="B77" s="22">
        <f>Absterbeordnung!B71</f>
        <v>84580.245028762467</v>
      </c>
      <c r="C77" s="15">
        <f t="shared" si="14"/>
        <v>0.28720313685825061</v>
      </c>
      <c r="D77" s="14">
        <f t="shared" si="15"/>
        <v>24291.711688500036</v>
      </c>
      <c r="E77" s="14">
        <f>SUM(D77:$D$127)</f>
        <v>363143.51048819942</v>
      </c>
      <c r="F77" s="16">
        <f t="shared" si="16"/>
        <v>14.949276327041028</v>
      </c>
      <c r="G77" s="5"/>
      <c r="H77" s="14">
        <f t="shared" si="4"/>
        <v>84580.245028762467</v>
      </c>
      <c r="I77" s="15">
        <f t="shared" si="17"/>
        <v>0.28720313685825061</v>
      </c>
      <c r="J77" s="14">
        <f t="shared" si="18"/>
        <v>24291.711688500036</v>
      </c>
      <c r="K77" s="14">
        <f>SUM($J77:J$127)</f>
        <v>363143.51048819942</v>
      </c>
      <c r="L77" s="16">
        <f t="shared" si="19"/>
        <v>14.949276327041028</v>
      </c>
      <c r="M77" s="16"/>
      <c r="N77" s="6">
        <v>63</v>
      </c>
      <c r="O77" s="6">
        <f t="shared" si="13"/>
        <v>63</v>
      </c>
      <c r="P77" s="6">
        <f t="shared" si="8"/>
        <v>84580.245028762467</v>
      </c>
      <c r="Q77" s="6">
        <f t="shared" si="9"/>
        <v>84580.245028762467</v>
      </c>
      <c r="R77" s="5">
        <f t="shared" si="10"/>
        <v>84580.245028762467</v>
      </c>
      <c r="S77" s="5">
        <f t="shared" si="20"/>
        <v>2054598926.7813864</v>
      </c>
      <c r="T77" s="20">
        <f>SUM(S77:$S$136)</f>
        <v>23525975400.654427</v>
      </c>
      <c r="U77" s="6">
        <f t="shared" si="21"/>
        <v>11.450397979866969</v>
      </c>
    </row>
    <row r="78" spans="1:21" x14ac:dyDescent="0.2">
      <c r="A78" s="21">
        <v>64</v>
      </c>
      <c r="B78" s="22">
        <f>Absterbeordnung!B72</f>
        <v>83357.982460484753</v>
      </c>
      <c r="C78" s="15">
        <f t="shared" si="14"/>
        <v>0.28157170280220639</v>
      </c>
      <c r="D78" s="14">
        <f t="shared" si="15"/>
        <v>23471.249063555148</v>
      </c>
      <c r="E78" s="14">
        <f>SUM(D78:$D$127)</f>
        <v>338851.79879969941</v>
      </c>
      <c r="F78" s="16">
        <f t="shared" si="16"/>
        <v>14.436888206595262</v>
      </c>
      <c r="G78" s="5"/>
      <c r="H78" s="14">
        <f t="shared" si="4"/>
        <v>83357.982460484753</v>
      </c>
      <c r="I78" s="15">
        <f t="shared" si="17"/>
        <v>0.28157170280220639</v>
      </c>
      <c r="J78" s="14">
        <f t="shared" si="18"/>
        <v>23471.249063555148</v>
      </c>
      <c r="K78" s="14">
        <f>SUM($J78:J$127)</f>
        <v>338851.79879969941</v>
      </c>
      <c r="L78" s="16">
        <f t="shared" si="19"/>
        <v>14.436888206595262</v>
      </c>
      <c r="M78" s="16"/>
      <c r="N78" s="6">
        <v>64</v>
      </c>
      <c r="O78" s="6">
        <f t="shared" ref="O78:O109" si="22">N78+$B$3</f>
        <v>64</v>
      </c>
      <c r="P78" s="6">
        <f t="shared" si="8"/>
        <v>83357.982460484753</v>
      </c>
      <c r="Q78" s="6">
        <f t="shared" si="9"/>
        <v>83357.982460484753</v>
      </c>
      <c r="R78" s="5">
        <f t="shared" si="10"/>
        <v>83357.982460484753</v>
      </c>
      <c r="S78" s="5">
        <f t="shared" si="20"/>
        <v>1956515967.7654989</v>
      </c>
      <c r="T78" s="20">
        <f>SUM(S78:$S$136)</f>
        <v>21471376473.873043</v>
      </c>
      <c r="U78" s="6">
        <f t="shared" si="21"/>
        <v>10.974291458707137</v>
      </c>
    </row>
    <row r="79" spans="1:21" x14ac:dyDescent="0.2">
      <c r="A79" s="21">
        <v>65</v>
      </c>
      <c r="B79" s="22">
        <f>Absterbeordnung!B73</f>
        <v>82042.446620395378</v>
      </c>
      <c r="C79" s="15">
        <f t="shared" ref="C79:C110" si="23">1/(((1+($B$5/100))^A79))</f>
        <v>0.27605068902177099</v>
      </c>
      <c r="D79" s="14">
        <f t="shared" ref="D79:D110" si="24">B79*C79</f>
        <v>22647.873918592009</v>
      </c>
      <c r="E79" s="14">
        <f>SUM(D79:$D$127)</f>
        <v>315380.54973614425</v>
      </c>
      <c r="F79" s="16">
        <f t="shared" ref="F79:F110" si="25">E79/D79</f>
        <v>13.925393212174464</v>
      </c>
      <c r="G79" s="5"/>
      <c r="H79" s="14">
        <f t="shared" ref="H79:H127" si="26">B79</f>
        <v>82042.446620395378</v>
      </c>
      <c r="I79" s="15">
        <f t="shared" ref="I79:I110" si="27">1/(((1+($B$5/100))^A79))</f>
        <v>0.27605068902177099</v>
      </c>
      <c r="J79" s="14">
        <f t="shared" ref="J79:J110" si="28">H79*I79</f>
        <v>22647.873918592009</v>
      </c>
      <c r="K79" s="14">
        <f>SUM($J79:J$127)</f>
        <v>315380.54973614425</v>
      </c>
      <c r="L79" s="16">
        <f t="shared" ref="L79:L110" si="29">K79/J79</f>
        <v>13.925393212174464</v>
      </c>
      <c r="M79" s="16"/>
      <c r="N79" s="6">
        <v>65</v>
      </c>
      <c r="O79" s="6">
        <f t="shared" si="22"/>
        <v>65</v>
      </c>
      <c r="P79" s="6">
        <f t="shared" ref="P79:P127" si="30">B79</f>
        <v>82042.446620395378</v>
      </c>
      <c r="Q79" s="6">
        <f t="shared" ref="Q79:Q127" si="31">B79</f>
        <v>82042.446620395378</v>
      </c>
      <c r="R79" s="5">
        <f t="shared" ref="R79:R136" si="32">LOOKUP(N79,$O$14:$O$136,$Q$14:$Q$136)</f>
        <v>82042.446620395378</v>
      </c>
      <c r="S79" s="5">
        <f t="shared" ref="S79:S110" si="33">P79*R79*I79</f>
        <v>1858086987.0315299</v>
      </c>
      <c r="T79" s="20">
        <f>SUM(S79:$S$136)</f>
        <v>19514860506.107544</v>
      </c>
      <c r="U79" s="6">
        <f t="shared" ref="U79:U110" si="34">T79/S79</f>
        <v>10.502662492289655</v>
      </c>
    </row>
    <row r="80" spans="1:21" x14ac:dyDescent="0.2">
      <c r="A80" s="21">
        <v>66</v>
      </c>
      <c r="B80" s="22">
        <f>Absterbeordnung!B74</f>
        <v>80605.628008351036</v>
      </c>
      <c r="C80" s="15">
        <f t="shared" si="23"/>
        <v>0.27063793041350098</v>
      </c>
      <c r="D80" s="14">
        <f t="shared" si="24"/>
        <v>21814.940343860653</v>
      </c>
      <c r="E80" s="14">
        <f>SUM(D80:$D$127)</f>
        <v>292732.67581755226</v>
      </c>
      <c r="F80" s="16">
        <f t="shared" si="25"/>
        <v>13.418907922887609</v>
      </c>
      <c r="G80" s="5"/>
      <c r="H80" s="14">
        <f t="shared" si="26"/>
        <v>80605.628008351036</v>
      </c>
      <c r="I80" s="15">
        <f t="shared" si="27"/>
        <v>0.27063793041350098</v>
      </c>
      <c r="J80" s="14">
        <f t="shared" si="28"/>
        <v>21814.940343860653</v>
      </c>
      <c r="K80" s="14">
        <f>SUM($J80:J$127)</f>
        <v>292732.67581755226</v>
      </c>
      <c r="L80" s="16">
        <f t="shared" si="29"/>
        <v>13.418907922887609</v>
      </c>
      <c r="M80" s="16"/>
      <c r="N80" s="6">
        <v>66</v>
      </c>
      <c r="O80" s="6">
        <f t="shared" si="22"/>
        <v>66</v>
      </c>
      <c r="P80" s="6">
        <f t="shared" si="30"/>
        <v>80605.628008351036</v>
      </c>
      <c r="Q80" s="6">
        <f t="shared" si="31"/>
        <v>80605.628008351036</v>
      </c>
      <c r="R80" s="5">
        <f t="shared" si="32"/>
        <v>80605.628008351036</v>
      </c>
      <c r="S80" s="5">
        <f t="shared" si="33"/>
        <v>1758406966.3816011</v>
      </c>
      <c r="T80" s="20">
        <f>SUM(S80:$S$136)</f>
        <v>17656773519.076015</v>
      </c>
      <c r="U80" s="6">
        <f t="shared" si="34"/>
        <v>10.041346432680264</v>
      </c>
    </row>
    <row r="81" spans="1:21" x14ac:dyDescent="0.2">
      <c r="A81" s="21">
        <v>67</v>
      </c>
      <c r="B81" s="22">
        <f>Absterbeordnung!B75</f>
        <v>79063.271131654968</v>
      </c>
      <c r="C81" s="15">
        <f t="shared" si="23"/>
        <v>0.26533130432696173</v>
      </c>
      <c r="D81" s="14">
        <f t="shared" si="24"/>
        <v>20977.960853718232</v>
      </c>
      <c r="E81" s="14">
        <f>SUM(D81:$D$127)</f>
        <v>270917.7354736916</v>
      </c>
      <c r="F81" s="16">
        <f t="shared" si="25"/>
        <v>12.914397989529705</v>
      </c>
      <c r="G81" s="5"/>
      <c r="H81" s="14">
        <f t="shared" si="26"/>
        <v>79063.271131654968</v>
      </c>
      <c r="I81" s="15">
        <f t="shared" si="27"/>
        <v>0.26533130432696173</v>
      </c>
      <c r="J81" s="14">
        <f t="shared" si="28"/>
        <v>20977.960853718232</v>
      </c>
      <c r="K81" s="14">
        <f>SUM($J81:J$127)</f>
        <v>270917.7354736916</v>
      </c>
      <c r="L81" s="16">
        <f t="shared" si="29"/>
        <v>12.914397989529705</v>
      </c>
      <c r="M81" s="16"/>
      <c r="N81" s="6">
        <v>67</v>
      </c>
      <c r="O81" s="6">
        <f t="shared" si="22"/>
        <v>67</v>
      </c>
      <c r="P81" s="6">
        <f t="shared" si="30"/>
        <v>79063.271131654968</v>
      </c>
      <c r="Q81" s="6">
        <f t="shared" si="31"/>
        <v>79063.271131654968</v>
      </c>
      <c r="R81" s="5">
        <f t="shared" si="32"/>
        <v>79063.271131654968</v>
      </c>
      <c r="S81" s="5">
        <f t="shared" si="33"/>
        <v>1658586206.7667687</v>
      </c>
      <c r="T81" s="20">
        <f>SUM(S81:$S$136)</f>
        <v>15898366552.694416</v>
      </c>
      <c r="U81" s="6">
        <f t="shared" si="34"/>
        <v>9.5854930469285229</v>
      </c>
    </row>
    <row r="82" spans="1:21" x14ac:dyDescent="0.2">
      <c r="A82" s="21">
        <v>68</v>
      </c>
      <c r="B82" s="22">
        <f>Absterbeordnung!B76</f>
        <v>77369.729103345642</v>
      </c>
      <c r="C82" s="15">
        <f t="shared" si="23"/>
        <v>0.26012872973231543</v>
      </c>
      <c r="D82" s="14">
        <f t="shared" si="24"/>
        <v>20126.089351386658</v>
      </c>
      <c r="E82" s="14">
        <f>SUM(D82:$D$127)</f>
        <v>249939.77461997338</v>
      </c>
      <c r="F82" s="16">
        <f t="shared" si="25"/>
        <v>12.418695468166193</v>
      </c>
      <c r="G82" s="5"/>
      <c r="H82" s="14">
        <f t="shared" si="26"/>
        <v>77369.729103345642</v>
      </c>
      <c r="I82" s="15">
        <f t="shared" si="27"/>
        <v>0.26012872973231543</v>
      </c>
      <c r="J82" s="14">
        <f t="shared" si="28"/>
        <v>20126.089351386658</v>
      </c>
      <c r="K82" s="14">
        <f>SUM($J82:J$127)</f>
        <v>249939.77461997338</v>
      </c>
      <c r="L82" s="16">
        <f t="shared" si="29"/>
        <v>12.418695468166193</v>
      </c>
      <c r="M82" s="16"/>
      <c r="N82" s="6">
        <v>68</v>
      </c>
      <c r="O82" s="6">
        <f t="shared" si="22"/>
        <v>68</v>
      </c>
      <c r="P82" s="6">
        <f t="shared" si="30"/>
        <v>77369.729103345642</v>
      </c>
      <c r="Q82" s="6">
        <f t="shared" si="31"/>
        <v>77369.729103345642</v>
      </c>
      <c r="R82" s="5">
        <f t="shared" si="32"/>
        <v>77369.729103345642</v>
      </c>
      <c r="S82" s="5">
        <f t="shared" si="33"/>
        <v>1557150081.026515</v>
      </c>
      <c r="T82" s="20">
        <f>SUM(S82:$S$136)</f>
        <v>14239780345.927647</v>
      </c>
      <c r="U82" s="6">
        <f t="shared" si="34"/>
        <v>9.1447706418512986</v>
      </c>
    </row>
    <row r="83" spans="1:21" x14ac:dyDescent="0.2">
      <c r="A83" s="21">
        <v>69</v>
      </c>
      <c r="B83" s="22">
        <f>Absterbeordnung!B77</f>
        <v>75540.72135132656</v>
      </c>
      <c r="C83" s="15">
        <f t="shared" si="23"/>
        <v>0.25502816640423082</v>
      </c>
      <c r="D83" s="14">
        <f t="shared" si="24"/>
        <v>19265.01165508174</v>
      </c>
      <c r="E83" s="14">
        <f>SUM(D83:$D$127)</f>
        <v>229813.68526858671</v>
      </c>
      <c r="F83" s="16">
        <f t="shared" si="25"/>
        <v>11.92907065841127</v>
      </c>
      <c r="G83" s="5"/>
      <c r="H83" s="14">
        <f t="shared" si="26"/>
        <v>75540.72135132656</v>
      </c>
      <c r="I83" s="15">
        <f t="shared" si="27"/>
        <v>0.25502816640423082</v>
      </c>
      <c r="J83" s="14">
        <f t="shared" si="28"/>
        <v>19265.01165508174</v>
      </c>
      <c r="K83" s="14">
        <f>SUM($J83:J$127)</f>
        <v>229813.68526858671</v>
      </c>
      <c r="L83" s="16">
        <f t="shared" si="29"/>
        <v>11.92907065841127</v>
      </c>
      <c r="M83" s="16"/>
      <c r="N83" s="6">
        <v>69</v>
      </c>
      <c r="O83" s="6">
        <f t="shared" si="22"/>
        <v>69</v>
      </c>
      <c r="P83" s="6">
        <f t="shared" si="30"/>
        <v>75540.72135132656</v>
      </c>
      <c r="Q83" s="6">
        <f t="shared" si="31"/>
        <v>75540.72135132656</v>
      </c>
      <c r="R83" s="5">
        <f t="shared" si="32"/>
        <v>75540.72135132656</v>
      </c>
      <c r="S83" s="5">
        <f t="shared" si="33"/>
        <v>1455292877.2665884</v>
      </c>
      <c r="T83" s="20">
        <f>SUM(S83:$S$136)</f>
        <v>12682630264.901133</v>
      </c>
      <c r="U83" s="6">
        <f t="shared" si="34"/>
        <v>8.7148301644424659</v>
      </c>
    </row>
    <row r="84" spans="1:21" x14ac:dyDescent="0.2">
      <c r="A84" s="21">
        <v>70</v>
      </c>
      <c r="B84" s="22">
        <f>Absterbeordnung!B78</f>
        <v>73595.407900704173</v>
      </c>
      <c r="C84" s="15">
        <f t="shared" si="23"/>
        <v>0.25002761412179492</v>
      </c>
      <c r="D84" s="14">
        <f t="shared" si="24"/>
        <v>18400.88424773336</v>
      </c>
      <c r="E84" s="14">
        <f>SUM(D84:$D$127)</f>
        <v>210548.67361350497</v>
      </c>
      <c r="F84" s="16">
        <f t="shared" si="25"/>
        <v>11.442312813822552</v>
      </c>
      <c r="G84" s="5"/>
      <c r="H84" s="14">
        <f t="shared" si="26"/>
        <v>73595.407900704173</v>
      </c>
      <c r="I84" s="15">
        <f t="shared" si="27"/>
        <v>0.25002761412179492</v>
      </c>
      <c r="J84" s="14">
        <f t="shared" si="28"/>
        <v>18400.88424773336</v>
      </c>
      <c r="K84" s="14">
        <f>SUM($J84:J$127)</f>
        <v>210548.67361350497</v>
      </c>
      <c r="L84" s="16">
        <f t="shared" si="29"/>
        <v>11.442312813822552</v>
      </c>
      <c r="M84" s="16"/>
      <c r="N84" s="6">
        <v>70</v>
      </c>
      <c r="O84" s="6">
        <f t="shared" si="22"/>
        <v>70</v>
      </c>
      <c r="P84" s="6">
        <f t="shared" si="30"/>
        <v>73595.407900704173</v>
      </c>
      <c r="Q84" s="6">
        <f t="shared" si="31"/>
        <v>73595.407900704173</v>
      </c>
      <c r="R84" s="5">
        <f t="shared" si="32"/>
        <v>73595.407900704173</v>
      </c>
      <c r="S84" s="5">
        <f t="shared" si="33"/>
        <v>1354220581.9455788</v>
      </c>
      <c r="T84" s="20">
        <f>SUM(S84:$S$136)</f>
        <v>11227337387.634542</v>
      </c>
      <c r="U84" s="6">
        <f t="shared" si="34"/>
        <v>8.2906267541026999</v>
      </c>
    </row>
    <row r="85" spans="1:21" x14ac:dyDescent="0.2">
      <c r="A85" s="21">
        <v>71</v>
      </c>
      <c r="B85" s="22">
        <f>Absterbeordnung!B79</f>
        <v>71496.604120124815</v>
      </c>
      <c r="C85" s="15">
        <f t="shared" si="23"/>
        <v>0.24512511188411268</v>
      </c>
      <c r="D85" s="14">
        <f t="shared" si="24"/>
        <v>17525.613084279707</v>
      </c>
      <c r="E85" s="14">
        <f>SUM(D85:$D$127)</f>
        <v>192147.7893657716</v>
      </c>
      <c r="F85" s="16">
        <f t="shared" si="25"/>
        <v>10.963826968091986</v>
      </c>
      <c r="G85" s="5"/>
      <c r="H85" s="14">
        <f t="shared" si="26"/>
        <v>71496.604120124815</v>
      </c>
      <c r="I85" s="15">
        <f t="shared" si="27"/>
        <v>0.24512511188411268</v>
      </c>
      <c r="J85" s="14">
        <f t="shared" si="28"/>
        <v>17525.613084279707</v>
      </c>
      <c r="K85" s="14">
        <f>SUM($J85:J$127)</f>
        <v>192147.7893657716</v>
      </c>
      <c r="L85" s="16">
        <f t="shared" si="29"/>
        <v>10.963826968091986</v>
      </c>
      <c r="M85" s="16"/>
      <c r="N85" s="6">
        <v>71</v>
      </c>
      <c r="O85" s="6">
        <f t="shared" si="22"/>
        <v>71</v>
      </c>
      <c r="P85" s="6">
        <f t="shared" si="30"/>
        <v>71496.604120124815</v>
      </c>
      <c r="Q85" s="6">
        <f t="shared" si="31"/>
        <v>71496.604120124815</v>
      </c>
      <c r="R85" s="5">
        <f t="shared" si="32"/>
        <v>71496.604120124815</v>
      </c>
      <c r="S85" s="5">
        <f t="shared" si="33"/>
        <v>1253021820.6492257</v>
      </c>
      <c r="T85" s="20">
        <f>SUM(S85:$S$136)</f>
        <v>9873116805.6889648</v>
      </c>
      <c r="U85" s="6">
        <f t="shared" si="34"/>
        <v>7.8794452283148804</v>
      </c>
    </row>
    <row r="86" spans="1:21" x14ac:dyDescent="0.2">
      <c r="A86" s="21">
        <v>72</v>
      </c>
      <c r="B86" s="22">
        <f>Absterbeordnung!B80</f>
        <v>69245.127855799306</v>
      </c>
      <c r="C86" s="15">
        <f t="shared" si="23"/>
        <v>0.24031873714128693</v>
      </c>
      <c r="D86" s="14">
        <f t="shared" si="24"/>
        <v>16640.901679492639</v>
      </c>
      <c r="E86" s="14">
        <f>SUM(D86:$D$127)</f>
        <v>174622.17628149191</v>
      </c>
      <c r="F86" s="16">
        <f t="shared" si="25"/>
        <v>10.493552551703793</v>
      </c>
      <c r="G86" s="5"/>
      <c r="H86" s="14">
        <f t="shared" si="26"/>
        <v>69245.127855799306</v>
      </c>
      <c r="I86" s="15">
        <f t="shared" si="27"/>
        <v>0.24031873714128693</v>
      </c>
      <c r="J86" s="14">
        <f t="shared" si="28"/>
        <v>16640.901679492639</v>
      </c>
      <c r="K86" s="14">
        <f>SUM($J86:J$127)</f>
        <v>174622.17628149191</v>
      </c>
      <c r="L86" s="16">
        <f t="shared" si="29"/>
        <v>10.493552551703793</v>
      </c>
      <c r="M86" s="16"/>
      <c r="N86" s="6">
        <v>72</v>
      </c>
      <c r="O86" s="6">
        <f t="shared" si="22"/>
        <v>72</v>
      </c>
      <c r="P86" s="6">
        <f t="shared" si="30"/>
        <v>69245.127855799306</v>
      </c>
      <c r="Q86" s="6">
        <f t="shared" si="31"/>
        <v>69245.127855799306</v>
      </c>
      <c r="R86" s="5">
        <f t="shared" si="32"/>
        <v>69245.127855799306</v>
      </c>
      <c r="S86" s="5">
        <f t="shared" si="33"/>
        <v>1152301364.4322531</v>
      </c>
      <c r="T86" s="20">
        <f>SUM(S86:$S$136)</f>
        <v>8620094985.0397377</v>
      </c>
      <c r="U86" s="6">
        <f t="shared" si="34"/>
        <v>7.4807643652204803</v>
      </c>
    </row>
    <row r="87" spans="1:21" x14ac:dyDescent="0.2">
      <c r="A87" s="21">
        <v>73</v>
      </c>
      <c r="B87" s="22">
        <f>Absterbeordnung!B81</f>
        <v>66807.346803054199</v>
      </c>
      <c r="C87" s="15">
        <f t="shared" si="23"/>
        <v>0.2356066050404774</v>
      </c>
      <c r="D87" s="14">
        <f t="shared" si="24"/>
        <v>15740.252172029392</v>
      </c>
      <c r="E87" s="14">
        <f>SUM(D87:$D$127)</f>
        <v>157981.27460199926</v>
      </c>
      <c r="F87" s="16">
        <f t="shared" si="25"/>
        <v>10.036768971384957</v>
      </c>
      <c r="G87" s="5"/>
      <c r="H87" s="14">
        <f t="shared" si="26"/>
        <v>66807.346803054199</v>
      </c>
      <c r="I87" s="15">
        <f t="shared" si="27"/>
        <v>0.2356066050404774</v>
      </c>
      <c r="J87" s="14">
        <f t="shared" si="28"/>
        <v>15740.252172029392</v>
      </c>
      <c r="K87" s="14">
        <f>SUM($J87:J$127)</f>
        <v>157981.27460199926</v>
      </c>
      <c r="L87" s="16">
        <f t="shared" si="29"/>
        <v>10.036768971384957</v>
      </c>
      <c r="M87" s="16"/>
      <c r="N87" s="6">
        <v>73</v>
      </c>
      <c r="O87" s="6">
        <f t="shared" si="22"/>
        <v>73</v>
      </c>
      <c r="P87" s="6">
        <f t="shared" si="30"/>
        <v>66807.346803054199</v>
      </c>
      <c r="Q87" s="6">
        <f t="shared" si="31"/>
        <v>66807.346803054199</v>
      </c>
      <c r="R87" s="5">
        <f t="shared" si="32"/>
        <v>66807.346803054199</v>
      </c>
      <c r="S87" s="5">
        <f t="shared" si="33"/>
        <v>1051564485.6242946</v>
      </c>
      <c r="T87" s="20">
        <f>SUM(S87:$S$136)</f>
        <v>7467793620.6074877</v>
      </c>
      <c r="U87" s="6">
        <f t="shared" si="34"/>
        <v>7.101603109174988</v>
      </c>
    </row>
    <row r="88" spans="1:21" x14ac:dyDescent="0.2">
      <c r="A88" s="21">
        <v>74</v>
      </c>
      <c r="B88" s="22">
        <f>Absterbeordnung!B82</f>
        <v>64216.260936057406</v>
      </c>
      <c r="C88" s="15">
        <f t="shared" si="23"/>
        <v>0.23098686768674251</v>
      </c>
      <c r="D88" s="14">
        <f t="shared" si="24"/>
        <v>14833.112968174424</v>
      </c>
      <c r="E88" s="14">
        <f>SUM(D88:$D$127)</f>
        <v>142241.02242996986</v>
      </c>
      <c r="F88" s="16">
        <f t="shared" si="25"/>
        <v>9.5894248722543161</v>
      </c>
      <c r="G88" s="5"/>
      <c r="H88" s="14">
        <f t="shared" si="26"/>
        <v>64216.260936057406</v>
      </c>
      <c r="I88" s="15">
        <f t="shared" si="27"/>
        <v>0.23098686768674251</v>
      </c>
      <c r="J88" s="14">
        <f t="shared" si="28"/>
        <v>14833.112968174424</v>
      </c>
      <c r="K88" s="14">
        <f>SUM($J88:J$127)</f>
        <v>142241.02242996986</v>
      </c>
      <c r="L88" s="16">
        <f t="shared" si="29"/>
        <v>9.5894248722543161</v>
      </c>
      <c r="M88" s="16"/>
      <c r="N88" s="6">
        <v>74</v>
      </c>
      <c r="O88" s="6">
        <f t="shared" si="22"/>
        <v>74</v>
      </c>
      <c r="P88" s="6">
        <f t="shared" si="30"/>
        <v>64216.260936057406</v>
      </c>
      <c r="Q88" s="6">
        <f t="shared" si="31"/>
        <v>64216.260936057406</v>
      </c>
      <c r="R88" s="5">
        <f t="shared" si="32"/>
        <v>64216.260936057406</v>
      </c>
      <c r="S88" s="5">
        <f t="shared" si="33"/>
        <v>952527052.85830581</v>
      </c>
      <c r="T88" s="20">
        <f>SUM(S88:$S$136)</f>
        <v>6416229134.9831934</v>
      </c>
      <c r="U88" s="6">
        <f t="shared" si="34"/>
        <v>6.736007251163759</v>
      </c>
    </row>
    <row r="89" spans="1:21" x14ac:dyDescent="0.2">
      <c r="A89" s="21">
        <v>75</v>
      </c>
      <c r="B89" s="22">
        <f>Absterbeordnung!B83</f>
        <v>61489.906091322846</v>
      </c>
      <c r="C89" s="15">
        <f t="shared" si="23"/>
        <v>0.22645771341837509</v>
      </c>
      <c r="D89" s="14">
        <f t="shared" si="24"/>
        <v>13924.863531751585</v>
      </c>
      <c r="E89" s="14">
        <f>SUM(D89:$D$127)</f>
        <v>127407.90946179544</v>
      </c>
      <c r="F89" s="16">
        <f t="shared" si="25"/>
        <v>9.1496702406654755</v>
      </c>
      <c r="G89" s="5"/>
      <c r="H89" s="14">
        <f t="shared" si="26"/>
        <v>61489.906091322846</v>
      </c>
      <c r="I89" s="15">
        <f t="shared" si="27"/>
        <v>0.22645771341837509</v>
      </c>
      <c r="J89" s="14">
        <f t="shared" si="28"/>
        <v>13924.863531751585</v>
      </c>
      <c r="K89" s="14">
        <f>SUM($J89:J$127)</f>
        <v>127407.90946179544</v>
      </c>
      <c r="L89" s="16">
        <f t="shared" si="29"/>
        <v>9.1496702406654755</v>
      </c>
      <c r="M89" s="16"/>
      <c r="N89" s="6">
        <v>75</v>
      </c>
      <c r="O89" s="6">
        <f t="shared" si="22"/>
        <v>75</v>
      </c>
      <c r="P89" s="6">
        <f t="shared" si="30"/>
        <v>61489.906091322846</v>
      </c>
      <c r="Q89" s="6">
        <f t="shared" si="31"/>
        <v>61489.906091322846</v>
      </c>
      <c r="R89" s="5">
        <f t="shared" si="32"/>
        <v>61489.906091322846</v>
      </c>
      <c r="S89" s="5">
        <f t="shared" si="33"/>
        <v>856238550.90189123</v>
      </c>
      <c r="T89" s="20">
        <f>SUM(S89:$S$136)</f>
        <v>5463702082.1248865</v>
      </c>
      <c r="U89" s="6">
        <f t="shared" si="34"/>
        <v>6.3810512577013405</v>
      </c>
    </row>
    <row r="90" spans="1:21" x14ac:dyDescent="0.2">
      <c r="A90" s="21">
        <v>76</v>
      </c>
      <c r="B90" s="22">
        <f>Absterbeordnung!B84</f>
        <v>58646.895314438167</v>
      </c>
      <c r="C90" s="15">
        <f t="shared" si="23"/>
        <v>0.22201736609644609</v>
      </c>
      <c r="D90" s="14">
        <f t="shared" si="24"/>
        <v>13020.629227445568</v>
      </c>
      <c r="E90" s="14">
        <f>SUM(D90:$D$127)</f>
        <v>113483.04593004388</v>
      </c>
      <c r="F90" s="16">
        <f t="shared" si="25"/>
        <v>8.7156345478940711</v>
      </c>
      <c r="G90" s="5"/>
      <c r="H90" s="14">
        <f t="shared" si="26"/>
        <v>58646.895314438167</v>
      </c>
      <c r="I90" s="15">
        <f t="shared" si="27"/>
        <v>0.22201736609644609</v>
      </c>
      <c r="J90" s="14">
        <f t="shared" si="28"/>
        <v>13020.629227445568</v>
      </c>
      <c r="K90" s="14">
        <f>SUM($J90:J$127)</f>
        <v>113483.04593004388</v>
      </c>
      <c r="L90" s="16">
        <f t="shared" si="29"/>
        <v>8.7156345478940711</v>
      </c>
      <c r="M90" s="16"/>
      <c r="N90" s="6">
        <v>76</v>
      </c>
      <c r="O90" s="6">
        <f t="shared" si="22"/>
        <v>76</v>
      </c>
      <c r="P90" s="6">
        <f t="shared" si="30"/>
        <v>58646.895314438167</v>
      </c>
      <c r="Q90" s="6">
        <f t="shared" si="31"/>
        <v>58646.895314438167</v>
      </c>
      <c r="R90" s="5">
        <f t="shared" si="32"/>
        <v>58646.895314438167</v>
      </c>
      <c r="S90" s="5">
        <f t="shared" si="33"/>
        <v>763619479.2301141</v>
      </c>
      <c r="T90" s="20">
        <f>SUM(S90:$S$136)</f>
        <v>4607463531.2229967</v>
      </c>
      <c r="U90" s="6">
        <f t="shared" si="34"/>
        <v>6.0337166043331818</v>
      </c>
    </row>
    <row r="91" spans="1:21" x14ac:dyDescent="0.2">
      <c r="A91" s="21">
        <v>77</v>
      </c>
      <c r="B91" s="22">
        <f>Absterbeordnung!B85</f>
        <v>55721.239275117397</v>
      </c>
      <c r="C91" s="15">
        <f t="shared" si="23"/>
        <v>0.2176640844082805</v>
      </c>
      <c r="D91" s="14">
        <f t="shared" si="24"/>
        <v>12128.512528913148</v>
      </c>
      <c r="E91" s="14">
        <f>SUM(D91:$D$127)</f>
        <v>100462.4167025983</v>
      </c>
      <c r="F91" s="16">
        <f t="shared" si="25"/>
        <v>8.2831605659066643</v>
      </c>
      <c r="G91" s="5"/>
      <c r="H91" s="14">
        <f t="shared" si="26"/>
        <v>55721.239275117397</v>
      </c>
      <c r="I91" s="15">
        <f t="shared" si="27"/>
        <v>0.2176640844082805</v>
      </c>
      <c r="J91" s="14">
        <f t="shared" si="28"/>
        <v>12128.512528913148</v>
      </c>
      <c r="K91" s="14">
        <f>SUM($J91:J$127)</f>
        <v>100462.4167025983</v>
      </c>
      <c r="L91" s="16">
        <f t="shared" si="29"/>
        <v>8.2831605659066643</v>
      </c>
      <c r="M91" s="16"/>
      <c r="N91" s="6">
        <v>77</v>
      </c>
      <c r="O91" s="6">
        <f t="shared" si="22"/>
        <v>77</v>
      </c>
      <c r="P91" s="6">
        <f t="shared" si="30"/>
        <v>55721.239275117397</v>
      </c>
      <c r="Q91" s="6">
        <f t="shared" si="31"/>
        <v>55721.239275117397</v>
      </c>
      <c r="R91" s="5">
        <f t="shared" si="32"/>
        <v>55721.239275117397</v>
      </c>
      <c r="S91" s="5">
        <f t="shared" si="33"/>
        <v>675815748.67482877</v>
      </c>
      <c r="T91" s="20">
        <f>SUM(S91:$S$136)</f>
        <v>3843844051.9928813</v>
      </c>
      <c r="U91" s="6">
        <f t="shared" si="34"/>
        <v>5.6877100889259697</v>
      </c>
    </row>
    <row r="92" spans="1:21" x14ac:dyDescent="0.2">
      <c r="A92" s="21">
        <v>78</v>
      </c>
      <c r="B92" s="22">
        <f>Absterbeordnung!B86</f>
        <v>52671.272238757811</v>
      </c>
      <c r="C92" s="15">
        <f t="shared" si="23"/>
        <v>0.21339616118458871</v>
      </c>
      <c r="D92" s="14">
        <f t="shared" si="24"/>
        <v>11239.847300459314</v>
      </c>
      <c r="E92" s="14">
        <f>SUM(D92:$D$127)</f>
        <v>88333.90417368515</v>
      </c>
      <c r="F92" s="16">
        <f t="shared" si="25"/>
        <v>7.8589950390229415</v>
      </c>
      <c r="G92" s="5"/>
      <c r="H92" s="14">
        <f t="shared" si="26"/>
        <v>52671.272238757811</v>
      </c>
      <c r="I92" s="15">
        <f t="shared" si="27"/>
        <v>0.21339616118458871</v>
      </c>
      <c r="J92" s="14">
        <f t="shared" si="28"/>
        <v>11239.847300459314</v>
      </c>
      <c r="K92" s="14">
        <f>SUM($J92:J$127)</f>
        <v>88333.90417368515</v>
      </c>
      <c r="L92" s="16">
        <f t="shared" si="29"/>
        <v>7.8589950390229415</v>
      </c>
      <c r="M92" s="16"/>
      <c r="N92" s="6">
        <v>78</v>
      </c>
      <c r="O92" s="6">
        <f t="shared" si="22"/>
        <v>78</v>
      </c>
      <c r="P92" s="6">
        <f t="shared" si="30"/>
        <v>52671.272238757811</v>
      </c>
      <c r="Q92" s="6">
        <f t="shared" si="31"/>
        <v>52671.272238757811</v>
      </c>
      <c r="R92" s="5">
        <f t="shared" si="32"/>
        <v>52671.272238757811</v>
      </c>
      <c r="S92" s="5">
        <f t="shared" si="33"/>
        <v>592017057.08455956</v>
      </c>
      <c r="T92" s="20">
        <f>SUM(S92:$S$136)</f>
        <v>3168028303.3180528</v>
      </c>
      <c r="U92" s="6">
        <f t="shared" si="34"/>
        <v>5.3512449774999542</v>
      </c>
    </row>
    <row r="93" spans="1:21" x14ac:dyDescent="0.2">
      <c r="A93" s="21">
        <v>79</v>
      </c>
      <c r="B93" s="22">
        <f>Absterbeordnung!B87</f>
        <v>49473.971782569533</v>
      </c>
      <c r="C93" s="15">
        <f t="shared" si="23"/>
        <v>0.20921192272998898</v>
      </c>
      <c r="D93" s="14">
        <f t="shared" si="24"/>
        <v>10350.544761720592</v>
      </c>
      <c r="E93" s="14">
        <f>SUM(D93:$D$127)</f>
        <v>77094.05687322584</v>
      </c>
      <c r="F93" s="16">
        <f t="shared" si="25"/>
        <v>7.4483091129988352</v>
      </c>
      <c r="G93" s="5"/>
      <c r="H93" s="14">
        <f t="shared" si="26"/>
        <v>49473.971782569533</v>
      </c>
      <c r="I93" s="15">
        <f t="shared" si="27"/>
        <v>0.20921192272998898</v>
      </c>
      <c r="J93" s="14">
        <f t="shared" si="28"/>
        <v>10350.544761720592</v>
      </c>
      <c r="K93" s="14">
        <f>SUM($J93:J$127)</f>
        <v>77094.05687322584</v>
      </c>
      <c r="L93" s="16">
        <f t="shared" si="29"/>
        <v>7.4483091129988352</v>
      </c>
      <c r="M93" s="16"/>
      <c r="N93" s="6">
        <v>79</v>
      </c>
      <c r="O93" s="6">
        <f t="shared" si="22"/>
        <v>79</v>
      </c>
      <c r="P93" s="6">
        <f t="shared" si="30"/>
        <v>49473.971782569533</v>
      </c>
      <c r="Q93" s="6">
        <f t="shared" si="31"/>
        <v>49473.971782569533</v>
      </c>
      <c r="R93" s="5">
        <f t="shared" si="32"/>
        <v>49473.971782569533</v>
      </c>
      <c r="S93" s="5">
        <f t="shared" si="33"/>
        <v>512082559.47558743</v>
      </c>
      <c r="T93" s="20">
        <f>SUM(S93:$S$136)</f>
        <v>2576011246.2334924</v>
      </c>
      <c r="U93" s="6">
        <f t="shared" si="34"/>
        <v>5.0304608086468114</v>
      </c>
    </row>
    <row r="94" spans="1:21" x14ac:dyDescent="0.2">
      <c r="A94" s="21">
        <v>80</v>
      </c>
      <c r="B94" s="22">
        <f>Absterbeordnung!B88</f>
        <v>46179.341195004694</v>
      </c>
      <c r="C94" s="15">
        <f t="shared" si="23"/>
        <v>0.20510972816665585</v>
      </c>
      <c r="D94" s="14">
        <f t="shared" si="24"/>
        <v>9471.8321194226646</v>
      </c>
      <c r="E94" s="14">
        <f>SUM(D94:$D$127)</f>
        <v>66743.512111505275</v>
      </c>
      <c r="F94" s="16">
        <f t="shared" si="25"/>
        <v>7.0465260859768577</v>
      </c>
      <c r="G94" s="5"/>
      <c r="H94" s="14">
        <f t="shared" si="26"/>
        <v>46179.341195004694</v>
      </c>
      <c r="I94" s="15">
        <f t="shared" si="27"/>
        <v>0.20510972816665585</v>
      </c>
      <c r="J94" s="14">
        <f t="shared" si="28"/>
        <v>9471.8321194226646</v>
      </c>
      <c r="K94" s="14">
        <f>SUM($J94:J$127)</f>
        <v>66743.512111505275</v>
      </c>
      <c r="L94" s="16">
        <f t="shared" si="29"/>
        <v>7.0465260859768577</v>
      </c>
      <c r="M94" s="16"/>
      <c r="N94" s="6">
        <v>80</v>
      </c>
      <c r="O94" s="6">
        <f t="shared" si="22"/>
        <v>80</v>
      </c>
      <c r="P94" s="6">
        <f t="shared" si="30"/>
        <v>46179.341195004694</v>
      </c>
      <c r="Q94" s="6">
        <f t="shared" si="31"/>
        <v>46179.341195004694</v>
      </c>
      <c r="R94" s="5">
        <f t="shared" si="32"/>
        <v>46179.341195004694</v>
      </c>
      <c r="S94" s="5">
        <f t="shared" si="33"/>
        <v>437402967.18462372</v>
      </c>
      <c r="T94" s="20">
        <f>SUM(S94:$S$136)</f>
        <v>2063928686.7579069</v>
      </c>
      <c r="U94" s="6">
        <f t="shared" si="34"/>
        <v>4.7185978184888304</v>
      </c>
    </row>
    <row r="95" spans="1:21" x14ac:dyDescent="0.2">
      <c r="A95" s="21">
        <v>81</v>
      </c>
      <c r="B95" s="22">
        <f>Absterbeordnung!B89</f>
        <v>42747.354066848362</v>
      </c>
      <c r="C95" s="15">
        <f t="shared" si="23"/>
        <v>0.20108796879083907</v>
      </c>
      <c r="D95" s="14">
        <f t="shared" si="24"/>
        <v>8595.9786004853504</v>
      </c>
      <c r="E95" s="14">
        <f>SUM(D95:$D$127)</f>
        <v>57271.679992082616</v>
      </c>
      <c r="F95" s="16">
        <f t="shared" si="25"/>
        <v>6.6626131420160721</v>
      </c>
      <c r="G95" s="5"/>
      <c r="H95" s="14">
        <f t="shared" si="26"/>
        <v>42747.354066848362</v>
      </c>
      <c r="I95" s="15">
        <f t="shared" si="27"/>
        <v>0.20108796879083907</v>
      </c>
      <c r="J95" s="14">
        <f t="shared" si="28"/>
        <v>8595.9786004853504</v>
      </c>
      <c r="K95" s="14">
        <f>SUM($J95:J$127)</f>
        <v>57271.679992082616</v>
      </c>
      <c r="L95" s="16">
        <f t="shared" si="29"/>
        <v>6.6626131420160721</v>
      </c>
      <c r="M95" s="16"/>
      <c r="N95" s="6">
        <v>81</v>
      </c>
      <c r="O95" s="6">
        <f t="shared" si="22"/>
        <v>81</v>
      </c>
      <c r="P95" s="6">
        <f t="shared" si="30"/>
        <v>42747.354066848362</v>
      </c>
      <c r="Q95" s="6">
        <f t="shared" si="31"/>
        <v>42747.354066848362</v>
      </c>
      <c r="R95" s="5">
        <f t="shared" si="32"/>
        <v>42747.354066848362</v>
      </c>
      <c r="S95" s="5">
        <f t="shared" si="33"/>
        <v>367455340.78599894</v>
      </c>
      <c r="T95" s="20">
        <f>SUM(S95:$S$136)</f>
        <v>1626525719.5732832</v>
      </c>
      <c r="U95" s="6">
        <f t="shared" si="34"/>
        <v>4.4264582359698235</v>
      </c>
    </row>
    <row r="96" spans="1:21" x14ac:dyDescent="0.2">
      <c r="A96" s="21">
        <v>82</v>
      </c>
      <c r="B96" s="22">
        <f>Absterbeordnung!B90</f>
        <v>39237.597134670665</v>
      </c>
      <c r="C96" s="15">
        <f t="shared" si="23"/>
        <v>0.19714506744199911</v>
      </c>
      <c r="D96" s="14">
        <f t="shared" si="24"/>
        <v>7735.4987333766394</v>
      </c>
      <c r="E96" s="14">
        <f>SUM(D96:$D$127)</f>
        <v>48675.701391597264</v>
      </c>
      <c r="F96" s="16">
        <f t="shared" si="25"/>
        <v>6.2925097746541452</v>
      </c>
      <c r="G96" s="5"/>
      <c r="H96" s="14">
        <f t="shared" si="26"/>
        <v>39237.597134670665</v>
      </c>
      <c r="I96" s="15">
        <f t="shared" si="27"/>
        <v>0.19714506744199911</v>
      </c>
      <c r="J96" s="14">
        <f t="shared" si="28"/>
        <v>7735.4987333766394</v>
      </c>
      <c r="K96" s="14">
        <f>SUM($J96:J$127)</f>
        <v>48675.701391597264</v>
      </c>
      <c r="L96" s="16">
        <f t="shared" si="29"/>
        <v>6.2925097746541452</v>
      </c>
      <c r="M96" s="16"/>
      <c r="N96" s="6">
        <v>82</v>
      </c>
      <c r="O96" s="6">
        <f t="shared" si="22"/>
        <v>82</v>
      </c>
      <c r="P96" s="6">
        <f t="shared" si="30"/>
        <v>39237.597134670665</v>
      </c>
      <c r="Q96" s="6">
        <f t="shared" si="31"/>
        <v>39237.597134670665</v>
      </c>
      <c r="R96" s="5">
        <f t="shared" si="32"/>
        <v>39237.597134670665</v>
      </c>
      <c r="S96" s="5">
        <f t="shared" si="33"/>
        <v>303522382.93598777</v>
      </c>
      <c r="T96" s="20">
        <f>SUM(S96:$S$136)</f>
        <v>1259070378.7872841</v>
      </c>
      <c r="U96" s="6">
        <f t="shared" si="34"/>
        <v>4.1481961449044746</v>
      </c>
    </row>
    <row r="97" spans="1:21" x14ac:dyDescent="0.2">
      <c r="A97" s="21">
        <v>83</v>
      </c>
      <c r="B97" s="22">
        <f>Absterbeordnung!B91</f>
        <v>35554.61341565373</v>
      </c>
      <c r="C97" s="15">
        <f t="shared" si="23"/>
        <v>0.19327947788431285</v>
      </c>
      <c r="D97" s="14">
        <f t="shared" si="24"/>
        <v>6871.9771173561385</v>
      </c>
      <c r="E97" s="14">
        <f>SUM(D97:$D$127)</f>
        <v>40940.202658220624</v>
      </c>
      <c r="F97" s="16">
        <f t="shared" si="25"/>
        <v>5.9575580592112889</v>
      </c>
      <c r="G97" s="5"/>
      <c r="H97" s="14">
        <f t="shared" si="26"/>
        <v>35554.61341565373</v>
      </c>
      <c r="I97" s="15">
        <f t="shared" si="27"/>
        <v>0.19327947788431285</v>
      </c>
      <c r="J97" s="14">
        <f t="shared" si="28"/>
        <v>6871.9771173561385</v>
      </c>
      <c r="K97" s="14">
        <f>SUM($J97:J$127)</f>
        <v>40940.202658220624</v>
      </c>
      <c r="L97" s="16">
        <f t="shared" si="29"/>
        <v>5.9575580592112889</v>
      </c>
      <c r="M97" s="16"/>
      <c r="N97" s="6">
        <v>83</v>
      </c>
      <c r="O97" s="6">
        <f t="shared" si="22"/>
        <v>83</v>
      </c>
      <c r="P97" s="6">
        <f t="shared" si="30"/>
        <v>35554.61341565373</v>
      </c>
      <c r="Q97" s="6">
        <f t="shared" si="31"/>
        <v>35554.61341565373</v>
      </c>
      <c r="R97" s="5">
        <f t="shared" si="32"/>
        <v>35554.61341565373</v>
      </c>
      <c r="S97" s="5">
        <f t="shared" si="33"/>
        <v>244330489.80881602</v>
      </c>
      <c r="T97" s="20">
        <f>SUM(S97:$S$136)</f>
        <v>955547995.85129535</v>
      </c>
      <c r="U97" s="6">
        <f t="shared" si="34"/>
        <v>3.9108831509280466</v>
      </c>
    </row>
    <row r="98" spans="1:21" x14ac:dyDescent="0.2">
      <c r="A98" s="21">
        <v>84</v>
      </c>
      <c r="B98" s="22">
        <f>Absterbeordnung!B92</f>
        <v>31931.769109063916</v>
      </c>
      <c r="C98" s="15">
        <f t="shared" si="23"/>
        <v>0.18948968420030671</v>
      </c>
      <c r="D98" s="14">
        <f t="shared" si="24"/>
        <v>6050.7408444336306</v>
      </c>
      <c r="E98" s="14">
        <f>SUM(D98:$D$127)</f>
        <v>34068.225540864478</v>
      </c>
      <c r="F98" s="16">
        <f t="shared" si="25"/>
        <v>5.6304221940368651</v>
      </c>
      <c r="G98" s="5"/>
      <c r="H98" s="14">
        <f t="shared" si="26"/>
        <v>31931.769109063916</v>
      </c>
      <c r="I98" s="15">
        <f t="shared" si="27"/>
        <v>0.18948968420030671</v>
      </c>
      <c r="J98" s="14">
        <f t="shared" si="28"/>
        <v>6050.7408444336306</v>
      </c>
      <c r="K98" s="14">
        <f>SUM($J98:J$127)</f>
        <v>34068.225540864478</v>
      </c>
      <c r="L98" s="16">
        <f t="shared" si="29"/>
        <v>5.6304221940368651</v>
      </c>
      <c r="M98" s="16"/>
      <c r="N98" s="6">
        <v>84</v>
      </c>
      <c r="O98" s="6">
        <f t="shared" si="22"/>
        <v>84</v>
      </c>
      <c r="P98" s="6">
        <f t="shared" si="30"/>
        <v>31931.769109063916</v>
      </c>
      <c r="Q98" s="6">
        <f t="shared" si="31"/>
        <v>31931.769109063916</v>
      </c>
      <c r="R98" s="5">
        <f t="shared" si="32"/>
        <v>31931.769109063916</v>
      </c>
      <c r="S98" s="5">
        <f t="shared" si="33"/>
        <v>193210859.58323711</v>
      </c>
      <c r="T98" s="20">
        <f>SUM(S98:$S$136)</f>
        <v>711217506.04247928</v>
      </c>
      <c r="U98" s="6">
        <f t="shared" si="34"/>
        <v>3.681043123438307</v>
      </c>
    </row>
    <row r="99" spans="1:21" x14ac:dyDescent="0.2">
      <c r="A99" s="21">
        <v>85</v>
      </c>
      <c r="B99" s="22">
        <f>Absterbeordnung!B93</f>
        <v>28410.815492756941</v>
      </c>
      <c r="C99" s="15">
        <f t="shared" si="23"/>
        <v>0.18577420019637911</v>
      </c>
      <c r="D99" s="14">
        <f t="shared" si="24"/>
        <v>5277.9965250938176</v>
      </c>
      <c r="E99" s="14">
        <f>SUM(D99:$D$127)</f>
        <v>28017.484696430853</v>
      </c>
      <c r="F99" s="16">
        <f t="shared" si="25"/>
        <v>5.3083560330560911</v>
      </c>
      <c r="G99" s="5"/>
      <c r="H99" s="14">
        <f t="shared" si="26"/>
        <v>28410.815492756941</v>
      </c>
      <c r="I99" s="15">
        <f t="shared" si="27"/>
        <v>0.18577420019637911</v>
      </c>
      <c r="J99" s="14">
        <f t="shared" si="28"/>
        <v>5277.9965250938176</v>
      </c>
      <c r="K99" s="14">
        <f>SUM($J99:J$127)</f>
        <v>28017.484696430853</v>
      </c>
      <c r="L99" s="16">
        <f t="shared" si="29"/>
        <v>5.3083560330560911</v>
      </c>
      <c r="M99" s="16"/>
      <c r="N99" s="6">
        <v>85</v>
      </c>
      <c r="O99" s="6">
        <f t="shared" si="22"/>
        <v>85</v>
      </c>
      <c r="P99" s="6">
        <f t="shared" si="30"/>
        <v>28410.815492756941</v>
      </c>
      <c r="Q99" s="6">
        <f t="shared" si="31"/>
        <v>28410.815492756941</v>
      </c>
      <c r="R99" s="5">
        <f t="shared" si="32"/>
        <v>28410.815492756941</v>
      </c>
      <c r="S99" s="5">
        <f t="shared" si="33"/>
        <v>149952185.44585273</v>
      </c>
      <c r="T99" s="20">
        <f>SUM(S99:$S$136)</f>
        <v>518006646.45924246</v>
      </c>
      <c r="U99" s="6">
        <f t="shared" si="34"/>
        <v>3.4544788054875872</v>
      </c>
    </row>
    <row r="100" spans="1:21" x14ac:dyDescent="0.2">
      <c r="A100" s="13">
        <v>86</v>
      </c>
      <c r="B100" s="22">
        <f>Absterbeordnung!B94</f>
        <v>25109.318773995838</v>
      </c>
      <c r="C100" s="15">
        <f t="shared" si="23"/>
        <v>0.18213156881997952</v>
      </c>
      <c r="D100" s="14">
        <f t="shared" si="24"/>
        <v>4573.1996203088265</v>
      </c>
      <c r="E100" s="14">
        <f>SUM(D100:$D$127)</f>
        <v>22739.488171337034</v>
      </c>
      <c r="F100" s="16">
        <f t="shared" si="25"/>
        <v>4.9723366700099225</v>
      </c>
      <c r="G100" s="5"/>
      <c r="H100" s="14">
        <f t="shared" si="26"/>
        <v>25109.318773995838</v>
      </c>
      <c r="I100" s="15">
        <f t="shared" si="27"/>
        <v>0.18213156881997952</v>
      </c>
      <c r="J100" s="14">
        <f t="shared" si="28"/>
        <v>4573.1996203088265</v>
      </c>
      <c r="K100" s="14">
        <f>SUM($J100:J$127)</f>
        <v>22739.488171337034</v>
      </c>
      <c r="L100" s="16">
        <f t="shared" si="29"/>
        <v>4.9723366700099225</v>
      </c>
      <c r="M100" s="16"/>
      <c r="N100" s="20">
        <v>86</v>
      </c>
      <c r="O100" s="6">
        <f t="shared" si="22"/>
        <v>86</v>
      </c>
      <c r="P100" s="6">
        <f t="shared" si="30"/>
        <v>25109.318773995838</v>
      </c>
      <c r="Q100" s="6">
        <f t="shared" si="31"/>
        <v>25109.318773995838</v>
      </c>
      <c r="R100" s="5">
        <f t="shared" si="32"/>
        <v>25109.318773995838</v>
      </c>
      <c r="S100" s="5">
        <f t="shared" si="33"/>
        <v>114829927.08345106</v>
      </c>
      <c r="T100" s="20">
        <f>SUM(S100:$S$136)</f>
        <v>368054461.01338971</v>
      </c>
      <c r="U100" s="6">
        <f t="shared" si="34"/>
        <v>3.2052137483803436</v>
      </c>
    </row>
    <row r="101" spans="1:21" x14ac:dyDescent="0.2">
      <c r="A101" s="13">
        <v>87</v>
      </c>
      <c r="B101" s="22">
        <f>Absterbeordnung!B95</f>
        <v>21783.205398478389</v>
      </c>
      <c r="C101" s="15">
        <f t="shared" si="23"/>
        <v>0.17856036158821526</v>
      </c>
      <c r="D101" s="14">
        <f t="shared" si="24"/>
        <v>3889.6170325026637</v>
      </c>
      <c r="E101" s="14">
        <f>SUM(D101:$D$127)</f>
        <v>18166.288551028207</v>
      </c>
      <c r="F101" s="16">
        <f t="shared" si="25"/>
        <v>4.6704568596923339</v>
      </c>
      <c r="G101" s="5"/>
      <c r="H101" s="14">
        <f t="shared" si="26"/>
        <v>21783.205398478389</v>
      </c>
      <c r="I101" s="15">
        <f t="shared" si="27"/>
        <v>0.17856036158821526</v>
      </c>
      <c r="J101" s="14">
        <f t="shared" si="28"/>
        <v>3889.6170325026637</v>
      </c>
      <c r="K101" s="14">
        <f>SUM($J101:J$127)</f>
        <v>18166.288551028207</v>
      </c>
      <c r="L101" s="16">
        <f t="shared" si="29"/>
        <v>4.6704568596923339</v>
      </c>
      <c r="M101" s="16"/>
      <c r="N101" s="20">
        <v>87</v>
      </c>
      <c r="O101" s="6">
        <f t="shared" si="22"/>
        <v>87</v>
      </c>
      <c r="P101" s="6">
        <f t="shared" si="30"/>
        <v>21783.205398478389</v>
      </c>
      <c r="Q101" s="6">
        <f t="shared" si="31"/>
        <v>21783.205398478389</v>
      </c>
      <c r="R101" s="5">
        <f t="shared" si="32"/>
        <v>21783.205398478389</v>
      </c>
      <c r="S101" s="5">
        <f t="shared" si="33"/>
        <v>84728326.740425512</v>
      </c>
      <c r="T101" s="20">
        <f>SUM(S101:$S$136)</f>
        <v>253224533.92993873</v>
      </c>
      <c r="U101" s="6">
        <f t="shared" si="34"/>
        <v>2.9886644015255932</v>
      </c>
    </row>
    <row r="102" spans="1:21" x14ac:dyDescent="0.2">
      <c r="A102" s="13">
        <v>88</v>
      </c>
      <c r="B102" s="22">
        <f>Absterbeordnung!B96</f>
        <v>18511.950187274691</v>
      </c>
      <c r="C102" s="15">
        <f t="shared" si="23"/>
        <v>0.17505917802766199</v>
      </c>
      <c r="D102" s="14">
        <f t="shared" si="24"/>
        <v>3240.6867834733312</v>
      </c>
      <c r="E102" s="14">
        <f>SUM(D102:$D$127)</f>
        <v>14276.671518525543</v>
      </c>
      <c r="F102" s="16">
        <f t="shared" si="25"/>
        <v>4.40544627494792</v>
      </c>
      <c r="G102" s="5"/>
      <c r="H102" s="14">
        <f t="shared" si="26"/>
        <v>18511.950187274691</v>
      </c>
      <c r="I102" s="15">
        <f t="shared" si="27"/>
        <v>0.17505917802766199</v>
      </c>
      <c r="J102" s="14">
        <f t="shared" si="28"/>
        <v>3240.6867834733312</v>
      </c>
      <c r="K102" s="14">
        <f>SUM($J102:J$127)</f>
        <v>14276.671518525543</v>
      </c>
      <c r="L102" s="16">
        <f t="shared" si="29"/>
        <v>4.40544627494792</v>
      </c>
      <c r="M102" s="16"/>
      <c r="N102" s="20">
        <v>88</v>
      </c>
      <c r="O102" s="6">
        <f t="shared" si="22"/>
        <v>88</v>
      </c>
      <c r="P102" s="6">
        <f t="shared" si="30"/>
        <v>18511.950187274691</v>
      </c>
      <c r="Q102" s="6">
        <f t="shared" si="31"/>
        <v>18511.950187274691</v>
      </c>
      <c r="R102" s="5">
        <f t="shared" si="32"/>
        <v>18511.950187274691</v>
      </c>
      <c r="S102" s="5">
        <f t="shared" si="33"/>
        <v>59991432.308217749</v>
      </c>
      <c r="T102" s="20">
        <f>SUM(S102:$S$136)</f>
        <v>168496207.18951324</v>
      </c>
      <c r="U102" s="6">
        <f t="shared" si="34"/>
        <v>2.8086711836422062</v>
      </c>
    </row>
    <row r="103" spans="1:21" x14ac:dyDescent="0.2">
      <c r="A103" s="13">
        <v>89</v>
      </c>
      <c r="B103" s="22">
        <f>Absterbeordnung!B97</f>
        <v>15448.201172225979</v>
      </c>
      <c r="C103" s="15">
        <f t="shared" si="23"/>
        <v>0.17162664512515882</v>
      </c>
      <c r="D103" s="14">
        <f t="shared" si="24"/>
        <v>2651.3229404076906</v>
      </c>
      <c r="E103" s="14">
        <f>SUM(D103:$D$127)</f>
        <v>11035.984735052214</v>
      </c>
      <c r="F103" s="16">
        <f t="shared" si="25"/>
        <v>4.1624445543232182</v>
      </c>
      <c r="G103" s="5"/>
      <c r="H103" s="14">
        <f t="shared" si="26"/>
        <v>15448.201172225979</v>
      </c>
      <c r="I103" s="15">
        <f t="shared" si="27"/>
        <v>0.17162664512515882</v>
      </c>
      <c r="J103" s="14">
        <f t="shared" si="28"/>
        <v>2651.3229404076906</v>
      </c>
      <c r="K103" s="14">
        <f>SUM($J103:J$127)</f>
        <v>11035.984735052214</v>
      </c>
      <c r="L103" s="16">
        <f t="shared" si="29"/>
        <v>4.1624445543232182</v>
      </c>
      <c r="M103" s="16"/>
      <c r="N103" s="20">
        <v>89</v>
      </c>
      <c r="O103" s="6">
        <f t="shared" si="22"/>
        <v>89</v>
      </c>
      <c r="P103" s="6">
        <f t="shared" si="30"/>
        <v>15448.201172225979</v>
      </c>
      <c r="Q103" s="6">
        <f t="shared" si="31"/>
        <v>15448.201172225979</v>
      </c>
      <c r="R103" s="5">
        <f t="shared" si="32"/>
        <v>15448.201172225979</v>
      </c>
      <c r="S103" s="5">
        <f t="shared" si="33"/>
        <v>40958170.155955717</v>
      </c>
      <c r="T103" s="20">
        <f>SUM(S103:$S$136)</f>
        <v>108504774.88129538</v>
      </c>
      <c r="U103" s="6">
        <f t="shared" si="34"/>
        <v>2.6491607039119089</v>
      </c>
    </row>
    <row r="104" spans="1:21" x14ac:dyDescent="0.2">
      <c r="A104" s="13">
        <v>90</v>
      </c>
      <c r="B104" s="22">
        <f>Absterbeordnung!B98</f>
        <v>12670.665209987719</v>
      </c>
      <c r="C104" s="15">
        <f t="shared" si="23"/>
        <v>0.16826141678937137</v>
      </c>
      <c r="D104" s="14">
        <f t="shared" si="24"/>
        <v>2131.9840798963314</v>
      </c>
      <c r="E104" s="14">
        <f>SUM(D104:$D$127)</f>
        <v>8384.661794644524</v>
      </c>
      <c r="F104" s="16">
        <f t="shared" si="25"/>
        <v>3.9327975634096815</v>
      </c>
      <c r="G104" s="5"/>
      <c r="H104" s="14">
        <f t="shared" si="26"/>
        <v>12670.665209987719</v>
      </c>
      <c r="I104" s="15">
        <f t="shared" si="27"/>
        <v>0.16826141678937137</v>
      </c>
      <c r="J104" s="14">
        <f t="shared" si="28"/>
        <v>2131.9840798963314</v>
      </c>
      <c r="K104" s="14">
        <f>SUM($J104:J$127)</f>
        <v>8384.661794644524</v>
      </c>
      <c r="L104" s="16">
        <f t="shared" si="29"/>
        <v>3.9327975634096815</v>
      </c>
      <c r="M104" s="16"/>
      <c r="N104" s="20">
        <v>90</v>
      </c>
      <c r="O104" s="6">
        <f t="shared" si="22"/>
        <v>90</v>
      </c>
      <c r="P104" s="6">
        <f t="shared" si="30"/>
        <v>12670.665209987719</v>
      </c>
      <c r="Q104" s="6">
        <f t="shared" si="31"/>
        <v>12670.665209987719</v>
      </c>
      <c r="R104" s="5">
        <f t="shared" si="32"/>
        <v>12670.665209987719</v>
      </c>
      <c r="S104" s="5">
        <f t="shared" si="33"/>
        <v>27013656.509390123</v>
      </c>
      <c r="T104" s="20">
        <f>SUM(S104:$S$136)</f>
        <v>67546604.725339696</v>
      </c>
      <c r="U104" s="6">
        <f t="shared" si="34"/>
        <v>2.5004613759658953</v>
      </c>
    </row>
    <row r="105" spans="1:21" x14ac:dyDescent="0.2">
      <c r="A105" s="13">
        <v>91</v>
      </c>
      <c r="B105" s="22">
        <f>Absterbeordnung!B99</f>
        <v>10212.398374831315</v>
      </c>
      <c r="C105" s="15">
        <f t="shared" si="23"/>
        <v>0.16496217332291313</v>
      </c>
      <c r="D105" s="14">
        <f t="shared" si="24"/>
        <v>1684.6594307515597</v>
      </c>
      <c r="E105" s="14">
        <f>SUM(D105:$D$127)</f>
        <v>6252.6777147481916</v>
      </c>
      <c r="F105" s="16">
        <f t="shared" si="25"/>
        <v>3.7115381308605202</v>
      </c>
      <c r="G105" s="5"/>
      <c r="H105" s="14">
        <f t="shared" si="26"/>
        <v>10212.398374831315</v>
      </c>
      <c r="I105" s="15">
        <f t="shared" si="27"/>
        <v>0.16496217332291313</v>
      </c>
      <c r="J105" s="14">
        <f t="shared" si="28"/>
        <v>1684.6594307515597</v>
      </c>
      <c r="K105" s="14">
        <f>SUM($J105:J$127)</f>
        <v>6252.6777147481916</v>
      </c>
      <c r="L105" s="16">
        <f t="shared" si="29"/>
        <v>3.7115381308605202</v>
      </c>
      <c r="M105" s="16"/>
      <c r="N105" s="20">
        <v>91</v>
      </c>
      <c r="O105" s="6">
        <f t="shared" si="22"/>
        <v>91</v>
      </c>
      <c r="P105" s="6">
        <f t="shared" si="30"/>
        <v>10212.398374831315</v>
      </c>
      <c r="Q105" s="6">
        <f t="shared" si="31"/>
        <v>10212.398374831315</v>
      </c>
      <c r="R105" s="5">
        <f t="shared" si="32"/>
        <v>10212.398374831315</v>
      </c>
      <c r="S105" s="5">
        <f t="shared" si="33"/>
        <v>17204413.232751478</v>
      </c>
      <c r="T105" s="20">
        <f>SUM(S105:$S$136)</f>
        <v>40532948.21594958</v>
      </c>
      <c r="U105" s="6">
        <f t="shared" si="34"/>
        <v>2.3559622561720581</v>
      </c>
    </row>
    <row r="106" spans="1:21" x14ac:dyDescent="0.2">
      <c r="A106" s="13">
        <v>92</v>
      </c>
      <c r="B106" s="22">
        <f>Absterbeordnung!B100</f>
        <v>8040.2041750866047</v>
      </c>
      <c r="C106" s="15">
        <f t="shared" si="23"/>
        <v>0.16172762090481677</v>
      </c>
      <c r="D106" s="14">
        <f t="shared" si="24"/>
        <v>1300.3230928257315</v>
      </c>
      <c r="E106" s="14">
        <f>SUM(D106:$D$127)</f>
        <v>4568.0182839966328</v>
      </c>
      <c r="F106" s="16">
        <f t="shared" si="25"/>
        <v>3.5129871254303993</v>
      </c>
      <c r="G106" s="5"/>
      <c r="H106" s="14">
        <f t="shared" si="26"/>
        <v>8040.2041750866047</v>
      </c>
      <c r="I106" s="15">
        <f t="shared" si="27"/>
        <v>0.16172762090481677</v>
      </c>
      <c r="J106" s="14">
        <f t="shared" si="28"/>
        <v>1300.3230928257315</v>
      </c>
      <c r="K106" s="14">
        <f>SUM($J106:J$127)</f>
        <v>4568.0182839966328</v>
      </c>
      <c r="L106" s="16">
        <f t="shared" si="29"/>
        <v>3.5129871254303993</v>
      </c>
      <c r="M106" s="16"/>
      <c r="N106" s="20">
        <v>92</v>
      </c>
      <c r="O106" s="6">
        <f t="shared" si="22"/>
        <v>92</v>
      </c>
      <c r="P106" s="6">
        <f t="shared" si="30"/>
        <v>8040.2041750866047</v>
      </c>
      <c r="Q106" s="6">
        <f t="shared" si="31"/>
        <v>8040.2041750866047</v>
      </c>
      <c r="R106" s="5">
        <f t="shared" si="32"/>
        <v>8040.2041750866047</v>
      </c>
      <c r="S106" s="5">
        <f t="shared" si="33"/>
        <v>10454863.159898972</v>
      </c>
      <c r="T106" s="20">
        <f>SUM(S106:$S$136)</f>
        <v>23328534.983198103</v>
      </c>
      <c r="U106" s="6">
        <f t="shared" si="34"/>
        <v>2.2313572761696032</v>
      </c>
    </row>
    <row r="107" spans="1:21" x14ac:dyDescent="0.2">
      <c r="A107" s="13">
        <v>93</v>
      </c>
      <c r="B107" s="22">
        <f>Absterbeordnung!B101</f>
        <v>6191.6387128654505</v>
      </c>
      <c r="C107" s="15">
        <f t="shared" si="23"/>
        <v>0.15855649108315373</v>
      </c>
      <c r="D107" s="14">
        <f t="shared" si="24"/>
        <v>981.72450836656026</v>
      </c>
      <c r="E107" s="14">
        <f>SUM(D107:$D$127)</f>
        <v>3267.695191170902</v>
      </c>
      <c r="F107" s="16">
        <f t="shared" si="25"/>
        <v>3.3285256335383213</v>
      </c>
      <c r="G107" s="5"/>
      <c r="H107" s="14">
        <f t="shared" si="26"/>
        <v>6191.6387128654505</v>
      </c>
      <c r="I107" s="15">
        <f t="shared" si="27"/>
        <v>0.15855649108315373</v>
      </c>
      <c r="J107" s="14">
        <f t="shared" si="28"/>
        <v>981.72450836656026</v>
      </c>
      <c r="K107" s="14">
        <f>SUM($J107:J$127)</f>
        <v>3267.695191170902</v>
      </c>
      <c r="L107" s="16">
        <f t="shared" si="29"/>
        <v>3.3285256335383213</v>
      </c>
      <c r="M107" s="16"/>
      <c r="N107" s="20">
        <v>93</v>
      </c>
      <c r="O107" s="6">
        <f t="shared" si="22"/>
        <v>93</v>
      </c>
      <c r="P107" s="6">
        <f t="shared" si="30"/>
        <v>6191.6387128654505</v>
      </c>
      <c r="Q107" s="6">
        <f t="shared" si="31"/>
        <v>6191.6387128654505</v>
      </c>
      <c r="R107" s="5">
        <f t="shared" si="32"/>
        <v>6191.6387128654505</v>
      </c>
      <c r="S107" s="5">
        <f t="shared" si="33"/>
        <v>6078483.4713711962</v>
      </c>
      <c r="T107" s="20">
        <f>SUM(S107:$S$136)</f>
        <v>12873671.823299123</v>
      </c>
      <c r="U107" s="6">
        <f t="shared" si="34"/>
        <v>2.1179085020025652</v>
      </c>
    </row>
    <row r="108" spans="1:21" x14ac:dyDescent="0.2">
      <c r="A108" s="13">
        <v>94</v>
      </c>
      <c r="B108" s="22">
        <f>Absterbeordnung!B102</f>
        <v>4658.2051233545008</v>
      </c>
      <c r="C108" s="15">
        <f t="shared" si="23"/>
        <v>0.15544754027760166</v>
      </c>
      <c r="D108" s="14">
        <f t="shared" si="24"/>
        <v>724.10652853397914</v>
      </c>
      <c r="E108" s="14">
        <f>SUM(D108:$D$127)</f>
        <v>2285.9706828043413</v>
      </c>
      <c r="F108" s="16">
        <f t="shared" si="25"/>
        <v>3.1569535596267873</v>
      </c>
      <c r="G108" s="5"/>
      <c r="H108" s="14">
        <f t="shared" si="26"/>
        <v>4658.2051233545008</v>
      </c>
      <c r="I108" s="15">
        <f t="shared" si="27"/>
        <v>0.15544754027760166</v>
      </c>
      <c r="J108" s="14">
        <f t="shared" si="28"/>
        <v>724.10652853397914</v>
      </c>
      <c r="K108" s="14">
        <f>SUM($J108:J$127)</f>
        <v>2285.9706828043413</v>
      </c>
      <c r="L108" s="16">
        <f t="shared" si="29"/>
        <v>3.1569535596267873</v>
      </c>
      <c r="M108" s="16"/>
      <c r="N108" s="20">
        <v>94</v>
      </c>
      <c r="O108" s="6">
        <f t="shared" si="22"/>
        <v>94</v>
      </c>
      <c r="P108" s="6">
        <f t="shared" si="30"/>
        <v>4658.2051233545008</v>
      </c>
      <c r="Q108" s="6">
        <f t="shared" si="31"/>
        <v>4658.2051233545008</v>
      </c>
      <c r="R108" s="5">
        <f t="shared" si="32"/>
        <v>4658.2051233545008</v>
      </c>
      <c r="S108" s="5">
        <f t="shared" si="33"/>
        <v>3373036.7410714235</v>
      </c>
      <c r="T108" s="20">
        <f>SUM(S108:$S$136)</f>
        <v>6795188.3519279305</v>
      </c>
      <c r="U108" s="6">
        <f t="shared" si="34"/>
        <v>2.0145610242506526</v>
      </c>
    </row>
    <row r="109" spans="1:21" x14ac:dyDescent="0.2">
      <c r="A109" s="13">
        <v>95</v>
      </c>
      <c r="B109" s="22">
        <f>Absterbeordnung!B103</f>
        <v>3419.6476111136462</v>
      </c>
      <c r="C109" s="15">
        <f t="shared" si="23"/>
        <v>0.15239954929176638</v>
      </c>
      <c r="D109" s="14">
        <f t="shared" si="24"/>
        <v>521.15275467038532</v>
      </c>
      <c r="E109" s="14">
        <f>SUM(D109:$D$127)</f>
        <v>1561.8641542703622</v>
      </c>
      <c r="F109" s="16">
        <f t="shared" si="25"/>
        <v>2.9969411852350238</v>
      </c>
      <c r="G109" s="5"/>
      <c r="H109" s="14">
        <f t="shared" si="26"/>
        <v>3419.6476111136462</v>
      </c>
      <c r="I109" s="15">
        <f t="shared" si="27"/>
        <v>0.15239954929176638</v>
      </c>
      <c r="J109" s="14">
        <f t="shared" si="28"/>
        <v>521.15275467038532</v>
      </c>
      <c r="K109" s="14">
        <f>SUM($J109:J$127)</f>
        <v>1561.8641542703622</v>
      </c>
      <c r="L109" s="16">
        <f t="shared" si="29"/>
        <v>2.9969411852350238</v>
      </c>
      <c r="M109" s="16"/>
      <c r="N109" s="20">
        <v>95</v>
      </c>
      <c r="O109" s="6">
        <f t="shared" si="22"/>
        <v>95</v>
      </c>
      <c r="P109" s="6">
        <f t="shared" si="30"/>
        <v>3419.6476111136462</v>
      </c>
      <c r="Q109" s="6">
        <f t="shared" si="31"/>
        <v>3419.6476111136462</v>
      </c>
      <c r="R109" s="5">
        <f t="shared" si="32"/>
        <v>3419.6476111136462</v>
      </c>
      <c r="S109" s="5">
        <f t="shared" si="33"/>
        <v>1782158.7725338791</v>
      </c>
      <c r="T109" s="20">
        <f>SUM(S109:$S$136)</f>
        <v>3422151.6108565056</v>
      </c>
      <c r="U109" s="6">
        <f t="shared" si="34"/>
        <v>1.9202282443055729</v>
      </c>
    </row>
    <row r="110" spans="1:21" x14ac:dyDescent="0.2">
      <c r="A110" s="13">
        <v>96</v>
      </c>
      <c r="B110" s="22">
        <f>Absterbeordnung!B104</f>
        <v>2446.6346292967414</v>
      </c>
      <c r="C110" s="15">
        <f t="shared" si="23"/>
        <v>0.14941132283506506</v>
      </c>
      <c r="D110" s="14">
        <f t="shared" si="24"/>
        <v>365.55491645730518</v>
      </c>
      <c r="E110" s="14">
        <f>SUM(D110:$D$127)</f>
        <v>1040.7113995999769</v>
      </c>
      <c r="F110" s="16">
        <f t="shared" si="25"/>
        <v>2.8469358576429551</v>
      </c>
      <c r="G110" s="5"/>
      <c r="H110" s="14">
        <f t="shared" si="26"/>
        <v>2446.6346292967414</v>
      </c>
      <c r="I110" s="15">
        <f t="shared" si="27"/>
        <v>0.14941132283506506</v>
      </c>
      <c r="J110" s="14">
        <f t="shared" si="28"/>
        <v>365.55491645730518</v>
      </c>
      <c r="K110" s="14">
        <f>SUM($J110:J$127)</f>
        <v>1040.7113995999769</v>
      </c>
      <c r="L110" s="16">
        <f t="shared" si="29"/>
        <v>2.8469358576429551</v>
      </c>
      <c r="M110" s="16"/>
      <c r="N110" s="20">
        <v>96</v>
      </c>
      <c r="O110" s="6">
        <f t="shared" ref="O110:O136" si="35">N110+$B$3</f>
        <v>96</v>
      </c>
      <c r="P110" s="6">
        <f t="shared" si="30"/>
        <v>2446.6346292967414</v>
      </c>
      <c r="Q110" s="6">
        <f t="shared" si="31"/>
        <v>2446.6346292967414</v>
      </c>
      <c r="R110" s="5">
        <f t="shared" si="32"/>
        <v>2446.6346292967414</v>
      </c>
      <c r="S110" s="5">
        <f t="shared" si="33"/>
        <v>894379.31751412002</v>
      </c>
      <c r="T110" s="20">
        <f>SUM(S110:$S$136)</f>
        <v>1639992.8383226281</v>
      </c>
      <c r="U110" s="6">
        <f t="shared" si="34"/>
        <v>1.833665880021579</v>
      </c>
    </row>
    <row r="111" spans="1:21" x14ac:dyDescent="0.2">
      <c r="A111" s="13">
        <v>97</v>
      </c>
      <c r="B111" s="22">
        <f>Absterbeordnung!B105</f>
        <v>1703.9512720435976</v>
      </c>
      <c r="C111" s="15">
        <f t="shared" ref="C111:C127" si="36">1/(((1+($B$5/100))^A111))</f>
        <v>0.14648168905398534</v>
      </c>
      <c r="D111" s="14">
        <f t="shared" ref="D111:D127" si="37">B111*C111</f>
        <v>249.59766039463304</v>
      </c>
      <c r="E111" s="14">
        <f>SUM(D111:$D$127)</f>
        <v>675.1564831426715</v>
      </c>
      <c r="F111" s="16">
        <f t="shared" ref="F111:F127" si="38">E111/D111</f>
        <v>2.7049792136480661</v>
      </c>
      <c r="G111" s="5"/>
      <c r="H111" s="14">
        <f t="shared" si="26"/>
        <v>1703.9512720435976</v>
      </c>
      <c r="I111" s="15">
        <f t="shared" ref="I111:I127" si="39">1/(((1+($B$5/100))^A111))</f>
        <v>0.14648168905398534</v>
      </c>
      <c r="J111" s="14">
        <f t="shared" ref="J111:J127" si="40">H111*I111</f>
        <v>249.59766039463304</v>
      </c>
      <c r="K111" s="14">
        <f>SUM($J111:J$127)</f>
        <v>675.1564831426715</v>
      </c>
      <c r="L111" s="16">
        <f t="shared" ref="L111:L127" si="41">K111/J111</f>
        <v>2.7049792136480661</v>
      </c>
      <c r="M111" s="16"/>
      <c r="N111" s="20">
        <v>97</v>
      </c>
      <c r="O111" s="6">
        <f t="shared" si="35"/>
        <v>97</v>
      </c>
      <c r="P111" s="6">
        <f t="shared" si="30"/>
        <v>1703.9512720435976</v>
      </c>
      <c r="Q111" s="6">
        <f t="shared" si="31"/>
        <v>1703.9512720435976</v>
      </c>
      <c r="R111" s="5">
        <f t="shared" si="32"/>
        <v>1703.9512720435976</v>
      </c>
      <c r="S111" s="5">
        <f t="shared" ref="S111:S136" si="42">P111*R111*I111</f>
        <v>425302.25092854083</v>
      </c>
      <c r="T111" s="20">
        <f>SUM(S111:$S$136)</f>
        <v>745613.52080850769</v>
      </c>
      <c r="U111" s="6">
        <f t="shared" ref="U111:U127" si="43">T111/S111</f>
        <v>1.7531379605460529</v>
      </c>
    </row>
    <row r="112" spans="1:21" x14ac:dyDescent="0.2">
      <c r="A112" s="13">
        <v>98</v>
      </c>
      <c r="B112" s="22">
        <f>Absterbeordnung!B106</f>
        <v>1153.7740996026014</v>
      </c>
      <c r="C112" s="15">
        <f t="shared" si="36"/>
        <v>0.14360949907253467</v>
      </c>
      <c r="D112" s="14">
        <f t="shared" si="37"/>
        <v>165.69292048679432</v>
      </c>
      <c r="E112" s="14">
        <f>SUM(D112:$D$127)</f>
        <v>425.55882274803855</v>
      </c>
      <c r="F112" s="16">
        <f t="shared" si="38"/>
        <v>2.5683585122271744</v>
      </c>
      <c r="G112" s="5"/>
      <c r="H112" s="14">
        <f t="shared" si="26"/>
        <v>1153.7740996026014</v>
      </c>
      <c r="I112" s="15">
        <f t="shared" si="39"/>
        <v>0.14360949907253467</v>
      </c>
      <c r="J112" s="14">
        <f t="shared" si="40"/>
        <v>165.69292048679432</v>
      </c>
      <c r="K112" s="14">
        <f>SUM($J112:J$127)</f>
        <v>425.55882274803855</v>
      </c>
      <c r="L112" s="16">
        <f t="shared" si="41"/>
        <v>2.5683585122271744</v>
      </c>
      <c r="M112" s="16"/>
      <c r="N112" s="20">
        <v>98</v>
      </c>
      <c r="O112" s="6">
        <f t="shared" si="35"/>
        <v>98</v>
      </c>
      <c r="P112" s="6">
        <f t="shared" si="30"/>
        <v>1153.7740996026014</v>
      </c>
      <c r="Q112" s="6">
        <f t="shared" si="31"/>
        <v>1153.7740996026014</v>
      </c>
      <c r="R112" s="5">
        <f t="shared" si="32"/>
        <v>1153.7740996026014</v>
      </c>
      <c r="S112" s="5">
        <f t="shared" si="42"/>
        <v>191172.20014517652</v>
      </c>
      <c r="T112" s="20">
        <f>SUM(S112:$S$136)</f>
        <v>320311.26987996692</v>
      </c>
      <c r="U112" s="6">
        <f t="shared" si="43"/>
        <v>1.6755117618394408</v>
      </c>
    </row>
    <row r="113" spans="1:21" x14ac:dyDescent="0.2">
      <c r="A113" s="13">
        <v>99</v>
      </c>
      <c r="B113" s="22">
        <f>Absterbeordnung!B107</f>
        <v>758.63912049881287</v>
      </c>
      <c r="C113" s="15">
        <f t="shared" si="36"/>
        <v>0.14079362654170063</v>
      </c>
      <c r="D113" s="14">
        <f t="shared" si="37"/>
        <v>106.81155301143409</v>
      </c>
      <c r="E113" s="14">
        <f>SUM(D113:$D$127)</f>
        <v>259.86590226124412</v>
      </c>
      <c r="F113" s="16">
        <f t="shared" si="38"/>
        <v>2.4329381507394214</v>
      </c>
      <c r="G113" s="5"/>
      <c r="H113" s="14">
        <f t="shared" si="26"/>
        <v>758.63912049881287</v>
      </c>
      <c r="I113" s="15">
        <f t="shared" si="39"/>
        <v>0.14079362654170063</v>
      </c>
      <c r="J113" s="14">
        <f t="shared" si="40"/>
        <v>106.81155301143409</v>
      </c>
      <c r="K113" s="14">
        <f>SUM($J113:J$127)</f>
        <v>259.86590226124412</v>
      </c>
      <c r="L113" s="16">
        <f t="shared" si="41"/>
        <v>2.4329381507394214</v>
      </c>
      <c r="M113" s="16"/>
      <c r="N113" s="20">
        <v>99</v>
      </c>
      <c r="O113" s="6">
        <f t="shared" si="35"/>
        <v>99</v>
      </c>
      <c r="P113" s="6">
        <f t="shared" si="30"/>
        <v>758.63912049881287</v>
      </c>
      <c r="Q113" s="6">
        <f t="shared" si="31"/>
        <v>758.63912049881287</v>
      </c>
      <c r="R113" s="5">
        <f t="shared" si="32"/>
        <v>758.63912049881287</v>
      </c>
      <c r="S113" s="5">
        <f t="shared" si="42"/>
        <v>81031.42263570668</v>
      </c>
      <c r="T113" s="20">
        <f>SUM(S113:$S$136)</f>
        <v>129139.06973479029</v>
      </c>
      <c r="U113" s="6">
        <f t="shared" si="43"/>
        <v>1.593691256234774</v>
      </c>
    </row>
    <row r="114" spans="1:21" x14ac:dyDescent="0.2">
      <c r="A114" s="13">
        <v>100</v>
      </c>
      <c r="B114" s="22">
        <f>Absterbeordnung!B108</f>
        <v>483.81105659444211</v>
      </c>
      <c r="C114" s="15">
        <f t="shared" si="36"/>
        <v>0.13803296719774574</v>
      </c>
      <c r="D114" s="14">
        <f t="shared" si="37"/>
        <v>66.781875704807334</v>
      </c>
      <c r="E114" s="14">
        <f>SUM(D114:$D$127)</f>
        <v>153.05434924981009</v>
      </c>
      <c r="F114" s="16">
        <f t="shared" si="38"/>
        <v>2.2918546032811173</v>
      </c>
      <c r="G114" s="5"/>
      <c r="H114" s="14">
        <f t="shared" si="26"/>
        <v>483.81105659444211</v>
      </c>
      <c r="I114" s="15">
        <f t="shared" si="39"/>
        <v>0.13803296719774574</v>
      </c>
      <c r="J114" s="14">
        <f t="shared" si="40"/>
        <v>66.781875704807334</v>
      </c>
      <c r="K114" s="14">
        <f>SUM($J114:J$127)</f>
        <v>153.05434924981009</v>
      </c>
      <c r="L114" s="16">
        <f t="shared" si="41"/>
        <v>2.2918546032811173</v>
      </c>
      <c r="M114" s="16"/>
      <c r="N114" s="20">
        <v>100</v>
      </c>
      <c r="O114" s="6">
        <f t="shared" si="35"/>
        <v>100</v>
      </c>
      <c r="P114" s="6">
        <f t="shared" si="30"/>
        <v>483.81105659444211</v>
      </c>
      <c r="Q114" s="6">
        <f t="shared" si="31"/>
        <v>483.81105659444211</v>
      </c>
      <c r="R114" s="5">
        <f t="shared" si="32"/>
        <v>483.81105659444211</v>
      </c>
      <c r="S114" s="5">
        <f t="shared" si="42"/>
        <v>32309.80984610154</v>
      </c>
      <c r="T114" s="20">
        <f>SUM(S114:$S$136)</f>
        <v>48107.647099083602</v>
      </c>
      <c r="U114" s="6">
        <f t="shared" si="43"/>
        <v>1.4889486297886154</v>
      </c>
    </row>
    <row r="115" spans="1:21" x14ac:dyDescent="0.2">
      <c r="A115" s="13">
        <v>101</v>
      </c>
      <c r="B115" s="22">
        <f>Absterbeordnung!B109</f>
        <v>277.04987483713984</v>
      </c>
      <c r="C115" s="15">
        <f t="shared" si="36"/>
        <v>0.13532643842916248</v>
      </c>
      <c r="D115" s="14">
        <f t="shared" si="37"/>
        <v>37.492172828955376</v>
      </c>
      <c r="E115" s="14">
        <f>SUM(D115:$D$127)</f>
        <v>86.272473545002754</v>
      </c>
      <c r="F115" s="16">
        <f t="shared" si="38"/>
        <v>2.3010795863603333</v>
      </c>
      <c r="G115" s="5"/>
      <c r="H115" s="14">
        <f t="shared" si="26"/>
        <v>277.04987483713984</v>
      </c>
      <c r="I115" s="15">
        <f t="shared" si="39"/>
        <v>0.13532643842916248</v>
      </c>
      <c r="J115" s="14">
        <f t="shared" si="40"/>
        <v>37.492172828955376</v>
      </c>
      <c r="K115" s="14">
        <f>SUM($J115:J$127)</f>
        <v>86.272473545002754</v>
      </c>
      <c r="L115" s="16">
        <f t="shared" si="41"/>
        <v>2.3010795863603333</v>
      </c>
      <c r="M115" s="16"/>
      <c r="N115" s="20">
        <v>101</v>
      </c>
      <c r="O115" s="6">
        <f t="shared" si="35"/>
        <v>101</v>
      </c>
      <c r="P115" s="6">
        <f t="shared" si="30"/>
        <v>277.04987483713984</v>
      </c>
      <c r="Q115" s="6">
        <f t="shared" si="31"/>
        <v>277.04987483713984</v>
      </c>
      <c r="R115" s="5">
        <f t="shared" si="32"/>
        <v>277.04987483713984</v>
      </c>
      <c r="S115" s="5">
        <f t="shared" si="42"/>
        <v>10387.201789634502</v>
      </c>
      <c r="T115" s="20">
        <f>SUM(S115:$S$136)</f>
        <v>15797.837252982077</v>
      </c>
      <c r="U115" s="6">
        <f t="shared" si="43"/>
        <v>1.5208944211276327</v>
      </c>
    </row>
    <row r="116" spans="1:21" x14ac:dyDescent="0.2">
      <c r="A116" s="21">
        <v>102</v>
      </c>
      <c r="B116" s="22">
        <f>Absterbeordnung!B110</f>
        <v>166.39859564920016</v>
      </c>
      <c r="C116" s="15">
        <f t="shared" si="36"/>
        <v>0.13267297885212007</v>
      </c>
      <c r="D116" s="14">
        <f t="shared" si="37"/>
        <v>22.07659736158881</v>
      </c>
      <c r="E116" s="14">
        <f>SUM(D116:$D$127)</f>
        <v>48.780300716047385</v>
      </c>
      <c r="F116" s="16">
        <f t="shared" si="38"/>
        <v>2.2095932591913141</v>
      </c>
      <c r="G116" s="5"/>
      <c r="H116" s="14">
        <f t="shared" si="26"/>
        <v>166.39859564920016</v>
      </c>
      <c r="I116" s="15">
        <f t="shared" si="39"/>
        <v>0.13267297885212007</v>
      </c>
      <c r="J116" s="14">
        <f t="shared" si="40"/>
        <v>22.07659736158881</v>
      </c>
      <c r="K116" s="14">
        <f>SUM($J116:J$127)</f>
        <v>48.780300716047385</v>
      </c>
      <c r="L116" s="16">
        <f t="shared" si="41"/>
        <v>2.2095932591913141</v>
      </c>
      <c r="M116" s="16"/>
      <c r="N116" s="6">
        <v>102</v>
      </c>
      <c r="O116" s="6">
        <f t="shared" si="35"/>
        <v>102</v>
      </c>
      <c r="P116" s="6">
        <f t="shared" si="30"/>
        <v>166.39859564920016</v>
      </c>
      <c r="Q116" s="6">
        <f t="shared" si="31"/>
        <v>166.39859564920016</v>
      </c>
      <c r="R116" s="5">
        <f t="shared" si="32"/>
        <v>166.39859564920016</v>
      </c>
      <c r="S116" s="5">
        <f t="shared" si="42"/>
        <v>3673.5147976812154</v>
      </c>
      <c r="T116" s="20">
        <f>SUM(S116:$S$136)</f>
        <v>5410.6354633475776</v>
      </c>
      <c r="U116" s="6">
        <f t="shared" si="43"/>
        <v>1.4728770023637476</v>
      </c>
    </row>
    <row r="117" spans="1:21" x14ac:dyDescent="0.2">
      <c r="A117" s="21">
        <v>103</v>
      </c>
      <c r="B117" s="22">
        <f>Absterbeordnung!B111</f>
        <v>96.671236578339219</v>
      </c>
      <c r="C117" s="15">
        <f t="shared" si="36"/>
        <v>0.13007154789423539</v>
      </c>
      <c r="D117" s="14">
        <f t="shared" si="37"/>
        <v>12.57417737859441</v>
      </c>
      <c r="E117" s="14">
        <f>SUM(D117:$D$127)</f>
        <v>26.703703354458561</v>
      </c>
      <c r="F117" s="16">
        <f t="shared" si="38"/>
        <v>2.1236938648501558</v>
      </c>
      <c r="G117" s="5"/>
      <c r="H117" s="14">
        <f t="shared" si="26"/>
        <v>96.671236578339219</v>
      </c>
      <c r="I117" s="15">
        <f t="shared" si="39"/>
        <v>0.13007154789423539</v>
      </c>
      <c r="J117" s="14">
        <f t="shared" si="40"/>
        <v>12.57417737859441</v>
      </c>
      <c r="K117" s="14">
        <f>SUM($J117:J$127)</f>
        <v>26.703703354458561</v>
      </c>
      <c r="L117" s="16">
        <f t="shared" si="41"/>
        <v>2.1236938648501558</v>
      </c>
      <c r="M117" s="16"/>
      <c r="N117" s="6">
        <v>103</v>
      </c>
      <c r="O117" s="6">
        <f t="shared" si="35"/>
        <v>103</v>
      </c>
      <c r="P117" s="6">
        <f t="shared" si="30"/>
        <v>96.671236578339219</v>
      </c>
      <c r="Q117" s="6">
        <f t="shared" si="31"/>
        <v>96.671236578339219</v>
      </c>
      <c r="R117" s="5">
        <f t="shared" si="32"/>
        <v>96.671236578339219</v>
      </c>
      <c r="S117" s="5">
        <f t="shared" si="42"/>
        <v>1215.5612761441016</v>
      </c>
      <c r="T117" s="20">
        <f>SUM(S117:$S$136)</f>
        <v>1737.1206656663596</v>
      </c>
      <c r="U117" s="6">
        <f t="shared" si="43"/>
        <v>1.4290687765052072</v>
      </c>
    </row>
    <row r="118" spans="1:21" x14ac:dyDescent="0.2">
      <c r="A118" s="21">
        <v>104</v>
      </c>
      <c r="B118" s="22">
        <f>Absterbeordnung!B112</f>
        <v>54.262128689364744</v>
      </c>
      <c r="C118" s="15">
        <f t="shared" si="36"/>
        <v>0.12752112538650526</v>
      </c>
      <c r="D118" s="14">
        <f t="shared" si="37"/>
        <v>6.9195677163351661</v>
      </c>
      <c r="E118" s="14">
        <f>SUM(D118:$D$127)</f>
        <v>14.129525975864155</v>
      </c>
      <c r="F118" s="16">
        <f t="shared" si="38"/>
        <v>2.0419665729274232</v>
      </c>
      <c r="G118" s="5"/>
      <c r="H118" s="14">
        <f t="shared" si="26"/>
        <v>54.262128689364744</v>
      </c>
      <c r="I118" s="15">
        <f t="shared" si="39"/>
        <v>0.12752112538650526</v>
      </c>
      <c r="J118" s="14">
        <f t="shared" si="40"/>
        <v>6.9195677163351661</v>
      </c>
      <c r="K118" s="14">
        <f>SUM($J118:J$127)</f>
        <v>14.129525975864155</v>
      </c>
      <c r="L118" s="16">
        <f t="shared" si="41"/>
        <v>2.0419665729274232</v>
      </c>
      <c r="M118" s="16"/>
      <c r="N118" s="6">
        <v>104</v>
      </c>
      <c r="O118" s="6">
        <f t="shared" si="35"/>
        <v>104</v>
      </c>
      <c r="P118" s="6">
        <f t="shared" si="30"/>
        <v>54.262128689364744</v>
      </c>
      <c r="Q118" s="6">
        <f t="shared" si="31"/>
        <v>54.262128689364744</v>
      </c>
      <c r="R118" s="5">
        <f t="shared" si="32"/>
        <v>54.262128689364744</v>
      </c>
      <c r="S118" s="5">
        <f t="shared" si="42"/>
        <v>375.47047389855248</v>
      </c>
      <c r="T118" s="20">
        <f>SUM(S118:$S$136)</f>
        <v>521.55938952225779</v>
      </c>
      <c r="U118" s="6">
        <f t="shared" si="43"/>
        <v>1.389082300152253</v>
      </c>
    </row>
    <row r="119" spans="1:21" x14ac:dyDescent="0.2">
      <c r="A119" s="21">
        <v>105</v>
      </c>
      <c r="B119" s="22">
        <f>Absterbeordnung!B113</f>
        <v>29.393028299181115</v>
      </c>
      <c r="C119" s="15">
        <f t="shared" si="36"/>
        <v>0.12502071116324046</v>
      </c>
      <c r="D119" s="14">
        <f t="shared" si="37"/>
        <v>3.6747373012048752</v>
      </c>
      <c r="E119" s="14">
        <f>SUM(D119:$D$127)</f>
        <v>7.2099582595289879</v>
      </c>
      <c r="F119" s="16">
        <f t="shared" si="38"/>
        <v>1.9620336553486373</v>
      </c>
      <c r="G119" s="5"/>
      <c r="H119" s="14">
        <f t="shared" si="26"/>
        <v>29.393028299181115</v>
      </c>
      <c r="I119" s="15">
        <f t="shared" si="39"/>
        <v>0.12502071116324046</v>
      </c>
      <c r="J119" s="14">
        <f t="shared" si="40"/>
        <v>3.6747373012048752</v>
      </c>
      <c r="K119" s="14">
        <f>SUM($J119:J$127)</f>
        <v>7.2099582595289879</v>
      </c>
      <c r="L119" s="16">
        <f t="shared" si="41"/>
        <v>1.9620336553486373</v>
      </c>
      <c r="M119" s="16"/>
      <c r="N119" s="6">
        <v>105</v>
      </c>
      <c r="O119" s="6">
        <f t="shared" si="35"/>
        <v>105</v>
      </c>
      <c r="P119" s="6">
        <f t="shared" si="30"/>
        <v>29.393028299181115</v>
      </c>
      <c r="Q119" s="6">
        <f t="shared" si="31"/>
        <v>29.393028299181115</v>
      </c>
      <c r="R119" s="5">
        <f t="shared" si="32"/>
        <v>29.393028299181115</v>
      </c>
      <c r="S119" s="5">
        <f t="shared" si="42"/>
        <v>108.01165748637132</v>
      </c>
      <c r="T119" s="20">
        <f>SUM(S119:$S$136)</f>
        <v>146.0889156237055</v>
      </c>
      <c r="U119" s="6">
        <f t="shared" si="43"/>
        <v>1.3525291530883015</v>
      </c>
    </row>
    <row r="120" spans="1:21" x14ac:dyDescent="0.2">
      <c r="A120" s="21">
        <v>106</v>
      </c>
      <c r="B120" s="22">
        <f>Absterbeordnung!B114</f>
        <v>15.347435191079198</v>
      </c>
      <c r="C120" s="15">
        <f t="shared" si="36"/>
        <v>0.12256932466984359</v>
      </c>
      <c r="D120" s="14">
        <f t="shared" si="37"/>
        <v>1.8811247667847693</v>
      </c>
      <c r="E120" s="14">
        <f>SUM(D120:$D$127)</f>
        <v>3.5352209583241136</v>
      </c>
      <c r="F120" s="16">
        <f t="shared" si="38"/>
        <v>1.8793123245974463</v>
      </c>
      <c r="G120" s="5"/>
      <c r="H120" s="14">
        <f t="shared" si="26"/>
        <v>15.347435191079198</v>
      </c>
      <c r="I120" s="15">
        <f t="shared" si="39"/>
        <v>0.12256932466984359</v>
      </c>
      <c r="J120" s="14">
        <f t="shared" si="40"/>
        <v>1.8811247667847693</v>
      </c>
      <c r="K120" s="14">
        <f>SUM($J120:J$127)</f>
        <v>3.5352209583241136</v>
      </c>
      <c r="L120" s="16">
        <f t="shared" si="41"/>
        <v>1.8793123245974463</v>
      </c>
      <c r="M120" s="16"/>
      <c r="N120" s="6">
        <v>106</v>
      </c>
      <c r="O120" s="6">
        <f t="shared" si="35"/>
        <v>106</v>
      </c>
      <c r="P120" s="6">
        <f t="shared" si="30"/>
        <v>15.347435191079198</v>
      </c>
      <c r="Q120" s="6">
        <f t="shared" si="31"/>
        <v>15.347435191079198</v>
      </c>
      <c r="R120" s="5">
        <f t="shared" si="32"/>
        <v>15.347435191079198</v>
      </c>
      <c r="S120" s="5">
        <f t="shared" si="42"/>
        <v>28.870440444563215</v>
      </c>
      <c r="T120" s="20">
        <f>SUM(S120:$S$136)</f>
        <v>38.077258137334162</v>
      </c>
      <c r="U120" s="6">
        <f t="shared" si="43"/>
        <v>1.3189011858149446</v>
      </c>
    </row>
    <row r="121" spans="1:21" x14ac:dyDescent="0.2">
      <c r="A121" s="21">
        <v>107</v>
      </c>
      <c r="B121" s="22">
        <f>Absterbeordnung!B115</f>
        <v>7.7155567493638424</v>
      </c>
      <c r="C121" s="15">
        <f t="shared" si="36"/>
        <v>0.12016600457827803</v>
      </c>
      <c r="D121" s="14">
        <f t="shared" si="37"/>
        <v>0.92714762766801939</v>
      </c>
      <c r="E121" s="14">
        <f>SUM(D121:$D$127)</f>
        <v>1.6540961915393444</v>
      </c>
      <c r="F121" s="16">
        <f t="shared" si="38"/>
        <v>1.7840699174302597</v>
      </c>
      <c r="G121" s="5"/>
      <c r="H121" s="14">
        <f t="shared" si="26"/>
        <v>7.7155567493638424</v>
      </c>
      <c r="I121" s="15">
        <f t="shared" si="39"/>
        <v>0.12016600457827803</v>
      </c>
      <c r="J121" s="14">
        <f t="shared" si="40"/>
        <v>0.92714762766801939</v>
      </c>
      <c r="K121" s="14">
        <f>SUM($J121:J$127)</f>
        <v>1.6540961915393444</v>
      </c>
      <c r="L121" s="16">
        <f t="shared" si="41"/>
        <v>1.7840699174302597</v>
      </c>
      <c r="M121" s="16"/>
      <c r="N121" s="6">
        <v>107</v>
      </c>
      <c r="O121" s="6">
        <f t="shared" si="35"/>
        <v>107</v>
      </c>
      <c r="P121" s="6">
        <f t="shared" si="30"/>
        <v>7.7155567493638424</v>
      </c>
      <c r="Q121" s="6">
        <f t="shared" si="31"/>
        <v>7.7155567493638424</v>
      </c>
      <c r="R121" s="5">
        <f t="shared" si="32"/>
        <v>7.7155567493638424</v>
      </c>
      <c r="S121" s="5">
        <f t="shared" si="42"/>
        <v>7.1534601363106622</v>
      </c>
      <c r="T121" s="20">
        <f>SUM(S121:$S$136)</f>
        <v>9.2068176927709438</v>
      </c>
      <c r="U121" s="6">
        <f t="shared" si="43"/>
        <v>1.2870439643659333</v>
      </c>
    </row>
    <row r="122" spans="1:21" x14ac:dyDescent="0.2">
      <c r="A122" s="21">
        <v>108</v>
      </c>
      <c r="B122" s="22">
        <f>Absterbeordnung!B116</f>
        <v>3.7302224805735333</v>
      </c>
      <c r="C122" s="15">
        <f t="shared" si="36"/>
        <v>0.11780980841007649</v>
      </c>
      <c r="D122" s="14">
        <f t="shared" si="37"/>
        <v>0.43945679576332825</v>
      </c>
      <c r="E122" s="14">
        <f>SUM(D122:$D$127)</f>
        <v>0.72694856387132489</v>
      </c>
      <c r="F122" s="16">
        <f t="shared" si="38"/>
        <v>1.6541980255616</v>
      </c>
      <c r="G122" s="5"/>
      <c r="H122" s="14">
        <f t="shared" si="26"/>
        <v>3.7302224805735333</v>
      </c>
      <c r="I122" s="15">
        <f t="shared" si="39"/>
        <v>0.11780980841007649</v>
      </c>
      <c r="J122" s="14">
        <f t="shared" si="40"/>
        <v>0.43945679576332825</v>
      </c>
      <c r="K122" s="14">
        <f>SUM($J122:J$127)</f>
        <v>0.72694856387132489</v>
      </c>
      <c r="L122" s="16">
        <f t="shared" si="41"/>
        <v>1.6541980255616</v>
      </c>
      <c r="M122" s="16"/>
      <c r="N122" s="6">
        <v>108</v>
      </c>
      <c r="O122" s="6">
        <f t="shared" si="35"/>
        <v>108</v>
      </c>
      <c r="P122" s="6">
        <f t="shared" si="30"/>
        <v>3.7302224805735333</v>
      </c>
      <c r="Q122" s="6">
        <f t="shared" si="31"/>
        <v>3.7302224805735333</v>
      </c>
      <c r="R122" s="5">
        <f t="shared" si="32"/>
        <v>3.7302224805735333</v>
      </c>
      <c r="S122" s="5">
        <f t="shared" si="42"/>
        <v>1.6392716187971788</v>
      </c>
      <c r="T122" s="20">
        <f>SUM(S122:$S$136)</f>
        <v>2.0533575564602811</v>
      </c>
      <c r="U122" s="6">
        <f t="shared" si="43"/>
        <v>1.2526036154807214</v>
      </c>
    </row>
    <row r="123" spans="1:21" x14ac:dyDescent="0.2">
      <c r="A123" s="21">
        <v>109</v>
      </c>
      <c r="B123" s="22">
        <f>Absterbeordnung!B117</f>
        <v>1.7323443360844379</v>
      </c>
      <c r="C123" s="15">
        <f t="shared" si="36"/>
        <v>0.11549981216674166</v>
      </c>
      <c r="D123" s="14">
        <f t="shared" si="37"/>
        <v>0.20008544542587137</v>
      </c>
      <c r="E123" s="14">
        <f>SUM(D123:$D$127)</f>
        <v>0.2874917681079967</v>
      </c>
      <c r="F123" s="16">
        <f t="shared" si="38"/>
        <v>1.4368449813832564</v>
      </c>
      <c r="G123" s="5"/>
      <c r="H123" s="14">
        <f t="shared" si="26"/>
        <v>1.7323443360844379</v>
      </c>
      <c r="I123" s="15">
        <f t="shared" si="39"/>
        <v>0.11549981216674166</v>
      </c>
      <c r="J123" s="14">
        <f t="shared" si="40"/>
        <v>0.20008544542587137</v>
      </c>
      <c r="K123" s="14">
        <f>SUM($J123:J$127)</f>
        <v>0.2874917681079967</v>
      </c>
      <c r="L123" s="16">
        <f t="shared" si="41"/>
        <v>1.4368449813832564</v>
      </c>
      <c r="M123" s="16"/>
      <c r="N123" s="6">
        <v>109</v>
      </c>
      <c r="O123" s="6">
        <f t="shared" si="35"/>
        <v>109</v>
      </c>
      <c r="P123" s="6">
        <f t="shared" si="30"/>
        <v>1.7323443360844379</v>
      </c>
      <c r="Q123" s="6">
        <f t="shared" si="31"/>
        <v>1.7323443360844379</v>
      </c>
      <c r="R123" s="5">
        <f t="shared" si="32"/>
        <v>1.7323443360844379</v>
      </c>
      <c r="S123" s="5">
        <f t="shared" si="42"/>
        <v>0.34661688811644015</v>
      </c>
      <c r="T123" s="20">
        <f>SUM(S123:$S$136)</f>
        <v>0.4140859376631022</v>
      </c>
      <c r="U123" s="6">
        <f t="shared" si="43"/>
        <v>1.1946502085149324</v>
      </c>
    </row>
    <row r="124" spans="1:21" x14ac:dyDescent="0.2">
      <c r="A124" s="21">
        <v>110</v>
      </c>
      <c r="B124" s="22">
        <f>Absterbeordnung!B118</f>
        <v>0.77190124783111969</v>
      </c>
      <c r="C124" s="15">
        <f t="shared" si="36"/>
        <v>0.11323510996739378</v>
      </c>
      <c r="D124" s="14">
        <f t="shared" si="37"/>
        <v>8.7406322682125309E-2</v>
      </c>
      <c r="E124" s="14">
        <f>SUM(D124:$D$127)</f>
        <v>8.7406322682125309E-2</v>
      </c>
      <c r="F124" s="16">
        <f t="shared" si="38"/>
        <v>1</v>
      </c>
      <c r="G124" s="5"/>
      <c r="H124" s="14">
        <f t="shared" si="26"/>
        <v>0.77190124783111969</v>
      </c>
      <c r="I124" s="15">
        <f t="shared" si="39"/>
        <v>0.11323510996739378</v>
      </c>
      <c r="J124" s="14">
        <f t="shared" si="40"/>
        <v>8.7406322682125309E-2</v>
      </c>
      <c r="K124" s="14">
        <f>SUM($J124:J$127)</f>
        <v>8.7406322682125309E-2</v>
      </c>
      <c r="L124" s="16">
        <f t="shared" si="41"/>
        <v>1</v>
      </c>
      <c r="M124" s="16"/>
      <c r="N124" s="6">
        <v>110</v>
      </c>
      <c r="O124" s="6">
        <f t="shared" si="35"/>
        <v>110</v>
      </c>
      <c r="P124" s="6">
        <f t="shared" si="30"/>
        <v>0.77190124783111969</v>
      </c>
      <c r="Q124" s="6">
        <f t="shared" si="31"/>
        <v>0.77190124783111969</v>
      </c>
      <c r="R124" s="5">
        <f t="shared" si="32"/>
        <v>0.77190124783111969</v>
      </c>
      <c r="S124" s="5">
        <f t="shared" si="42"/>
        <v>6.7469049546662024E-2</v>
      </c>
      <c r="T124" s="20">
        <f>SUM(S124:$S$136)</f>
        <v>6.7469049546662024E-2</v>
      </c>
      <c r="U124" s="6">
        <f t="shared" si="43"/>
        <v>1</v>
      </c>
    </row>
    <row r="125" spans="1:21" x14ac:dyDescent="0.2">
      <c r="A125" s="21">
        <v>111</v>
      </c>
      <c r="B125" s="22">
        <f>Absterbeordnung!B119</f>
        <v>0</v>
      </c>
      <c r="C125" s="15">
        <f t="shared" si="36"/>
        <v>0.11101481369352335</v>
      </c>
      <c r="D125" s="14">
        <f t="shared" si="37"/>
        <v>0</v>
      </c>
      <c r="E125" s="14">
        <f>SUM(D125:$D$127)</f>
        <v>0</v>
      </c>
      <c r="F125" s="16" t="e">
        <f t="shared" si="38"/>
        <v>#DIV/0!</v>
      </c>
      <c r="G125" s="25"/>
      <c r="H125" s="14">
        <f t="shared" si="26"/>
        <v>0</v>
      </c>
      <c r="I125" s="15">
        <f t="shared" si="39"/>
        <v>0.11101481369352335</v>
      </c>
      <c r="J125" s="14">
        <f t="shared" si="40"/>
        <v>0</v>
      </c>
      <c r="K125" s="14">
        <f>SUM($J125:J$127)</f>
        <v>0</v>
      </c>
      <c r="L125" s="16" t="e">
        <f t="shared" si="41"/>
        <v>#DIV/0!</v>
      </c>
      <c r="M125" s="16"/>
      <c r="N125" s="6">
        <v>111</v>
      </c>
      <c r="O125" s="6">
        <f t="shared" si="35"/>
        <v>111</v>
      </c>
      <c r="P125" s="6">
        <f t="shared" si="30"/>
        <v>0</v>
      </c>
      <c r="Q125" s="6">
        <f t="shared" si="31"/>
        <v>0</v>
      </c>
      <c r="R125" s="5">
        <f t="shared" si="32"/>
        <v>0</v>
      </c>
      <c r="S125" s="5">
        <f t="shared" si="42"/>
        <v>0</v>
      </c>
      <c r="T125" s="20">
        <f>SUM(S125:$S$136)</f>
        <v>0</v>
      </c>
      <c r="U125" s="6" t="e">
        <f t="shared" si="43"/>
        <v>#DIV/0!</v>
      </c>
    </row>
    <row r="126" spans="1:21" x14ac:dyDescent="0.2">
      <c r="A126" s="21">
        <v>112</v>
      </c>
      <c r="B126" s="22">
        <f>Absterbeordnung!B120</f>
        <v>0</v>
      </c>
      <c r="C126" s="15">
        <f t="shared" si="36"/>
        <v>0.10883805264070914</v>
      </c>
      <c r="D126" s="14">
        <f t="shared" si="37"/>
        <v>0</v>
      </c>
      <c r="E126" s="14">
        <f>SUM(D126:$D$127)</f>
        <v>0</v>
      </c>
      <c r="F126" s="16" t="e">
        <f t="shared" si="38"/>
        <v>#DIV/0!</v>
      </c>
      <c r="G126" s="5"/>
      <c r="H126" s="14">
        <f t="shared" si="26"/>
        <v>0</v>
      </c>
      <c r="I126" s="15">
        <f t="shared" si="39"/>
        <v>0.10883805264070914</v>
      </c>
      <c r="J126" s="14">
        <f t="shared" si="40"/>
        <v>0</v>
      </c>
      <c r="K126" s="14">
        <f>SUM($J126:J$127)</f>
        <v>0</v>
      </c>
      <c r="L126" s="16" t="e">
        <f t="shared" si="41"/>
        <v>#DIV/0!</v>
      </c>
      <c r="M126" s="16"/>
      <c r="N126" s="6">
        <v>112</v>
      </c>
      <c r="O126" s="6">
        <f t="shared" si="35"/>
        <v>112</v>
      </c>
      <c r="P126" s="6">
        <f t="shared" si="30"/>
        <v>0</v>
      </c>
      <c r="Q126" s="6">
        <f t="shared" si="31"/>
        <v>0</v>
      </c>
      <c r="R126" s="5">
        <f t="shared" si="32"/>
        <v>0</v>
      </c>
      <c r="S126" s="5">
        <f t="shared" si="42"/>
        <v>0</v>
      </c>
      <c r="T126" s="20">
        <f>SUM(S126:$S$136)</f>
        <v>0</v>
      </c>
      <c r="U126" s="6" t="e">
        <f t="shared" si="43"/>
        <v>#DIV/0!</v>
      </c>
    </row>
    <row r="127" spans="1:21" x14ac:dyDescent="0.2">
      <c r="A127" s="26">
        <v>113</v>
      </c>
      <c r="B127" s="22">
        <f>Absterbeordnung!B121</f>
        <v>0</v>
      </c>
      <c r="C127" s="15">
        <f t="shared" si="36"/>
        <v>0.10670397317716583</v>
      </c>
      <c r="D127" s="14">
        <f t="shared" si="37"/>
        <v>0</v>
      </c>
      <c r="E127" s="14">
        <f>SUM(D127:$D$127)</f>
        <v>0</v>
      </c>
      <c r="F127" s="16" t="e">
        <f t="shared" si="38"/>
        <v>#DIV/0!</v>
      </c>
      <c r="G127" s="27"/>
      <c r="H127" s="14">
        <f t="shared" si="26"/>
        <v>0</v>
      </c>
      <c r="I127" s="15">
        <f t="shared" si="39"/>
        <v>0.10670397317716583</v>
      </c>
      <c r="J127" s="14">
        <f t="shared" si="40"/>
        <v>0</v>
      </c>
      <c r="K127" s="14">
        <f>SUM($J127:J$127)</f>
        <v>0</v>
      </c>
      <c r="L127" s="16" t="e">
        <f t="shared" si="41"/>
        <v>#DIV/0!</v>
      </c>
      <c r="M127" s="16"/>
      <c r="N127" s="28">
        <v>113</v>
      </c>
      <c r="O127" s="6">
        <f t="shared" si="35"/>
        <v>113</v>
      </c>
      <c r="P127" s="6">
        <f t="shared" si="30"/>
        <v>0</v>
      </c>
      <c r="Q127" s="6">
        <f t="shared" si="31"/>
        <v>0</v>
      </c>
      <c r="R127" s="5">
        <f t="shared" si="32"/>
        <v>0</v>
      </c>
      <c r="S127" s="5">
        <f t="shared" si="42"/>
        <v>0</v>
      </c>
      <c r="T127" s="20">
        <f>SUM(S127:$S$136)</f>
        <v>0</v>
      </c>
      <c r="U127" s="6" t="e">
        <f t="shared" si="43"/>
        <v>#DIV/0!</v>
      </c>
    </row>
    <row r="128" spans="1:21" x14ac:dyDescent="0.2">
      <c r="A128" s="26">
        <v>114</v>
      </c>
      <c r="B128" s="22">
        <f>Absterbeordnung!B122</f>
        <v>0</v>
      </c>
      <c r="C128" s="15">
        <f t="shared" ref="C128:C136" si="44">1/(((1+($B$5/100))^A128))</f>
        <v>0.10461173840898609</v>
      </c>
      <c r="D128" s="14">
        <f t="shared" ref="D128:D136" si="45">B128*C128</f>
        <v>0</v>
      </c>
      <c r="E128" s="14">
        <f>SUM(D$127:$D128)</f>
        <v>0</v>
      </c>
      <c r="F128" s="16" t="e">
        <f t="shared" ref="F128:F136" si="46">E128/D128</f>
        <v>#DIV/0!</v>
      </c>
      <c r="G128" s="27"/>
      <c r="H128" s="14">
        <f t="shared" ref="H128:H136" si="47">B128</f>
        <v>0</v>
      </c>
      <c r="I128" s="15">
        <f t="shared" ref="I128:I136" si="48">1/(((1+($B$5/100))^A128))</f>
        <v>0.10461173840898609</v>
      </c>
      <c r="J128" s="14">
        <f t="shared" ref="J128:J136" si="49">H128*I128</f>
        <v>0</v>
      </c>
      <c r="K128" s="14">
        <f>SUM($J$127:J128)</f>
        <v>0</v>
      </c>
      <c r="L128" s="16" t="e">
        <f t="shared" ref="L128:L136" si="50">K128/J128</f>
        <v>#DIV/0!</v>
      </c>
      <c r="M128" s="16"/>
      <c r="N128" s="6">
        <v>114</v>
      </c>
      <c r="O128" s="6">
        <f t="shared" si="35"/>
        <v>114</v>
      </c>
      <c r="P128" s="6">
        <f t="shared" ref="P128:P136" si="51">B128</f>
        <v>0</v>
      </c>
      <c r="Q128" s="6">
        <f t="shared" ref="Q128:Q136" si="52">B128</f>
        <v>0</v>
      </c>
      <c r="R128" s="5">
        <f t="shared" si="32"/>
        <v>0</v>
      </c>
      <c r="S128" s="5">
        <f t="shared" si="42"/>
        <v>0</v>
      </c>
      <c r="T128" s="20">
        <f>SUM(S128:$S$136)</f>
        <v>0</v>
      </c>
      <c r="U128" s="6" t="e">
        <f t="shared" ref="U128:U136" si="53">T128/S128</f>
        <v>#DIV/0!</v>
      </c>
    </row>
    <row r="129" spans="1:21" x14ac:dyDescent="0.2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0</v>
      </c>
      <c r="F129" s="16" t="e">
        <f t="shared" si="46"/>
        <v>#DIV/0!</v>
      </c>
      <c r="G129" s="27"/>
      <c r="H129" s="14">
        <f t="shared" si="47"/>
        <v>0</v>
      </c>
      <c r="I129" s="15">
        <f t="shared" si="48"/>
        <v>0.10256052785194716</v>
      </c>
      <c r="J129" s="14">
        <f t="shared" si="49"/>
        <v>0</v>
      </c>
      <c r="K129" s="14">
        <f>SUM($J$127:J129)</f>
        <v>0</v>
      </c>
      <c r="L129" s="16" t="e">
        <f t="shared" si="50"/>
        <v>#DIV/0!</v>
      </c>
      <c r="M129" s="16"/>
      <c r="N129" s="6">
        <v>115</v>
      </c>
      <c r="O129" s="6">
        <f t="shared" si="35"/>
        <v>115</v>
      </c>
      <c r="P129" s="6">
        <f t="shared" si="51"/>
        <v>0</v>
      </c>
      <c r="Q129" s="6">
        <f t="shared" si="52"/>
        <v>0</v>
      </c>
      <c r="R129" s="5">
        <f t="shared" si="32"/>
        <v>0</v>
      </c>
      <c r="S129" s="5">
        <f t="shared" si="42"/>
        <v>0</v>
      </c>
      <c r="T129" s="20">
        <f>SUM(S129:$S$136)</f>
        <v>0</v>
      </c>
      <c r="U129" s="6" t="e">
        <f t="shared" si="53"/>
        <v>#DIV/0!</v>
      </c>
    </row>
    <row r="130" spans="1:21" x14ac:dyDescent="0.2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0</v>
      </c>
      <c r="F130" s="16" t="e">
        <f t="shared" si="46"/>
        <v>#DIV/0!</v>
      </c>
      <c r="G130" s="27"/>
      <c r="H130" s="14">
        <f t="shared" si="47"/>
        <v>0</v>
      </c>
      <c r="I130" s="15">
        <f t="shared" si="48"/>
        <v>0.1005495371097521</v>
      </c>
      <c r="J130" s="14">
        <f t="shared" si="49"/>
        <v>0</v>
      </c>
      <c r="K130" s="14">
        <f>SUM($J$127:J130)</f>
        <v>0</v>
      </c>
      <c r="L130" s="16" t="e">
        <f t="shared" si="50"/>
        <v>#DIV/0!</v>
      </c>
      <c r="M130" s="16"/>
      <c r="N130" s="28">
        <v>116</v>
      </c>
      <c r="O130" s="6">
        <f t="shared" si="35"/>
        <v>116</v>
      </c>
      <c r="P130" s="6">
        <f t="shared" si="51"/>
        <v>0</v>
      </c>
      <c r="Q130" s="6">
        <f t="shared" si="52"/>
        <v>0</v>
      </c>
      <c r="R130" s="5">
        <f t="shared" si="32"/>
        <v>0</v>
      </c>
      <c r="S130" s="5">
        <f t="shared" si="42"/>
        <v>0</v>
      </c>
      <c r="T130" s="20">
        <f>SUM(S130:$S$136)</f>
        <v>0</v>
      </c>
      <c r="U130" s="6" t="e">
        <f t="shared" si="53"/>
        <v>#DIV/0!</v>
      </c>
    </row>
    <row r="131" spans="1:21" x14ac:dyDescent="0.2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0</v>
      </c>
      <c r="F131" s="16" t="e">
        <f t="shared" si="46"/>
        <v>#DIV/0!</v>
      </c>
      <c r="G131" s="27"/>
      <c r="H131" s="14">
        <f t="shared" si="47"/>
        <v>0</v>
      </c>
      <c r="I131" s="15">
        <f t="shared" si="48"/>
        <v>9.8577977558580526E-2</v>
      </c>
      <c r="J131" s="14">
        <f t="shared" si="49"/>
        <v>0</v>
      </c>
      <c r="K131" s="14">
        <f>SUM($J$127:J131)</f>
        <v>0</v>
      </c>
      <c r="L131" s="16" t="e">
        <f t="shared" si="50"/>
        <v>#DIV/0!</v>
      </c>
      <c r="M131" s="16"/>
      <c r="N131" s="6">
        <v>117</v>
      </c>
      <c r="O131" s="6">
        <f t="shared" si="35"/>
        <v>117</v>
      </c>
      <c r="P131" s="6">
        <f t="shared" si="51"/>
        <v>0</v>
      </c>
      <c r="Q131" s="6">
        <f t="shared" si="52"/>
        <v>0</v>
      </c>
      <c r="R131" s="5">
        <f t="shared" si="32"/>
        <v>0</v>
      </c>
      <c r="S131" s="5">
        <f t="shared" si="42"/>
        <v>0</v>
      </c>
      <c r="T131" s="20">
        <f>SUM(S131:$S$136)</f>
        <v>0</v>
      </c>
      <c r="U131" s="6" t="e">
        <f t="shared" si="53"/>
        <v>#DIV/0!</v>
      </c>
    </row>
    <row r="132" spans="1:21" x14ac:dyDescent="0.2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0</v>
      </c>
      <c r="F132" s="16" t="e">
        <f t="shared" si="46"/>
        <v>#DIV/0!</v>
      </c>
      <c r="G132" s="27"/>
      <c r="H132" s="14">
        <f t="shared" si="47"/>
        <v>0</v>
      </c>
      <c r="I132" s="15">
        <f t="shared" si="48"/>
        <v>9.6645076037824032E-2</v>
      </c>
      <c r="J132" s="14">
        <f t="shared" si="49"/>
        <v>0</v>
      </c>
      <c r="K132" s="14">
        <f>SUM($J$127:J132)</f>
        <v>0</v>
      </c>
      <c r="L132" s="16" t="e">
        <f t="shared" si="50"/>
        <v>#DIV/0!</v>
      </c>
      <c r="M132" s="16"/>
      <c r="N132" s="6">
        <v>118</v>
      </c>
      <c r="O132" s="6">
        <f t="shared" si="35"/>
        <v>118</v>
      </c>
      <c r="P132" s="6">
        <f t="shared" si="51"/>
        <v>0</v>
      </c>
      <c r="Q132" s="6">
        <f t="shared" si="52"/>
        <v>0</v>
      </c>
      <c r="R132" s="5">
        <f t="shared" si="32"/>
        <v>0</v>
      </c>
      <c r="S132" s="5">
        <f t="shared" si="42"/>
        <v>0</v>
      </c>
      <c r="T132" s="20">
        <f>SUM(S132:$S$136)</f>
        <v>0</v>
      </c>
      <c r="U132" s="6" t="e">
        <f t="shared" si="53"/>
        <v>#DIV/0!</v>
      </c>
    </row>
    <row r="133" spans="1:21" x14ac:dyDescent="0.2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0</v>
      </c>
      <c r="F133" s="16" t="e">
        <f t="shared" si="46"/>
        <v>#DIV/0!</v>
      </c>
      <c r="G133" s="27"/>
      <c r="H133" s="14">
        <f t="shared" si="47"/>
        <v>0</v>
      </c>
      <c r="I133" s="15">
        <f t="shared" si="48"/>
        <v>9.4750074546886331E-2</v>
      </c>
      <c r="J133" s="14">
        <f t="shared" si="49"/>
        <v>0</v>
      </c>
      <c r="K133" s="14">
        <f>SUM($J$127:J133)</f>
        <v>0</v>
      </c>
      <c r="L133" s="16" t="e">
        <f t="shared" si="50"/>
        <v>#DIV/0!</v>
      </c>
      <c r="M133" s="16"/>
      <c r="N133" s="28">
        <v>119</v>
      </c>
      <c r="O133" s="6">
        <f t="shared" si="35"/>
        <v>119</v>
      </c>
      <c r="P133" s="6">
        <f t="shared" si="51"/>
        <v>0</v>
      </c>
      <c r="Q133" s="6">
        <f t="shared" si="52"/>
        <v>0</v>
      </c>
      <c r="R133" s="5">
        <f t="shared" si="32"/>
        <v>0</v>
      </c>
      <c r="S133" s="5">
        <f t="shared" si="42"/>
        <v>0</v>
      </c>
      <c r="T133" s="20">
        <f>SUM(S133:$S$136)</f>
        <v>0</v>
      </c>
      <c r="U133" s="6" t="e">
        <f t="shared" si="53"/>
        <v>#DIV/0!</v>
      </c>
    </row>
    <row r="134" spans="1:21" x14ac:dyDescent="0.2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0</v>
      </c>
      <c r="F134" s="16" t="e">
        <f t="shared" si="46"/>
        <v>#DIV/0!</v>
      </c>
      <c r="G134" s="27"/>
      <c r="H134" s="14">
        <f t="shared" si="47"/>
        <v>0</v>
      </c>
      <c r="I134" s="15">
        <f t="shared" si="48"/>
        <v>9.2892229947927757E-2</v>
      </c>
      <c r="J134" s="14">
        <f t="shared" si="49"/>
        <v>0</v>
      </c>
      <c r="K134" s="14">
        <f>SUM($J$127:J134)</f>
        <v>0</v>
      </c>
      <c r="L134" s="16" t="e">
        <f t="shared" si="50"/>
        <v>#DIV/0!</v>
      </c>
      <c r="M134" s="16"/>
      <c r="N134" s="6">
        <v>120</v>
      </c>
      <c r="O134" s="6">
        <f t="shared" si="35"/>
        <v>120</v>
      </c>
      <c r="P134" s="6">
        <f t="shared" si="51"/>
        <v>0</v>
      </c>
      <c r="Q134" s="6">
        <f t="shared" si="52"/>
        <v>0</v>
      </c>
      <c r="R134" s="5">
        <f t="shared" si="32"/>
        <v>0</v>
      </c>
      <c r="S134" s="5">
        <f t="shared" si="42"/>
        <v>0</v>
      </c>
      <c r="T134" s="20">
        <f>SUM(S134:$S$136)</f>
        <v>0</v>
      </c>
      <c r="U134" s="6" t="e">
        <f t="shared" si="53"/>
        <v>#DIV/0!</v>
      </c>
    </row>
    <row r="135" spans="1:21" x14ac:dyDescent="0.2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0</v>
      </c>
      <c r="F135" s="16" t="e">
        <f t="shared" si="46"/>
        <v>#DIV/0!</v>
      </c>
      <c r="G135" s="27"/>
      <c r="H135" s="14">
        <f t="shared" si="47"/>
        <v>0</v>
      </c>
      <c r="I135" s="15">
        <f t="shared" si="48"/>
        <v>1</v>
      </c>
      <c r="J135" s="14">
        <f t="shared" si="49"/>
        <v>0</v>
      </c>
      <c r="K135" s="14">
        <f>SUM($J$127:J135)</f>
        <v>0</v>
      </c>
      <c r="L135" s="16" t="e">
        <f t="shared" si="50"/>
        <v>#DIV/0!</v>
      </c>
      <c r="M135" s="16"/>
      <c r="N135" s="6">
        <v>121</v>
      </c>
      <c r="O135" s="6">
        <f t="shared" si="35"/>
        <v>121</v>
      </c>
      <c r="P135" s="6">
        <f t="shared" si="51"/>
        <v>0</v>
      </c>
      <c r="Q135" s="6">
        <f t="shared" si="52"/>
        <v>0</v>
      </c>
      <c r="R135" s="5">
        <f t="shared" si="32"/>
        <v>0</v>
      </c>
      <c r="S135" s="5">
        <f t="shared" si="42"/>
        <v>0</v>
      </c>
      <c r="T135" s="20">
        <f>SUM(S135:$S$136)</f>
        <v>0</v>
      </c>
      <c r="U135" s="6" t="e">
        <f t="shared" si="53"/>
        <v>#DIV/0!</v>
      </c>
    </row>
    <row r="136" spans="1:21" x14ac:dyDescent="0.2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0</v>
      </c>
      <c r="F136" s="16" t="e">
        <f t="shared" si="46"/>
        <v>#DIV/0!</v>
      </c>
      <c r="G136" s="27"/>
      <c r="H136" s="14">
        <f t="shared" si="47"/>
        <v>0</v>
      </c>
      <c r="I136" s="15">
        <f t="shared" si="48"/>
        <v>1</v>
      </c>
      <c r="J136" s="14">
        <f t="shared" si="49"/>
        <v>0</v>
      </c>
      <c r="K136" s="14">
        <f>SUM($J$127:J136)</f>
        <v>0</v>
      </c>
      <c r="L136" s="16" t="e">
        <f t="shared" si="50"/>
        <v>#DIV/0!</v>
      </c>
      <c r="M136" s="16"/>
      <c r="N136" s="28">
        <v>122</v>
      </c>
      <c r="O136" s="6">
        <f t="shared" si="35"/>
        <v>122</v>
      </c>
      <c r="P136" s="6">
        <f t="shared" si="51"/>
        <v>0</v>
      </c>
      <c r="Q136" s="6">
        <f t="shared" si="52"/>
        <v>0</v>
      </c>
      <c r="R136" s="5">
        <f t="shared" si="32"/>
        <v>0</v>
      </c>
      <c r="S136" s="5">
        <f t="shared" si="42"/>
        <v>0</v>
      </c>
      <c r="T136" s="20">
        <f>SUM(S136:$S$136)</f>
        <v>0</v>
      </c>
      <c r="U136" s="6" t="e">
        <f t="shared" si="53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B233"/>
  <sheetViews>
    <sheetView workbookViewId="0">
      <selection activeCell="A30" sqref="A30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'Mann-Frau'!D5</f>
        <v>50</v>
      </c>
    </row>
    <row r="2" spans="1:21" x14ac:dyDescent="0.2">
      <c r="A2" s="2" t="s">
        <v>7</v>
      </c>
      <c r="B2" s="2">
        <f>'Mann-Frau'!D6</f>
        <v>50</v>
      </c>
    </row>
    <row r="3" spans="1:21" x14ac:dyDescent="0.2">
      <c r="A3" s="2" t="s">
        <v>14</v>
      </c>
      <c r="B3" s="2">
        <f>B1-B2</f>
        <v>0</v>
      </c>
    </row>
    <row r="4" spans="1:21" x14ac:dyDescent="0.2">
      <c r="M4" s="7"/>
    </row>
    <row r="5" spans="1:21" x14ac:dyDescent="0.2">
      <c r="A5" s="2" t="s">
        <v>3</v>
      </c>
      <c r="B5" s="2">
        <f>'Mann-Frau'!D8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71" t="s">
        <v>1</v>
      </c>
      <c r="C11" s="271"/>
      <c r="D11" s="271"/>
      <c r="E11" s="271"/>
      <c r="F11" s="271"/>
      <c r="H11" s="275" t="s">
        <v>0</v>
      </c>
      <c r="I11" s="276"/>
      <c r="J11" s="276"/>
      <c r="K11" s="276"/>
      <c r="L11" s="277"/>
      <c r="M11" s="7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1</v>
      </c>
      <c r="Q12" s="12" t="s">
        <v>0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4">
        <f>Absterbeordnung!B8</f>
        <v>100000</v>
      </c>
      <c r="C14" s="15"/>
      <c r="D14" s="22"/>
      <c r="E14" s="22"/>
      <c r="F14" s="16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>N14+$B$3</f>
        <v>0</v>
      </c>
      <c r="P14" s="20">
        <f>B14</f>
        <v>100000</v>
      </c>
      <c r="Q14" s="20">
        <f>H14</f>
        <v>100000</v>
      </c>
      <c r="R14" s="5">
        <f>LOOKUP(N14,$O$14:$O$136,$Q$14:$Q$136)</f>
        <v>100000</v>
      </c>
      <c r="T14" s="20">
        <f>SUM(S14:$S$136)</f>
        <v>369192245789.60577</v>
      </c>
    </row>
    <row r="15" spans="1:21" x14ac:dyDescent="0.2">
      <c r="A15" s="21">
        <v>1</v>
      </c>
      <c r="B15" s="14">
        <f>Absterbeordnung!B9</f>
        <v>99543.769713407179</v>
      </c>
      <c r="C15" s="15">
        <f t="shared" ref="C15:C46" si="0">1/(((1+($B$5/100))^A15))</f>
        <v>0.98039215686274506</v>
      </c>
      <c r="D15" s="14">
        <f>B15*C15</f>
        <v>97591.931091575665</v>
      </c>
      <c r="E15" s="14">
        <f>SUM(D15:$D$136)</f>
        <v>3816149.8965845546</v>
      </c>
      <c r="F15" s="16">
        <f>E15/D15</f>
        <v>39.103129263869768</v>
      </c>
      <c r="G15" s="5"/>
      <c r="H15" s="17">
        <f>Absterbeordnung!C9</f>
        <v>99620.30634345724</v>
      </c>
      <c r="I15" s="18">
        <f t="shared" ref="I15:I46" si="1">1/(((1+($B$5/100))^A15))</f>
        <v>0.98039215686274506</v>
      </c>
      <c r="J15" s="17">
        <f>H15*I15</f>
        <v>97666.967003389451</v>
      </c>
      <c r="K15" s="17">
        <f>SUM($J15:J$136)</f>
        <v>3950097.7661259347</v>
      </c>
      <c r="L15" s="19">
        <f>K15/J15</f>
        <v>40.444562653295556</v>
      </c>
      <c r="N15" s="6">
        <v>1</v>
      </c>
      <c r="O15" s="6">
        <f t="shared" ref="O15:O78" si="2">N15+$B$3</f>
        <v>1</v>
      </c>
      <c r="P15" s="20">
        <f t="shared" ref="P15:P78" si="3">B15</f>
        <v>99543.769713407179</v>
      </c>
      <c r="Q15" s="20">
        <f t="shared" ref="Q15:Q78" si="4">H15</f>
        <v>99620.30634345724</v>
      </c>
      <c r="R15" s="5">
        <f t="shared" ref="R15:R78" si="5">LOOKUP(N15,$O$14:$O$136,$Q$14:$Q$136)</f>
        <v>99620.30634345724</v>
      </c>
      <c r="S15" s="5">
        <f t="shared" ref="S15:S46" si="6">P15*R15*I15</f>
        <v>9722138071.9923363</v>
      </c>
      <c r="T15" s="20">
        <f>SUM(S15:$S$136)</f>
        <v>369192245789.60577</v>
      </c>
      <c r="U15" s="6">
        <f>T15/S15</f>
        <v>37.974388252433862</v>
      </c>
    </row>
    <row r="16" spans="1:21" x14ac:dyDescent="0.2">
      <c r="A16" s="21">
        <v>2</v>
      </c>
      <c r="B16" s="14">
        <f>Absterbeordnung!B10</f>
        <v>99503.555039417697</v>
      </c>
      <c r="C16" s="15">
        <f t="shared" si="0"/>
        <v>0.96116878123798544</v>
      </c>
      <c r="D16" s="14">
        <f t="shared" ref="D16:D79" si="7">B16*C16</f>
        <v>95639.710726083911</v>
      </c>
      <c r="E16" s="14">
        <f>SUM(D16:$D$136)</f>
        <v>3718557.9654929787</v>
      </c>
      <c r="F16" s="16">
        <f t="shared" ref="F16:F79" si="8">E16/D16</f>
        <v>38.880899338383429</v>
      </c>
      <c r="G16" s="5"/>
      <c r="H16" s="17">
        <f>Absterbeordnung!C10</f>
        <v>99584.628180540283</v>
      </c>
      <c r="I16" s="18">
        <f t="shared" si="1"/>
        <v>0.96116878123798544</v>
      </c>
      <c r="J16" s="17">
        <f t="shared" ref="J16:J79" si="9">H16*I16</f>
        <v>95717.635698327838</v>
      </c>
      <c r="K16" s="17">
        <f>SUM($J16:J$136)</f>
        <v>3852430.7991225454</v>
      </c>
      <c r="L16" s="19">
        <f t="shared" ref="L16:L79" si="10">K16/J16</f>
        <v>40.247868337076426</v>
      </c>
      <c r="N16" s="6">
        <v>2</v>
      </c>
      <c r="O16" s="6">
        <f t="shared" si="2"/>
        <v>2</v>
      </c>
      <c r="P16" s="20">
        <f t="shared" si="3"/>
        <v>99503.555039417697</v>
      </c>
      <c r="Q16" s="20">
        <f t="shared" si="4"/>
        <v>99584.628180540283</v>
      </c>
      <c r="R16" s="5">
        <f t="shared" si="5"/>
        <v>99584.628180540283</v>
      </c>
      <c r="S16" s="5">
        <f t="shared" si="6"/>
        <v>9524245031.9514961</v>
      </c>
      <c r="T16" s="20">
        <f>SUM(S16:$S$136)</f>
        <v>359470107717.61353</v>
      </c>
      <c r="U16" s="6">
        <f t="shared" ref="U16:U79" si="11">T16/S16</f>
        <v>37.742635401722644</v>
      </c>
    </row>
    <row r="17" spans="1:21" x14ac:dyDescent="0.2">
      <c r="A17" s="21">
        <v>3</v>
      </c>
      <c r="B17" s="14">
        <f>Absterbeordnung!B11</f>
        <v>99483.521887013369</v>
      </c>
      <c r="C17" s="15">
        <f t="shared" si="0"/>
        <v>0.94232233454704462</v>
      </c>
      <c r="D17" s="14">
        <f t="shared" si="7"/>
        <v>93745.544593532453</v>
      </c>
      <c r="E17" s="14">
        <f>SUM(D17:$D$136)</f>
        <v>3622918.2547668945</v>
      </c>
      <c r="F17" s="16">
        <f t="shared" si="8"/>
        <v>38.64629802381927</v>
      </c>
      <c r="G17" s="5"/>
      <c r="H17" s="17">
        <f>Absterbeordnung!C11</f>
        <v>99564.93898126678</v>
      </c>
      <c r="I17" s="18">
        <f t="shared" si="1"/>
        <v>0.94232233454704462</v>
      </c>
      <c r="J17" s="17">
        <f t="shared" si="9"/>
        <v>93822.265739861352</v>
      </c>
      <c r="K17" s="17">
        <f>SUM($J17:J$136)</f>
        <v>3756713.1634242185</v>
      </c>
      <c r="L17" s="19">
        <f t="shared" si="10"/>
        <v>40.040742288620095</v>
      </c>
      <c r="N17" s="6">
        <v>3</v>
      </c>
      <c r="O17" s="6">
        <f t="shared" si="2"/>
        <v>3</v>
      </c>
      <c r="P17" s="20">
        <f t="shared" si="3"/>
        <v>99483.521887013369</v>
      </c>
      <c r="Q17" s="20">
        <f t="shared" si="4"/>
        <v>99564.93898126678</v>
      </c>
      <c r="R17" s="5">
        <f t="shared" si="5"/>
        <v>99564.93898126678</v>
      </c>
      <c r="S17" s="5">
        <f t="shared" si="6"/>
        <v>9333769427.2206821</v>
      </c>
      <c r="T17" s="20">
        <f>SUM(S17:$S$136)</f>
        <v>349945862685.66199</v>
      </c>
      <c r="U17" s="6">
        <f t="shared" si="11"/>
        <v>37.492447763396854</v>
      </c>
    </row>
    <row r="18" spans="1:21" x14ac:dyDescent="0.2">
      <c r="A18" s="21">
        <v>4</v>
      </c>
      <c r="B18" s="14">
        <f>Absterbeordnung!B12</f>
        <v>99465.373644531996</v>
      </c>
      <c r="C18" s="15">
        <f t="shared" si="0"/>
        <v>0.9238454260265142</v>
      </c>
      <c r="D18" s="14">
        <f t="shared" si="7"/>
        <v>91890.630489519084</v>
      </c>
      <c r="E18" s="14">
        <f>SUM(D18:$D$136)</f>
        <v>3529172.7101733619</v>
      </c>
      <c r="F18" s="16">
        <f t="shared" si="8"/>
        <v>38.406230225788846</v>
      </c>
      <c r="G18" s="5"/>
      <c r="H18" s="17">
        <f>Absterbeordnung!C12</f>
        <v>99547.848979813658</v>
      </c>
      <c r="I18" s="18">
        <f t="shared" si="1"/>
        <v>0.9238454260265142</v>
      </c>
      <c r="J18" s="17">
        <f t="shared" si="9"/>
        <v>91966.824950779046</v>
      </c>
      <c r="K18" s="17">
        <f>SUM($J18:J$136)</f>
        <v>3662890.8976843567</v>
      </c>
      <c r="L18" s="19">
        <f t="shared" si="10"/>
        <v>39.828393550008364</v>
      </c>
      <c r="N18" s="6">
        <v>4</v>
      </c>
      <c r="O18" s="6">
        <f t="shared" si="2"/>
        <v>4</v>
      </c>
      <c r="P18" s="20">
        <f t="shared" si="3"/>
        <v>99465.373644531996</v>
      </c>
      <c r="Q18" s="20">
        <f t="shared" si="4"/>
        <v>99547.848979813658</v>
      </c>
      <c r="R18" s="5">
        <f t="shared" si="5"/>
        <v>99547.848979813658</v>
      </c>
      <c r="S18" s="5">
        <f t="shared" si="6"/>
        <v>9147514606.6305065</v>
      </c>
      <c r="T18" s="20">
        <f>SUM(S18:$S$136)</f>
        <v>340612093258.44135</v>
      </c>
      <c r="U18" s="6">
        <f t="shared" si="11"/>
        <v>37.23547957076245</v>
      </c>
    </row>
    <row r="19" spans="1:21" x14ac:dyDescent="0.2">
      <c r="A19" s="21">
        <v>5</v>
      </c>
      <c r="B19" s="14">
        <f>Absterbeordnung!B13</f>
        <v>99452.034983334728</v>
      </c>
      <c r="C19" s="15">
        <f t="shared" si="0"/>
        <v>0.90573080982991594</v>
      </c>
      <c r="D19" s="14">
        <f t="shared" si="7"/>
        <v>90076.772184688889</v>
      </c>
      <c r="E19" s="14">
        <f>SUM(D19:$D$136)</f>
        <v>3437282.0796838426</v>
      </c>
      <c r="F19" s="16">
        <f t="shared" si="8"/>
        <v>38.159472151557694</v>
      </c>
      <c r="G19" s="5"/>
      <c r="H19" s="17">
        <f>Absterbeordnung!C13</f>
        <v>99534.991842964038</v>
      </c>
      <c r="I19" s="18">
        <f t="shared" si="1"/>
        <v>0.90573080982991594</v>
      </c>
      <c r="J19" s="17">
        <f t="shared" si="9"/>
        <v>90151.908768341891</v>
      </c>
      <c r="K19" s="17">
        <f>SUM($J19:J$136)</f>
        <v>3570924.0727335778</v>
      </c>
      <c r="L19" s="19">
        <f t="shared" si="10"/>
        <v>39.610077274232466</v>
      </c>
      <c r="N19" s="6">
        <v>5</v>
      </c>
      <c r="O19" s="6">
        <f t="shared" si="2"/>
        <v>5</v>
      </c>
      <c r="P19" s="20">
        <f t="shared" si="3"/>
        <v>99452.034983334728</v>
      </c>
      <c r="Q19" s="20">
        <f t="shared" si="4"/>
        <v>99534.991842964038</v>
      </c>
      <c r="R19" s="5">
        <f t="shared" si="5"/>
        <v>99534.991842964038</v>
      </c>
      <c r="S19" s="5">
        <f t="shared" si="6"/>
        <v>8965790784.6435375</v>
      </c>
      <c r="T19" s="20">
        <f>SUM(S19:$S$136)</f>
        <v>331464578651.81085</v>
      </c>
      <c r="U19" s="6">
        <f t="shared" si="11"/>
        <v>36.969921183030287</v>
      </c>
    </row>
    <row r="20" spans="1:21" x14ac:dyDescent="0.2">
      <c r="A20" s="21">
        <v>6</v>
      </c>
      <c r="B20" s="14">
        <f>Absterbeordnung!B14</f>
        <v>99438.416114012129</v>
      </c>
      <c r="C20" s="15">
        <f t="shared" si="0"/>
        <v>0.88797138218619198</v>
      </c>
      <c r="D20" s="14">
        <f t="shared" si="7"/>
        <v>88298.467799165053</v>
      </c>
      <c r="E20" s="14">
        <f>SUM(D20:$D$136)</f>
        <v>3347205.3074991535</v>
      </c>
      <c r="F20" s="16">
        <f t="shared" si="8"/>
        <v>37.907852660732175</v>
      </c>
      <c r="G20" s="5"/>
      <c r="H20" s="17">
        <f>Absterbeordnung!C14</f>
        <v>99521.980416096048</v>
      </c>
      <c r="I20" s="18">
        <f t="shared" si="1"/>
        <v>0.88797138218619198</v>
      </c>
      <c r="J20" s="17">
        <f t="shared" si="9"/>
        <v>88372.670507987932</v>
      </c>
      <c r="K20" s="17">
        <f>SUM($J20:J$136)</f>
        <v>3480772.1639652359</v>
      </c>
      <c r="L20" s="19">
        <f t="shared" si="10"/>
        <v>39.387427628438722</v>
      </c>
      <c r="N20" s="6">
        <v>6</v>
      </c>
      <c r="O20" s="6">
        <f t="shared" si="2"/>
        <v>6</v>
      </c>
      <c r="P20" s="20">
        <f t="shared" si="3"/>
        <v>99438.416114012129</v>
      </c>
      <c r="Q20" s="20">
        <f t="shared" si="4"/>
        <v>99521.980416096048</v>
      </c>
      <c r="R20" s="5">
        <f t="shared" si="5"/>
        <v>99521.980416096048</v>
      </c>
      <c r="S20" s="5">
        <f t="shared" si="6"/>
        <v>8787638383.079792</v>
      </c>
      <c r="T20" s="20">
        <f>SUM(S20:$S$136)</f>
        <v>322498787867.1673</v>
      </c>
      <c r="U20" s="6">
        <f t="shared" si="11"/>
        <v>36.699141886416768</v>
      </c>
    </row>
    <row r="21" spans="1:21" x14ac:dyDescent="0.2">
      <c r="A21" s="21">
        <v>7</v>
      </c>
      <c r="B21" s="14">
        <f>Absterbeordnung!B15</f>
        <v>99426.826498742361</v>
      </c>
      <c r="C21" s="15">
        <f t="shared" si="0"/>
        <v>0.87056017861391388</v>
      </c>
      <c r="D21" s="14">
        <f t="shared" si="7"/>
        <v>86557.035835759772</v>
      </c>
      <c r="E21" s="14">
        <f>SUM(D21:$D$136)</f>
        <v>3258906.8396999887</v>
      </c>
      <c r="F21" s="16">
        <f t="shared" si="8"/>
        <v>37.650397893519582</v>
      </c>
      <c r="G21" s="5"/>
      <c r="H21" s="17">
        <f>Absterbeordnung!C15</f>
        <v>99512.809902448309</v>
      </c>
      <c r="I21" s="18">
        <f t="shared" si="1"/>
        <v>0.87056017861391388</v>
      </c>
      <c r="J21" s="17">
        <f t="shared" si="9"/>
        <v>86631.889563047851</v>
      </c>
      <c r="K21" s="17">
        <f>SUM($J21:J$136)</f>
        <v>3392399.493457248</v>
      </c>
      <c r="L21" s="19">
        <f t="shared" si="10"/>
        <v>39.158784491112485</v>
      </c>
      <c r="N21" s="6">
        <v>7</v>
      </c>
      <c r="O21" s="6">
        <f t="shared" si="2"/>
        <v>7</v>
      </c>
      <c r="P21" s="20">
        <f t="shared" si="3"/>
        <v>99426.826498742361</v>
      </c>
      <c r="Q21" s="20">
        <f t="shared" si="4"/>
        <v>99512.809902448309</v>
      </c>
      <c r="R21" s="5">
        <f t="shared" si="5"/>
        <v>99512.809902448309</v>
      </c>
      <c r="S21" s="5">
        <f t="shared" si="6"/>
        <v>8613533852.8433685</v>
      </c>
      <c r="T21" s="20">
        <f>SUM(S21:$S$136)</f>
        <v>313711149484.08759</v>
      </c>
      <c r="U21" s="6">
        <f t="shared" si="11"/>
        <v>36.42072520334149</v>
      </c>
    </row>
    <row r="22" spans="1:21" x14ac:dyDescent="0.2">
      <c r="A22" s="21">
        <v>8</v>
      </c>
      <c r="B22" s="14">
        <f>Absterbeordnung!B16</f>
        <v>99414.549519165375</v>
      </c>
      <c r="C22" s="15">
        <f t="shared" si="0"/>
        <v>0.85349037119011162</v>
      </c>
      <c r="D22" s="14">
        <f t="shared" si="7"/>
        <v>84849.360770810192</v>
      </c>
      <c r="E22" s="14">
        <f>SUM(D22:$D$136)</f>
        <v>3172349.803864229</v>
      </c>
      <c r="F22" s="16">
        <f t="shared" si="8"/>
        <v>37.38802243228659</v>
      </c>
      <c r="G22" s="5"/>
      <c r="H22" s="17">
        <f>Absterbeordnung!C16</f>
        <v>99504.143321894371</v>
      </c>
      <c r="I22" s="18">
        <f t="shared" si="1"/>
        <v>0.85349037119011162</v>
      </c>
      <c r="J22" s="17">
        <f t="shared" si="9"/>
        <v>84925.828218757699</v>
      </c>
      <c r="K22" s="17">
        <f>SUM($J22:J$136)</f>
        <v>3305767.6038941997</v>
      </c>
      <c r="L22" s="19">
        <f t="shared" si="10"/>
        <v>38.925350193571028</v>
      </c>
      <c r="N22" s="6">
        <v>8</v>
      </c>
      <c r="O22" s="6">
        <f t="shared" si="2"/>
        <v>8</v>
      </c>
      <c r="P22" s="20">
        <f t="shared" si="3"/>
        <v>99414.549519165375</v>
      </c>
      <c r="Q22" s="20">
        <f t="shared" si="4"/>
        <v>99504.143321894371</v>
      </c>
      <c r="R22" s="5">
        <f t="shared" si="5"/>
        <v>99504.143321894371</v>
      </c>
      <c r="S22" s="5">
        <f t="shared" si="6"/>
        <v>8442862954.9098186</v>
      </c>
      <c r="T22" s="20">
        <f>SUM(S22:$S$136)</f>
        <v>305097615631.2442</v>
      </c>
      <c r="U22" s="6">
        <f t="shared" si="11"/>
        <v>36.136748548526342</v>
      </c>
    </row>
    <row r="23" spans="1:21" x14ac:dyDescent="0.2">
      <c r="A23" s="21">
        <v>9</v>
      </c>
      <c r="B23" s="14">
        <f>Absterbeordnung!B17</f>
        <v>99402.72883170085</v>
      </c>
      <c r="C23" s="15">
        <f t="shared" si="0"/>
        <v>0.83675526587265847</v>
      </c>
      <c r="D23" s="14">
        <f t="shared" si="7"/>
        <v>83175.756792037617</v>
      </c>
      <c r="E23" s="14">
        <f>SUM(D23:$D$136)</f>
        <v>3087500.4430934186</v>
      </c>
      <c r="F23" s="16">
        <f t="shared" si="8"/>
        <v>37.120196583398972</v>
      </c>
      <c r="G23" s="5"/>
      <c r="H23" s="17">
        <f>Absterbeordnung!C17</f>
        <v>99494.591770867555</v>
      </c>
      <c r="I23" s="18">
        <f t="shared" si="1"/>
        <v>0.83675526587265847</v>
      </c>
      <c r="J23" s="17">
        <f t="shared" si="9"/>
        <v>83252.623590123898</v>
      </c>
      <c r="K23" s="17">
        <f>SUM($J23:J$136)</f>
        <v>3220841.7756754416</v>
      </c>
      <c r="L23" s="19">
        <f t="shared" si="10"/>
        <v>38.687570875033948</v>
      </c>
      <c r="N23" s="6">
        <v>9</v>
      </c>
      <c r="O23" s="6">
        <f t="shared" si="2"/>
        <v>9</v>
      </c>
      <c r="P23" s="20">
        <f t="shared" si="3"/>
        <v>99402.72883170085</v>
      </c>
      <c r="Q23" s="20">
        <f t="shared" si="4"/>
        <v>99494.591770867555</v>
      </c>
      <c r="R23" s="5">
        <f t="shared" si="5"/>
        <v>99494.591770867555</v>
      </c>
      <c r="S23" s="5">
        <f t="shared" si="6"/>
        <v>8275537967.2567472</v>
      </c>
      <c r="T23" s="20">
        <f>SUM(S23:$S$136)</f>
        <v>296654752676.33429</v>
      </c>
      <c r="U23" s="6">
        <f t="shared" si="11"/>
        <v>35.847186472962576</v>
      </c>
    </row>
    <row r="24" spans="1:21" x14ac:dyDescent="0.2">
      <c r="A24" s="21">
        <v>10</v>
      </c>
      <c r="B24" s="14">
        <f>Absterbeordnung!B18</f>
        <v>99393.426550932636</v>
      </c>
      <c r="C24" s="15">
        <f t="shared" si="0"/>
        <v>0.82034829987515534</v>
      </c>
      <c r="D24" s="14">
        <f t="shared" si="7"/>
        <v>81537.228489823712</v>
      </c>
      <c r="E24" s="14">
        <f>SUM(D24:$D$136)</f>
        <v>3004324.6863013804</v>
      </c>
      <c r="F24" s="16">
        <f t="shared" si="8"/>
        <v>36.846048632574458</v>
      </c>
      <c r="G24" s="5"/>
      <c r="H24" s="17">
        <f>Absterbeordnung!C18</f>
        <v>99488.162783097418</v>
      </c>
      <c r="I24" s="18">
        <f t="shared" si="1"/>
        <v>0.82034829987515534</v>
      </c>
      <c r="J24" s="17">
        <f t="shared" si="9"/>
        <v>81614.945196816669</v>
      </c>
      <c r="K24" s="17">
        <f>SUM($J24:J$136)</f>
        <v>3137589.1520853187</v>
      </c>
      <c r="L24" s="19">
        <f t="shared" si="10"/>
        <v>38.443806395004451</v>
      </c>
      <c r="N24" s="6">
        <v>10</v>
      </c>
      <c r="O24" s="6">
        <f t="shared" si="2"/>
        <v>10</v>
      </c>
      <c r="P24" s="20">
        <f t="shared" si="3"/>
        <v>99393.426550932636</v>
      </c>
      <c r="Q24" s="20">
        <f t="shared" si="4"/>
        <v>99488.162783097418</v>
      </c>
      <c r="R24" s="5">
        <f t="shared" si="5"/>
        <v>99488.162783097418</v>
      </c>
      <c r="S24" s="5">
        <f t="shared" si="6"/>
        <v>8111989060.878191</v>
      </c>
      <c r="T24" s="20">
        <f>SUM(S24:$S$136)</f>
        <v>288379214709.07764</v>
      </c>
      <c r="U24" s="6">
        <f t="shared" si="11"/>
        <v>35.549753894497755</v>
      </c>
    </row>
    <row r="25" spans="1:21" x14ac:dyDescent="0.2">
      <c r="A25" s="21">
        <v>11</v>
      </c>
      <c r="B25" s="14">
        <f>Absterbeordnung!B19</f>
        <v>99384.0868995122</v>
      </c>
      <c r="C25" s="15">
        <f t="shared" si="0"/>
        <v>0.80426303909328967</v>
      </c>
      <c r="D25" s="14">
        <f t="shared" si="7"/>
        <v>79930.947767313279</v>
      </c>
      <c r="E25" s="14">
        <f>SUM(D25:$D$136)</f>
        <v>2922787.4578115572</v>
      </c>
      <c r="F25" s="16">
        <f t="shared" si="8"/>
        <v>36.566405622013569</v>
      </c>
      <c r="G25" s="5"/>
      <c r="H25" s="17">
        <f>Absterbeordnung!C19</f>
        <v>99479.796574594278</v>
      </c>
      <c r="I25" s="18">
        <f t="shared" si="1"/>
        <v>0.80426303909328967</v>
      </c>
      <c r="J25" s="17">
        <f t="shared" si="9"/>
        <v>80007.923521465418</v>
      </c>
      <c r="K25" s="17">
        <f>SUM($J25:J$136)</f>
        <v>3055974.206888502</v>
      </c>
      <c r="L25" s="19">
        <f t="shared" si="10"/>
        <v>38.195894511230641</v>
      </c>
      <c r="N25" s="6">
        <v>11</v>
      </c>
      <c r="O25" s="6">
        <f t="shared" si="2"/>
        <v>11</v>
      </c>
      <c r="P25" s="20">
        <f t="shared" si="3"/>
        <v>99384.0868995122</v>
      </c>
      <c r="Q25" s="20">
        <f t="shared" si="4"/>
        <v>99479.796574594278</v>
      </c>
      <c r="R25" s="5">
        <f t="shared" si="5"/>
        <v>99479.796574594278</v>
      </c>
      <c r="S25" s="5">
        <f t="shared" si="6"/>
        <v>7951514423.906846</v>
      </c>
      <c r="T25" s="20">
        <f>SUM(S25:$S$136)</f>
        <v>280267225648.1994</v>
      </c>
      <c r="U25" s="6">
        <f t="shared" si="11"/>
        <v>35.247024743557553</v>
      </c>
    </row>
    <row r="26" spans="1:21" x14ac:dyDescent="0.2">
      <c r="A26" s="21">
        <v>12</v>
      </c>
      <c r="B26" s="14">
        <f>Absterbeordnung!B20</f>
        <v>99369.728869821265</v>
      </c>
      <c r="C26" s="15">
        <f t="shared" si="0"/>
        <v>0.78849317558165644</v>
      </c>
      <c r="D26" s="14">
        <f t="shared" si="7"/>
        <v>78352.353073253573</v>
      </c>
      <c r="E26" s="14">
        <f>SUM(D26:$D$136)</f>
        <v>2842856.5100442441</v>
      </c>
      <c r="F26" s="16">
        <f t="shared" si="8"/>
        <v>36.282975539820569</v>
      </c>
      <c r="G26" s="5"/>
      <c r="H26" s="17">
        <f>Absterbeordnung!C20</f>
        <v>99470.467478545179</v>
      </c>
      <c r="I26" s="18">
        <f t="shared" si="1"/>
        <v>0.78849317558165644</v>
      </c>
      <c r="J26" s="17">
        <f t="shared" si="9"/>
        <v>78431.784778749963</v>
      </c>
      <c r="K26" s="17">
        <f>SUM($J26:J$136)</f>
        <v>2975966.2833670364</v>
      </c>
      <c r="L26" s="19">
        <f t="shared" si="10"/>
        <v>37.943370685265016</v>
      </c>
      <c r="N26" s="6">
        <v>12</v>
      </c>
      <c r="O26" s="6">
        <f t="shared" si="2"/>
        <v>12</v>
      </c>
      <c r="P26" s="20">
        <f t="shared" si="3"/>
        <v>99369.728869821265</v>
      </c>
      <c r="Q26" s="20">
        <f t="shared" si="4"/>
        <v>99470.467478545179</v>
      </c>
      <c r="R26" s="5">
        <f t="shared" si="5"/>
        <v>99470.467478545179</v>
      </c>
      <c r="S26" s="5">
        <f t="shared" si="6"/>
        <v>7793745188.2405586</v>
      </c>
      <c r="T26" s="20">
        <f>SUM(S26:$S$136)</f>
        <v>272315711224.29242</v>
      </c>
      <c r="U26" s="6">
        <f t="shared" si="11"/>
        <v>34.940289250817528</v>
      </c>
    </row>
    <row r="27" spans="1:21" x14ac:dyDescent="0.2">
      <c r="A27" s="21">
        <v>13</v>
      </c>
      <c r="B27" s="14">
        <f>Absterbeordnung!B21</f>
        <v>99356.752048075767</v>
      </c>
      <c r="C27" s="15">
        <f t="shared" si="0"/>
        <v>0.77303252508005538</v>
      </c>
      <c r="D27" s="14">
        <f t="shared" si="7"/>
        <v>76806.000919476966</v>
      </c>
      <c r="E27" s="14">
        <f>SUM(D27:$D$136)</f>
        <v>2764504.1569709913</v>
      </c>
      <c r="F27" s="16">
        <f t="shared" si="8"/>
        <v>35.993335466968055</v>
      </c>
      <c r="G27" s="5"/>
      <c r="H27" s="17">
        <f>Absterbeordnung!C21</f>
        <v>99462.019616973048</v>
      </c>
      <c r="I27" s="18">
        <f t="shared" si="1"/>
        <v>0.77303252508005538</v>
      </c>
      <c r="J27" s="17">
        <f t="shared" si="9"/>
        <v>76887.376174070683</v>
      </c>
      <c r="K27" s="17">
        <f>SUM($J27:J$136)</f>
        <v>2897534.4985882859</v>
      </c>
      <c r="L27" s="19">
        <f t="shared" si="10"/>
        <v>37.685438660676311</v>
      </c>
      <c r="N27" s="6">
        <v>13</v>
      </c>
      <c r="O27" s="6">
        <f t="shared" si="2"/>
        <v>13</v>
      </c>
      <c r="P27" s="20">
        <f t="shared" si="3"/>
        <v>99356.752048075767</v>
      </c>
      <c r="Q27" s="20">
        <f t="shared" si="4"/>
        <v>99462.019616973048</v>
      </c>
      <c r="R27" s="5">
        <f t="shared" si="5"/>
        <v>99462.019616973048</v>
      </c>
      <c r="S27" s="5">
        <f t="shared" si="6"/>
        <v>7639279970.1542692</v>
      </c>
      <c r="T27" s="20">
        <f>SUM(S27:$S$136)</f>
        <v>264521966036.05188</v>
      </c>
      <c r="U27" s="6">
        <f t="shared" si="11"/>
        <v>34.626557354817052</v>
      </c>
    </row>
    <row r="28" spans="1:21" x14ac:dyDescent="0.2">
      <c r="A28" s="21">
        <v>14</v>
      </c>
      <c r="B28" s="14">
        <f>Absterbeordnung!B22</f>
        <v>99343.869398653434</v>
      </c>
      <c r="C28" s="15">
        <f t="shared" si="0"/>
        <v>0.75787502458828948</v>
      </c>
      <c r="D28" s="14">
        <f t="shared" si="7"/>
        <v>75290.23746320029</v>
      </c>
      <c r="E28" s="14">
        <f>SUM(D28:$D$136)</f>
        <v>2687698.1560515142</v>
      </c>
      <c r="F28" s="16">
        <f t="shared" si="8"/>
        <v>35.697830776070859</v>
      </c>
      <c r="G28" s="5"/>
      <c r="H28" s="17">
        <f>Absterbeordnung!C22</f>
        <v>99452.382660625488</v>
      </c>
      <c r="I28" s="18">
        <f t="shared" si="1"/>
        <v>0.75787502458828948</v>
      </c>
      <c r="J28" s="17">
        <f t="shared" si="9"/>
        <v>75372.476954285521</v>
      </c>
      <c r="K28" s="17">
        <f>SUM($J28:J$136)</f>
        <v>2820647.1224142159</v>
      </c>
      <c r="L28" s="19">
        <f t="shared" si="10"/>
        <v>37.422773356977224</v>
      </c>
      <c r="N28" s="6">
        <v>14</v>
      </c>
      <c r="O28" s="6">
        <f t="shared" si="2"/>
        <v>14</v>
      </c>
      <c r="P28" s="20">
        <f t="shared" si="3"/>
        <v>99343.869398653434</v>
      </c>
      <c r="Q28" s="20">
        <f t="shared" si="4"/>
        <v>99452.382660625488</v>
      </c>
      <c r="R28" s="5">
        <f t="shared" si="5"/>
        <v>99452.382660625488</v>
      </c>
      <c r="S28" s="5">
        <f t="shared" si="6"/>
        <v>7487793506.7995558</v>
      </c>
      <c r="T28" s="20">
        <f>SUM(S28:$S$136)</f>
        <v>256882686065.89758</v>
      </c>
      <c r="U28" s="6">
        <f t="shared" si="11"/>
        <v>34.306860336443059</v>
      </c>
    </row>
    <row r="29" spans="1:21" x14ac:dyDescent="0.2">
      <c r="A29" s="21">
        <v>15</v>
      </c>
      <c r="B29" s="14">
        <f>Absterbeordnung!B23</f>
        <v>99325.541493252647</v>
      </c>
      <c r="C29" s="15">
        <f t="shared" si="0"/>
        <v>0.74301472998851925</v>
      </c>
      <c r="D29" s="14">
        <f t="shared" si="7"/>
        <v>73800.34039357258</v>
      </c>
      <c r="E29" s="14">
        <f>SUM(D29:$D$136)</f>
        <v>2612407.9185883137</v>
      </c>
      <c r="F29" s="16">
        <f t="shared" si="8"/>
        <v>35.398318011224696</v>
      </c>
      <c r="G29" s="5"/>
      <c r="H29" s="17">
        <f>Absterbeordnung!C23</f>
        <v>99440.794059841122</v>
      </c>
      <c r="I29" s="18">
        <f t="shared" si="1"/>
        <v>0.74301472998851925</v>
      </c>
      <c r="J29" s="17">
        <f t="shared" si="9"/>
        <v>73885.974748216802</v>
      </c>
      <c r="K29" s="17">
        <f>SUM($J29:J$136)</f>
        <v>2745274.6454599299</v>
      </c>
      <c r="L29" s="19">
        <f t="shared" si="10"/>
        <v>37.155558342636411</v>
      </c>
      <c r="N29" s="6">
        <v>15</v>
      </c>
      <c r="O29" s="6">
        <f t="shared" si="2"/>
        <v>15</v>
      </c>
      <c r="P29" s="20">
        <f t="shared" si="3"/>
        <v>99325.541493252647</v>
      </c>
      <c r="Q29" s="20">
        <f t="shared" si="4"/>
        <v>99440.794059841122</v>
      </c>
      <c r="R29" s="5">
        <f t="shared" si="5"/>
        <v>99440.794059841122</v>
      </c>
      <c r="S29" s="5">
        <f t="shared" si="6"/>
        <v>7338764450.6234255</v>
      </c>
      <c r="T29" s="20">
        <f>SUM(S29:$S$136)</f>
        <v>249394892559.09802</v>
      </c>
      <c r="U29" s="6">
        <f t="shared" si="11"/>
        <v>33.983226227939774</v>
      </c>
    </row>
    <row r="30" spans="1:21" x14ac:dyDescent="0.2">
      <c r="A30" s="21">
        <v>16</v>
      </c>
      <c r="B30" s="14">
        <f>Absterbeordnung!B24</f>
        <v>99302.11182146499</v>
      </c>
      <c r="C30" s="15">
        <f t="shared" si="0"/>
        <v>0.72844581371423445</v>
      </c>
      <c r="D30" s="14">
        <f t="shared" si="7"/>
        <v>72336.207649328964</v>
      </c>
      <c r="E30" s="14">
        <f>SUM(D30:$D$136)</f>
        <v>2538607.5781947412</v>
      </c>
      <c r="F30" s="16">
        <f t="shared" si="8"/>
        <v>35.094562746520907</v>
      </c>
      <c r="G30" s="5"/>
      <c r="H30" s="17">
        <f>Absterbeordnung!C24</f>
        <v>99423.026972700332</v>
      </c>
      <c r="I30" s="18">
        <f t="shared" si="1"/>
        <v>0.72844581371423445</v>
      </c>
      <c r="J30" s="17">
        <f t="shared" si="9"/>
        <v>72424.28778506098</v>
      </c>
      <c r="K30" s="17">
        <f>SUM($J30:J$136)</f>
        <v>2671388.6707117134</v>
      </c>
      <c r="L30" s="19">
        <f t="shared" si="10"/>
        <v>36.885259799030337</v>
      </c>
      <c r="N30" s="6">
        <v>16</v>
      </c>
      <c r="O30" s="6">
        <f t="shared" si="2"/>
        <v>16</v>
      </c>
      <c r="P30" s="20">
        <f t="shared" si="3"/>
        <v>99302.11182146499</v>
      </c>
      <c r="Q30" s="20">
        <f t="shared" si="4"/>
        <v>99423.026972700332</v>
      </c>
      <c r="R30" s="5">
        <f t="shared" si="5"/>
        <v>99423.026972700332</v>
      </c>
      <c r="S30" s="5">
        <f t="shared" si="6"/>
        <v>7191884724.222086</v>
      </c>
      <c r="T30" s="20">
        <f>SUM(S30:$S$136)</f>
        <v>242056128108.47461</v>
      </c>
      <c r="U30" s="6">
        <f t="shared" si="11"/>
        <v>33.656842036585445</v>
      </c>
    </row>
    <row r="31" spans="1:21" x14ac:dyDescent="0.2">
      <c r="A31" s="21">
        <v>17</v>
      </c>
      <c r="B31" s="14">
        <f>Absterbeordnung!B25</f>
        <v>99264.07761123353</v>
      </c>
      <c r="C31" s="15">
        <f t="shared" si="0"/>
        <v>0.7141625624649357</v>
      </c>
      <c r="D31" s="14">
        <f t="shared" si="7"/>
        <v>70890.688027556796</v>
      </c>
      <c r="E31" s="14">
        <f>SUM(D31:$D$136)</f>
        <v>2466271.3705454124</v>
      </c>
      <c r="F31" s="16">
        <f t="shared" si="8"/>
        <v>34.789779012819253</v>
      </c>
      <c r="G31" s="5"/>
      <c r="H31" s="17">
        <f>Absterbeordnung!C25</f>
        <v>99401.971693798871</v>
      </c>
      <c r="I31" s="18">
        <f t="shared" si="1"/>
        <v>0.7141625624649357</v>
      </c>
      <c r="J31" s="17">
        <f t="shared" si="9"/>
        <v>70989.166818910409</v>
      </c>
      <c r="K31" s="17">
        <f>SUM($J31:J$136)</f>
        <v>2598964.3829266527</v>
      </c>
      <c r="L31" s="19">
        <f t="shared" si="10"/>
        <v>36.610718217844038</v>
      </c>
      <c r="N31" s="6">
        <v>17</v>
      </c>
      <c r="O31" s="6">
        <f t="shared" si="2"/>
        <v>17</v>
      </c>
      <c r="P31" s="20">
        <f t="shared" si="3"/>
        <v>99264.07761123353</v>
      </c>
      <c r="Q31" s="20">
        <f t="shared" si="4"/>
        <v>99401.971693798871</v>
      </c>
      <c r="R31" s="5">
        <f t="shared" si="5"/>
        <v>99401.971693798871</v>
      </c>
      <c r="S31" s="5">
        <f t="shared" si="6"/>
        <v>7046674164.6691265</v>
      </c>
      <c r="T31" s="20">
        <f>SUM(S31:$S$136)</f>
        <v>234864243384.25256</v>
      </c>
      <c r="U31" s="6">
        <f t="shared" si="11"/>
        <v>33.329800398863838</v>
      </c>
    </row>
    <row r="32" spans="1:21" x14ac:dyDescent="0.2">
      <c r="A32" s="21">
        <v>18</v>
      </c>
      <c r="B32" s="14">
        <f>Absterbeordnung!B26</f>
        <v>99213.764833655121</v>
      </c>
      <c r="C32" s="15">
        <f t="shared" si="0"/>
        <v>0.7001593749656233</v>
      </c>
      <c r="D32" s="14">
        <f t="shared" si="7"/>
        <v>69465.447573918311</v>
      </c>
      <c r="E32" s="14">
        <f>SUM(D32:$D$136)</f>
        <v>2395380.6825178559</v>
      </c>
      <c r="F32" s="16">
        <f t="shared" si="8"/>
        <v>34.483052599192234</v>
      </c>
      <c r="G32" s="5"/>
      <c r="H32" s="17">
        <f>Absterbeordnung!C26</f>
        <v>99380.101313562394</v>
      </c>
      <c r="I32" s="18">
        <f t="shared" si="1"/>
        <v>0.7001593749656233</v>
      </c>
      <c r="J32" s="17">
        <f t="shared" si="9"/>
        <v>69581.90961972416</v>
      </c>
      <c r="K32" s="17">
        <f>SUM($J32:J$136)</f>
        <v>2527975.2161077424</v>
      </c>
      <c r="L32" s="19">
        <f t="shared" si="10"/>
        <v>36.330926097365186</v>
      </c>
      <c r="N32" s="6">
        <v>18</v>
      </c>
      <c r="O32" s="6">
        <f t="shared" si="2"/>
        <v>18</v>
      </c>
      <c r="P32" s="20">
        <f t="shared" si="3"/>
        <v>99213.764833655121</v>
      </c>
      <c r="Q32" s="20">
        <f t="shared" si="4"/>
        <v>99380.101313562394</v>
      </c>
      <c r="R32" s="5">
        <f t="shared" si="5"/>
        <v>99380.101313562394</v>
      </c>
      <c r="S32" s="5">
        <f t="shared" si="6"/>
        <v>6903483217.6879578</v>
      </c>
      <c r="T32" s="20">
        <f>SUM(S32:$S$136)</f>
        <v>227817569219.5834</v>
      </c>
      <c r="U32" s="6">
        <f t="shared" si="11"/>
        <v>33.000379958319314</v>
      </c>
    </row>
    <row r="33" spans="1:21" x14ac:dyDescent="0.2">
      <c r="A33" s="21">
        <v>19</v>
      </c>
      <c r="B33" s="14">
        <f>Absterbeordnung!B27</f>
        <v>99138.510835084991</v>
      </c>
      <c r="C33" s="15">
        <f t="shared" si="0"/>
        <v>0.68643075977021895</v>
      </c>
      <c r="D33" s="14">
        <f t="shared" si="7"/>
        <v>68051.723315015479</v>
      </c>
      <c r="E33" s="14">
        <f>SUM(D33:$D$136)</f>
        <v>2325915.2349439375</v>
      </c>
      <c r="F33" s="16">
        <f t="shared" si="8"/>
        <v>34.178638271614922</v>
      </c>
      <c r="G33" s="5"/>
      <c r="H33" s="17">
        <f>Absterbeordnung!C27</f>
        <v>99351.520388446865</v>
      </c>
      <c r="I33" s="18">
        <f t="shared" si="1"/>
        <v>0.68643075977021895</v>
      </c>
      <c r="J33" s="17">
        <f t="shared" si="9"/>
        <v>68197.939624567982</v>
      </c>
      <c r="K33" s="17">
        <f>SUM($J33:J$136)</f>
        <v>2458393.306488018</v>
      </c>
      <c r="L33" s="19">
        <f t="shared" si="10"/>
        <v>36.047911711432313</v>
      </c>
      <c r="N33" s="6">
        <v>19</v>
      </c>
      <c r="O33" s="6">
        <f t="shared" si="2"/>
        <v>19</v>
      </c>
      <c r="P33" s="20">
        <f t="shared" si="3"/>
        <v>99138.510835084991</v>
      </c>
      <c r="Q33" s="20">
        <f t="shared" si="4"/>
        <v>99351.520388446865</v>
      </c>
      <c r="R33" s="5">
        <f t="shared" si="5"/>
        <v>99351.520388446865</v>
      </c>
      <c r="S33" s="5">
        <f t="shared" si="6"/>
        <v>6761042176.4007044</v>
      </c>
      <c r="T33" s="20">
        <f>SUM(S33:$S$136)</f>
        <v>220914086001.89545</v>
      </c>
      <c r="U33" s="6">
        <f t="shared" si="11"/>
        <v>32.674561145764194</v>
      </c>
    </row>
    <row r="34" spans="1:21" x14ac:dyDescent="0.2">
      <c r="A34" s="21">
        <v>20</v>
      </c>
      <c r="B34" s="14">
        <f>Absterbeordnung!B28</f>
        <v>99058.664030566521</v>
      </c>
      <c r="C34" s="15">
        <f t="shared" si="0"/>
        <v>0.67297133310805779</v>
      </c>
      <c r="D34" s="14">
        <f t="shared" si="7"/>
        <v>66663.641188553564</v>
      </c>
      <c r="E34" s="14">
        <f>SUM(D34:$D$136)</f>
        <v>2257863.5116289216</v>
      </c>
      <c r="F34" s="16">
        <f t="shared" si="8"/>
        <v>33.869489745432723</v>
      </c>
      <c r="G34" s="5"/>
      <c r="H34" s="17">
        <f>Absterbeordnung!C28</f>
        <v>99323.979577016347</v>
      </c>
      <c r="I34" s="18">
        <f t="shared" si="1"/>
        <v>0.67297133310805779</v>
      </c>
      <c r="J34" s="17">
        <f t="shared" si="9"/>
        <v>66842.190945542199</v>
      </c>
      <c r="K34" s="17">
        <f>SUM($J34:J$136)</f>
        <v>2390195.3668634505</v>
      </c>
      <c r="L34" s="19">
        <f t="shared" si="10"/>
        <v>35.758782485313731</v>
      </c>
      <c r="N34" s="6">
        <v>20</v>
      </c>
      <c r="O34" s="6">
        <f t="shared" si="2"/>
        <v>20</v>
      </c>
      <c r="P34" s="20">
        <f t="shared" si="3"/>
        <v>99058.664030566521</v>
      </c>
      <c r="Q34" s="20">
        <f t="shared" si="4"/>
        <v>99323.979577016347</v>
      </c>
      <c r="R34" s="5">
        <f t="shared" si="5"/>
        <v>99323.979577016347</v>
      </c>
      <c r="S34" s="5">
        <f t="shared" si="6"/>
        <v>6621298135.9414396</v>
      </c>
      <c r="T34" s="20">
        <f>SUM(S34:$S$136)</f>
        <v>214153043825.49472</v>
      </c>
      <c r="U34" s="6">
        <f t="shared" si="11"/>
        <v>32.343060141490774</v>
      </c>
    </row>
    <row r="35" spans="1:21" x14ac:dyDescent="0.2">
      <c r="A35" s="21">
        <v>21</v>
      </c>
      <c r="B35" s="14">
        <f>Absterbeordnung!B29</f>
        <v>98983.353398321342</v>
      </c>
      <c r="C35" s="15">
        <f t="shared" si="0"/>
        <v>0.65977581677260566</v>
      </c>
      <c r="D35" s="14">
        <f t="shared" si="7"/>
        <v>65306.822835268933</v>
      </c>
      <c r="E35" s="14">
        <f>SUM(D35:$D$136)</f>
        <v>2191199.8704403681</v>
      </c>
      <c r="F35" s="16">
        <f t="shared" si="8"/>
        <v>33.552388177993116</v>
      </c>
      <c r="G35" s="5"/>
      <c r="H35" s="17">
        <f>Absterbeordnung!C29</f>
        <v>99292.607438181556</v>
      </c>
      <c r="I35" s="18">
        <f t="shared" si="1"/>
        <v>0.65977581677260566</v>
      </c>
      <c r="J35" s="17">
        <f t="shared" si="9"/>
        <v>65510.861172007935</v>
      </c>
      <c r="K35" s="17">
        <f>SUM($J35:J$136)</f>
        <v>2323353.1759179081</v>
      </c>
      <c r="L35" s="19">
        <f t="shared" si="10"/>
        <v>35.465160041441358</v>
      </c>
      <c r="N35" s="6">
        <v>21</v>
      </c>
      <c r="O35" s="6">
        <f t="shared" si="2"/>
        <v>21</v>
      </c>
      <c r="P35" s="20">
        <f t="shared" si="3"/>
        <v>98983.353398321342</v>
      </c>
      <c r="Q35" s="20">
        <f t="shared" si="4"/>
        <v>99292.607438181556</v>
      </c>
      <c r="R35" s="5">
        <f t="shared" si="5"/>
        <v>99292.607438181556</v>
      </c>
      <c r="S35" s="5">
        <f t="shared" si="6"/>
        <v>6484484722.8172293</v>
      </c>
      <c r="T35" s="20">
        <f>SUM(S35:$S$136)</f>
        <v>207531745689.55325</v>
      </c>
      <c r="U35" s="6">
        <f t="shared" si="11"/>
        <v>32.004354171627945</v>
      </c>
    </row>
    <row r="36" spans="1:21" x14ac:dyDescent="0.2">
      <c r="A36" s="21">
        <v>22</v>
      </c>
      <c r="B36" s="14">
        <f>Absterbeordnung!B30</f>
        <v>98905.741576060638</v>
      </c>
      <c r="C36" s="15">
        <f t="shared" si="0"/>
        <v>0.64683903605157411</v>
      </c>
      <c r="D36" s="14">
        <f t="shared" si="7"/>
        <v>63976.094541025159</v>
      </c>
      <c r="E36" s="14">
        <f>SUM(D36:$D$136)</f>
        <v>2125893.0476050996</v>
      </c>
      <c r="F36" s="16">
        <f t="shared" si="8"/>
        <v>33.229490841174346</v>
      </c>
      <c r="G36" s="5"/>
      <c r="H36" s="17">
        <f>Absterbeordnung!C30</f>
        <v>99268.31345685698</v>
      </c>
      <c r="I36" s="18">
        <f t="shared" si="1"/>
        <v>0.64683903605157411</v>
      </c>
      <c r="J36" s="17">
        <f t="shared" si="9"/>
        <v>64210.620186898872</v>
      </c>
      <c r="K36" s="17">
        <f>SUM($J36:J$136)</f>
        <v>2257842.3147459002</v>
      </c>
      <c r="L36" s="19">
        <f t="shared" si="10"/>
        <v>35.163066610694038</v>
      </c>
      <c r="N36" s="6">
        <v>22</v>
      </c>
      <c r="O36" s="6">
        <f t="shared" si="2"/>
        <v>22</v>
      </c>
      <c r="P36" s="20">
        <f t="shared" si="3"/>
        <v>98905.741576060638</v>
      </c>
      <c r="Q36" s="20">
        <f t="shared" si="4"/>
        <v>99268.31345685698</v>
      </c>
      <c r="R36" s="5">
        <f t="shared" si="5"/>
        <v>99268.31345685698</v>
      </c>
      <c r="S36" s="5">
        <f t="shared" si="6"/>
        <v>6350799006.644002</v>
      </c>
      <c r="T36" s="20">
        <f>SUM(S36:$S$136)</f>
        <v>201047260966.73599</v>
      </c>
      <c r="U36" s="6">
        <f t="shared" si="11"/>
        <v>31.657002647447481</v>
      </c>
    </row>
    <row r="37" spans="1:21" x14ac:dyDescent="0.2">
      <c r="A37" s="21">
        <v>23</v>
      </c>
      <c r="B37" s="14">
        <f>Absterbeordnung!B31</f>
        <v>98831.17045692692</v>
      </c>
      <c r="C37" s="15">
        <f t="shared" si="0"/>
        <v>0.63415591769762181</v>
      </c>
      <c r="D37" s="14">
        <f t="shared" si="7"/>
        <v>62674.371598242578</v>
      </c>
      <c r="E37" s="14">
        <f>SUM(D37:$D$136)</f>
        <v>2061916.9530640731</v>
      </c>
      <c r="F37" s="16">
        <f t="shared" si="8"/>
        <v>32.898885150080872</v>
      </c>
      <c r="G37" s="5"/>
      <c r="H37" s="17">
        <f>Absterbeordnung!C31</f>
        <v>99241.437467412048</v>
      </c>
      <c r="I37" s="18">
        <f t="shared" si="1"/>
        <v>0.63415591769762181</v>
      </c>
      <c r="J37" s="17">
        <f t="shared" si="9"/>
        <v>62934.544850777835</v>
      </c>
      <c r="K37" s="17">
        <f>SUM($J37:J$136)</f>
        <v>2193631.6945590009</v>
      </c>
      <c r="L37" s="19">
        <f t="shared" si="10"/>
        <v>34.85576482296414</v>
      </c>
      <c r="N37" s="6">
        <v>23</v>
      </c>
      <c r="O37" s="6">
        <f t="shared" si="2"/>
        <v>23</v>
      </c>
      <c r="P37" s="20">
        <f t="shared" si="3"/>
        <v>98831.17045692692</v>
      </c>
      <c r="Q37" s="20">
        <f t="shared" si="4"/>
        <v>99241.437467412048</v>
      </c>
      <c r="R37" s="5">
        <f t="shared" si="5"/>
        <v>99241.437467412048</v>
      </c>
      <c r="S37" s="5">
        <f t="shared" si="6"/>
        <v>6219894729.7763367</v>
      </c>
      <c r="T37" s="20">
        <f>SUM(S37:$S$136)</f>
        <v>194696461960.09201</v>
      </c>
      <c r="U37" s="6">
        <f t="shared" si="11"/>
        <v>31.302211760598908</v>
      </c>
    </row>
    <row r="38" spans="1:21" x14ac:dyDescent="0.2">
      <c r="A38" s="21">
        <v>24</v>
      </c>
      <c r="B38" s="14">
        <f>Absterbeordnung!B32</f>
        <v>98757.91574564857</v>
      </c>
      <c r="C38" s="15">
        <f t="shared" si="0"/>
        <v>0.62172148793884485</v>
      </c>
      <c r="D38" s="14">
        <f t="shared" si="7"/>
        <v>61399.918323123704</v>
      </c>
      <c r="E38" s="14">
        <f>SUM(D38:$D$136)</f>
        <v>1999242.5814658308</v>
      </c>
      <c r="F38" s="16">
        <f t="shared" si="8"/>
        <v>32.560997409550296</v>
      </c>
      <c r="G38" s="5"/>
      <c r="H38" s="17">
        <f>Absterbeordnung!C32</f>
        <v>99215.544744002123</v>
      </c>
      <c r="I38" s="18">
        <f t="shared" si="1"/>
        <v>0.62172148793884485</v>
      </c>
      <c r="J38" s="17">
        <f t="shared" si="9"/>
        <v>61684.436104904038</v>
      </c>
      <c r="K38" s="17">
        <f>SUM($J38:J$136)</f>
        <v>2130697.1497082226</v>
      </c>
      <c r="L38" s="19">
        <f t="shared" si="10"/>
        <v>34.541892319233305</v>
      </c>
      <c r="N38" s="6">
        <v>24</v>
      </c>
      <c r="O38" s="6">
        <f t="shared" si="2"/>
        <v>24</v>
      </c>
      <c r="P38" s="20">
        <f t="shared" si="3"/>
        <v>98757.91574564857</v>
      </c>
      <c r="Q38" s="20">
        <f t="shared" si="4"/>
        <v>99215.544744002123</v>
      </c>
      <c r="R38" s="5">
        <f t="shared" si="5"/>
        <v>99215.544744002123</v>
      </c>
      <c r="S38" s="5">
        <f t="shared" si="6"/>
        <v>6091826343.6659555</v>
      </c>
      <c r="T38" s="20">
        <f>SUM(S38:$S$136)</f>
        <v>188476567230.31567</v>
      </c>
      <c r="U38" s="6">
        <f t="shared" si="11"/>
        <v>30.939254764917305</v>
      </c>
    </row>
    <row r="39" spans="1:21" x14ac:dyDescent="0.2">
      <c r="A39" s="21">
        <v>25</v>
      </c>
      <c r="B39" s="14">
        <f>Absterbeordnung!B33</f>
        <v>98686.258910198987</v>
      </c>
      <c r="C39" s="15">
        <f t="shared" si="0"/>
        <v>0.60953087052827937</v>
      </c>
      <c r="D39" s="14">
        <f t="shared" si="7"/>
        <v>60152.321302712757</v>
      </c>
      <c r="E39" s="14">
        <f>SUM(D39:$D$136)</f>
        <v>1937842.663142707</v>
      </c>
      <c r="F39" s="16">
        <f t="shared" si="8"/>
        <v>32.215592369089734</v>
      </c>
      <c r="G39" s="5"/>
      <c r="H39" s="17">
        <f>Absterbeordnung!C33</f>
        <v>99188.590070387829</v>
      </c>
      <c r="I39" s="18">
        <f t="shared" si="1"/>
        <v>0.60953087052827937</v>
      </c>
      <c r="J39" s="17">
        <f t="shared" si="9"/>
        <v>60458.507652076143</v>
      </c>
      <c r="K39" s="17">
        <f>SUM($J39:J$136)</f>
        <v>2069012.7136033184</v>
      </c>
      <c r="L39" s="19">
        <f t="shared" si="10"/>
        <v>34.222027535148207</v>
      </c>
      <c r="N39" s="6">
        <v>25</v>
      </c>
      <c r="O39" s="6">
        <f t="shared" si="2"/>
        <v>25</v>
      </c>
      <c r="P39" s="20">
        <f t="shared" si="3"/>
        <v>98686.258910198987</v>
      </c>
      <c r="Q39" s="20">
        <f t="shared" si="4"/>
        <v>99188.590070387829</v>
      </c>
      <c r="R39" s="5">
        <f t="shared" si="5"/>
        <v>99188.590070387829</v>
      </c>
      <c r="S39" s="5">
        <f t="shared" si="6"/>
        <v>5966423939.4770327</v>
      </c>
      <c r="T39" s="20">
        <f>SUM(S39:$S$136)</f>
        <v>182384740886.64975</v>
      </c>
      <c r="U39" s="6">
        <f t="shared" si="11"/>
        <v>30.568518552611614</v>
      </c>
    </row>
    <row r="40" spans="1:21" x14ac:dyDescent="0.2">
      <c r="A40" s="21">
        <v>26</v>
      </c>
      <c r="B40" s="14">
        <f>Absterbeordnung!B34</f>
        <v>98614.073586209415</v>
      </c>
      <c r="C40" s="15">
        <f t="shared" si="0"/>
        <v>0.59757928483164635</v>
      </c>
      <c r="D40" s="14">
        <f t="shared" si="7"/>
        <v>58929.727567982372</v>
      </c>
      <c r="E40" s="14">
        <f>SUM(D40:$D$136)</f>
        <v>1877690.3418399941</v>
      </c>
      <c r="F40" s="16">
        <f t="shared" si="8"/>
        <v>31.863210968926634</v>
      </c>
      <c r="G40" s="5"/>
      <c r="H40" s="17">
        <f>Absterbeordnung!C34</f>
        <v>99164.183072272353</v>
      </c>
      <c r="I40" s="18">
        <f t="shared" si="1"/>
        <v>0.59757928483164635</v>
      </c>
      <c r="J40" s="17">
        <f t="shared" si="9"/>
        <v>59258.461601242961</v>
      </c>
      <c r="K40" s="17">
        <f>SUM($J40:J$136)</f>
        <v>2008554.2059512425</v>
      </c>
      <c r="L40" s="19">
        <f t="shared" si="10"/>
        <v>33.89480846578563</v>
      </c>
      <c r="N40" s="6">
        <v>26</v>
      </c>
      <c r="O40" s="6">
        <f t="shared" si="2"/>
        <v>26</v>
      </c>
      <c r="P40" s="20">
        <f t="shared" si="3"/>
        <v>98614.073586209415</v>
      </c>
      <c r="Q40" s="20">
        <f t="shared" si="4"/>
        <v>99164.183072272353</v>
      </c>
      <c r="R40" s="5">
        <f t="shared" si="5"/>
        <v>99164.183072272353</v>
      </c>
      <c r="S40" s="5">
        <f t="shared" si="6"/>
        <v>5843718292.9505386</v>
      </c>
      <c r="T40" s="20">
        <f>SUM(S40:$S$136)</f>
        <v>176418316947.1727</v>
      </c>
      <c r="U40" s="6">
        <f t="shared" si="11"/>
        <v>30.189394509312962</v>
      </c>
    </row>
    <row r="41" spans="1:21" x14ac:dyDescent="0.2">
      <c r="A41" s="21">
        <v>27</v>
      </c>
      <c r="B41" s="14">
        <f>Absterbeordnung!B35</f>
        <v>98543.547883165404</v>
      </c>
      <c r="C41" s="15">
        <f t="shared" si="0"/>
        <v>0.58586204395259456</v>
      </c>
      <c r="D41" s="14">
        <f t="shared" si="7"/>
        <v>57732.924381171659</v>
      </c>
      <c r="E41" s="14">
        <f>SUM(D41:$D$136)</f>
        <v>1818760.6142720121</v>
      </c>
      <c r="F41" s="16">
        <f t="shared" si="8"/>
        <v>31.503005152899572</v>
      </c>
      <c r="G41" s="5"/>
      <c r="H41" s="17">
        <f>Absterbeordnung!C35</f>
        <v>99136.421162264727</v>
      </c>
      <c r="I41" s="18">
        <f t="shared" si="1"/>
        <v>0.58586204395259456</v>
      </c>
      <c r="J41" s="17">
        <f t="shared" si="9"/>
        <v>58080.266332269661</v>
      </c>
      <c r="K41" s="17">
        <f>SUM($J41:J$136)</f>
        <v>1949295.7443499996</v>
      </c>
      <c r="L41" s="19">
        <f t="shared" si="10"/>
        <v>33.56210064875274</v>
      </c>
      <c r="N41" s="6">
        <v>27</v>
      </c>
      <c r="O41" s="6">
        <f t="shared" si="2"/>
        <v>27</v>
      </c>
      <c r="P41" s="20">
        <f t="shared" si="3"/>
        <v>98543.547883165404</v>
      </c>
      <c r="Q41" s="20">
        <f t="shared" si="4"/>
        <v>99136.421162264727</v>
      </c>
      <c r="R41" s="5">
        <f t="shared" si="5"/>
        <v>99136.421162264727</v>
      </c>
      <c r="S41" s="5">
        <f t="shared" si="6"/>
        <v>5723435506.3810158</v>
      </c>
      <c r="T41" s="20">
        <f>SUM(S41:$S$136)</f>
        <v>170574598654.22217</v>
      </c>
      <c r="U41" s="6">
        <f t="shared" si="11"/>
        <v>29.802834060775179</v>
      </c>
    </row>
    <row r="42" spans="1:21" x14ac:dyDescent="0.2">
      <c r="A42" s="21">
        <v>28</v>
      </c>
      <c r="B42" s="14">
        <f>Absterbeordnung!B36</f>
        <v>98473.074948714187</v>
      </c>
      <c r="C42" s="15">
        <f t="shared" si="0"/>
        <v>0.57437455289470041</v>
      </c>
      <c r="D42" s="14">
        <f t="shared" si="7"/>
        <v>56560.428395834031</v>
      </c>
      <c r="E42" s="14">
        <f>SUM(D42:$D$136)</f>
        <v>1761027.6898908399</v>
      </c>
      <c r="F42" s="16">
        <f t="shared" si="8"/>
        <v>31.135331535440574</v>
      </c>
      <c r="G42" s="5"/>
      <c r="H42" s="17">
        <f>Absterbeordnung!C36</f>
        <v>99107.529639463522</v>
      </c>
      <c r="I42" s="18">
        <f t="shared" si="1"/>
        <v>0.57437455289470041</v>
      </c>
      <c r="J42" s="17">
        <f t="shared" si="9"/>
        <v>56924.84302516513</v>
      </c>
      <c r="K42" s="17">
        <f>SUM($J42:J$136)</f>
        <v>1891215.4780177299</v>
      </c>
      <c r="L42" s="19">
        <f t="shared" si="10"/>
        <v>33.22302491342257</v>
      </c>
      <c r="N42" s="6">
        <v>28</v>
      </c>
      <c r="O42" s="6">
        <f t="shared" si="2"/>
        <v>28</v>
      </c>
      <c r="P42" s="20">
        <f t="shared" si="3"/>
        <v>98473.074948714187</v>
      </c>
      <c r="Q42" s="20">
        <f t="shared" si="4"/>
        <v>99107.529639463522</v>
      </c>
      <c r="R42" s="5">
        <f t="shared" si="5"/>
        <v>99107.529639463522</v>
      </c>
      <c r="S42" s="5">
        <f t="shared" si="6"/>
        <v>5605564333.6608763</v>
      </c>
      <c r="T42" s="20">
        <f>SUM(S42:$S$136)</f>
        <v>164851163147.84116</v>
      </c>
      <c r="U42" s="6">
        <f t="shared" si="11"/>
        <v>29.40848652078181</v>
      </c>
    </row>
    <row r="43" spans="1:21" x14ac:dyDescent="0.2">
      <c r="A43" s="21">
        <v>29</v>
      </c>
      <c r="B43" s="14">
        <f>Absterbeordnung!B37</f>
        <v>98400.693617142984</v>
      </c>
      <c r="C43" s="15">
        <f t="shared" si="0"/>
        <v>0.56311230675951029</v>
      </c>
      <c r="D43" s="14">
        <f t="shared" si="7"/>
        <v>55410.641569485204</v>
      </c>
      <c r="E43" s="14">
        <f>SUM(D43:$D$136)</f>
        <v>1704467.261495006</v>
      </c>
      <c r="F43" s="16">
        <f t="shared" si="8"/>
        <v>30.760648373969758</v>
      </c>
      <c r="G43" s="5"/>
      <c r="H43" s="17">
        <f>Absterbeordnung!C37</f>
        <v>99078.112415906959</v>
      </c>
      <c r="I43" s="18">
        <f t="shared" si="1"/>
        <v>0.56311230675951029</v>
      </c>
      <c r="J43" s="17">
        <f t="shared" si="9"/>
        <v>55792.104431899446</v>
      </c>
      <c r="K43" s="17">
        <f>SUM($J43:J$136)</f>
        <v>1834290.6349925648</v>
      </c>
      <c r="L43" s="19">
        <f t="shared" si="10"/>
        <v>32.877244077278412</v>
      </c>
      <c r="N43" s="6">
        <v>29</v>
      </c>
      <c r="O43" s="6">
        <f t="shared" si="2"/>
        <v>29</v>
      </c>
      <c r="P43" s="20">
        <f t="shared" si="3"/>
        <v>98400.693617142984</v>
      </c>
      <c r="Q43" s="20">
        <f t="shared" si="4"/>
        <v>99078.112415906959</v>
      </c>
      <c r="R43" s="5">
        <f t="shared" si="5"/>
        <v>99078.112415906959</v>
      </c>
      <c r="S43" s="5">
        <f t="shared" si="6"/>
        <v>5489981774.4589825</v>
      </c>
      <c r="T43" s="20">
        <f>SUM(S43:$S$136)</f>
        <v>159245598814.1803</v>
      </c>
      <c r="U43" s="6">
        <f t="shared" si="11"/>
        <v>29.006580596503596</v>
      </c>
    </row>
    <row r="44" spans="1:21" x14ac:dyDescent="0.2">
      <c r="A44" s="21">
        <v>30</v>
      </c>
      <c r="B44" s="14">
        <f>Absterbeordnung!B38</f>
        <v>98331.483988272274</v>
      </c>
      <c r="C44" s="15">
        <f t="shared" si="0"/>
        <v>0.55207088897991197</v>
      </c>
      <c r="D44" s="14">
        <f t="shared" si="7"/>
        <v>54285.949780119452</v>
      </c>
      <c r="E44" s="14">
        <f>SUM(D44:$D$136)</f>
        <v>1649056.6199255211</v>
      </c>
      <c r="F44" s="16">
        <f t="shared" si="8"/>
        <v>30.37722701002529</v>
      </c>
      <c r="G44" s="5"/>
      <c r="H44" s="17">
        <f>Absterbeordnung!C38</f>
        <v>99049.111434726859</v>
      </c>
      <c r="I44" s="18">
        <f t="shared" si="1"/>
        <v>0.55207088897991197</v>
      </c>
      <c r="J44" s="17">
        <f t="shared" si="9"/>
        <v>54682.131002440023</v>
      </c>
      <c r="K44" s="17">
        <f>SUM($J44:J$136)</f>
        <v>1778498.5305606655</v>
      </c>
      <c r="L44" s="19">
        <f t="shared" si="10"/>
        <v>32.524309092513342</v>
      </c>
      <c r="N44" s="6">
        <v>30</v>
      </c>
      <c r="O44" s="6">
        <f t="shared" si="2"/>
        <v>30</v>
      </c>
      <c r="P44" s="20">
        <f t="shared" si="3"/>
        <v>98331.483988272274</v>
      </c>
      <c r="Q44" s="20">
        <f t="shared" si="4"/>
        <v>99049.111434726859</v>
      </c>
      <c r="R44" s="5">
        <f t="shared" si="5"/>
        <v>99049.111434726859</v>
      </c>
      <c r="S44" s="5">
        <f t="shared" si="6"/>
        <v>5376975089.1110382</v>
      </c>
      <c r="T44" s="20">
        <f>SUM(S44:$S$136)</f>
        <v>153755617039.72128</v>
      </c>
      <c r="U44" s="6">
        <f t="shared" si="11"/>
        <v>28.595188650044744</v>
      </c>
    </row>
    <row r="45" spans="1:21" x14ac:dyDescent="0.2">
      <c r="A45" s="21">
        <v>31</v>
      </c>
      <c r="B45" s="14">
        <f>Absterbeordnung!B39</f>
        <v>98259.646880133994</v>
      </c>
      <c r="C45" s="15">
        <f t="shared" si="0"/>
        <v>0.54124596958814919</v>
      </c>
      <c r="D45" s="14">
        <f t="shared" si="7"/>
        <v>53182.637847027283</v>
      </c>
      <c r="E45" s="14">
        <f>SUM(D45:$D$136)</f>
        <v>1594770.6701454015</v>
      </c>
      <c r="F45" s="16">
        <f t="shared" si="8"/>
        <v>29.986678636222319</v>
      </c>
      <c r="G45" s="5"/>
      <c r="H45" s="17">
        <f>Absterbeordnung!C39</f>
        <v>99016.68106395645</v>
      </c>
      <c r="I45" s="18">
        <f t="shared" si="1"/>
        <v>0.54124596958814919</v>
      </c>
      <c r="J45" s="17">
        <f t="shared" si="9"/>
        <v>53592.379547861638</v>
      </c>
      <c r="K45" s="17">
        <f>SUM($J45:J$136)</f>
        <v>1723816.3995582254</v>
      </c>
      <c r="L45" s="19">
        <f t="shared" si="10"/>
        <v>32.165326751702452</v>
      </c>
      <c r="N45" s="6">
        <v>31</v>
      </c>
      <c r="O45" s="6">
        <f t="shared" si="2"/>
        <v>31</v>
      </c>
      <c r="P45" s="20">
        <f t="shared" si="3"/>
        <v>98259.646880133994</v>
      </c>
      <c r="Q45" s="20">
        <f t="shared" si="4"/>
        <v>99016.68106395645</v>
      </c>
      <c r="R45" s="5">
        <f t="shared" si="5"/>
        <v>99016.68106395645</v>
      </c>
      <c r="S45" s="5">
        <f t="shared" si="6"/>
        <v>5265968289.8389997</v>
      </c>
      <c r="T45" s="20">
        <f>SUM(S45:$S$136)</f>
        <v>148378641950.61023</v>
      </c>
      <c r="U45" s="6">
        <f t="shared" si="11"/>
        <v>28.176896210506182</v>
      </c>
    </row>
    <row r="46" spans="1:21" x14ac:dyDescent="0.2">
      <c r="A46" s="21">
        <v>32</v>
      </c>
      <c r="B46" s="14">
        <f>Absterbeordnung!B40</f>
        <v>98182.053448948049</v>
      </c>
      <c r="C46" s="15">
        <f t="shared" si="0"/>
        <v>0.53063330351779314</v>
      </c>
      <c r="D46" s="14">
        <f t="shared" si="7"/>
        <v>52098.667367775837</v>
      </c>
      <c r="E46" s="14">
        <f>SUM(D46:$D$136)</f>
        <v>1541588.0322983742</v>
      </c>
      <c r="F46" s="16">
        <f t="shared" si="8"/>
        <v>29.589778590994825</v>
      </c>
      <c r="G46" s="5"/>
      <c r="H46" s="17">
        <f>Absterbeordnung!C40</f>
        <v>98981.311404642387</v>
      </c>
      <c r="I46" s="18">
        <f t="shared" si="1"/>
        <v>0.53063330351779314</v>
      </c>
      <c r="J46" s="17">
        <f t="shared" si="9"/>
        <v>52522.780257168801</v>
      </c>
      <c r="K46" s="17">
        <f>SUM($J46:J$136)</f>
        <v>1670224.020010364</v>
      </c>
      <c r="L46" s="19">
        <f t="shared" si="10"/>
        <v>31.799992533380717</v>
      </c>
      <c r="N46" s="6">
        <v>32</v>
      </c>
      <c r="O46" s="6">
        <f t="shared" si="2"/>
        <v>32</v>
      </c>
      <c r="P46" s="20">
        <f t="shared" si="3"/>
        <v>98182.053448948049</v>
      </c>
      <c r="Q46" s="20">
        <f t="shared" si="4"/>
        <v>98981.311404642387</v>
      </c>
      <c r="R46" s="5">
        <f t="shared" si="5"/>
        <v>98981.311404642387</v>
      </c>
      <c r="S46" s="5">
        <f t="shared" si="6"/>
        <v>5156794418.4967012</v>
      </c>
      <c r="T46" s="20">
        <f>SUM(S46:$S$136)</f>
        <v>143112673660.77121</v>
      </c>
      <c r="U46" s="6">
        <f t="shared" si="11"/>
        <v>27.752254995360303</v>
      </c>
    </row>
    <row r="47" spans="1:21" x14ac:dyDescent="0.2">
      <c r="A47" s="21">
        <v>33</v>
      </c>
      <c r="B47" s="14">
        <f>Absterbeordnung!B41</f>
        <v>98101.617357629759</v>
      </c>
      <c r="C47" s="15">
        <f t="shared" ref="C47:C78" si="12">1/(((1+($B$5/100))^A47))</f>
        <v>0.52022872893901284</v>
      </c>
      <c r="D47" s="14">
        <f t="shared" si="7"/>
        <v>51035.279704821129</v>
      </c>
      <c r="E47" s="14">
        <f>SUM(D47:$D$136)</f>
        <v>1489489.3649305983</v>
      </c>
      <c r="F47" s="16">
        <f t="shared" si="8"/>
        <v>29.185484502985712</v>
      </c>
      <c r="G47" s="5"/>
      <c r="H47" s="17">
        <f>Absterbeordnung!C41</f>
        <v>98946.115987638565</v>
      </c>
      <c r="I47" s="18">
        <f t="shared" ref="I47:I78" si="13">1/(((1+($B$5/100))^A47))</f>
        <v>0.52022872893901284</v>
      </c>
      <c r="J47" s="17">
        <f t="shared" si="9"/>
        <v>51474.612153701346</v>
      </c>
      <c r="K47" s="17">
        <f>SUM($J47:J$136)</f>
        <v>1617701.2397531953</v>
      </c>
      <c r="L47" s="19">
        <f t="shared" si="10"/>
        <v>31.427167142567242</v>
      </c>
      <c r="N47" s="6">
        <v>33</v>
      </c>
      <c r="O47" s="6">
        <f t="shared" si="2"/>
        <v>33</v>
      </c>
      <c r="P47" s="20">
        <f t="shared" si="3"/>
        <v>98101.617357629759</v>
      </c>
      <c r="Q47" s="20">
        <f t="shared" si="4"/>
        <v>98946.115987638565</v>
      </c>
      <c r="R47" s="5">
        <f t="shared" si="5"/>
        <v>98946.115987638565</v>
      </c>
      <c r="S47" s="5">
        <f t="shared" ref="S47:S78" si="14">P47*R47*I47</f>
        <v>5049742705.1348076</v>
      </c>
      <c r="T47" s="20">
        <f>SUM(S47:$S$136)</f>
        <v>137955879242.27454</v>
      </c>
      <c r="U47" s="6">
        <f t="shared" si="11"/>
        <v>27.319387798113898</v>
      </c>
    </row>
    <row r="48" spans="1:21" x14ac:dyDescent="0.2">
      <c r="A48" s="21">
        <v>34</v>
      </c>
      <c r="B48" s="14">
        <f>Absterbeordnung!B42</f>
        <v>98015.561929163072</v>
      </c>
      <c r="C48" s="15">
        <f t="shared" si="12"/>
        <v>0.51002816562648323</v>
      </c>
      <c r="D48" s="14">
        <f t="shared" si="7"/>
        <v>49990.697253580009</v>
      </c>
      <c r="E48" s="14">
        <f>SUM(D48:$D$136)</f>
        <v>1438454.0852257775</v>
      </c>
      <c r="F48" s="16">
        <f t="shared" si="8"/>
        <v>28.774435330020623</v>
      </c>
      <c r="G48" s="5"/>
      <c r="H48" s="17">
        <f>Absterbeordnung!C42</f>
        <v>98906.579494155696</v>
      </c>
      <c r="I48" s="18">
        <f t="shared" si="13"/>
        <v>0.51002816562648323</v>
      </c>
      <c r="J48" s="17">
        <f t="shared" si="9"/>
        <v>50445.141307794169</v>
      </c>
      <c r="K48" s="17">
        <f>SUM($J48:J$136)</f>
        <v>1566226.6275994938</v>
      </c>
      <c r="L48" s="19">
        <f t="shared" si="10"/>
        <v>31.048116567719863</v>
      </c>
      <c r="N48" s="6">
        <v>34</v>
      </c>
      <c r="O48" s="6">
        <f t="shared" si="2"/>
        <v>34</v>
      </c>
      <c r="P48" s="20">
        <f t="shared" si="3"/>
        <v>98015.561929163072</v>
      </c>
      <c r="Q48" s="20">
        <f t="shared" si="4"/>
        <v>98906.579494155696</v>
      </c>
      <c r="R48" s="5">
        <f t="shared" si="5"/>
        <v>98906.579494155696</v>
      </c>
      <c r="S48" s="5">
        <f t="shared" si="14"/>
        <v>4944408871.8794823</v>
      </c>
      <c r="T48" s="20">
        <f>SUM(S48:$S$136)</f>
        <v>132906136537.13982</v>
      </c>
      <c r="U48" s="6">
        <f t="shared" si="11"/>
        <v>26.880086170264306</v>
      </c>
    </row>
    <row r="49" spans="1:21" x14ac:dyDescent="0.2">
      <c r="A49" s="21">
        <v>35</v>
      </c>
      <c r="B49" s="14">
        <f>Absterbeordnung!B43</f>
        <v>97921.948413076112</v>
      </c>
      <c r="C49" s="15">
        <f t="shared" si="12"/>
        <v>0.50002761335929735</v>
      </c>
      <c r="D49" s="14">
        <f t="shared" si="7"/>
        <v>48963.678160482683</v>
      </c>
      <c r="E49" s="14">
        <f>SUM(D49:$D$136)</f>
        <v>1388463.3879721973</v>
      </c>
      <c r="F49" s="16">
        <f t="shared" si="8"/>
        <v>28.357007482595336</v>
      </c>
      <c r="G49" s="5"/>
      <c r="H49" s="17">
        <f>Absterbeordnung!C43</f>
        <v>98860.210114035581</v>
      </c>
      <c r="I49" s="18">
        <f t="shared" si="13"/>
        <v>0.50002761335929735</v>
      </c>
      <c r="J49" s="17">
        <f t="shared" si="9"/>
        <v>49432.834919519883</v>
      </c>
      <c r="K49" s="17">
        <f>SUM($J49:J$136)</f>
        <v>1515781.4862916998</v>
      </c>
      <c r="L49" s="19">
        <f t="shared" si="10"/>
        <v>30.663454539062919</v>
      </c>
      <c r="N49" s="6">
        <v>35</v>
      </c>
      <c r="O49" s="6">
        <f t="shared" si="2"/>
        <v>35</v>
      </c>
      <c r="P49" s="20">
        <f t="shared" si="3"/>
        <v>97921.948413076112</v>
      </c>
      <c r="Q49" s="20">
        <f t="shared" si="4"/>
        <v>98860.210114035581</v>
      </c>
      <c r="R49" s="5">
        <f t="shared" si="5"/>
        <v>98860.210114035581</v>
      </c>
      <c r="S49" s="5">
        <f t="shared" si="14"/>
        <v>4840559510.9013338</v>
      </c>
      <c r="T49" s="20">
        <f>SUM(S49:$S$136)</f>
        <v>127961727665.26031</v>
      </c>
      <c r="U49" s="6">
        <f t="shared" si="11"/>
        <v>26.435317524158126</v>
      </c>
    </row>
    <row r="50" spans="1:21" x14ac:dyDescent="0.2">
      <c r="A50" s="21">
        <v>36</v>
      </c>
      <c r="B50" s="14">
        <f>Absterbeordnung!B44</f>
        <v>97819.473668010294</v>
      </c>
      <c r="C50" s="15">
        <f t="shared" si="12"/>
        <v>0.49022315035225233</v>
      </c>
      <c r="D50" s="14">
        <f t="shared" si="7"/>
        <v>47953.3705473312</v>
      </c>
      <c r="E50" s="14">
        <f>SUM(D50:$D$136)</f>
        <v>1339499.7098117145</v>
      </c>
      <c r="F50" s="16">
        <f t="shared" si="8"/>
        <v>27.933379750430557</v>
      </c>
      <c r="G50" s="5"/>
      <c r="H50" s="17">
        <f>Absterbeordnung!C44</f>
        <v>98809.59801479998</v>
      </c>
      <c r="I50" s="18">
        <f t="shared" si="13"/>
        <v>0.49022315035225233</v>
      </c>
      <c r="J50" s="17">
        <f t="shared" si="9"/>
        <v>48438.752423854901</v>
      </c>
      <c r="K50" s="17">
        <f>SUM($J50:J$136)</f>
        <v>1466348.6513721796</v>
      </c>
      <c r="L50" s="19">
        <f t="shared" si="10"/>
        <v>30.27222168195312</v>
      </c>
      <c r="N50" s="6">
        <v>36</v>
      </c>
      <c r="O50" s="6">
        <f t="shared" si="2"/>
        <v>36</v>
      </c>
      <c r="P50" s="20">
        <f t="shared" si="3"/>
        <v>97819.473668010294</v>
      </c>
      <c r="Q50" s="20">
        <f t="shared" si="4"/>
        <v>98809.59801479998</v>
      </c>
      <c r="R50" s="5">
        <f t="shared" si="5"/>
        <v>98809.59801479998</v>
      </c>
      <c r="S50" s="5">
        <f t="shared" si="14"/>
        <v>4738253267.2365446</v>
      </c>
      <c r="T50" s="20">
        <f>SUM(S50:$S$136)</f>
        <v>123121168154.35898</v>
      </c>
      <c r="U50" s="6">
        <f t="shared" si="11"/>
        <v>25.984505515081089</v>
      </c>
    </row>
    <row r="51" spans="1:21" x14ac:dyDescent="0.2">
      <c r="A51" s="21">
        <v>37</v>
      </c>
      <c r="B51" s="14">
        <f>Absterbeordnung!B45</f>
        <v>97709.05092805103</v>
      </c>
      <c r="C51" s="15">
        <f t="shared" si="12"/>
        <v>0.48061093171789437</v>
      </c>
      <c r="D51" s="14">
        <f t="shared" si="7"/>
        <v>46960.038003801797</v>
      </c>
      <c r="E51" s="14">
        <f>SUM(D51:$D$136)</f>
        <v>1291546.3392643831</v>
      </c>
      <c r="F51" s="16">
        <f t="shared" si="8"/>
        <v>27.503093995788969</v>
      </c>
      <c r="G51" s="5"/>
      <c r="H51" s="17">
        <f>Absterbeordnung!C45</f>
        <v>98753.725139864968</v>
      </c>
      <c r="I51" s="18">
        <f t="shared" si="13"/>
        <v>0.48061093171789437</v>
      </c>
      <c r="J51" s="17">
        <f t="shared" si="9"/>
        <v>47462.119850083349</v>
      </c>
      <c r="K51" s="17">
        <f>SUM($J51:J$136)</f>
        <v>1417909.8989483246</v>
      </c>
      <c r="L51" s="19">
        <f t="shared" si="10"/>
        <v>29.874558983606683</v>
      </c>
      <c r="N51" s="6">
        <v>37</v>
      </c>
      <c r="O51" s="6">
        <f t="shared" si="2"/>
        <v>37</v>
      </c>
      <c r="P51" s="20">
        <f t="shared" si="3"/>
        <v>97709.05092805103</v>
      </c>
      <c r="Q51" s="20">
        <f t="shared" si="4"/>
        <v>98753.725139864968</v>
      </c>
      <c r="R51" s="5">
        <f t="shared" si="5"/>
        <v>98753.725139864968</v>
      </c>
      <c r="S51" s="5">
        <f t="shared" si="14"/>
        <v>4637478685.5850563</v>
      </c>
      <c r="T51" s="20">
        <f>SUM(S51:$S$136)</f>
        <v>118382914887.12242</v>
      </c>
      <c r="U51" s="6">
        <f t="shared" si="11"/>
        <v>25.527430509836929</v>
      </c>
    </row>
    <row r="52" spans="1:21" x14ac:dyDescent="0.2">
      <c r="A52" s="21">
        <v>38</v>
      </c>
      <c r="B52" s="14">
        <f>Absterbeordnung!B46</f>
        <v>97591.004472415123</v>
      </c>
      <c r="C52" s="15">
        <f t="shared" si="12"/>
        <v>0.47118718795871989</v>
      </c>
      <c r="D52" s="14">
        <f t="shared" si="7"/>
        <v>45983.630967424135</v>
      </c>
      <c r="E52" s="14">
        <f>SUM(D52:$D$136)</f>
        <v>1244586.3012605815</v>
      </c>
      <c r="F52" s="16">
        <f t="shared" si="8"/>
        <v>27.065855285379165</v>
      </c>
      <c r="G52" s="5"/>
      <c r="H52" s="17">
        <f>Absterbeordnung!C46</f>
        <v>98693.167643709487</v>
      </c>
      <c r="I52" s="18">
        <f t="shared" si="13"/>
        <v>0.47118718795871989</v>
      </c>
      <c r="J52" s="17">
        <f t="shared" si="9"/>
        <v>46502.956132777996</v>
      </c>
      <c r="K52" s="17">
        <f>SUM($J52:J$136)</f>
        <v>1370447.7790982414</v>
      </c>
      <c r="L52" s="19">
        <f t="shared" si="10"/>
        <v>29.470121752803362</v>
      </c>
      <c r="N52" s="6">
        <v>38</v>
      </c>
      <c r="O52" s="6">
        <f t="shared" si="2"/>
        <v>38</v>
      </c>
      <c r="P52" s="20">
        <f t="shared" si="3"/>
        <v>97591.004472415123</v>
      </c>
      <c r="Q52" s="20">
        <f t="shared" si="4"/>
        <v>98693.167643709487</v>
      </c>
      <c r="R52" s="5">
        <f t="shared" si="5"/>
        <v>98693.167643709487</v>
      </c>
      <c r="S52" s="5">
        <f t="shared" si="14"/>
        <v>4538270199.9344616</v>
      </c>
      <c r="T52" s="20">
        <f>SUM(S52:$S$136)</f>
        <v>113745436201.53737</v>
      </c>
      <c r="U52" s="6">
        <f t="shared" si="11"/>
        <v>25.063610404506104</v>
      </c>
    </row>
    <row r="53" spans="1:21" x14ac:dyDescent="0.2">
      <c r="A53" s="21">
        <v>39</v>
      </c>
      <c r="B53" s="14">
        <f>Absterbeordnung!B47</f>
        <v>97456.527891253951</v>
      </c>
      <c r="C53" s="15">
        <f t="shared" si="12"/>
        <v>0.46194822348894127</v>
      </c>
      <c r="D53" s="14">
        <f t="shared" si="7"/>
        <v>45019.869926765219</v>
      </c>
      <c r="E53" s="14">
        <f>SUM(D53:$D$136)</f>
        <v>1198602.6702931575</v>
      </c>
      <c r="F53" s="16">
        <f t="shared" si="8"/>
        <v>26.62385902586902</v>
      </c>
      <c r="G53" s="5"/>
      <c r="H53" s="17">
        <f>Absterbeordnung!C47</f>
        <v>98624.130392139574</v>
      </c>
      <c r="I53" s="18">
        <f t="shared" si="13"/>
        <v>0.46194822348894127</v>
      </c>
      <c r="J53" s="17">
        <f t="shared" si="9"/>
        <v>45559.241827790574</v>
      </c>
      <c r="K53" s="17">
        <f>SUM($J53:J$136)</f>
        <v>1323944.8229654634</v>
      </c>
      <c r="L53" s="19">
        <f t="shared" si="10"/>
        <v>29.059851960878625</v>
      </c>
      <c r="N53" s="6">
        <v>39</v>
      </c>
      <c r="O53" s="6">
        <f t="shared" si="2"/>
        <v>39</v>
      </c>
      <c r="P53" s="20">
        <f t="shared" si="3"/>
        <v>97456.527891253951</v>
      </c>
      <c r="Q53" s="20">
        <f t="shared" si="4"/>
        <v>98624.130392139574</v>
      </c>
      <c r="R53" s="5">
        <f t="shared" si="5"/>
        <v>98624.130392139574</v>
      </c>
      <c r="S53" s="5">
        <f t="shared" si="14"/>
        <v>4440045521.8944559</v>
      </c>
      <c r="T53" s="20">
        <f>SUM(S53:$S$136)</f>
        <v>109207166001.60289</v>
      </c>
      <c r="U53" s="6">
        <f t="shared" si="11"/>
        <v>24.595956384475745</v>
      </c>
    </row>
    <row r="54" spans="1:21" x14ac:dyDescent="0.2">
      <c r="A54" s="21">
        <v>40</v>
      </c>
      <c r="B54" s="14">
        <f>Absterbeordnung!B48</f>
        <v>97306.320491212522</v>
      </c>
      <c r="C54" s="15">
        <f t="shared" si="12"/>
        <v>0.45289041518523643</v>
      </c>
      <c r="D54" s="14">
        <f t="shared" si="7"/>
        <v>44069.099887412915</v>
      </c>
      <c r="E54" s="14">
        <f>SUM(D54:$D$136)</f>
        <v>1153582.8003663921</v>
      </c>
      <c r="F54" s="16">
        <f t="shared" si="8"/>
        <v>26.176681695644984</v>
      </c>
      <c r="G54" s="5"/>
      <c r="H54" s="17">
        <f>Absterbeordnung!C48</f>
        <v>98545.205382678745</v>
      </c>
      <c r="I54" s="18">
        <f t="shared" si="13"/>
        <v>0.45289041518523643</v>
      </c>
      <c r="J54" s="17">
        <f t="shared" si="9"/>
        <v>44630.17898027577</v>
      </c>
      <c r="K54" s="17">
        <f>SUM($J54:J$136)</f>
        <v>1278385.5811376728</v>
      </c>
      <c r="L54" s="19">
        <f t="shared" si="10"/>
        <v>28.643971643103942</v>
      </c>
      <c r="N54" s="6">
        <v>40</v>
      </c>
      <c r="O54" s="6">
        <f t="shared" si="2"/>
        <v>40</v>
      </c>
      <c r="P54" s="20">
        <f t="shared" si="3"/>
        <v>97306.320491212522</v>
      </c>
      <c r="Q54" s="20">
        <f t="shared" si="4"/>
        <v>98545.205382678745</v>
      </c>
      <c r="R54" s="5">
        <f t="shared" si="5"/>
        <v>98545.205382678745</v>
      </c>
      <c r="S54" s="5">
        <f t="shared" si="14"/>
        <v>4342798499.4348907</v>
      </c>
      <c r="T54" s="20">
        <f>SUM(S54:$S$136)</f>
        <v>104767120479.70844</v>
      </c>
      <c r="U54" s="6">
        <f t="shared" si="11"/>
        <v>24.124333766197378</v>
      </c>
    </row>
    <row r="55" spans="1:21" x14ac:dyDescent="0.2">
      <c r="A55" s="21">
        <v>41</v>
      </c>
      <c r="B55" s="14">
        <f>Absterbeordnung!B49</f>
        <v>97138.740626397004</v>
      </c>
      <c r="C55" s="15">
        <f t="shared" si="12"/>
        <v>0.44401021096591808</v>
      </c>
      <c r="D55" s="14">
        <f t="shared" si="7"/>
        <v>43130.59271849013</v>
      </c>
      <c r="E55" s="14">
        <f>SUM(D55:$D$136)</f>
        <v>1109513.7004789792</v>
      </c>
      <c r="F55" s="16">
        <f t="shared" si="8"/>
        <v>25.724517808523636</v>
      </c>
      <c r="G55" s="5"/>
      <c r="H55" s="17">
        <f>Absterbeordnung!C49</f>
        <v>98459.472842312069</v>
      </c>
      <c r="I55" s="18">
        <f t="shared" si="13"/>
        <v>0.44401021096591808</v>
      </c>
      <c r="J55" s="17">
        <f t="shared" si="9"/>
        <v>43717.011308308065</v>
      </c>
      <c r="K55" s="17">
        <f>SUM($J55:J$136)</f>
        <v>1233755.4021573968</v>
      </c>
      <c r="L55" s="19">
        <f t="shared" si="10"/>
        <v>28.22140318459811</v>
      </c>
      <c r="N55" s="6">
        <v>41</v>
      </c>
      <c r="O55" s="6">
        <f t="shared" si="2"/>
        <v>41</v>
      </c>
      <c r="P55" s="20">
        <f t="shared" si="3"/>
        <v>97138.740626397004</v>
      </c>
      <c r="Q55" s="20">
        <f t="shared" si="4"/>
        <v>98459.472842312069</v>
      </c>
      <c r="R55" s="5">
        <f t="shared" si="5"/>
        <v>98459.472842312069</v>
      </c>
      <c r="S55" s="5">
        <f t="shared" si="14"/>
        <v>4246615422.439002</v>
      </c>
      <c r="T55" s="20">
        <f>SUM(S55:$S$136)</f>
        <v>100424321980.27354</v>
      </c>
      <c r="U55" s="6">
        <f t="shared" si="11"/>
        <v>23.648084884172491</v>
      </c>
    </row>
    <row r="56" spans="1:21" x14ac:dyDescent="0.2">
      <c r="A56" s="21">
        <v>42</v>
      </c>
      <c r="B56" s="14">
        <f>Absterbeordnung!B50</f>
        <v>96954.207724784486</v>
      </c>
      <c r="C56" s="15">
        <f t="shared" si="12"/>
        <v>0.4353041283979589</v>
      </c>
      <c r="D56" s="14">
        <f t="shared" si="7"/>
        <v>42204.566888151967</v>
      </c>
      <c r="E56" s="14">
        <f>SUM(D56:$D$136)</f>
        <v>1066383.1077604888</v>
      </c>
      <c r="F56" s="16">
        <f t="shared" si="8"/>
        <v>25.267007492022223</v>
      </c>
      <c r="G56" s="5"/>
      <c r="H56" s="17">
        <f>Absterbeordnung!C50</f>
        <v>98362.146928712114</v>
      </c>
      <c r="I56" s="18">
        <f t="shared" si="13"/>
        <v>0.4353041283979589</v>
      </c>
      <c r="J56" s="17">
        <f t="shared" si="9"/>
        <v>42817.448636154993</v>
      </c>
      <c r="K56" s="17">
        <f>SUM($J56:J$136)</f>
        <v>1190038.3908490888</v>
      </c>
      <c r="L56" s="19">
        <f t="shared" si="10"/>
        <v>27.793304569862251</v>
      </c>
      <c r="N56" s="6">
        <v>42</v>
      </c>
      <c r="O56" s="6">
        <f t="shared" si="2"/>
        <v>42</v>
      </c>
      <c r="P56" s="20">
        <f t="shared" si="3"/>
        <v>96954.207724784486</v>
      </c>
      <c r="Q56" s="20">
        <f t="shared" si="4"/>
        <v>98362.146928712114</v>
      </c>
      <c r="R56" s="5">
        <f t="shared" si="5"/>
        <v>98362.146928712114</v>
      </c>
      <c r="S56" s="5">
        <f t="shared" si="14"/>
        <v>4151331809.3150616</v>
      </c>
      <c r="T56" s="20">
        <f>SUM(S56:$S$136)</f>
        <v>96177706557.834534</v>
      </c>
      <c r="U56" s="6">
        <f t="shared" si="11"/>
        <v>23.167915978680377</v>
      </c>
    </row>
    <row r="57" spans="1:21" x14ac:dyDescent="0.2">
      <c r="A57" s="21">
        <v>43</v>
      </c>
      <c r="B57" s="14">
        <f>Absterbeordnung!B51</f>
        <v>96740.37100958261</v>
      </c>
      <c r="C57" s="15">
        <f t="shared" si="12"/>
        <v>0.4267687533313323</v>
      </c>
      <c r="D57" s="14">
        <f t="shared" si="7"/>
        <v>41285.767532570128</v>
      </c>
      <c r="E57" s="14">
        <f>SUM(D57:$D$136)</f>
        <v>1024178.5408723367</v>
      </c>
      <c r="F57" s="16">
        <f t="shared" si="8"/>
        <v>24.807060691420297</v>
      </c>
      <c r="G57" s="5"/>
      <c r="H57" s="17">
        <f>Absterbeordnung!C51</f>
        <v>98251.521772009102</v>
      </c>
      <c r="I57" s="18">
        <f t="shared" si="13"/>
        <v>0.4267687533313323</v>
      </c>
      <c r="J57" s="17">
        <f t="shared" si="9"/>
        <v>41930.679459546576</v>
      </c>
      <c r="K57" s="17">
        <f>SUM($J57:J$136)</f>
        <v>1147220.9422129339</v>
      </c>
      <c r="L57" s="19">
        <f t="shared" si="10"/>
        <v>27.359941622690307</v>
      </c>
      <c r="N57" s="6">
        <v>43</v>
      </c>
      <c r="O57" s="6">
        <f t="shared" si="2"/>
        <v>43</v>
      </c>
      <c r="P57" s="20">
        <f t="shared" si="3"/>
        <v>96740.37100958261</v>
      </c>
      <c r="Q57" s="20">
        <f t="shared" si="4"/>
        <v>98251.521772009102</v>
      </c>
      <c r="R57" s="5">
        <f t="shared" si="5"/>
        <v>98251.521772009102</v>
      </c>
      <c r="S57" s="5">
        <f t="shared" si="14"/>
        <v>4056389487.6004205</v>
      </c>
      <c r="T57" s="20">
        <f>SUM(S57:$S$136)</f>
        <v>92026374748.519485</v>
      </c>
      <c r="U57" s="6">
        <f t="shared" si="11"/>
        <v>22.686769855268064</v>
      </c>
    </row>
    <row r="58" spans="1:21" x14ac:dyDescent="0.2">
      <c r="A58" s="21">
        <v>44</v>
      </c>
      <c r="B58" s="14">
        <f>Absterbeordnung!B52</f>
        <v>96500.887351161524</v>
      </c>
      <c r="C58" s="15">
        <f t="shared" si="12"/>
        <v>0.41840073856012966</v>
      </c>
      <c r="D58" s="14">
        <f t="shared" si="7"/>
        <v>40376.042539433853</v>
      </c>
      <c r="E58" s="14">
        <f>SUM(D58:$D$136)</f>
        <v>982892.77333976666</v>
      </c>
      <c r="F58" s="16">
        <f t="shared" si="8"/>
        <v>24.343464874741255</v>
      </c>
      <c r="G58" s="5"/>
      <c r="H58" s="17">
        <f>Absterbeordnung!C52</f>
        <v>98123.989324363647</v>
      </c>
      <c r="I58" s="18">
        <f t="shared" si="13"/>
        <v>0.41840073856012966</v>
      </c>
      <c r="J58" s="17">
        <f t="shared" si="9"/>
        <v>41055.149603780032</v>
      </c>
      <c r="K58" s="17">
        <f>SUM($J58:J$136)</f>
        <v>1105290.2627533874</v>
      </c>
      <c r="L58" s="19">
        <f t="shared" si="10"/>
        <v>26.922085863051418</v>
      </c>
      <c r="N58" s="6">
        <v>44</v>
      </c>
      <c r="O58" s="6">
        <f t="shared" si="2"/>
        <v>44</v>
      </c>
      <c r="P58" s="20">
        <f t="shared" si="3"/>
        <v>96500.887351161524</v>
      </c>
      <c r="Q58" s="20">
        <f t="shared" si="4"/>
        <v>98123.989324363647</v>
      </c>
      <c r="R58" s="5">
        <f t="shared" si="5"/>
        <v>98123.989324363647</v>
      </c>
      <c r="S58" s="5">
        <f t="shared" si="14"/>
        <v>3961858367.0994601</v>
      </c>
      <c r="T58" s="20">
        <f>SUM(S58:$S$136)</f>
        <v>87969985260.919067</v>
      </c>
      <c r="U58" s="6">
        <f t="shared" si="11"/>
        <v>22.204222642447288</v>
      </c>
    </row>
    <row r="59" spans="1:21" x14ac:dyDescent="0.2">
      <c r="A59" s="21">
        <v>45</v>
      </c>
      <c r="B59" s="14">
        <f>Absterbeordnung!B53</f>
        <v>96241.990577538803</v>
      </c>
      <c r="C59" s="15">
        <f t="shared" si="12"/>
        <v>0.41019680250993107</v>
      </c>
      <c r="D59" s="14">
        <f t="shared" si="7"/>
        <v>39478.156802097328</v>
      </c>
      <c r="E59" s="14">
        <f>SUM(D59:$D$136)</f>
        <v>942516.73080033285</v>
      </c>
      <c r="F59" s="16">
        <f t="shared" si="8"/>
        <v>23.87438541077633</v>
      </c>
      <c r="G59" s="5"/>
      <c r="H59" s="17">
        <f>Absterbeordnung!C53</f>
        <v>97987.399935846464</v>
      </c>
      <c r="I59" s="18">
        <f t="shared" si="13"/>
        <v>0.41019680250993107</v>
      </c>
      <c r="J59" s="17">
        <f t="shared" si="9"/>
        <v>40194.118139946047</v>
      </c>
      <c r="K59" s="17">
        <f>SUM($J59:J$136)</f>
        <v>1064235.1131496076</v>
      </c>
      <c r="L59" s="19">
        <f t="shared" si="10"/>
        <v>26.47738431389892</v>
      </c>
      <c r="N59" s="6">
        <v>45</v>
      </c>
      <c r="O59" s="6">
        <f t="shared" si="2"/>
        <v>45</v>
      </c>
      <c r="P59" s="20">
        <f t="shared" si="3"/>
        <v>96241.990577538803</v>
      </c>
      <c r="Q59" s="20">
        <f t="shared" si="4"/>
        <v>97987.399935846464</v>
      </c>
      <c r="R59" s="5">
        <f t="shared" si="5"/>
        <v>97987.399935846464</v>
      </c>
      <c r="S59" s="5">
        <f t="shared" si="14"/>
        <v>3868361939.2971687</v>
      </c>
      <c r="T59" s="20">
        <f>SUM(S59:$S$136)</f>
        <v>84008126893.819595</v>
      </c>
      <c r="U59" s="6">
        <f t="shared" si="11"/>
        <v>21.716718397111205</v>
      </c>
    </row>
    <row r="60" spans="1:21" x14ac:dyDescent="0.2">
      <c r="A60" s="21">
        <v>46</v>
      </c>
      <c r="B60" s="14">
        <f>Absterbeordnung!B54</f>
        <v>95945.84816873791</v>
      </c>
      <c r="C60" s="15">
        <f t="shared" si="12"/>
        <v>0.40215372795091275</v>
      </c>
      <c r="D60" s="14">
        <f t="shared" si="7"/>
        <v>38584.980522470207</v>
      </c>
      <c r="E60" s="14">
        <f>SUM(D60:$D$136)</f>
        <v>903038.5739982354</v>
      </c>
      <c r="F60" s="16">
        <f t="shared" si="8"/>
        <v>23.40388829462659</v>
      </c>
      <c r="G60" s="5"/>
      <c r="H60" s="17">
        <f>Absterbeordnung!C54</f>
        <v>97831.991015515363</v>
      </c>
      <c r="I60" s="18">
        <f t="shared" si="13"/>
        <v>0.40215372795091275</v>
      </c>
      <c r="J60" s="17">
        <f t="shared" si="9"/>
        <v>39343.49989974971</v>
      </c>
      <c r="K60" s="17">
        <f>SUM($J60:J$136)</f>
        <v>1024040.995009661</v>
      </c>
      <c r="L60" s="19">
        <f t="shared" si="10"/>
        <v>26.028212986109441</v>
      </c>
      <c r="N60" s="6">
        <v>46</v>
      </c>
      <c r="O60" s="6">
        <f t="shared" si="2"/>
        <v>46</v>
      </c>
      <c r="P60" s="20">
        <f t="shared" si="3"/>
        <v>95945.84816873791</v>
      </c>
      <c r="Q60" s="20">
        <f t="shared" si="4"/>
        <v>97831.991015515363</v>
      </c>
      <c r="R60" s="5">
        <f t="shared" si="5"/>
        <v>97831.991015515363</v>
      </c>
      <c r="S60" s="5">
        <f t="shared" si="14"/>
        <v>3774845467.8081403</v>
      </c>
      <c r="T60" s="20">
        <f>SUM(S60:$S$136)</f>
        <v>80139764954.52243</v>
      </c>
      <c r="U60" s="6">
        <f t="shared" si="11"/>
        <v>21.229945871414834</v>
      </c>
    </row>
    <row r="61" spans="1:21" x14ac:dyDescent="0.2">
      <c r="A61" s="21">
        <v>47</v>
      </c>
      <c r="B61" s="14">
        <f>Absterbeordnung!B55</f>
        <v>95620.182535144413</v>
      </c>
      <c r="C61" s="15">
        <f t="shared" si="12"/>
        <v>0.39426836073618909</v>
      </c>
      <c r="D61" s="14">
        <f t="shared" si="7"/>
        <v>37700.012621426569</v>
      </c>
      <c r="E61" s="14">
        <f>SUM(D61:$D$136)</f>
        <v>864453.5934757652</v>
      </c>
      <c r="F61" s="16">
        <f t="shared" si="8"/>
        <v>22.929795863900011</v>
      </c>
      <c r="G61" s="5"/>
      <c r="H61" s="17">
        <f>Absterbeordnung!C55</f>
        <v>97656.28662681728</v>
      </c>
      <c r="I61" s="18">
        <f t="shared" si="13"/>
        <v>0.39426836073618909</v>
      </c>
      <c r="J61" s="17">
        <f t="shared" si="9"/>
        <v>38502.784043938671</v>
      </c>
      <c r="K61" s="17">
        <f>SUM($J61:J$136)</f>
        <v>984697.49510991131</v>
      </c>
      <c r="L61" s="19">
        <f t="shared" si="10"/>
        <v>25.574708934974485</v>
      </c>
      <c r="N61" s="6">
        <v>47</v>
      </c>
      <c r="O61" s="6">
        <f t="shared" si="2"/>
        <v>47</v>
      </c>
      <c r="P61" s="20">
        <f t="shared" si="3"/>
        <v>95620.182535144413</v>
      </c>
      <c r="Q61" s="20">
        <f t="shared" si="4"/>
        <v>97656.28662681728</v>
      </c>
      <c r="R61" s="5">
        <f t="shared" si="5"/>
        <v>97656.28662681728</v>
      </c>
      <c r="S61" s="5">
        <f t="shared" si="14"/>
        <v>3681643238.392662</v>
      </c>
      <c r="T61" s="20">
        <f>SUM(S61:$S$136)</f>
        <v>76364919486.714279</v>
      </c>
      <c r="U61" s="6">
        <f t="shared" si="11"/>
        <v>20.742074813325424</v>
      </c>
    </row>
    <row r="62" spans="1:21" x14ac:dyDescent="0.2">
      <c r="A62" s="21">
        <v>48</v>
      </c>
      <c r="B62" s="14">
        <f>Absterbeordnung!B56</f>
        <v>95261.797415793524</v>
      </c>
      <c r="C62" s="15">
        <f t="shared" si="12"/>
        <v>0.38653760856489122</v>
      </c>
      <c r="D62" s="14">
        <f t="shared" si="7"/>
        <v>36822.267360693964</v>
      </c>
      <c r="E62" s="14">
        <f>SUM(D62:$D$136)</f>
        <v>826753.58085433871</v>
      </c>
      <c r="F62" s="16">
        <f t="shared" si="8"/>
        <v>22.452544074916453</v>
      </c>
      <c r="G62" s="5"/>
      <c r="H62" s="17">
        <f>Absterbeordnung!C56</f>
        <v>97466.379715243223</v>
      </c>
      <c r="I62" s="18">
        <f t="shared" si="13"/>
        <v>0.38653760856489122</v>
      </c>
      <c r="J62" s="17">
        <f t="shared" si="9"/>
        <v>37674.421330607736</v>
      </c>
      <c r="K62" s="17">
        <f>SUM($J62:J$136)</f>
        <v>946194.71106597269</v>
      </c>
      <c r="L62" s="19">
        <f t="shared" si="10"/>
        <v>25.115042982684329</v>
      </c>
      <c r="N62" s="6">
        <v>48</v>
      </c>
      <c r="O62" s="6">
        <f t="shared" si="2"/>
        <v>48</v>
      </c>
      <c r="P62" s="20">
        <f t="shared" si="3"/>
        <v>95261.797415793524</v>
      </c>
      <c r="Q62" s="20">
        <f t="shared" si="4"/>
        <v>97466.379715243223</v>
      </c>
      <c r="R62" s="5">
        <f t="shared" si="5"/>
        <v>97466.379715243223</v>
      </c>
      <c r="S62" s="5">
        <f t="shared" si="14"/>
        <v>3588933092.5536046</v>
      </c>
      <c r="T62" s="20">
        <f>SUM(S62:$S$136)</f>
        <v>72683276248.321625</v>
      </c>
      <c r="U62" s="6">
        <f t="shared" si="11"/>
        <v>20.252056634637867</v>
      </c>
    </row>
    <row r="63" spans="1:21" x14ac:dyDescent="0.2">
      <c r="A63" s="21">
        <v>49</v>
      </c>
      <c r="B63" s="14">
        <f>Absterbeordnung!B57</f>
        <v>94872.893601980031</v>
      </c>
      <c r="C63" s="15">
        <f t="shared" si="12"/>
        <v>0.37895843976950117</v>
      </c>
      <c r="D63" s="14">
        <f t="shared" si="7"/>
        <v>35952.883735824245</v>
      </c>
      <c r="E63" s="14">
        <f>SUM(D63:$D$136)</f>
        <v>789931.3134936447</v>
      </c>
      <c r="F63" s="16">
        <f t="shared" si="8"/>
        <v>21.971292186126917</v>
      </c>
      <c r="G63" s="5"/>
      <c r="H63" s="17">
        <f>Absterbeordnung!C57</f>
        <v>97259.757340050244</v>
      </c>
      <c r="I63" s="18">
        <f t="shared" si="13"/>
        <v>0.37895843976950117</v>
      </c>
      <c r="J63" s="17">
        <f t="shared" si="9"/>
        <v>36857.405893945732</v>
      </c>
      <c r="K63" s="17">
        <f>SUM($J63:J$136)</f>
        <v>908520.28973536496</v>
      </c>
      <c r="L63" s="19">
        <f t="shared" si="10"/>
        <v>24.64959938715058</v>
      </c>
      <c r="N63" s="6">
        <v>49</v>
      </c>
      <c r="O63" s="6">
        <f t="shared" si="2"/>
        <v>49</v>
      </c>
      <c r="P63" s="20">
        <f t="shared" si="3"/>
        <v>94872.893601980031</v>
      </c>
      <c r="Q63" s="20">
        <f t="shared" si="4"/>
        <v>97259.757340050244</v>
      </c>
      <c r="R63" s="5">
        <f t="shared" si="5"/>
        <v>97259.757340050244</v>
      </c>
      <c r="S63" s="5">
        <f t="shared" si="14"/>
        <v>3496768747.8213053</v>
      </c>
      <c r="T63" s="20">
        <f>SUM(S63:$S$136)</f>
        <v>69094343155.768021</v>
      </c>
      <c r="U63" s="6">
        <f t="shared" si="11"/>
        <v>19.759483151071372</v>
      </c>
    </row>
    <row r="64" spans="1:21" x14ac:dyDescent="0.2">
      <c r="A64" s="21">
        <v>50</v>
      </c>
      <c r="B64" s="14">
        <f>Absterbeordnung!B58</f>
        <v>94447.07197333264</v>
      </c>
      <c r="C64" s="15">
        <f t="shared" si="12"/>
        <v>0.37152788212696192</v>
      </c>
      <c r="D64" s="14">
        <f t="shared" si="7"/>
        <v>35089.72062334502</v>
      </c>
      <c r="E64" s="14">
        <f>SUM(D64:$D$136)</f>
        <v>753978.42975782044</v>
      </c>
      <c r="F64" s="16">
        <f t="shared" si="8"/>
        <v>21.487159668527035</v>
      </c>
      <c r="G64" s="5"/>
      <c r="H64" s="17">
        <f>Absterbeordnung!C58</f>
        <v>97025.680150150991</v>
      </c>
      <c r="I64" s="18">
        <f t="shared" si="13"/>
        <v>0.37152788212696192</v>
      </c>
      <c r="J64" s="17">
        <f t="shared" si="9"/>
        <v>36047.745458113604</v>
      </c>
      <c r="K64" s="17">
        <f>SUM($J64:J$136)</f>
        <v>871662.88384141924</v>
      </c>
      <c r="L64" s="19">
        <f t="shared" si="10"/>
        <v>24.180787806945244</v>
      </c>
      <c r="N64" s="6">
        <v>50</v>
      </c>
      <c r="O64" s="6">
        <f t="shared" si="2"/>
        <v>50</v>
      </c>
      <c r="P64" s="20">
        <f t="shared" si="3"/>
        <v>94447.07197333264</v>
      </c>
      <c r="Q64" s="20">
        <f t="shared" si="4"/>
        <v>97025.680150150991</v>
      </c>
      <c r="R64" s="5">
        <f t="shared" si="5"/>
        <v>97025.680150150991</v>
      </c>
      <c r="S64" s="5">
        <f t="shared" si="14"/>
        <v>3404604009.7588305</v>
      </c>
      <c r="T64" s="20">
        <f>SUM(S64:$S$136)</f>
        <v>65597574407.946686</v>
      </c>
      <c r="U64" s="6">
        <f t="shared" si="11"/>
        <v>19.267313972467939</v>
      </c>
    </row>
    <row r="65" spans="1:21" x14ac:dyDescent="0.2">
      <c r="A65" s="21">
        <v>51</v>
      </c>
      <c r="B65" s="14">
        <f>Absterbeordnung!B59</f>
        <v>93979.055598289895</v>
      </c>
      <c r="C65" s="15">
        <f t="shared" si="12"/>
        <v>0.36424302169309997</v>
      </c>
      <c r="D65" s="14">
        <f t="shared" si="7"/>
        <v>34231.215186984955</v>
      </c>
      <c r="E65" s="14">
        <f>SUM(D65:$D$136)</f>
        <v>718888.70913447544</v>
      </c>
      <c r="F65" s="16">
        <f t="shared" si="8"/>
        <v>21.000969588944187</v>
      </c>
      <c r="G65" s="5"/>
      <c r="H65" s="17">
        <f>Absterbeordnung!C59</f>
        <v>96780.532236460451</v>
      </c>
      <c r="I65" s="18">
        <f t="shared" si="13"/>
        <v>0.36424302169309997</v>
      </c>
      <c r="J65" s="17">
        <f t="shared" si="9"/>
        <v>35251.633502874822</v>
      </c>
      <c r="K65" s="17">
        <f>SUM($J65:J$136)</f>
        <v>835615.13838330563</v>
      </c>
      <c r="L65" s="19">
        <f t="shared" si="10"/>
        <v>23.704295527614629</v>
      </c>
      <c r="N65" s="6">
        <v>51</v>
      </c>
      <c r="O65" s="6">
        <f t="shared" si="2"/>
        <v>51</v>
      </c>
      <c r="P65" s="20">
        <f t="shared" si="3"/>
        <v>93979.055598289895</v>
      </c>
      <c r="Q65" s="20">
        <f t="shared" si="4"/>
        <v>96780.532236460451</v>
      </c>
      <c r="R65" s="5">
        <f t="shared" si="5"/>
        <v>96780.532236460451</v>
      </c>
      <c r="S65" s="5">
        <f t="shared" si="14"/>
        <v>3312915224.897212</v>
      </c>
      <c r="T65" s="20">
        <f>SUM(S65:$S$136)</f>
        <v>62192970398.187851</v>
      </c>
      <c r="U65" s="6">
        <f t="shared" si="11"/>
        <v>18.772883148592332</v>
      </c>
    </row>
    <row r="66" spans="1:21" x14ac:dyDescent="0.2">
      <c r="A66" s="21">
        <v>52</v>
      </c>
      <c r="B66" s="14">
        <f>Absterbeordnung!B60</f>
        <v>93492.169068485528</v>
      </c>
      <c r="C66" s="15">
        <f t="shared" si="12"/>
        <v>0.35710100165990188</v>
      </c>
      <c r="D66" s="14">
        <f t="shared" si="7"/>
        <v>33386.147221713079</v>
      </c>
      <c r="E66" s="14">
        <f>SUM(D66:$D$136)</f>
        <v>684657.49394749035</v>
      </c>
      <c r="F66" s="16">
        <f t="shared" si="8"/>
        <v>20.507232817275039</v>
      </c>
      <c r="G66" s="5"/>
      <c r="H66" s="17">
        <f>Absterbeordnung!C60</f>
        <v>96511.749262097859</v>
      </c>
      <c r="I66" s="18">
        <f t="shared" si="13"/>
        <v>0.35710100165990188</v>
      </c>
      <c r="J66" s="17">
        <f t="shared" si="9"/>
        <v>34464.442333444444</v>
      </c>
      <c r="K66" s="17">
        <f>SUM($J66:J$136)</f>
        <v>800363.50488043076</v>
      </c>
      <c r="L66" s="19">
        <f t="shared" si="10"/>
        <v>23.222876991215799</v>
      </c>
      <c r="N66" s="6">
        <v>52</v>
      </c>
      <c r="O66" s="6">
        <f t="shared" si="2"/>
        <v>52</v>
      </c>
      <c r="P66" s="20">
        <f t="shared" si="3"/>
        <v>93492.169068485528</v>
      </c>
      <c r="Q66" s="20">
        <f t="shared" si="4"/>
        <v>96511.749262097859</v>
      </c>
      <c r="R66" s="5">
        <f t="shared" si="5"/>
        <v>96511.749262097859</v>
      </c>
      <c r="S66" s="5">
        <f t="shared" si="14"/>
        <v>3222155469.4894576</v>
      </c>
      <c r="T66" s="20">
        <f>SUM(S66:$S$136)</f>
        <v>58880055173.290649</v>
      </c>
      <c r="U66" s="6">
        <f t="shared" si="11"/>
        <v>18.273499131505297</v>
      </c>
    </row>
    <row r="67" spans="1:21" x14ac:dyDescent="0.2">
      <c r="A67" s="21">
        <v>53</v>
      </c>
      <c r="B67" s="14">
        <f>Absterbeordnung!B61</f>
        <v>92943.85099684757</v>
      </c>
      <c r="C67" s="15">
        <f t="shared" si="12"/>
        <v>0.35009902123519798</v>
      </c>
      <c r="D67" s="14">
        <f t="shared" si="7"/>
        <v>32539.551263826415</v>
      </c>
      <c r="E67" s="14">
        <f>SUM(D67:$D$136)</f>
        <v>651271.34672577749</v>
      </c>
      <c r="F67" s="16">
        <f t="shared" si="8"/>
        <v>20.014761157747838</v>
      </c>
      <c r="G67" s="5"/>
      <c r="H67" s="17">
        <f>Absterbeordnung!C61</f>
        <v>96219.974415323086</v>
      </c>
      <c r="I67" s="18">
        <f t="shared" si="13"/>
        <v>0.35009902123519798</v>
      </c>
      <c r="J67" s="17">
        <f t="shared" si="9"/>
        <v>33686.518866080405</v>
      </c>
      <c r="K67" s="17">
        <f>SUM($J67:J$136)</f>
        <v>765899.06254698639</v>
      </c>
      <c r="L67" s="19">
        <f t="shared" si="10"/>
        <v>22.736070342910519</v>
      </c>
      <c r="N67" s="6">
        <v>53</v>
      </c>
      <c r="O67" s="6">
        <f t="shared" si="2"/>
        <v>53</v>
      </c>
      <c r="P67" s="20">
        <f t="shared" si="3"/>
        <v>92943.85099684757</v>
      </c>
      <c r="Q67" s="20">
        <f t="shared" si="4"/>
        <v>96219.974415323086</v>
      </c>
      <c r="R67" s="5">
        <f t="shared" si="5"/>
        <v>96219.974415323086</v>
      </c>
      <c r="S67" s="5">
        <f t="shared" si="14"/>
        <v>3130954790.0914712</v>
      </c>
      <c r="T67" s="20">
        <f>SUM(S67:$S$136)</f>
        <v>55657899703.801178</v>
      </c>
      <c r="U67" s="6">
        <f t="shared" si="11"/>
        <v>17.77665390760086</v>
      </c>
    </row>
    <row r="68" spans="1:21" x14ac:dyDescent="0.2">
      <c r="A68" s="21">
        <v>54</v>
      </c>
      <c r="B68" s="14">
        <f>Absterbeordnung!B62</f>
        <v>92359.642925907174</v>
      </c>
      <c r="C68" s="15">
        <f t="shared" si="12"/>
        <v>0.34323433454431168</v>
      </c>
      <c r="D68" s="14">
        <f t="shared" si="7"/>
        <v>31701.000578423991</v>
      </c>
      <c r="E68" s="14">
        <f>SUM(D68:$D$136)</f>
        <v>618731.79546195106</v>
      </c>
      <c r="F68" s="16">
        <f t="shared" si="8"/>
        <v>19.517737111524042</v>
      </c>
      <c r="G68" s="5"/>
      <c r="H68" s="17">
        <f>Absterbeordnung!C62</f>
        <v>95916.15576467941</v>
      </c>
      <c r="I68" s="18">
        <f t="shared" si="13"/>
        <v>0.34323433454431168</v>
      </c>
      <c r="J68" s="17">
        <f t="shared" si="9"/>
        <v>32921.71789593828</v>
      </c>
      <c r="K68" s="17">
        <f>SUM($J68:J$136)</f>
        <v>732212.54368090595</v>
      </c>
      <c r="L68" s="19">
        <f t="shared" si="10"/>
        <v>22.241018709757025</v>
      </c>
      <c r="N68" s="6">
        <v>54</v>
      </c>
      <c r="O68" s="6">
        <f t="shared" si="2"/>
        <v>54</v>
      </c>
      <c r="P68" s="20">
        <f t="shared" si="3"/>
        <v>92359.642925907174</v>
      </c>
      <c r="Q68" s="20">
        <f t="shared" si="4"/>
        <v>95916.15576467941</v>
      </c>
      <c r="R68" s="5">
        <f t="shared" si="5"/>
        <v>95916.15576467941</v>
      </c>
      <c r="S68" s="5">
        <f t="shared" si="14"/>
        <v>3040638109.376308</v>
      </c>
      <c r="T68" s="20">
        <f>SUM(S68:$S$136)</f>
        <v>52526944913.709717</v>
      </c>
      <c r="U68" s="6">
        <f t="shared" si="11"/>
        <v>17.274974207464624</v>
      </c>
    </row>
    <row r="69" spans="1:21" x14ac:dyDescent="0.2">
      <c r="A69" s="21">
        <v>55</v>
      </c>
      <c r="B69" s="14">
        <f>Absterbeordnung!B63</f>
        <v>91732.516235085626</v>
      </c>
      <c r="C69" s="15">
        <f t="shared" si="12"/>
        <v>0.33650424955324687</v>
      </c>
      <c r="D69" s="14">
        <f t="shared" si="7"/>
        <v>30868.381535318524</v>
      </c>
      <c r="E69" s="14">
        <f>SUM(D69:$D$136)</f>
        <v>587030.79488352721</v>
      </c>
      <c r="F69" s="16">
        <f t="shared" si="8"/>
        <v>19.017219746745294</v>
      </c>
      <c r="G69" s="5"/>
      <c r="H69" s="17">
        <f>Absterbeordnung!C63</f>
        <v>95582.536302874068</v>
      </c>
      <c r="I69" s="18">
        <f t="shared" si="13"/>
        <v>0.33650424955324687</v>
      </c>
      <c r="J69" s="17">
        <f t="shared" si="9"/>
        <v>32163.929648994614</v>
      </c>
      <c r="K69" s="17">
        <f>SUM($J69:J$136)</f>
        <v>699290.82578496763</v>
      </c>
      <c r="L69" s="19">
        <f t="shared" si="10"/>
        <v>21.741461115489855</v>
      </c>
      <c r="N69" s="6">
        <v>55</v>
      </c>
      <c r="O69" s="6">
        <f t="shared" si="2"/>
        <v>55</v>
      </c>
      <c r="P69" s="20">
        <f t="shared" si="3"/>
        <v>91732.516235085626</v>
      </c>
      <c r="Q69" s="20">
        <f t="shared" si="4"/>
        <v>95582.536302874068</v>
      </c>
      <c r="R69" s="5">
        <f t="shared" si="5"/>
        <v>95582.536302874068</v>
      </c>
      <c r="S69" s="5">
        <f t="shared" si="14"/>
        <v>2950478198.7105508</v>
      </c>
      <c r="T69" s="20">
        <f>SUM(S69:$S$136)</f>
        <v>49486306804.333405</v>
      </c>
      <c r="U69" s="6">
        <f t="shared" si="11"/>
        <v>16.772300444707721</v>
      </c>
    </row>
    <row r="70" spans="1:21" x14ac:dyDescent="0.2">
      <c r="A70" s="21">
        <v>56</v>
      </c>
      <c r="B70" s="14">
        <f>Absterbeordnung!B64</f>
        <v>91045.861340367192</v>
      </c>
      <c r="C70" s="15">
        <f t="shared" si="12"/>
        <v>0.3299061270129871</v>
      </c>
      <c r="D70" s="14">
        <f t="shared" si="7"/>
        <v>30036.58749536199</v>
      </c>
      <c r="E70" s="14">
        <f>SUM(D70:$D$136)</f>
        <v>556162.41334820876</v>
      </c>
      <c r="F70" s="16">
        <f t="shared" si="8"/>
        <v>18.51616510810647</v>
      </c>
      <c r="G70" s="5"/>
      <c r="H70" s="17">
        <f>Absterbeordnung!C64</f>
        <v>95220.578703845764</v>
      </c>
      <c r="I70" s="18">
        <f t="shared" si="13"/>
        <v>0.3299061270129871</v>
      </c>
      <c r="J70" s="17">
        <f t="shared" si="9"/>
        <v>31413.852332121074</v>
      </c>
      <c r="K70" s="17">
        <f>SUM($J70:J$136)</f>
        <v>667126.89613597316</v>
      </c>
      <c r="L70" s="19">
        <f t="shared" si="10"/>
        <v>21.236710769593426</v>
      </c>
      <c r="N70" s="6">
        <v>56</v>
      </c>
      <c r="O70" s="6">
        <f t="shared" si="2"/>
        <v>56</v>
      </c>
      <c r="P70" s="20">
        <f t="shared" si="3"/>
        <v>91045.861340367192</v>
      </c>
      <c r="Q70" s="20">
        <f t="shared" si="4"/>
        <v>95220.578703845764</v>
      </c>
      <c r="R70" s="5">
        <f t="shared" si="5"/>
        <v>95220.578703845764</v>
      </c>
      <c r="S70" s="5">
        <f t="shared" si="14"/>
        <v>2860101243.5970659</v>
      </c>
      <c r="T70" s="20">
        <f>SUM(S70:$S$136)</f>
        <v>46535828605.622856</v>
      </c>
      <c r="U70" s="6">
        <f t="shared" si="11"/>
        <v>16.270692762993278</v>
      </c>
    </row>
    <row r="71" spans="1:21" x14ac:dyDescent="0.2">
      <c r="A71" s="21">
        <v>57</v>
      </c>
      <c r="B71" s="14">
        <f>Absterbeordnung!B65</f>
        <v>90332.850326472369</v>
      </c>
      <c r="C71" s="15">
        <f t="shared" si="12"/>
        <v>0.32343737942449713</v>
      </c>
      <c r="D71" s="14">
        <f t="shared" si="7"/>
        <v>29217.020385539552</v>
      </c>
      <c r="E71" s="14">
        <f>SUM(D71:$D$136)</f>
        <v>526125.82585284673</v>
      </c>
      <c r="F71" s="16">
        <f t="shared" si="8"/>
        <v>18.007511337920118</v>
      </c>
      <c r="G71" s="5"/>
      <c r="H71" s="17">
        <f>Absterbeordnung!C65</f>
        <v>94838.294680946419</v>
      </c>
      <c r="I71" s="18">
        <f t="shared" si="13"/>
        <v>0.32343737942449713</v>
      </c>
      <c r="J71" s="17">
        <f t="shared" si="9"/>
        <v>30674.249500693535</v>
      </c>
      <c r="K71" s="17">
        <f>SUM($J71:J$136)</f>
        <v>635713.04380385205</v>
      </c>
      <c r="L71" s="19">
        <f t="shared" si="10"/>
        <v>20.724648659765215</v>
      </c>
      <c r="N71" s="6">
        <v>57</v>
      </c>
      <c r="O71" s="6">
        <f t="shared" si="2"/>
        <v>57</v>
      </c>
      <c r="P71" s="20">
        <f t="shared" si="3"/>
        <v>90332.850326472369</v>
      </c>
      <c r="Q71" s="20">
        <f t="shared" si="4"/>
        <v>94838.294680946419</v>
      </c>
      <c r="R71" s="5">
        <f t="shared" si="5"/>
        <v>94838.294680946419</v>
      </c>
      <c r="S71" s="5">
        <f t="shared" si="14"/>
        <v>2770892389.0230188</v>
      </c>
      <c r="T71" s="20">
        <f>SUM(S71:$S$136)</f>
        <v>43675727362.025803</v>
      </c>
      <c r="U71" s="6">
        <f t="shared" si="11"/>
        <v>15.762332573812188</v>
      </c>
    </row>
    <row r="72" spans="1:21" x14ac:dyDescent="0.2">
      <c r="A72" s="21">
        <v>58</v>
      </c>
      <c r="B72" s="14">
        <f>Absterbeordnung!B66</f>
        <v>89551.218222495736</v>
      </c>
      <c r="C72" s="15">
        <f t="shared" si="12"/>
        <v>0.31709547002401678</v>
      </c>
      <c r="D72" s="14">
        <f t="shared" si="7"/>
        <v>28396.285633485582</v>
      </c>
      <c r="E72" s="14">
        <f>SUM(D72:$D$136)</f>
        <v>496908.80546730722</v>
      </c>
      <c r="F72" s="16">
        <f t="shared" si="8"/>
        <v>17.499077586448152</v>
      </c>
      <c r="G72" s="5"/>
      <c r="H72" s="17">
        <f>Absterbeordnung!C66</f>
        <v>94415.023191182947</v>
      </c>
      <c r="I72" s="18">
        <f t="shared" si="13"/>
        <v>0.31709547002401678</v>
      </c>
      <c r="J72" s="17">
        <f t="shared" si="9"/>
        <v>29938.576156136602</v>
      </c>
      <c r="K72" s="17">
        <f>SUM($J72:J$136)</f>
        <v>605038.79430315853</v>
      </c>
      <c r="L72" s="19">
        <f t="shared" si="10"/>
        <v>20.209337650118737</v>
      </c>
      <c r="N72" s="6">
        <v>58</v>
      </c>
      <c r="O72" s="6">
        <f t="shared" si="2"/>
        <v>58</v>
      </c>
      <c r="P72" s="20">
        <f t="shared" si="3"/>
        <v>89551.218222495736</v>
      </c>
      <c r="Q72" s="20">
        <f t="shared" si="4"/>
        <v>94415.023191182947</v>
      </c>
      <c r="R72" s="5">
        <f t="shared" si="5"/>
        <v>94415.023191182947</v>
      </c>
      <c r="S72" s="5">
        <f t="shared" si="14"/>
        <v>2681035966.6289964</v>
      </c>
      <c r="T72" s="20">
        <f>SUM(S72:$S$136)</f>
        <v>40904834973.002777</v>
      </c>
      <c r="U72" s="6">
        <f t="shared" si="11"/>
        <v>15.257100420191124</v>
      </c>
    </row>
    <row r="73" spans="1:21" x14ac:dyDescent="0.2">
      <c r="A73" s="21">
        <v>59</v>
      </c>
      <c r="B73" s="14">
        <f>Absterbeordnung!B67</f>
        <v>88697.791204463123</v>
      </c>
      <c r="C73" s="15">
        <f t="shared" si="12"/>
        <v>0.3108779117882518</v>
      </c>
      <c r="D73" s="14">
        <f t="shared" si="7"/>
        <v>27574.184109873862</v>
      </c>
      <c r="E73" s="14">
        <f>SUM(D73:$D$136)</f>
        <v>468512.51983382157</v>
      </c>
      <c r="F73" s="16">
        <f t="shared" si="8"/>
        <v>16.990983956840083</v>
      </c>
      <c r="G73" s="5"/>
      <c r="H73" s="17">
        <f>Absterbeordnung!C67</f>
        <v>93960.355283451427</v>
      </c>
      <c r="I73" s="18">
        <f t="shared" si="13"/>
        <v>0.3108779117882518</v>
      </c>
      <c r="J73" s="17">
        <f t="shared" si="9"/>
        <v>29210.199041401611</v>
      </c>
      <c r="K73" s="17">
        <f>SUM($J73:J$136)</f>
        <v>575100.21814702183</v>
      </c>
      <c r="L73" s="19">
        <f t="shared" si="10"/>
        <v>19.688336164087517</v>
      </c>
      <c r="N73" s="6">
        <v>59</v>
      </c>
      <c r="O73" s="6">
        <f t="shared" si="2"/>
        <v>59</v>
      </c>
      <c r="P73" s="20">
        <f t="shared" si="3"/>
        <v>88697.791204463123</v>
      </c>
      <c r="Q73" s="20">
        <f t="shared" si="4"/>
        <v>93960.355283451427</v>
      </c>
      <c r="R73" s="5">
        <f t="shared" si="5"/>
        <v>93960.355283451427</v>
      </c>
      <c r="S73" s="5">
        <f t="shared" si="14"/>
        <v>2590880135.6150489</v>
      </c>
      <c r="T73" s="20">
        <f>SUM(S73:$S$136)</f>
        <v>38223799006.373787</v>
      </c>
      <c r="U73" s="6">
        <f t="shared" si="11"/>
        <v>14.753210108386524</v>
      </c>
    </row>
    <row r="74" spans="1:21" x14ac:dyDescent="0.2">
      <c r="A74" s="21">
        <v>60</v>
      </c>
      <c r="B74" s="14">
        <f>Absterbeordnung!B68</f>
        <v>87765.47380161428</v>
      </c>
      <c r="C74" s="15">
        <f t="shared" si="12"/>
        <v>0.30478226645907031</v>
      </c>
      <c r="D74" s="14">
        <f t="shared" si="7"/>
        <v>26749.360022110159</v>
      </c>
      <c r="E74" s="14">
        <f>SUM(D74:$D$136)</f>
        <v>440938.33572394773</v>
      </c>
      <c r="F74" s="16">
        <f t="shared" si="8"/>
        <v>16.484070473442443</v>
      </c>
      <c r="G74" s="5"/>
      <c r="H74" s="17">
        <f>Absterbeordnung!C68</f>
        <v>93482.681300920041</v>
      </c>
      <c r="I74" s="18">
        <f t="shared" si="13"/>
        <v>0.30478226645907031</v>
      </c>
      <c r="J74" s="17">
        <f t="shared" si="9"/>
        <v>28491.86348156536</v>
      </c>
      <c r="K74" s="17">
        <f>SUM($J74:J$136)</f>
        <v>545890.01910562022</v>
      </c>
      <c r="L74" s="19">
        <f t="shared" si="10"/>
        <v>19.159505641279615</v>
      </c>
      <c r="N74" s="6">
        <v>60</v>
      </c>
      <c r="O74" s="6">
        <f t="shared" si="2"/>
        <v>60</v>
      </c>
      <c r="P74" s="20">
        <f t="shared" si="3"/>
        <v>87765.47380161428</v>
      </c>
      <c r="Q74" s="20">
        <f t="shared" si="4"/>
        <v>93482.681300920041</v>
      </c>
      <c r="R74" s="5">
        <f t="shared" si="5"/>
        <v>93482.681300920041</v>
      </c>
      <c r="S74" s="5">
        <f t="shared" si="14"/>
        <v>2500601897.9504952</v>
      </c>
      <c r="T74" s="20">
        <f>SUM(S74:$S$136)</f>
        <v>35632918870.758728</v>
      </c>
      <c r="U74" s="6">
        <f t="shared" si="11"/>
        <v>14.249736793355085</v>
      </c>
    </row>
    <row r="75" spans="1:21" x14ac:dyDescent="0.2">
      <c r="A75" s="21">
        <v>61</v>
      </c>
      <c r="B75" s="14">
        <f>Absterbeordnung!B69</f>
        <v>86777.37977816409</v>
      </c>
      <c r="C75" s="15">
        <f t="shared" si="12"/>
        <v>0.29880614358732388</v>
      </c>
      <c r="D75" s="14">
        <f t="shared" si="7"/>
        <v>25929.614202125835</v>
      </c>
      <c r="E75" s="14">
        <f>SUM(D75:$D$136)</f>
        <v>414188.97570183763</v>
      </c>
      <c r="F75" s="16">
        <f t="shared" si="8"/>
        <v>15.973588055462869</v>
      </c>
      <c r="G75" s="5"/>
      <c r="H75" s="17">
        <f>Absterbeordnung!C69</f>
        <v>92968.128978805311</v>
      </c>
      <c r="I75" s="18">
        <f t="shared" si="13"/>
        <v>0.29880614358732388</v>
      </c>
      <c r="J75" s="17">
        <f t="shared" si="9"/>
        <v>27779.448096685745</v>
      </c>
      <c r="K75" s="17">
        <f>SUM($J75:J$136)</f>
        <v>517398.15562405513</v>
      </c>
      <c r="L75" s="19">
        <f t="shared" si="10"/>
        <v>18.625213640791657</v>
      </c>
      <c r="N75" s="6">
        <v>61</v>
      </c>
      <c r="O75" s="6">
        <f t="shared" si="2"/>
        <v>61</v>
      </c>
      <c r="P75" s="20">
        <f t="shared" si="3"/>
        <v>86777.37977816409</v>
      </c>
      <c r="Q75" s="20">
        <f t="shared" si="4"/>
        <v>92968.128978805311</v>
      </c>
      <c r="R75" s="5">
        <f t="shared" si="5"/>
        <v>92968.128978805311</v>
      </c>
      <c r="S75" s="5">
        <f t="shared" si="14"/>
        <v>2410627717.5138965</v>
      </c>
      <c r="T75" s="20">
        <f>SUM(S75:$S$136)</f>
        <v>33132316972.808243</v>
      </c>
      <c r="U75" s="6">
        <f t="shared" si="11"/>
        <v>13.744269483044823</v>
      </c>
    </row>
    <row r="76" spans="1:21" x14ac:dyDescent="0.2">
      <c r="A76" s="21">
        <v>62</v>
      </c>
      <c r="B76" s="14">
        <f>Absterbeordnung!B70</f>
        <v>85735.078014739323</v>
      </c>
      <c r="C76" s="15">
        <f t="shared" si="12"/>
        <v>0.29294719959541554</v>
      </c>
      <c r="D76" s="14">
        <f t="shared" si="7"/>
        <v>25115.851011512364</v>
      </c>
      <c r="E76" s="14">
        <f>SUM(D76:$D$136)</f>
        <v>388259.36149971175</v>
      </c>
      <c r="F76" s="16">
        <f t="shared" si="8"/>
        <v>15.458738042431655</v>
      </c>
      <c r="G76" s="5"/>
      <c r="H76" s="17">
        <f>Absterbeordnung!C70</f>
        <v>92444.964697914038</v>
      </c>
      <c r="I76" s="18">
        <f t="shared" si="13"/>
        <v>0.29294719959541554</v>
      </c>
      <c r="J76" s="17">
        <f t="shared" si="9"/>
        <v>27081.493524950969</v>
      </c>
      <c r="K76" s="17">
        <f>SUM($J76:J$136)</f>
        <v>489618.70752736944</v>
      </c>
      <c r="L76" s="19">
        <f t="shared" si="10"/>
        <v>18.079457363615099</v>
      </c>
      <c r="N76" s="6">
        <v>62</v>
      </c>
      <c r="O76" s="6">
        <f t="shared" si="2"/>
        <v>62</v>
      </c>
      <c r="P76" s="20">
        <f t="shared" si="3"/>
        <v>85735.078014739323</v>
      </c>
      <c r="Q76" s="20">
        <f t="shared" si="4"/>
        <v>92444.964697914038</v>
      </c>
      <c r="R76" s="5">
        <f t="shared" si="5"/>
        <v>92444.964697914038</v>
      </c>
      <c r="S76" s="5">
        <f t="shared" si="14"/>
        <v>2321833960.1173291</v>
      </c>
      <c r="T76" s="20">
        <f>SUM(S76:$S$136)</f>
        <v>30721689255.294346</v>
      </c>
      <c r="U76" s="6">
        <f t="shared" si="11"/>
        <v>13.231647819356509</v>
      </c>
    </row>
    <row r="77" spans="1:21" x14ac:dyDescent="0.2">
      <c r="A77" s="21">
        <v>63</v>
      </c>
      <c r="B77" s="14">
        <f>Absterbeordnung!B71</f>
        <v>84580.245028762467</v>
      </c>
      <c r="C77" s="15">
        <f t="shared" si="12"/>
        <v>0.28720313685825061</v>
      </c>
      <c r="D77" s="14">
        <f t="shared" si="7"/>
        <v>24291.711688500036</v>
      </c>
      <c r="E77" s="14">
        <f>SUM(D77:$D$136)</f>
        <v>363143.51048819942</v>
      </c>
      <c r="F77" s="16">
        <f t="shared" si="8"/>
        <v>14.949276327041028</v>
      </c>
      <c r="G77" s="5"/>
      <c r="H77" s="17">
        <f>Absterbeordnung!C71</f>
        <v>91863.218169918662</v>
      </c>
      <c r="I77" s="18">
        <f t="shared" si="13"/>
        <v>0.28720313685825061</v>
      </c>
      <c r="J77" s="17">
        <f t="shared" si="9"/>
        <v>26383.404420294482</v>
      </c>
      <c r="K77" s="17">
        <f>SUM($J77:J$136)</f>
        <v>462537.21400241851</v>
      </c>
      <c r="L77" s="19">
        <f t="shared" si="10"/>
        <v>17.531369592569654</v>
      </c>
      <c r="N77" s="6">
        <v>63</v>
      </c>
      <c r="O77" s="6">
        <f t="shared" si="2"/>
        <v>63</v>
      </c>
      <c r="P77" s="20">
        <f t="shared" si="3"/>
        <v>84580.245028762467</v>
      </c>
      <c r="Q77" s="20">
        <f t="shared" si="4"/>
        <v>91863.218169918662</v>
      </c>
      <c r="R77" s="5">
        <f t="shared" si="5"/>
        <v>91863.218169918662</v>
      </c>
      <c r="S77" s="5">
        <f t="shared" si="14"/>
        <v>2231514810.5614424</v>
      </c>
      <c r="T77" s="20">
        <f>SUM(S77:$S$136)</f>
        <v>28399855295.177017</v>
      </c>
      <c r="U77" s="6">
        <f t="shared" si="11"/>
        <v>12.726716023019224</v>
      </c>
    </row>
    <row r="78" spans="1:21" x14ac:dyDescent="0.2">
      <c r="A78" s="21">
        <v>64</v>
      </c>
      <c r="B78" s="14">
        <f>Absterbeordnung!B72</f>
        <v>83357.982460484753</v>
      </c>
      <c r="C78" s="15">
        <f t="shared" si="12"/>
        <v>0.28157170280220639</v>
      </c>
      <c r="D78" s="14">
        <f t="shared" si="7"/>
        <v>23471.249063555148</v>
      </c>
      <c r="E78" s="14">
        <f>SUM(D78:$D$136)</f>
        <v>338851.79879969941</v>
      </c>
      <c r="F78" s="16">
        <f t="shared" si="8"/>
        <v>14.436888206595262</v>
      </c>
      <c r="G78" s="5"/>
      <c r="H78" s="17">
        <f>Absterbeordnung!C72</f>
        <v>91238.379591565856</v>
      </c>
      <c r="I78" s="18">
        <f t="shared" si="13"/>
        <v>0.28157170280220639</v>
      </c>
      <c r="J78" s="17">
        <f t="shared" si="9"/>
        <v>25690.145902511274</v>
      </c>
      <c r="K78" s="17">
        <f>SUM($J78:J$136)</f>
        <v>436153.80958212394</v>
      </c>
      <c r="L78" s="19">
        <f t="shared" si="10"/>
        <v>16.977474991276278</v>
      </c>
      <c r="N78" s="6">
        <v>64</v>
      </c>
      <c r="O78" s="6">
        <f t="shared" si="2"/>
        <v>64</v>
      </c>
      <c r="P78" s="20">
        <f t="shared" si="3"/>
        <v>83357.982460484753</v>
      </c>
      <c r="Q78" s="20">
        <f t="shared" si="4"/>
        <v>91238.379591565856</v>
      </c>
      <c r="R78" s="5">
        <f t="shared" si="5"/>
        <v>91238.379591565856</v>
      </c>
      <c r="S78" s="5">
        <f t="shared" si="14"/>
        <v>2141478731.5488291</v>
      </c>
      <c r="T78" s="20">
        <f>SUM(S78:$S$136)</f>
        <v>26168340484.615574</v>
      </c>
      <c r="U78" s="6">
        <f t="shared" si="11"/>
        <v>12.21975268728878</v>
      </c>
    </row>
    <row r="79" spans="1:21" x14ac:dyDescent="0.2">
      <c r="A79" s="21">
        <v>65</v>
      </c>
      <c r="B79" s="14">
        <f>Absterbeordnung!B73</f>
        <v>82042.446620395378</v>
      </c>
      <c r="C79" s="15">
        <f t="shared" ref="C79:C110" si="15">1/(((1+($B$5/100))^A79))</f>
        <v>0.27605068902177099</v>
      </c>
      <c r="D79" s="14">
        <f t="shared" si="7"/>
        <v>22647.873918592009</v>
      </c>
      <c r="E79" s="14">
        <f>SUM(D79:$D$136)</f>
        <v>315380.54973614425</v>
      </c>
      <c r="F79" s="16">
        <f t="shared" si="8"/>
        <v>13.925393212174464</v>
      </c>
      <c r="G79" s="5"/>
      <c r="H79" s="17">
        <f>Absterbeordnung!C73</f>
        <v>90571.169947589238</v>
      </c>
      <c r="I79" s="18">
        <f t="shared" ref="I79:I110" si="16">1/(((1+($B$5/100))^A79))</f>
        <v>0.27605068902177099</v>
      </c>
      <c r="J79" s="17">
        <f t="shared" si="9"/>
        <v>25002.233869539927</v>
      </c>
      <c r="K79" s="17">
        <f>SUM($J79:J$136)</f>
        <v>410463.66367961263</v>
      </c>
      <c r="L79" s="19">
        <f t="shared" si="10"/>
        <v>16.417079602622152</v>
      </c>
      <c r="N79" s="6">
        <v>65</v>
      </c>
      <c r="O79" s="6">
        <f t="shared" ref="O79:O136" si="17">N79+$B$3</f>
        <v>65</v>
      </c>
      <c r="P79" s="20">
        <f t="shared" ref="P79:P127" si="18">B79</f>
        <v>82042.446620395378</v>
      </c>
      <c r="Q79" s="20">
        <f t="shared" ref="Q79:Q127" si="19">H79</f>
        <v>90571.169947589238</v>
      </c>
      <c r="R79" s="5">
        <f t="shared" ref="R79:R136" si="20">LOOKUP(N79,$O$14:$O$136,$Q$14:$Q$136)</f>
        <v>90571.169947589238</v>
      </c>
      <c r="S79" s="5">
        <f t="shared" ref="S79:S110" si="21">P79*R79*I79</f>
        <v>2051244437.6323707</v>
      </c>
      <c r="T79" s="20">
        <f>SUM(S79:$S$136)</f>
        <v>24026861753.066746</v>
      </c>
      <c r="U79" s="6">
        <f t="shared" si="11"/>
        <v>11.71330988753321</v>
      </c>
    </row>
    <row r="80" spans="1:21" x14ac:dyDescent="0.2">
      <c r="A80" s="21">
        <v>66</v>
      </c>
      <c r="B80" s="14">
        <f>Absterbeordnung!B74</f>
        <v>80605.628008351036</v>
      </c>
      <c r="C80" s="15">
        <f t="shared" si="15"/>
        <v>0.27063793041350098</v>
      </c>
      <c r="D80" s="14">
        <f t="shared" ref="D80:D127" si="22">B80*C80</f>
        <v>21814.940343860653</v>
      </c>
      <c r="E80" s="14">
        <f>SUM(D80:$D$136)</f>
        <v>292732.67581755226</v>
      </c>
      <c r="F80" s="16">
        <f t="shared" ref="F80:F127" si="23">E80/D80</f>
        <v>13.418907922887609</v>
      </c>
      <c r="G80" s="5"/>
      <c r="H80" s="17">
        <f>Absterbeordnung!C74</f>
        <v>89831.441311873816</v>
      </c>
      <c r="I80" s="18">
        <f t="shared" si="16"/>
        <v>0.27063793041350098</v>
      </c>
      <c r="J80" s="17">
        <f t="shared" ref="J80:J127" si="24">H80*I80</f>
        <v>24311.795362707402</v>
      </c>
      <c r="K80" s="17">
        <f>SUM($J80:J$136)</f>
        <v>385461.4298100727</v>
      </c>
      <c r="L80" s="19">
        <f t="shared" ref="L80:L127" si="25">K80/J80</f>
        <v>15.854914211779835</v>
      </c>
      <c r="N80" s="6">
        <v>66</v>
      </c>
      <c r="O80" s="6">
        <f t="shared" si="17"/>
        <v>66</v>
      </c>
      <c r="P80" s="20">
        <f t="shared" si="18"/>
        <v>80605.628008351036</v>
      </c>
      <c r="Q80" s="20">
        <f t="shared" si="19"/>
        <v>89831.441311873816</v>
      </c>
      <c r="R80" s="5">
        <f t="shared" si="20"/>
        <v>89831.441311873816</v>
      </c>
      <c r="S80" s="5">
        <f t="shared" si="21"/>
        <v>1959667533.2215469</v>
      </c>
      <c r="T80" s="20">
        <f>SUM(S80:$S$136)</f>
        <v>21975617315.434368</v>
      </c>
      <c r="U80" s="6">
        <f t="shared" ref="U80:U127" si="26">T80/S80</f>
        <v>11.213951827485806</v>
      </c>
    </row>
    <row r="81" spans="1:21" x14ac:dyDescent="0.2">
      <c r="A81" s="21">
        <v>67</v>
      </c>
      <c r="B81" s="14">
        <f>Absterbeordnung!B75</f>
        <v>79063.271131654968</v>
      </c>
      <c r="C81" s="15">
        <f t="shared" si="15"/>
        <v>0.26533130432696173</v>
      </c>
      <c r="D81" s="14">
        <f t="shared" si="22"/>
        <v>20977.960853718232</v>
      </c>
      <c r="E81" s="14">
        <f>SUM(D81:$D$136)</f>
        <v>270917.7354736916</v>
      </c>
      <c r="F81" s="16">
        <f t="shared" si="23"/>
        <v>12.914397989529705</v>
      </c>
      <c r="G81" s="5"/>
      <c r="H81" s="17">
        <f>Absterbeordnung!C75</f>
        <v>89017.875436990857</v>
      </c>
      <c r="I81" s="18">
        <f t="shared" si="16"/>
        <v>0.26533130432696173</v>
      </c>
      <c r="J81" s="17">
        <f t="shared" si="24"/>
        <v>23619.228998111794</v>
      </c>
      <c r="K81" s="17">
        <f>SUM($J81:J$136)</f>
        <v>361149.63444736524</v>
      </c>
      <c r="L81" s="19">
        <f t="shared" si="25"/>
        <v>15.290492101847899</v>
      </c>
      <c r="N81" s="6">
        <v>67</v>
      </c>
      <c r="O81" s="6">
        <f t="shared" si="17"/>
        <v>67</v>
      </c>
      <c r="P81" s="20">
        <f t="shared" si="18"/>
        <v>79063.271131654968</v>
      </c>
      <c r="Q81" s="20">
        <f t="shared" si="19"/>
        <v>89017.875436990857</v>
      </c>
      <c r="R81" s="5">
        <f t="shared" si="20"/>
        <v>89017.875436990857</v>
      </c>
      <c r="S81" s="5">
        <f t="shared" si="21"/>
        <v>1867413506.19836</v>
      </c>
      <c r="T81" s="20">
        <f>SUM(S81:$S$136)</f>
        <v>20015949782.212822</v>
      </c>
      <c r="U81" s="6">
        <f t="shared" si="26"/>
        <v>10.718541831134583</v>
      </c>
    </row>
    <row r="82" spans="1:21" x14ac:dyDescent="0.2">
      <c r="A82" s="21">
        <v>68</v>
      </c>
      <c r="B82" s="14">
        <f>Absterbeordnung!B76</f>
        <v>77369.729103345642</v>
      </c>
      <c r="C82" s="15">
        <f t="shared" si="15"/>
        <v>0.26012872973231543</v>
      </c>
      <c r="D82" s="14">
        <f t="shared" si="22"/>
        <v>20126.089351386658</v>
      </c>
      <c r="E82" s="14">
        <f>SUM(D82:$D$136)</f>
        <v>249939.77461997338</v>
      </c>
      <c r="F82" s="16">
        <f t="shared" si="23"/>
        <v>12.418695468166193</v>
      </c>
      <c r="G82" s="5"/>
      <c r="H82" s="17">
        <f>Absterbeordnung!C76</f>
        <v>88113.009245881418</v>
      </c>
      <c r="I82" s="18">
        <f t="shared" si="16"/>
        <v>0.26012872973231543</v>
      </c>
      <c r="J82" s="17">
        <f t="shared" si="24"/>
        <v>22920.725168022898</v>
      </c>
      <c r="K82" s="17">
        <f>SUM($J82:J$136)</f>
        <v>337530.40544925357</v>
      </c>
      <c r="L82" s="19">
        <f t="shared" si="25"/>
        <v>14.725991563310052</v>
      </c>
      <c r="N82" s="6">
        <v>68</v>
      </c>
      <c r="O82" s="6">
        <f t="shared" si="17"/>
        <v>68</v>
      </c>
      <c r="P82" s="20">
        <f t="shared" si="18"/>
        <v>77369.729103345642</v>
      </c>
      <c r="Q82" s="20">
        <f t="shared" si="19"/>
        <v>88113.009245881418</v>
      </c>
      <c r="R82" s="5">
        <f t="shared" si="20"/>
        <v>88113.009245881418</v>
      </c>
      <c r="S82" s="5">
        <f t="shared" si="21"/>
        <v>1773370297.1021683</v>
      </c>
      <c r="T82" s="20">
        <f>SUM(S82:$S$136)</f>
        <v>18148536276.014465</v>
      </c>
      <c r="U82" s="6">
        <f t="shared" si="26"/>
        <v>10.233923679487953</v>
      </c>
    </row>
    <row r="83" spans="1:21" x14ac:dyDescent="0.2">
      <c r="A83" s="21">
        <v>69</v>
      </c>
      <c r="B83" s="14">
        <f>Absterbeordnung!B77</f>
        <v>75540.72135132656</v>
      </c>
      <c r="C83" s="15">
        <f t="shared" si="15"/>
        <v>0.25502816640423082</v>
      </c>
      <c r="D83" s="14">
        <f t="shared" si="22"/>
        <v>19265.01165508174</v>
      </c>
      <c r="E83" s="14">
        <f>SUM(D83:$D$136)</f>
        <v>229813.68526858671</v>
      </c>
      <c r="F83" s="16">
        <f t="shared" si="23"/>
        <v>11.92907065841127</v>
      </c>
      <c r="G83" s="5"/>
      <c r="H83" s="17">
        <f>Absterbeordnung!C77</f>
        <v>87105.21045207337</v>
      </c>
      <c r="I83" s="18">
        <f t="shared" si="16"/>
        <v>0.25502816640423082</v>
      </c>
      <c r="J83" s="17">
        <f t="shared" si="24"/>
        <v>22214.282105846913</v>
      </c>
      <c r="K83" s="17">
        <f>SUM($J83:J$136)</f>
        <v>314609.68028123066</v>
      </c>
      <c r="L83" s="19">
        <f t="shared" si="25"/>
        <v>14.162495946624526</v>
      </c>
      <c r="N83" s="6">
        <v>69</v>
      </c>
      <c r="O83" s="6">
        <f t="shared" si="17"/>
        <v>69</v>
      </c>
      <c r="P83" s="20">
        <f t="shared" si="18"/>
        <v>75540.72135132656</v>
      </c>
      <c r="Q83" s="20">
        <f t="shared" si="19"/>
        <v>87105.21045207337</v>
      </c>
      <c r="R83" s="5">
        <f t="shared" si="20"/>
        <v>87105.21045207337</v>
      </c>
      <c r="S83" s="5">
        <f t="shared" si="21"/>
        <v>1678082894.5775414</v>
      </c>
      <c r="T83" s="20">
        <f>SUM(S83:$S$136)</f>
        <v>16375165978.912296</v>
      </c>
      <c r="U83" s="6">
        <f t="shared" si="26"/>
        <v>9.7582580883376178</v>
      </c>
    </row>
    <row r="84" spans="1:21" x14ac:dyDescent="0.2">
      <c r="A84" s="21">
        <v>70</v>
      </c>
      <c r="B84" s="14">
        <f>Absterbeordnung!B78</f>
        <v>73595.407900704173</v>
      </c>
      <c r="C84" s="15">
        <f t="shared" si="15"/>
        <v>0.25002761412179492</v>
      </c>
      <c r="D84" s="14">
        <f t="shared" si="22"/>
        <v>18400.88424773336</v>
      </c>
      <c r="E84" s="14">
        <f>SUM(D84:$D$136)</f>
        <v>210548.67361350497</v>
      </c>
      <c r="F84" s="16">
        <f t="shared" si="23"/>
        <v>11.442312813822552</v>
      </c>
      <c r="G84" s="5"/>
      <c r="H84" s="17">
        <f>Absterbeordnung!C78</f>
        <v>85993.906777975411</v>
      </c>
      <c r="I84" s="18">
        <f t="shared" si="16"/>
        <v>0.25002761412179492</v>
      </c>
      <c r="J84" s="17">
        <f t="shared" si="24"/>
        <v>21500.85134070924</v>
      </c>
      <c r="K84" s="17">
        <f>SUM($J84:J$136)</f>
        <v>292395.39817538374</v>
      </c>
      <c r="L84" s="19">
        <f t="shared" si="25"/>
        <v>13.599247468948763</v>
      </c>
      <c r="N84" s="6">
        <v>70</v>
      </c>
      <c r="O84" s="6">
        <f t="shared" si="17"/>
        <v>70</v>
      </c>
      <c r="P84" s="20">
        <f t="shared" si="18"/>
        <v>73595.407900704173</v>
      </c>
      <c r="Q84" s="20">
        <f t="shared" si="19"/>
        <v>85993.906777975411</v>
      </c>
      <c r="R84" s="5">
        <f t="shared" si="20"/>
        <v>85993.906777975411</v>
      </c>
      <c r="S84" s="5">
        <f t="shared" si="21"/>
        <v>1582363924.6318989</v>
      </c>
      <c r="T84" s="20">
        <f>SUM(S84:$S$136)</f>
        <v>14697083084.334759</v>
      </c>
      <c r="U84" s="6">
        <f t="shared" si="26"/>
        <v>9.2880549509201575</v>
      </c>
    </row>
    <row r="85" spans="1:21" x14ac:dyDescent="0.2">
      <c r="A85" s="21">
        <v>71</v>
      </c>
      <c r="B85" s="14">
        <f>Absterbeordnung!B79</f>
        <v>71496.604120124815</v>
      </c>
      <c r="C85" s="15">
        <f t="shared" si="15"/>
        <v>0.24512511188411268</v>
      </c>
      <c r="D85" s="14">
        <f t="shared" si="22"/>
        <v>17525.613084279707</v>
      </c>
      <c r="E85" s="14">
        <f>SUM(D85:$D$136)</f>
        <v>192147.7893657716</v>
      </c>
      <c r="F85" s="16">
        <f t="shared" si="23"/>
        <v>10.963826968091986</v>
      </c>
      <c r="G85" s="5"/>
      <c r="H85" s="17">
        <f>Absterbeordnung!C79</f>
        <v>84771.629436317089</v>
      </c>
      <c r="I85" s="18">
        <f t="shared" si="16"/>
        <v>0.24512511188411268</v>
      </c>
      <c r="J85" s="17">
        <f t="shared" si="24"/>
        <v>20779.655150175768</v>
      </c>
      <c r="K85" s="17">
        <f>SUM($J85:J$136)</f>
        <v>270894.54683467449</v>
      </c>
      <c r="L85" s="19">
        <f t="shared" si="25"/>
        <v>13.036527549514366</v>
      </c>
      <c r="N85" s="6">
        <v>71</v>
      </c>
      <c r="O85" s="6">
        <f t="shared" si="17"/>
        <v>71</v>
      </c>
      <c r="P85" s="20">
        <f t="shared" si="18"/>
        <v>71496.604120124815</v>
      </c>
      <c r="Q85" s="20">
        <f t="shared" si="19"/>
        <v>84771.629436317089</v>
      </c>
      <c r="R85" s="5">
        <f t="shared" si="20"/>
        <v>84771.629436317089</v>
      </c>
      <c r="S85" s="5">
        <f t="shared" si="21"/>
        <v>1485674778.0248296</v>
      </c>
      <c r="T85" s="20">
        <f>SUM(S85:$S$136)</f>
        <v>13114719159.702858</v>
      </c>
      <c r="U85" s="6">
        <f t="shared" si="26"/>
        <v>8.8274495560452166</v>
      </c>
    </row>
    <row r="86" spans="1:21" x14ac:dyDescent="0.2">
      <c r="A86" s="21">
        <v>72</v>
      </c>
      <c r="B86" s="14">
        <f>Absterbeordnung!B80</f>
        <v>69245.127855799306</v>
      </c>
      <c r="C86" s="15">
        <f t="shared" si="15"/>
        <v>0.24031873714128693</v>
      </c>
      <c r="D86" s="14">
        <f t="shared" si="22"/>
        <v>16640.901679492639</v>
      </c>
      <c r="E86" s="14">
        <f>SUM(D86:$D$136)</f>
        <v>174622.17628149191</v>
      </c>
      <c r="F86" s="16">
        <f t="shared" si="23"/>
        <v>10.493552551703793</v>
      </c>
      <c r="G86" s="5"/>
      <c r="H86" s="17">
        <f>Absterbeordnung!C80</f>
        <v>83397.28853498782</v>
      </c>
      <c r="I86" s="18">
        <f t="shared" si="16"/>
        <v>0.24031873714128693</v>
      </c>
      <c r="J86" s="17">
        <f t="shared" si="24"/>
        <v>20041.931061735799</v>
      </c>
      <c r="K86" s="17">
        <f>SUM($J86:J$136)</f>
        <v>250114.89168449873</v>
      </c>
      <c r="L86" s="19">
        <f t="shared" si="25"/>
        <v>12.479580481245138</v>
      </c>
      <c r="N86" s="6">
        <v>72</v>
      </c>
      <c r="O86" s="6">
        <f t="shared" si="17"/>
        <v>72</v>
      </c>
      <c r="P86" s="20">
        <f t="shared" si="18"/>
        <v>69245.127855799306</v>
      </c>
      <c r="Q86" s="20">
        <f t="shared" si="19"/>
        <v>83397.28853498782</v>
      </c>
      <c r="R86" s="5">
        <f t="shared" si="20"/>
        <v>83397.28853498782</v>
      </c>
      <c r="S86" s="5">
        <f t="shared" si="21"/>
        <v>1387806078.8470111</v>
      </c>
      <c r="T86" s="20">
        <f>SUM(S86:$S$136)</f>
        <v>11629044381.678028</v>
      </c>
      <c r="U86" s="6">
        <f t="shared" si="26"/>
        <v>8.3794447646024395</v>
      </c>
    </row>
    <row r="87" spans="1:21" x14ac:dyDescent="0.2">
      <c r="A87" s="21">
        <v>73</v>
      </c>
      <c r="B87" s="14">
        <f>Absterbeordnung!B81</f>
        <v>66807.346803054199</v>
      </c>
      <c r="C87" s="15">
        <f t="shared" si="15"/>
        <v>0.2356066050404774</v>
      </c>
      <c r="D87" s="14">
        <f t="shared" si="22"/>
        <v>15740.252172029392</v>
      </c>
      <c r="E87" s="14">
        <f>SUM(D87:$D$136)</f>
        <v>157981.27460199926</v>
      </c>
      <c r="F87" s="16">
        <f t="shared" si="23"/>
        <v>10.036768971384957</v>
      </c>
      <c r="G87" s="5"/>
      <c r="H87" s="17">
        <f>Absterbeordnung!C81</f>
        <v>81893.709605376323</v>
      </c>
      <c r="I87" s="18">
        <f t="shared" si="16"/>
        <v>0.2356066050404774</v>
      </c>
      <c r="J87" s="17">
        <f t="shared" si="24"/>
        <v>19294.698894293448</v>
      </c>
      <c r="K87" s="17">
        <f>SUM($J87:J$136)</f>
        <v>230072.96062276294</v>
      </c>
      <c r="L87" s="19">
        <f t="shared" si="25"/>
        <v>11.924153980490919</v>
      </c>
      <c r="N87" s="6">
        <v>73</v>
      </c>
      <c r="O87" s="6">
        <f t="shared" si="17"/>
        <v>73</v>
      </c>
      <c r="P87" s="20">
        <f t="shared" si="18"/>
        <v>66807.346803054199</v>
      </c>
      <c r="Q87" s="20">
        <f t="shared" si="19"/>
        <v>81893.709605376323</v>
      </c>
      <c r="R87" s="5">
        <f t="shared" si="20"/>
        <v>81893.709605376323</v>
      </c>
      <c r="S87" s="5">
        <f t="shared" si="21"/>
        <v>1289027640.4915688</v>
      </c>
      <c r="T87" s="20">
        <f>SUM(S87:$S$136)</f>
        <v>10241238302.831017</v>
      </c>
      <c r="U87" s="6">
        <f t="shared" si="26"/>
        <v>7.944933049632307</v>
      </c>
    </row>
    <row r="88" spans="1:21" x14ac:dyDescent="0.2">
      <c r="A88" s="21">
        <v>74</v>
      </c>
      <c r="B88" s="14">
        <f>Absterbeordnung!B82</f>
        <v>64216.260936057406</v>
      </c>
      <c r="C88" s="15">
        <f t="shared" si="15"/>
        <v>0.23098686768674251</v>
      </c>
      <c r="D88" s="14">
        <f t="shared" si="22"/>
        <v>14833.112968174424</v>
      </c>
      <c r="E88" s="14">
        <f>SUM(D88:$D$136)</f>
        <v>142241.02242996986</v>
      </c>
      <c r="F88" s="16">
        <f t="shared" si="23"/>
        <v>9.5894248722543161</v>
      </c>
      <c r="G88" s="5"/>
      <c r="H88" s="17">
        <f>Absterbeordnung!C82</f>
        <v>80225.341612974968</v>
      </c>
      <c r="I88" s="18">
        <f t="shared" si="16"/>
        <v>0.23098686768674251</v>
      </c>
      <c r="J88" s="17">
        <f t="shared" si="24"/>
        <v>18531.000368279965</v>
      </c>
      <c r="K88" s="17">
        <f>SUM($J88:J$136)</f>
        <v>210778.26172846949</v>
      </c>
      <c r="L88" s="19">
        <f t="shared" si="25"/>
        <v>11.374359588771288</v>
      </c>
      <c r="N88" s="6">
        <v>74</v>
      </c>
      <c r="O88" s="6">
        <f t="shared" si="17"/>
        <v>74</v>
      </c>
      <c r="P88" s="20">
        <f t="shared" si="18"/>
        <v>64216.260936057406</v>
      </c>
      <c r="Q88" s="20">
        <f t="shared" si="19"/>
        <v>80225.341612974968</v>
      </c>
      <c r="R88" s="5">
        <f t="shared" si="20"/>
        <v>80225.341612974968</v>
      </c>
      <c r="S88" s="5">
        <f t="shared" si="21"/>
        <v>1189991555.0556421</v>
      </c>
      <c r="T88" s="20">
        <f>SUM(S88:$S$136)</f>
        <v>8952210662.3394489</v>
      </c>
      <c r="U88" s="6">
        <f t="shared" si="26"/>
        <v>7.5229194898957559</v>
      </c>
    </row>
    <row r="89" spans="1:21" x14ac:dyDescent="0.2">
      <c r="A89" s="21">
        <v>75</v>
      </c>
      <c r="B89" s="14">
        <f>Absterbeordnung!B83</f>
        <v>61489.906091322846</v>
      </c>
      <c r="C89" s="15">
        <f t="shared" si="15"/>
        <v>0.22645771341837509</v>
      </c>
      <c r="D89" s="14">
        <f t="shared" si="22"/>
        <v>13924.863531751585</v>
      </c>
      <c r="E89" s="14">
        <f>SUM(D89:$D$136)</f>
        <v>127407.90946179544</v>
      </c>
      <c r="F89" s="16">
        <f t="shared" si="23"/>
        <v>9.1496702406654755</v>
      </c>
      <c r="G89" s="5"/>
      <c r="H89" s="17">
        <f>Absterbeordnung!C83</f>
        <v>78399.275390835188</v>
      </c>
      <c r="I89" s="18">
        <f t="shared" si="16"/>
        <v>0.22645771341837509</v>
      </c>
      <c r="J89" s="17">
        <f t="shared" si="24"/>
        <v>17754.120638666023</v>
      </c>
      <c r="K89" s="17">
        <f>SUM($J89:J$136)</f>
        <v>192247.26136018953</v>
      </c>
      <c r="L89" s="19">
        <f t="shared" si="25"/>
        <v>10.828317846477935</v>
      </c>
      <c r="N89" s="6">
        <v>75</v>
      </c>
      <c r="O89" s="6">
        <f t="shared" si="17"/>
        <v>75</v>
      </c>
      <c r="P89" s="20">
        <f t="shared" si="18"/>
        <v>61489.906091322846</v>
      </c>
      <c r="Q89" s="20">
        <f t="shared" si="19"/>
        <v>78399.275390835188</v>
      </c>
      <c r="R89" s="5">
        <f t="shared" si="20"/>
        <v>78399.275390835188</v>
      </c>
      <c r="S89" s="5">
        <f t="shared" si="21"/>
        <v>1091699210.8055904</v>
      </c>
      <c r="T89" s="20">
        <f>SUM(S89:$S$136)</f>
        <v>7762219107.2838049</v>
      </c>
      <c r="U89" s="6">
        <f t="shared" si="26"/>
        <v>7.110217750872863</v>
      </c>
    </row>
    <row r="90" spans="1:21" x14ac:dyDescent="0.2">
      <c r="A90" s="21">
        <v>76</v>
      </c>
      <c r="B90" s="14">
        <f>Absterbeordnung!B84</f>
        <v>58646.895314438167</v>
      </c>
      <c r="C90" s="15">
        <f t="shared" si="15"/>
        <v>0.22201736609644609</v>
      </c>
      <c r="D90" s="14">
        <f t="shared" si="22"/>
        <v>13020.629227445568</v>
      </c>
      <c r="E90" s="14">
        <f>SUM(D90:$D$136)</f>
        <v>113483.04593004388</v>
      </c>
      <c r="F90" s="16">
        <f t="shared" si="23"/>
        <v>8.7156345478940711</v>
      </c>
      <c r="G90" s="5"/>
      <c r="H90" s="17">
        <f>Absterbeordnung!C84</f>
        <v>76366.575872404908</v>
      </c>
      <c r="I90" s="18">
        <f t="shared" si="16"/>
        <v>0.22201736609644609</v>
      </c>
      <c r="J90" s="17">
        <f t="shared" si="24"/>
        <v>16954.706032995749</v>
      </c>
      <c r="K90" s="17">
        <f>SUM($J90:J$136)</f>
        <v>174493.14072152349</v>
      </c>
      <c r="L90" s="19">
        <f t="shared" si="25"/>
        <v>10.291723158274781</v>
      </c>
      <c r="N90" s="6">
        <v>76</v>
      </c>
      <c r="O90" s="6">
        <f t="shared" si="17"/>
        <v>76</v>
      </c>
      <c r="P90" s="20">
        <f t="shared" si="18"/>
        <v>58646.895314438167</v>
      </c>
      <c r="Q90" s="20">
        <f t="shared" si="19"/>
        <v>76366.575872404908</v>
      </c>
      <c r="R90" s="5">
        <f t="shared" si="20"/>
        <v>76366.575872404908</v>
      </c>
      <c r="S90" s="5">
        <f t="shared" si="21"/>
        <v>994340869.80417478</v>
      </c>
      <c r="T90" s="20">
        <f>SUM(S90:$S$136)</f>
        <v>6670519896.4782152</v>
      </c>
      <c r="U90" s="6">
        <f t="shared" si="26"/>
        <v>6.7084840813109752</v>
      </c>
    </row>
    <row r="91" spans="1:21" x14ac:dyDescent="0.2">
      <c r="A91" s="21">
        <v>77</v>
      </c>
      <c r="B91" s="14">
        <f>Absterbeordnung!B85</f>
        <v>55721.239275117397</v>
      </c>
      <c r="C91" s="15">
        <f t="shared" si="15"/>
        <v>0.2176640844082805</v>
      </c>
      <c r="D91" s="14">
        <f t="shared" si="22"/>
        <v>12128.512528913148</v>
      </c>
      <c r="E91" s="14">
        <f>SUM(D91:$D$136)</f>
        <v>100462.4167025983</v>
      </c>
      <c r="F91" s="16">
        <f t="shared" si="23"/>
        <v>8.2831605659066643</v>
      </c>
      <c r="G91" s="5"/>
      <c r="H91" s="17">
        <f>Absterbeordnung!C85</f>
        <v>74155.889921502298</v>
      </c>
      <c r="I91" s="18">
        <f t="shared" si="16"/>
        <v>0.2176640844082805</v>
      </c>
      <c r="J91" s="17">
        <f t="shared" si="24"/>
        <v>16141.073883245033</v>
      </c>
      <c r="K91" s="17">
        <f>SUM($J91:J$136)</f>
        <v>157538.43468852775</v>
      </c>
      <c r="L91" s="19">
        <f t="shared" si="25"/>
        <v>9.7600962506006397</v>
      </c>
      <c r="N91" s="6">
        <v>77</v>
      </c>
      <c r="O91" s="6">
        <f t="shared" si="17"/>
        <v>77</v>
      </c>
      <c r="P91" s="20">
        <f t="shared" si="18"/>
        <v>55721.239275117397</v>
      </c>
      <c r="Q91" s="20">
        <f t="shared" si="19"/>
        <v>74155.889921502298</v>
      </c>
      <c r="R91" s="5">
        <f t="shared" si="20"/>
        <v>74155.889921502298</v>
      </c>
      <c r="S91" s="5">
        <f t="shared" si="21"/>
        <v>899400640.0056448</v>
      </c>
      <c r="T91" s="20">
        <f>SUM(S91:$S$136)</f>
        <v>5676179026.6740398</v>
      </c>
      <c r="U91" s="6">
        <f t="shared" si="26"/>
        <v>6.3110684762670566</v>
      </c>
    </row>
    <row r="92" spans="1:21" x14ac:dyDescent="0.2">
      <c r="A92" s="21">
        <v>78</v>
      </c>
      <c r="B92" s="14">
        <f>Absterbeordnung!B86</f>
        <v>52671.272238757811</v>
      </c>
      <c r="C92" s="15">
        <f t="shared" si="15"/>
        <v>0.21339616118458871</v>
      </c>
      <c r="D92" s="14">
        <f t="shared" si="22"/>
        <v>11239.847300459314</v>
      </c>
      <c r="E92" s="14">
        <f>SUM(D92:$D$136)</f>
        <v>88333.90417368515</v>
      </c>
      <c r="F92" s="16">
        <f t="shared" si="23"/>
        <v>7.8589950390229415</v>
      </c>
      <c r="G92" s="5"/>
      <c r="H92" s="17">
        <f>Absterbeordnung!C86</f>
        <v>71743.412586550883</v>
      </c>
      <c r="I92" s="18">
        <f t="shared" si="16"/>
        <v>0.21339616118458871</v>
      </c>
      <c r="J92" s="17">
        <f t="shared" si="24"/>
        <v>15309.768836252062</v>
      </c>
      <c r="K92" s="17">
        <f>SUM($J92:J$136)</f>
        <v>141397.36080528269</v>
      </c>
      <c r="L92" s="19">
        <f t="shared" si="25"/>
        <v>9.235760664816004</v>
      </c>
      <c r="N92" s="6">
        <v>78</v>
      </c>
      <c r="O92" s="6">
        <f t="shared" si="17"/>
        <v>78</v>
      </c>
      <c r="P92" s="20">
        <f t="shared" si="18"/>
        <v>52671.272238757811</v>
      </c>
      <c r="Q92" s="20">
        <f t="shared" si="19"/>
        <v>71743.412586550883</v>
      </c>
      <c r="R92" s="5">
        <f t="shared" si="20"/>
        <v>71743.412586550883</v>
      </c>
      <c r="S92" s="5">
        <f t="shared" si="21"/>
        <v>806385002.28668272</v>
      </c>
      <c r="T92" s="20">
        <f>SUM(S92:$S$136)</f>
        <v>4776778386.668395</v>
      </c>
      <c r="U92" s="6">
        <f t="shared" si="26"/>
        <v>5.9236944798362883</v>
      </c>
    </row>
    <row r="93" spans="1:21" x14ac:dyDescent="0.2">
      <c r="A93" s="21">
        <v>79</v>
      </c>
      <c r="B93" s="14">
        <f>Absterbeordnung!B87</f>
        <v>49473.971782569533</v>
      </c>
      <c r="C93" s="15">
        <f t="shared" si="15"/>
        <v>0.20921192272998898</v>
      </c>
      <c r="D93" s="14">
        <f t="shared" si="22"/>
        <v>10350.544761720592</v>
      </c>
      <c r="E93" s="14">
        <f>SUM(D93:$D$136)</f>
        <v>77094.05687322584</v>
      </c>
      <c r="F93" s="16">
        <f t="shared" si="23"/>
        <v>7.4483091129988352</v>
      </c>
      <c r="G93" s="5"/>
      <c r="H93" s="17">
        <f>Absterbeordnung!C87</f>
        <v>69084.450090595739</v>
      </c>
      <c r="I93" s="18">
        <f t="shared" si="16"/>
        <v>0.20921192272998898</v>
      </c>
      <c r="J93" s="17">
        <f t="shared" si="24"/>
        <v>14453.290634197496</v>
      </c>
      <c r="K93" s="17">
        <f>SUM($J93:J$136)</f>
        <v>126087.5919690306</v>
      </c>
      <c r="L93" s="19">
        <f t="shared" si="25"/>
        <v>8.7237982795902926</v>
      </c>
      <c r="N93" s="6">
        <v>79</v>
      </c>
      <c r="O93" s="6">
        <f t="shared" si="17"/>
        <v>79</v>
      </c>
      <c r="P93" s="20">
        <f t="shared" si="18"/>
        <v>49473.971782569533</v>
      </c>
      <c r="Q93" s="20">
        <f t="shared" si="19"/>
        <v>69084.450090595739</v>
      </c>
      <c r="R93" s="5">
        <f t="shared" si="20"/>
        <v>69084.450090595739</v>
      </c>
      <c r="S93" s="5">
        <f t="shared" si="21"/>
        <v>715061693.00156343</v>
      </c>
      <c r="T93" s="20">
        <f>SUM(S93:$S$136)</f>
        <v>3970393384.3817134</v>
      </c>
      <c r="U93" s="6">
        <f t="shared" si="26"/>
        <v>5.552518647328843</v>
      </c>
    </row>
    <row r="94" spans="1:21" x14ac:dyDescent="0.2">
      <c r="A94" s="21">
        <v>80</v>
      </c>
      <c r="B94" s="14">
        <f>Absterbeordnung!B88</f>
        <v>46179.341195004694</v>
      </c>
      <c r="C94" s="15">
        <f t="shared" si="15"/>
        <v>0.20510972816665585</v>
      </c>
      <c r="D94" s="14">
        <f t="shared" si="22"/>
        <v>9471.8321194226646</v>
      </c>
      <c r="E94" s="14">
        <f>SUM(D94:$D$136)</f>
        <v>66743.512111505275</v>
      </c>
      <c r="F94" s="16">
        <f t="shared" si="23"/>
        <v>7.0465260859768577</v>
      </c>
      <c r="G94" s="5"/>
      <c r="H94" s="17">
        <f>Absterbeordnung!C88</f>
        <v>66178.333381313656</v>
      </c>
      <c r="I94" s="18">
        <f t="shared" si="16"/>
        <v>0.20510972816665585</v>
      </c>
      <c r="J94" s="17">
        <f t="shared" si="24"/>
        <v>13573.819970363571</v>
      </c>
      <c r="K94" s="17">
        <f>SUM($J94:J$136)</f>
        <v>111634.30133483312</v>
      </c>
      <c r="L94" s="19">
        <f t="shared" si="25"/>
        <v>8.224236182487326</v>
      </c>
      <c r="N94" s="6">
        <v>80</v>
      </c>
      <c r="O94" s="6">
        <f t="shared" si="17"/>
        <v>80</v>
      </c>
      <c r="P94" s="20">
        <f t="shared" si="18"/>
        <v>46179.341195004694</v>
      </c>
      <c r="Q94" s="20">
        <f t="shared" si="19"/>
        <v>66178.333381313656</v>
      </c>
      <c r="R94" s="5">
        <f t="shared" si="20"/>
        <v>66178.333381313656</v>
      </c>
      <c r="S94" s="5">
        <f t="shared" si="21"/>
        <v>626830063.73098791</v>
      </c>
      <c r="T94" s="20">
        <f>SUM(S94:$S$136)</f>
        <v>3255331691.3801503</v>
      </c>
      <c r="U94" s="6">
        <f t="shared" si="26"/>
        <v>5.1933241236132179</v>
      </c>
    </row>
    <row r="95" spans="1:21" x14ac:dyDescent="0.2">
      <c r="A95" s="21">
        <v>81</v>
      </c>
      <c r="B95" s="14">
        <f>Absterbeordnung!B89</f>
        <v>42747.354066848362</v>
      </c>
      <c r="C95" s="15">
        <f t="shared" si="15"/>
        <v>0.20108796879083907</v>
      </c>
      <c r="D95" s="14">
        <f t="shared" si="22"/>
        <v>8595.9786004853504</v>
      </c>
      <c r="E95" s="14">
        <f>SUM(D95:$D$136)</f>
        <v>57271.679992082616</v>
      </c>
      <c r="F95" s="16">
        <f t="shared" si="23"/>
        <v>6.6626131420160721</v>
      </c>
      <c r="G95" s="5"/>
      <c r="H95" s="17">
        <f>Absterbeordnung!C89</f>
        <v>62954.497929231351</v>
      </c>
      <c r="I95" s="18">
        <f t="shared" si="16"/>
        <v>0.20108796879083907</v>
      </c>
      <c r="J95" s="17">
        <f t="shared" si="24"/>
        <v>12659.392114836217</v>
      </c>
      <c r="K95" s="17">
        <f>SUM($J95:J$136)</f>
        <v>98060.481364469539</v>
      </c>
      <c r="L95" s="19">
        <f t="shared" si="25"/>
        <v>7.7460655673622139</v>
      </c>
      <c r="N95" s="6">
        <v>81</v>
      </c>
      <c r="O95" s="6">
        <f t="shared" si="17"/>
        <v>81</v>
      </c>
      <c r="P95" s="20">
        <f t="shared" si="18"/>
        <v>42747.354066848362</v>
      </c>
      <c r="Q95" s="20">
        <f t="shared" si="19"/>
        <v>62954.497929231351</v>
      </c>
      <c r="R95" s="5">
        <f t="shared" si="20"/>
        <v>62954.497929231351</v>
      </c>
      <c r="S95" s="5">
        <f t="shared" si="21"/>
        <v>541155517.00397193</v>
      </c>
      <c r="T95" s="20">
        <f>SUM(S95:$S$136)</f>
        <v>2628501627.6491623</v>
      </c>
      <c r="U95" s="6">
        <f t="shared" si="26"/>
        <v>4.8572019411378742</v>
      </c>
    </row>
    <row r="96" spans="1:21" x14ac:dyDescent="0.2">
      <c r="A96" s="21">
        <v>82</v>
      </c>
      <c r="B96" s="14">
        <f>Absterbeordnung!B90</f>
        <v>39237.597134670665</v>
      </c>
      <c r="C96" s="15">
        <f t="shared" si="15"/>
        <v>0.19714506744199911</v>
      </c>
      <c r="D96" s="14">
        <f t="shared" si="22"/>
        <v>7735.4987333766394</v>
      </c>
      <c r="E96" s="14">
        <f>SUM(D96:$D$136)</f>
        <v>48675.701391597264</v>
      </c>
      <c r="F96" s="16">
        <f t="shared" si="23"/>
        <v>6.2925097746541452</v>
      </c>
      <c r="G96" s="5"/>
      <c r="H96" s="17">
        <f>Absterbeordnung!C90</f>
        <v>59445.169466110332</v>
      </c>
      <c r="I96" s="18">
        <f t="shared" si="16"/>
        <v>0.19714506744199911</v>
      </c>
      <c r="J96" s="17">
        <f t="shared" si="24"/>
        <v>11719.321943497387</v>
      </c>
      <c r="K96" s="17">
        <f>SUM($J96:J$136)</f>
        <v>85401.08924963334</v>
      </c>
      <c r="L96" s="19">
        <f t="shared" si="25"/>
        <v>7.2872039578210588</v>
      </c>
      <c r="N96" s="6">
        <v>82</v>
      </c>
      <c r="O96" s="6">
        <f t="shared" si="17"/>
        <v>82</v>
      </c>
      <c r="P96" s="20">
        <f t="shared" si="18"/>
        <v>39237.597134670665</v>
      </c>
      <c r="Q96" s="20">
        <f t="shared" si="19"/>
        <v>59445.169466110332</v>
      </c>
      <c r="R96" s="5">
        <f t="shared" si="20"/>
        <v>59445.169466110332</v>
      </c>
      <c r="S96" s="5">
        <f t="shared" si="21"/>
        <v>459838033.11045617</v>
      </c>
      <c r="T96" s="20">
        <f>SUM(S96:$S$136)</f>
        <v>2087346110.645191</v>
      </c>
      <c r="U96" s="6">
        <f t="shared" si="26"/>
        <v>4.5393072350407264</v>
      </c>
    </row>
    <row r="97" spans="1:21" x14ac:dyDescent="0.2">
      <c r="A97" s="21">
        <v>83</v>
      </c>
      <c r="B97" s="14">
        <f>Absterbeordnung!B91</f>
        <v>35554.61341565373</v>
      </c>
      <c r="C97" s="15">
        <f t="shared" si="15"/>
        <v>0.19327947788431285</v>
      </c>
      <c r="D97" s="14">
        <f t="shared" si="22"/>
        <v>6871.9771173561385</v>
      </c>
      <c r="E97" s="14">
        <f>SUM(D97:$D$136)</f>
        <v>40940.202658220624</v>
      </c>
      <c r="F97" s="16">
        <f t="shared" si="23"/>
        <v>5.9575580592112889</v>
      </c>
      <c r="G97" s="5"/>
      <c r="H97" s="17">
        <f>Absterbeordnung!C91</f>
        <v>55603.577420828471</v>
      </c>
      <c r="I97" s="18">
        <f t="shared" si="16"/>
        <v>0.19327947788431285</v>
      </c>
      <c r="J97" s="17">
        <f t="shared" si="24"/>
        <v>10747.030412397693</v>
      </c>
      <c r="K97" s="17">
        <f>SUM($J97:J$136)</f>
        <v>73681.767306135938</v>
      </c>
      <c r="L97" s="19">
        <f t="shared" si="25"/>
        <v>6.8560117984906048</v>
      </c>
      <c r="N97" s="6">
        <v>83</v>
      </c>
      <c r="O97" s="6">
        <f t="shared" si="17"/>
        <v>83</v>
      </c>
      <c r="P97" s="20">
        <f t="shared" si="18"/>
        <v>35554.61341565373</v>
      </c>
      <c r="Q97" s="20">
        <f t="shared" si="19"/>
        <v>55603.577420828471</v>
      </c>
      <c r="R97" s="5">
        <f t="shared" si="20"/>
        <v>55603.577420828471</v>
      </c>
      <c r="S97" s="5">
        <f t="shared" si="21"/>
        <v>382106511.67907369</v>
      </c>
      <c r="T97" s="20">
        <f>SUM(S97:$S$136)</f>
        <v>1627508077.5347345</v>
      </c>
      <c r="U97" s="6">
        <f t="shared" si="26"/>
        <v>4.2593047430232165</v>
      </c>
    </row>
    <row r="98" spans="1:21" x14ac:dyDescent="0.2">
      <c r="A98" s="21">
        <v>84</v>
      </c>
      <c r="B98" s="14">
        <f>Absterbeordnung!B92</f>
        <v>31931.769109063916</v>
      </c>
      <c r="C98" s="15">
        <f t="shared" si="15"/>
        <v>0.18948968420030671</v>
      </c>
      <c r="D98" s="14">
        <f t="shared" si="22"/>
        <v>6050.7408444336306</v>
      </c>
      <c r="E98" s="14">
        <f>SUM(D98:$D$136)</f>
        <v>34068.225540864478</v>
      </c>
      <c r="F98" s="16">
        <f t="shared" si="23"/>
        <v>5.6304221940368651</v>
      </c>
      <c r="G98" s="5"/>
      <c r="H98" s="17">
        <f>Absterbeordnung!C92</f>
        <v>51619.140699015501</v>
      </c>
      <c r="I98" s="18">
        <f t="shared" si="16"/>
        <v>0.18948968420030671</v>
      </c>
      <c r="J98" s="17">
        <f t="shared" si="24"/>
        <v>9781.2946697476473</v>
      </c>
      <c r="K98" s="17">
        <f>SUM($J98:J$136)</f>
        <v>62934.736893738227</v>
      </c>
      <c r="L98" s="19">
        <f t="shared" si="25"/>
        <v>6.4341929180794137</v>
      </c>
      <c r="N98" s="6">
        <v>84</v>
      </c>
      <c r="O98" s="6">
        <f t="shared" si="17"/>
        <v>84</v>
      </c>
      <c r="P98" s="20">
        <f t="shared" si="18"/>
        <v>31931.769109063916</v>
      </c>
      <c r="Q98" s="20">
        <f t="shared" si="19"/>
        <v>51619.140699015501</v>
      </c>
      <c r="R98" s="5">
        <f t="shared" si="20"/>
        <v>51619.140699015501</v>
      </c>
      <c r="S98" s="5">
        <f t="shared" si="21"/>
        <v>312334042.98209941</v>
      </c>
      <c r="T98" s="20">
        <f>SUM(S98:$S$136)</f>
        <v>1245401565.8556609</v>
      </c>
      <c r="U98" s="6">
        <f t="shared" si="26"/>
        <v>3.987402570545401</v>
      </c>
    </row>
    <row r="99" spans="1:21" x14ac:dyDescent="0.2">
      <c r="A99" s="21">
        <v>85</v>
      </c>
      <c r="B99" s="14">
        <f>Absterbeordnung!B93</f>
        <v>28410.815492756941</v>
      </c>
      <c r="C99" s="15">
        <f t="shared" si="15"/>
        <v>0.18577420019637911</v>
      </c>
      <c r="D99" s="14">
        <f t="shared" si="22"/>
        <v>5277.9965250938176</v>
      </c>
      <c r="E99" s="14">
        <f>SUM(D99:$D$136)</f>
        <v>28017.484696430853</v>
      </c>
      <c r="F99" s="16">
        <f t="shared" si="23"/>
        <v>5.3083560330560911</v>
      </c>
      <c r="G99" s="5"/>
      <c r="H99" s="17">
        <f>Absterbeordnung!C93</f>
        <v>47470.947138025229</v>
      </c>
      <c r="I99" s="18">
        <f t="shared" si="16"/>
        <v>0.18577420019637911</v>
      </c>
      <c r="J99" s="17">
        <f t="shared" si="24"/>
        <v>8818.877237131228</v>
      </c>
      <c r="K99" s="17">
        <f>SUM($J99:J$136)</f>
        <v>53153.442223990583</v>
      </c>
      <c r="L99" s="19">
        <f t="shared" si="25"/>
        <v>6.0272346234951497</v>
      </c>
      <c r="N99" s="6">
        <v>85</v>
      </c>
      <c r="O99" s="6">
        <f t="shared" si="17"/>
        <v>85</v>
      </c>
      <c r="P99" s="20">
        <f t="shared" si="18"/>
        <v>28410.815492756941</v>
      </c>
      <c r="Q99" s="20">
        <f t="shared" si="19"/>
        <v>47470.947138025229</v>
      </c>
      <c r="R99" s="5">
        <f t="shared" si="20"/>
        <v>47470.947138025229</v>
      </c>
      <c r="S99" s="5">
        <f t="shared" si="21"/>
        <v>250551494.03740942</v>
      </c>
      <c r="T99" s="20">
        <f>SUM(S99:$S$136)</f>
        <v>933067522.87356126</v>
      </c>
      <c r="U99" s="6">
        <f t="shared" si="26"/>
        <v>3.7240549151714357</v>
      </c>
    </row>
    <row r="100" spans="1:21" x14ac:dyDescent="0.2">
      <c r="A100" s="13">
        <v>86</v>
      </c>
      <c r="B100" s="14">
        <f>Absterbeordnung!B94</f>
        <v>25109.318773995838</v>
      </c>
      <c r="C100" s="15">
        <f t="shared" si="15"/>
        <v>0.18213156881997952</v>
      </c>
      <c r="D100" s="14">
        <f t="shared" si="22"/>
        <v>4573.1996203088265</v>
      </c>
      <c r="E100" s="14">
        <f>SUM(D100:$D$136)</f>
        <v>22739.488171337034</v>
      </c>
      <c r="F100" s="16">
        <f t="shared" si="23"/>
        <v>4.9723366700099225</v>
      </c>
      <c r="G100" s="5"/>
      <c r="H100" s="17">
        <f>Absterbeordnung!C94</f>
        <v>43349.299937779746</v>
      </c>
      <c r="I100" s="18">
        <f t="shared" si="16"/>
        <v>0.18213156881997952</v>
      </c>
      <c r="J100" s="17">
        <f t="shared" si="24"/>
        <v>7895.2760049156659</v>
      </c>
      <c r="K100" s="17">
        <f>SUM($J100:J$136)</f>
        <v>44334.564986859361</v>
      </c>
      <c r="L100" s="19">
        <f t="shared" si="25"/>
        <v>5.6153280720339964</v>
      </c>
      <c r="N100" s="20">
        <v>86</v>
      </c>
      <c r="O100" s="6">
        <f t="shared" si="17"/>
        <v>86</v>
      </c>
      <c r="P100" s="20">
        <f t="shared" si="18"/>
        <v>25109.318773995838</v>
      </c>
      <c r="Q100" s="20">
        <f t="shared" si="19"/>
        <v>43349.299937779746</v>
      </c>
      <c r="R100" s="5">
        <f t="shared" si="20"/>
        <v>43349.299937779746</v>
      </c>
      <c r="S100" s="5">
        <f t="shared" si="21"/>
        <v>198245002.0161078</v>
      </c>
      <c r="T100" s="20">
        <f>SUM(S100:$S$136)</f>
        <v>682516028.83615196</v>
      </c>
      <c r="U100" s="6">
        <f t="shared" si="26"/>
        <v>3.4427905969639334</v>
      </c>
    </row>
    <row r="101" spans="1:21" x14ac:dyDescent="0.2">
      <c r="A101" s="13">
        <v>87</v>
      </c>
      <c r="B101" s="14">
        <f>Absterbeordnung!B95</f>
        <v>21783.205398478389</v>
      </c>
      <c r="C101" s="15">
        <f t="shared" si="15"/>
        <v>0.17856036158821526</v>
      </c>
      <c r="D101" s="14">
        <f t="shared" si="22"/>
        <v>3889.6170325026637</v>
      </c>
      <c r="E101" s="14">
        <f>SUM(D101:$D$136)</f>
        <v>18166.288551028207</v>
      </c>
      <c r="F101" s="16">
        <f t="shared" si="23"/>
        <v>4.6704568596923339</v>
      </c>
      <c r="G101" s="5"/>
      <c r="H101" s="17">
        <f>Absterbeordnung!C95</f>
        <v>38979.065676118764</v>
      </c>
      <c r="I101" s="18">
        <f t="shared" si="16"/>
        <v>0.17856036158821526</v>
      </c>
      <c r="J101" s="17">
        <f t="shared" si="24"/>
        <v>6960.1160614985565</v>
      </c>
      <c r="K101" s="17">
        <f>SUM($J101:J$136)</f>
        <v>36439.288981943697</v>
      </c>
      <c r="L101" s="19">
        <f t="shared" si="25"/>
        <v>5.235442722502258</v>
      </c>
      <c r="N101" s="20">
        <v>87</v>
      </c>
      <c r="O101" s="6">
        <f t="shared" si="17"/>
        <v>87</v>
      </c>
      <c r="P101" s="20">
        <f t="shared" si="18"/>
        <v>21783.205398478389</v>
      </c>
      <c r="Q101" s="20">
        <f t="shared" si="19"/>
        <v>38979.065676118764</v>
      </c>
      <c r="R101" s="5">
        <f t="shared" si="20"/>
        <v>38979.065676118764</v>
      </c>
      <c r="S101" s="5">
        <f t="shared" si="21"/>
        <v>151613637.76487151</v>
      </c>
      <c r="T101" s="20">
        <f>SUM(S101:$S$136)</f>
        <v>484271026.82004422</v>
      </c>
      <c r="U101" s="6">
        <f t="shared" si="26"/>
        <v>3.1941125742993588</v>
      </c>
    </row>
    <row r="102" spans="1:21" x14ac:dyDescent="0.2">
      <c r="A102" s="13">
        <v>88</v>
      </c>
      <c r="B102" s="14">
        <f>Absterbeordnung!B96</f>
        <v>18511.950187274691</v>
      </c>
      <c r="C102" s="15">
        <f t="shared" si="15"/>
        <v>0.17505917802766199</v>
      </c>
      <c r="D102" s="14">
        <f t="shared" si="22"/>
        <v>3240.6867834733312</v>
      </c>
      <c r="E102" s="14">
        <f>SUM(D102:$D$136)</f>
        <v>14276.671518525543</v>
      </c>
      <c r="F102" s="16">
        <f t="shared" si="23"/>
        <v>4.40544627494792</v>
      </c>
      <c r="G102" s="5"/>
      <c r="H102" s="17">
        <f>Absterbeordnung!C96</f>
        <v>34384.303857570572</v>
      </c>
      <c r="I102" s="18">
        <f t="shared" si="16"/>
        <v>0.17505917802766199</v>
      </c>
      <c r="J102" s="17">
        <f t="shared" si="24"/>
        <v>6019.2879703596718</v>
      </c>
      <c r="K102" s="17">
        <f>SUM($J102:J$136)</f>
        <v>29479.172920445151</v>
      </c>
      <c r="L102" s="19">
        <f t="shared" si="25"/>
        <v>4.8974518357664945</v>
      </c>
      <c r="N102" s="20">
        <v>88</v>
      </c>
      <c r="O102" s="6">
        <f t="shared" si="17"/>
        <v>88</v>
      </c>
      <c r="P102" s="20">
        <f t="shared" si="18"/>
        <v>18511.950187274691</v>
      </c>
      <c r="Q102" s="20">
        <f t="shared" si="19"/>
        <v>34384.303857570572</v>
      </c>
      <c r="R102" s="5">
        <f t="shared" si="20"/>
        <v>34384.303857570572</v>
      </c>
      <c r="S102" s="5">
        <f t="shared" si="21"/>
        <v>111428759.07016003</v>
      </c>
      <c r="T102" s="20">
        <f>SUM(S102:$S$136)</f>
        <v>332657389.05517268</v>
      </c>
      <c r="U102" s="6">
        <f t="shared" si="26"/>
        <v>2.9853817975817014</v>
      </c>
    </row>
    <row r="103" spans="1:21" x14ac:dyDescent="0.2">
      <c r="A103" s="13">
        <v>89</v>
      </c>
      <c r="B103" s="14">
        <f>Absterbeordnung!B97</f>
        <v>15448.201172225979</v>
      </c>
      <c r="C103" s="15">
        <f t="shared" si="15"/>
        <v>0.17162664512515882</v>
      </c>
      <c r="D103" s="14">
        <f t="shared" si="22"/>
        <v>2651.3229404076906</v>
      </c>
      <c r="E103" s="14">
        <f>SUM(D103:$D$136)</f>
        <v>11035.984735052214</v>
      </c>
      <c r="F103" s="16">
        <f t="shared" si="23"/>
        <v>4.1624445543232182</v>
      </c>
      <c r="G103" s="5"/>
      <c r="H103" s="17">
        <f>Absterbeordnung!C97</f>
        <v>29861.83860852247</v>
      </c>
      <c r="I103" s="18">
        <f t="shared" si="16"/>
        <v>0.17162664512515882</v>
      </c>
      <c r="J103" s="17">
        <f t="shared" si="24"/>
        <v>5125.0871776496524</v>
      </c>
      <c r="K103" s="17">
        <f>SUM($J103:J$136)</f>
        <v>23459.884950085481</v>
      </c>
      <c r="L103" s="19">
        <f t="shared" si="25"/>
        <v>4.5774606629899521</v>
      </c>
      <c r="N103" s="20">
        <v>89</v>
      </c>
      <c r="O103" s="6">
        <f t="shared" si="17"/>
        <v>89</v>
      </c>
      <c r="P103" s="20">
        <f t="shared" si="18"/>
        <v>15448.201172225979</v>
      </c>
      <c r="Q103" s="20">
        <f t="shared" si="19"/>
        <v>29861.83860852247</v>
      </c>
      <c r="R103" s="5">
        <f t="shared" si="20"/>
        <v>29861.83860852247</v>
      </c>
      <c r="S103" s="5">
        <f t="shared" si="21"/>
        <v>79173377.7455277</v>
      </c>
      <c r="T103" s="20">
        <f>SUM(S103:$S$136)</f>
        <v>221228629.98501265</v>
      </c>
      <c r="U103" s="6">
        <f t="shared" si="26"/>
        <v>2.794230033939777</v>
      </c>
    </row>
    <row r="104" spans="1:21" x14ac:dyDescent="0.2">
      <c r="A104" s="13">
        <v>90</v>
      </c>
      <c r="B104" s="14">
        <f>Absterbeordnung!B98</f>
        <v>12670.665209987719</v>
      </c>
      <c r="C104" s="15">
        <f t="shared" si="15"/>
        <v>0.16826141678937137</v>
      </c>
      <c r="D104" s="14">
        <f t="shared" si="22"/>
        <v>2131.9840798963314</v>
      </c>
      <c r="E104" s="14">
        <f>SUM(D104:$D$136)</f>
        <v>8384.661794644524</v>
      </c>
      <c r="F104" s="16">
        <f t="shared" si="23"/>
        <v>3.9327975634096815</v>
      </c>
      <c r="G104" s="5"/>
      <c r="H104" s="17">
        <f>Absterbeordnung!C98</f>
        <v>25435.573445182497</v>
      </c>
      <c r="I104" s="18">
        <f t="shared" si="16"/>
        <v>0.16826141678937137</v>
      </c>
      <c r="J104" s="17">
        <f t="shared" si="24"/>
        <v>4279.8256247365189</v>
      </c>
      <c r="K104" s="17">
        <f>SUM($J104:J$136)</f>
        <v>18334.797772435828</v>
      </c>
      <c r="L104" s="19">
        <f t="shared" si="25"/>
        <v>4.2840057937090794</v>
      </c>
      <c r="N104" s="20">
        <v>90</v>
      </c>
      <c r="O104" s="6">
        <f t="shared" si="17"/>
        <v>90</v>
      </c>
      <c r="P104" s="20">
        <f t="shared" si="18"/>
        <v>12670.665209987719</v>
      </c>
      <c r="Q104" s="20">
        <f t="shared" si="19"/>
        <v>25435.573445182497</v>
      </c>
      <c r="R104" s="5">
        <f t="shared" si="20"/>
        <v>25435.573445182497</v>
      </c>
      <c r="S104" s="5">
        <f t="shared" si="21"/>
        <v>54228237.648162968</v>
      </c>
      <c r="T104" s="20">
        <f>SUM(S104:$S$136)</f>
        <v>142055252.23948497</v>
      </c>
      <c r="U104" s="6">
        <f t="shared" si="26"/>
        <v>2.6195808383291102</v>
      </c>
    </row>
    <row r="105" spans="1:21" x14ac:dyDescent="0.2">
      <c r="A105" s="13">
        <v>91</v>
      </c>
      <c r="B105" s="14">
        <f>Absterbeordnung!B99</f>
        <v>10212.398374831315</v>
      </c>
      <c r="C105" s="15">
        <f t="shared" si="15"/>
        <v>0.16496217332291313</v>
      </c>
      <c r="D105" s="14">
        <f t="shared" si="22"/>
        <v>1684.6594307515597</v>
      </c>
      <c r="E105" s="14">
        <f>SUM(D105:$D$136)</f>
        <v>6252.6777147481916</v>
      </c>
      <c r="F105" s="16">
        <f t="shared" si="23"/>
        <v>3.7115381308605202</v>
      </c>
      <c r="G105" s="5"/>
      <c r="H105" s="17">
        <f>Absterbeordnung!C99</f>
        <v>21277.825939087881</v>
      </c>
      <c r="I105" s="18">
        <f t="shared" si="16"/>
        <v>0.16496217332291313</v>
      </c>
      <c r="J105" s="17">
        <f t="shared" si="24"/>
        <v>3510.036410498592</v>
      </c>
      <c r="K105" s="17">
        <f>SUM($J105:J$136)</f>
        <v>14054.972147699304</v>
      </c>
      <c r="L105" s="19">
        <f t="shared" si="25"/>
        <v>4.0042240318820026</v>
      </c>
      <c r="N105" s="20">
        <v>91</v>
      </c>
      <c r="O105" s="6">
        <f t="shared" si="17"/>
        <v>91</v>
      </c>
      <c r="P105" s="20">
        <f t="shared" si="18"/>
        <v>10212.398374831315</v>
      </c>
      <c r="Q105" s="20">
        <f t="shared" si="19"/>
        <v>21277.825939087881</v>
      </c>
      <c r="R105" s="5">
        <f t="shared" si="20"/>
        <v>21277.825939087881</v>
      </c>
      <c r="S105" s="5">
        <f t="shared" si="21"/>
        <v>35845890.134174563</v>
      </c>
      <c r="T105" s="20">
        <f>SUM(S105:$S$136)</f>
        <v>87827014.591321975</v>
      </c>
      <c r="U105" s="6">
        <f t="shared" si="26"/>
        <v>2.4501278741461614</v>
      </c>
    </row>
    <row r="106" spans="1:21" x14ac:dyDescent="0.2">
      <c r="A106" s="13">
        <v>92</v>
      </c>
      <c r="B106" s="14">
        <f>Absterbeordnung!B100</f>
        <v>8040.2041750866047</v>
      </c>
      <c r="C106" s="15">
        <f t="shared" si="15"/>
        <v>0.16172762090481677</v>
      </c>
      <c r="D106" s="14">
        <f t="shared" si="22"/>
        <v>1300.3230928257315</v>
      </c>
      <c r="E106" s="14">
        <f>SUM(D106:$D$136)</f>
        <v>4568.0182839966328</v>
      </c>
      <c r="F106" s="16">
        <f t="shared" si="23"/>
        <v>3.5129871254303993</v>
      </c>
      <c r="G106" s="5"/>
      <c r="H106" s="17">
        <f>Absterbeordnung!C100</f>
        <v>17290.361602389836</v>
      </c>
      <c r="I106" s="18">
        <f t="shared" si="16"/>
        <v>0.16172762090481677</v>
      </c>
      <c r="J106" s="17">
        <f t="shared" si="24"/>
        <v>2796.3290465385035</v>
      </c>
      <c r="K106" s="17">
        <f>SUM($J106:J$136)</f>
        <v>10544.935737200713</v>
      </c>
      <c r="L106" s="19">
        <f t="shared" si="25"/>
        <v>3.7709924553599978</v>
      </c>
      <c r="N106" s="20">
        <v>92</v>
      </c>
      <c r="O106" s="6">
        <f t="shared" si="17"/>
        <v>92</v>
      </c>
      <c r="P106" s="20">
        <f t="shared" si="18"/>
        <v>8040.2041750866047</v>
      </c>
      <c r="Q106" s="20">
        <f t="shared" si="19"/>
        <v>17290.361602389836</v>
      </c>
      <c r="R106" s="5">
        <f t="shared" si="20"/>
        <v>17290.361602389836</v>
      </c>
      <c r="S106" s="5">
        <f t="shared" si="21"/>
        <v>22483056.474894822</v>
      </c>
      <c r="T106" s="20">
        <f>SUM(S106:$S$136)</f>
        <v>51981124.45714739</v>
      </c>
      <c r="U106" s="6">
        <f t="shared" si="26"/>
        <v>2.3120132494080994</v>
      </c>
    </row>
    <row r="107" spans="1:21" x14ac:dyDescent="0.2">
      <c r="A107" s="13">
        <v>93</v>
      </c>
      <c r="B107" s="14">
        <f>Absterbeordnung!B101</f>
        <v>6191.6387128654505</v>
      </c>
      <c r="C107" s="15">
        <f t="shared" si="15"/>
        <v>0.15855649108315373</v>
      </c>
      <c r="D107" s="14">
        <f t="shared" si="22"/>
        <v>981.72450836656026</v>
      </c>
      <c r="E107" s="14">
        <f>SUM(D107:$D$136)</f>
        <v>3267.695191170902</v>
      </c>
      <c r="F107" s="16">
        <f t="shared" si="23"/>
        <v>3.3285256335383213</v>
      </c>
      <c r="G107" s="5"/>
      <c r="H107" s="17">
        <f>Absterbeordnung!C101</f>
        <v>13739.094866692732</v>
      </c>
      <c r="I107" s="18">
        <f t="shared" si="16"/>
        <v>0.15855649108315373</v>
      </c>
      <c r="J107" s="17">
        <f t="shared" si="24"/>
        <v>2178.4226727213695</v>
      </c>
      <c r="K107" s="17">
        <f>SUM($J107:J$136)</f>
        <v>7748.6066906622118</v>
      </c>
      <c r="L107" s="19">
        <f t="shared" si="25"/>
        <v>3.5569803728595764</v>
      </c>
      <c r="N107" s="20">
        <v>93</v>
      </c>
      <c r="O107" s="6">
        <f t="shared" si="17"/>
        <v>93</v>
      </c>
      <c r="P107" s="20">
        <f t="shared" si="18"/>
        <v>6191.6387128654505</v>
      </c>
      <c r="Q107" s="20">
        <f t="shared" si="19"/>
        <v>13739.094866692732</v>
      </c>
      <c r="R107" s="5">
        <f t="shared" si="20"/>
        <v>13739.094866692732</v>
      </c>
      <c r="S107" s="5">
        <f t="shared" si="21"/>
        <v>13488006.153405454</v>
      </c>
      <c r="T107" s="20">
        <f>SUM(S107:$S$136)</f>
        <v>29498067.982252579</v>
      </c>
      <c r="U107" s="6">
        <f t="shared" si="26"/>
        <v>2.1869850626369192</v>
      </c>
    </row>
    <row r="108" spans="1:21" x14ac:dyDescent="0.2">
      <c r="A108" s="13">
        <v>94</v>
      </c>
      <c r="B108" s="14">
        <f>Absterbeordnung!B102</f>
        <v>4658.2051233545008</v>
      </c>
      <c r="C108" s="15">
        <f t="shared" si="15"/>
        <v>0.15544754027760166</v>
      </c>
      <c r="D108" s="14">
        <f t="shared" si="22"/>
        <v>724.10652853397914</v>
      </c>
      <c r="E108" s="14">
        <f>SUM(D108:$D$136)</f>
        <v>2285.9706828043413</v>
      </c>
      <c r="F108" s="16">
        <f t="shared" si="23"/>
        <v>3.1569535596267873</v>
      </c>
      <c r="G108" s="5"/>
      <c r="H108" s="17">
        <f>Absterbeordnung!C102</f>
        <v>10661.663496993624</v>
      </c>
      <c r="I108" s="18">
        <f t="shared" si="16"/>
        <v>0.15544754027760166</v>
      </c>
      <c r="J108" s="17">
        <f t="shared" si="24"/>
        <v>1657.3293658751518</v>
      </c>
      <c r="K108" s="17">
        <f>SUM($J108:J$136)</f>
        <v>5570.1840179408418</v>
      </c>
      <c r="L108" s="19">
        <f t="shared" si="25"/>
        <v>3.3609396735690553</v>
      </c>
      <c r="N108" s="20">
        <v>94</v>
      </c>
      <c r="O108" s="6">
        <f t="shared" si="17"/>
        <v>94</v>
      </c>
      <c r="P108" s="20">
        <f t="shared" si="18"/>
        <v>4658.2051233545008</v>
      </c>
      <c r="Q108" s="20">
        <f t="shared" si="19"/>
        <v>10661.663496993624</v>
      </c>
      <c r="R108" s="5">
        <f t="shared" si="20"/>
        <v>10661.663496993624</v>
      </c>
      <c r="S108" s="5">
        <f t="shared" si="21"/>
        <v>7720180.1432054974</v>
      </c>
      <c r="T108" s="20">
        <f>SUM(S108:$S$136)</f>
        <v>16010061.828847131</v>
      </c>
      <c r="U108" s="6">
        <f t="shared" si="26"/>
        <v>2.0737938146349508</v>
      </c>
    </row>
    <row r="109" spans="1:21" x14ac:dyDescent="0.2">
      <c r="A109" s="13">
        <v>95</v>
      </c>
      <c r="B109" s="14">
        <f>Absterbeordnung!B103</f>
        <v>3419.6476111136462</v>
      </c>
      <c r="C109" s="15">
        <f t="shared" si="15"/>
        <v>0.15239954929176638</v>
      </c>
      <c r="D109" s="14">
        <f t="shared" si="22"/>
        <v>521.15275467038532</v>
      </c>
      <c r="E109" s="14">
        <f>SUM(D109:$D$136)</f>
        <v>1561.8641542703622</v>
      </c>
      <c r="F109" s="16">
        <f t="shared" si="23"/>
        <v>2.9969411852350238</v>
      </c>
      <c r="G109" s="5"/>
      <c r="H109" s="17">
        <f>Absterbeordnung!C103</f>
        <v>8069.3806630158842</v>
      </c>
      <c r="I109" s="18">
        <f t="shared" si="16"/>
        <v>0.15239954929176638</v>
      </c>
      <c r="J109" s="17">
        <f t="shared" si="24"/>
        <v>1229.7699761073156</v>
      </c>
      <c r="K109" s="17">
        <f>SUM($J109:J$136)</f>
        <v>3912.8546520656887</v>
      </c>
      <c r="L109" s="19">
        <f t="shared" si="25"/>
        <v>3.1817776723183182</v>
      </c>
      <c r="N109" s="20">
        <v>95</v>
      </c>
      <c r="O109" s="6">
        <f t="shared" si="17"/>
        <v>95</v>
      </c>
      <c r="P109" s="20">
        <f t="shared" si="18"/>
        <v>3419.6476111136462</v>
      </c>
      <c r="Q109" s="20">
        <f t="shared" si="19"/>
        <v>8069.3806630158842</v>
      </c>
      <c r="R109" s="5">
        <f t="shared" si="20"/>
        <v>8069.3806630158842</v>
      </c>
      <c r="S109" s="5">
        <f t="shared" si="21"/>
        <v>4205379.9610146685</v>
      </c>
      <c r="T109" s="20">
        <f>SUM(S109:$S$136)</f>
        <v>8289881.6856416259</v>
      </c>
      <c r="U109" s="6">
        <f t="shared" si="26"/>
        <v>1.9712562865880623</v>
      </c>
    </row>
    <row r="110" spans="1:21" x14ac:dyDescent="0.2">
      <c r="A110" s="13">
        <v>96</v>
      </c>
      <c r="B110" s="14">
        <f>Absterbeordnung!B104</f>
        <v>2446.6346292967414</v>
      </c>
      <c r="C110" s="15">
        <f t="shared" si="15"/>
        <v>0.14941132283506506</v>
      </c>
      <c r="D110" s="14">
        <f t="shared" si="22"/>
        <v>365.55491645730518</v>
      </c>
      <c r="E110" s="14">
        <f>SUM(D110:$D$136)</f>
        <v>1040.7113995999769</v>
      </c>
      <c r="F110" s="16">
        <f t="shared" si="23"/>
        <v>2.8469358576429551</v>
      </c>
      <c r="G110" s="5"/>
      <c r="H110" s="17">
        <f>Absterbeordnung!C104</f>
        <v>5948.9373991925604</v>
      </c>
      <c r="I110" s="18">
        <f t="shared" si="16"/>
        <v>0.14941132283506506</v>
      </c>
      <c r="J110" s="17">
        <f t="shared" si="24"/>
        <v>888.83860627635192</v>
      </c>
      <c r="K110" s="17">
        <f>SUM($J110:J$136)</f>
        <v>2683.0846759583733</v>
      </c>
      <c r="L110" s="19">
        <f t="shared" si="25"/>
        <v>3.0186410187544959</v>
      </c>
      <c r="N110" s="20">
        <v>96</v>
      </c>
      <c r="O110" s="6">
        <f t="shared" si="17"/>
        <v>96</v>
      </c>
      <c r="P110" s="20">
        <f t="shared" si="18"/>
        <v>2446.6346292967414</v>
      </c>
      <c r="Q110" s="20">
        <f t="shared" si="19"/>
        <v>5948.9373991925604</v>
      </c>
      <c r="R110" s="5">
        <f t="shared" si="20"/>
        <v>5948.9373991925604</v>
      </c>
      <c r="S110" s="5">
        <f t="shared" si="21"/>
        <v>2174663.3139715749</v>
      </c>
      <c r="T110" s="20">
        <f>SUM(S110:$S$136)</f>
        <v>4084501.7246269584</v>
      </c>
      <c r="U110" s="6">
        <f t="shared" si="26"/>
        <v>1.8782225728393132</v>
      </c>
    </row>
    <row r="111" spans="1:21" x14ac:dyDescent="0.2">
      <c r="A111" s="13">
        <v>97</v>
      </c>
      <c r="B111" s="14">
        <f>Absterbeordnung!B105</f>
        <v>1703.9512720435976</v>
      </c>
      <c r="C111" s="15">
        <f t="shared" ref="C111:C127" si="27">1/(((1+($B$5/100))^A111))</f>
        <v>0.14648168905398534</v>
      </c>
      <c r="D111" s="14">
        <f t="shared" si="22"/>
        <v>249.59766039463304</v>
      </c>
      <c r="E111" s="14">
        <f>SUM(D111:$D$136)</f>
        <v>675.1564831426715</v>
      </c>
      <c r="F111" s="16">
        <f t="shared" si="23"/>
        <v>2.7049792136480661</v>
      </c>
      <c r="G111" s="5"/>
      <c r="H111" s="17">
        <f>Absterbeordnung!C105</f>
        <v>4266.3662833435228</v>
      </c>
      <c r="I111" s="18">
        <f t="shared" ref="I111:I127" si="28">1/(((1+($B$5/100))^A111))</f>
        <v>0.14648168905398534</v>
      </c>
      <c r="J111" s="17">
        <f t="shared" si="24"/>
        <v>624.94453930713303</v>
      </c>
      <c r="K111" s="17">
        <f>SUM($J111:J$136)</f>
        <v>1794.2460696820212</v>
      </c>
      <c r="L111" s="19">
        <f t="shared" si="25"/>
        <v>2.8710484800319658</v>
      </c>
      <c r="N111" s="20">
        <v>97</v>
      </c>
      <c r="O111" s="6">
        <f t="shared" si="17"/>
        <v>97</v>
      </c>
      <c r="P111" s="20">
        <f t="shared" si="18"/>
        <v>1703.9512720435976</v>
      </c>
      <c r="Q111" s="20">
        <f t="shared" si="19"/>
        <v>4266.3662833435228</v>
      </c>
      <c r="R111" s="5">
        <f t="shared" si="20"/>
        <v>4266.3662833435228</v>
      </c>
      <c r="S111" s="5">
        <f t="shared" ref="S111:S136" si="29">P111*R111*I111</f>
        <v>1064875.0427090893</v>
      </c>
      <c r="T111" s="20">
        <f>SUM(S111:$S$136)</f>
        <v>1909838.4106553837</v>
      </c>
      <c r="U111" s="6">
        <f t="shared" si="26"/>
        <v>1.7934859340835616</v>
      </c>
    </row>
    <row r="112" spans="1:21" x14ac:dyDescent="0.2">
      <c r="A112" s="13">
        <v>98</v>
      </c>
      <c r="B112" s="14">
        <f>Absterbeordnung!B106</f>
        <v>1153.7740996026014</v>
      </c>
      <c r="C112" s="15">
        <f t="shared" si="27"/>
        <v>0.14360949907253467</v>
      </c>
      <c r="D112" s="14">
        <f t="shared" si="22"/>
        <v>165.69292048679432</v>
      </c>
      <c r="E112" s="14">
        <f>SUM(D112:$D$136)</f>
        <v>425.55882274803855</v>
      </c>
      <c r="F112" s="16">
        <f t="shared" si="23"/>
        <v>2.5683585122271744</v>
      </c>
      <c r="G112" s="5"/>
      <c r="H112" s="17">
        <f>Absterbeordnung!C106</f>
        <v>2972.5693990391733</v>
      </c>
      <c r="I112" s="18">
        <f t="shared" si="28"/>
        <v>0.14360949907253467</v>
      </c>
      <c r="J112" s="17">
        <f t="shared" si="24"/>
        <v>426.88920235436109</v>
      </c>
      <c r="K112" s="17">
        <f>SUM($J112:J$136)</f>
        <v>1169.3015303748887</v>
      </c>
      <c r="L112" s="19">
        <f t="shared" si="25"/>
        <v>2.7391218234755219</v>
      </c>
      <c r="N112" s="20">
        <v>98</v>
      </c>
      <c r="O112" s="6">
        <f t="shared" si="17"/>
        <v>98</v>
      </c>
      <c r="P112" s="20">
        <f t="shared" si="18"/>
        <v>1153.7740996026014</v>
      </c>
      <c r="Q112" s="20">
        <f t="shared" si="19"/>
        <v>2972.5693990391733</v>
      </c>
      <c r="R112" s="5">
        <f t="shared" si="20"/>
        <v>2972.5693990391733</v>
      </c>
      <c r="S112" s="5">
        <f t="shared" si="29"/>
        <v>492533.70507647569</v>
      </c>
      <c r="T112" s="20">
        <f>SUM(S112:$S$136)</f>
        <v>844963.3679462946</v>
      </c>
      <c r="U112" s="6">
        <f t="shared" si="26"/>
        <v>1.7155442546111583</v>
      </c>
    </row>
    <row r="113" spans="1:21" x14ac:dyDescent="0.2">
      <c r="A113" s="13">
        <v>99</v>
      </c>
      <c r="B113" s="14">
        <f>Absterbeordnung!B107</f>
        <v>758.63912049881287</v>
      </c>
      <c r="C113" s="15">
        <f t="shared" si="27"/>
        <v>0.14079362654170063</v>
      </c>
      <c r="D113" s="14">
        <f t="shared" si="22"/>
        <v>106.81155301143409</v>
      </c>
      <c r="E113" s="14">
        <f>SUM(D113:$D$136)</f>
        <v>259.86590226124412</v>
      </c>
      <c r="F113" s="16">
        <f t="shared" si="23"/>
        <v>2.4329381507394214</v>
      </c>
      <c r="G113" s="5"/>
      <c r="H113" s="17">
        <f>Absterbeordnung!C107</f>
        <v>2009.5396137254816</v>
      </c>
      <c r="I113" s="18">
        <f t="shared" si="28"/>
        <v>0.14079362654170063</v>
      </c>
      <c r="J113" s="17">
        <f t="shared" si="24"/>
        <v>282.93036989561881</v>
      </c>
      <c r="K113" s="17">
        <f>SUM($J113:J$136)</f>
        <v>742.41232802052718</v>
      </c>
      <c r="L113" s="19">
        <f t="shared" si="25"/>
        <v>2.6240107355545628</v>
      </c>
      <c r="N113" s="20">
        <v>99</v>
      </c>
      <c r="O113" s="6">
        <f t="shared" si="17"/>
        <v>99</v>
      </c>
      <c r="P113" s="20">
        <f t="shared" si="18"/>
        <v>758.63912049881287</v>
      </c>
      <c r="Q113" s="20">
        <f t="shared" si="19"/>
        <v>2009.5396137254816</v>
      </c>
      <c r="R113" s="5">
        <f t="shared" si="20"/>
        <v>2009.5396137254816</v>
      </c>
      <c r="S113" s="5">
        <f t="shared" si="29"/>
        <v>214642.04698001608</v>
      </c>
      <c r="T113" s="20">
        <f>SUM(S113:$S$136)</f>
        <v>352429.66286981886</v>
      </c>
      <c r="U113" s="6">
        <f t="shared" si="26"/>
        <v>1.6419413988473157</v>
      </c>
    </row>
    <row r="114" spans="1:21" x14ac:dyDescent="0.2">
      <c r="A114" s="13">
        <v>100</v>
      </c>
      <c r="B114" s="14">
        <f>Absterbeordnung!B108</f>
        <v>483.81105659444211</v>
      </c>
      <c r="C114" s="15">
        <f t="shared" si="27"/>
        <v>0.13803296719774574</v>
      </c>
      <c r="D114" s="14">
        <f t="shared" si="22"/>
        <v>66.781875704807334</v>
      </c>
      <c r="E114" s="14">
        <f>SUM(D114:$D$136)</f>
        <v>153.05434924981009</v>
      </c>
      <c r="F114" s="16">
        <f t="shared" si="23"/>
        <v>2.2918546032811173</v>
      </c>
      <c r="G114" s="5"/>
      <c r="H114" s="17">
        <f>Absterbeordnung!C108</f>
        <v>1316.3986443070662</v>
      </c>
      <c r="I114" s="18">
        <f t="shared" si="28"/>
        <v>0.13803296719774574</v>
      </c>
      <c r="J114" s="17">
        <f t="shared" si="24"/>
        <v>181.70641088879424</v>
      </c>
      <c r="K114" s="17">
        <f>SUM($J114:J$136)</f>
        <v>459.48195812490854</v>
      </c>
      <c r="L114" s="19">
        <f t="shared" si="25"/>
        <v>2.5287052662446521</v>
      </c>
      <c r="N114" s="20">
        <v>100</v>
      </c>
      <c r="O114" s="6">
        <f t="shared" si="17"/>
        <v>100</v>
      </c>
      <c r="P114" s="20">
        <f t="shared" si="18"/>
        <v>483.81105659444211</v>
      </c>
      <c r="Q114" s="20">
        <f t="shared" si="19"/>
        <v>1316.3986443070662</v>
      </c>
      <c r="R114" s="5">
        <f t="shared" si="20"/>
        <v>1316.3986443070662</v>
      </c>
      <c r="S114" s="5">
        <f t="shared" si="29"/>
        <v>87911.570642091378</v>
      </c>
      <c r="T114" s="20">
        <f>SUM(S114:$S$136)</f>
        <v>137787.61588980287</v>
      </c>
      <c r="U114" s="6">
        <f t="shared" si="26"/>
        <v>1.5673433529104897</v>
      </c>
    </row>
    <row r="115" spans="1:21" x14ac:dyDescent="0.2">
      <c r="A115" s="13">
        <v>101</v>
      </c>
      <c r="B115" s="14">
        <f>Absterbeordnung!B109</f>
        <v>277.04987483713984</v>
      </c>
      <c r="C115" s="15">
        <f t="shared" si="27"/>
        <v>0.13532643842916248</v>
      </c>
      <c r="D115" s="14">
        <f t="shared" si="22"/>
        <v>37.492172828955376</v>
      </c>
      <c r="E115" s="14">
        <f>SUM(D115:$D$136)</f>
        <v>86.272473545002754</v>
      </c>
      <c r="F115" s="16">
        <f t="shared" si="23"/>
        <v>2.3010795863603333</v>
      </c>
      <c r="G115" s="5"/>
      <c r="H115" s="17">
        <f>Absterbeordnung!C109</f>
        <v>862.15462106522455</v>
      </c>
      <c r="I115" s="18">
        <f t="shared" si="28"/>
        <v>0.13532643842916248</v>
      </c>
      <c r="J115" s="17">
        <f t="shared" si="24"/>
        <v>116.67231424400102</v>
      </c>
      <c r="K115" s="17">
        <f>SUM($J115:J$136)</f>
        <v>277.77554723611428</v>
      </c>
      <c r="L115" s="19">
        <f t="shared" si="25"/>
        <v>2.3808180118480573</v>
      </c>
      <c r="N115" s="20">
        <v>101</v>
      </c>
      <c r="O115" s="6">
        <f t="shared" si="17"/>
        <v>101</v>
      </c>
      <c r="P115" s="20">
        <f t="shared" si="18"/>
        <v>277.04987483713984</v>
      </c>
      <c r="Q115" s="20">
        <f t="shared" si="19"/>
        <v>862.15462106522455</v>
      </c>
      <c r="R115" s="5">
        <f t="shared" si="20"/>
        <v>862.15462106522455</v>
      </c>
      <c r="S115" s="5">
        <f t="shared" si="29"/>
        <v>32324.050058259931</v>
      </c>
      <c r="T115" s="20">
        <f>SUM(S115:$S$136)</f>
        <v>49876.045247711474</v>
      </c>
      <c r="U115" s="6">
        <f t="shared" si="26"/>
        <v>1.5430011139636381</v>
      </c>
    </row>
    <row r="116" spans="1:21" x14ac:dyDescent="0.2">
      <c r="A116" s="21">
        <v>102</v>
      </c>
      <c r="B116" s="14">
        <f>Absterbeordnung!B110</f>
        <v>166.39859564920016</v>
      </c>
      <c r="C116" s="15">
        <f t="shared" si="27"/>
        <v>0.13267297885212007</v>
      </c>
      <c r="D116" s="14">
        <f t="shared" si="22"/>
        <v>22.07659736158881</v>
      </c>
      <c r="E116" s="14">
        <f>SUM(D116:$D$136)</f>
        <v>48.780300716047385</v>
      </c>
      <c r="F116" s="16">
        <f t="shared" si="23"/>
        <v>2.2095932591913141</v>
      </c>
      <c r="G116" s="5"/>
      <c r="H116" s="17">
        <f>Absterbeordnung!C110</f>
        <v>533.18357724452369</v>
      </c>
      <c r="I116" s="18">
        <f t="shared" si="28"/>
        <v>0.13267297885212007</v>
      </c>
      <c r="J116" s="17">
        <f t="shared" si="24"/>
        <v>70.739053468060419</v>
      </c>
      <c r="K116" s="17">
        <f>SUM($J116:J$136)</f>
        <v>161.10323299211328</v>
      </c>
      <c r="L116" s="19">
        <f t="shared" si="25"/>
        <v>2.2774298650299785</v>
      </c>
      <c r="N116" s="6">
        <v>102</v>
      </c>
      <c r="O116" s="6">
        <f t="shared" si="17"/>
        <v>102</v>
      </c>
      <c r="P116" s="20">
        <f t="shared" si="18"/>
        <v>166.39859564920016</v>
      </c>
      <c r="Q116" s="20">
        <f t="shared" si="19"/>
        <v>533.18357724452369</v>
      </c>
      <c r="R116" s="5">
        <f t="shared" si="20"/>
        <v>533.18357724452369</v>
      </c>
      <c r="S116" s="5">
        <f t="shared" si="29"/>
        <v>11770.879154638935</v>
      </c>
      <c r="T116" s="20">
        <f>SUM(S116:$S$136)</f>
        <v>17551.99518945154</v>
      </c>
      <c r="U116" s="6">
        <f t="shared" si="26"/>
        <v>1.4911371494740264</v>
      </c>
    </row>
    <row r="117" spans="1:21" x14ac:dyDescent="0.2">
      <c r="A117" s="21">
        <v>103</v>
      </c>
      <c r="B117" s="14">
        <f>Absterbeordnung!B111</f>
        <v>96.671236578339219</v>
      </c>
      <c r="C117" s="15">
        <f t="shared" si="27"/>
        <v>0.13007154789423539</v>
      </c>
      <c r="D117" s="14">
        <f t="shared" si="22"/>
        <v>12.57417737859441</v>
      </c>
      <c r="E117" s="14">
        <f>SUM(D117:$D$136)</f>
        <v>26.703703354458561</v>
      </c>
      <c r="F117" s="16">
        <f t="shared" si="23"/>
        <v>2.1236938648501558</v>
      </c>
      <c r="G117" s="5"/>
      <c r="H117" s="17">
        <f>Absterbeordnung!C111</f>
        <v>318.39117270313648</v>
      </c>
      <c r="I117" s="18">
        <f t="shared" si="28"/>
        <v>0.13007154789423539</v>
      </c>
      <c r="J117" s="17">
        <f t="shared" si="24"/>
        <v>41.413632669357789</v>
      </c>
      <c r="K117" s="17">
        <f>SUM($J117:J$136)</f>
        <v>90.36417952405283</v>
      </c>
      <c r="L117" s="19">
        <f t="shared" si="25"/>
        <v>2.1819911391379549</v>
      </c>
      <c r="N117" s="6">
        <v>103</v>
      </c>
      <c r="O117" s="6">
        <f t="shared" si="17"/>
        <v>103</v>
      </c>
      <c r="P117" s="20">
        <f t="shared" si="18"/>
        <v>96.671236578339219</v>
      </c>
      <c r="Q117" s="20">
        <f t="shared" si="19"/>
        <v>318.39117270313648</v>
      </c>
      <c r="R117" s="5">
        <f t="shared" si="20"/>
        <v>318.39117270313648</v>
      </c>
      <c r="S117" s="5">
        <f t="shared" si="29"/>
        <v>4003.5070813479247</v>
      </c>
      <c r="T117" s="20">
        <f>SUM(S117:$S$136)</f>
        <v>5781.1160348126086</v>
      </c>
      <c r="U117" s="6">
        <f t="shared" si="26"/>
        <v>1.4440129409902749</v>
      </c>
    </row>
    <row r="118" spans="1:21" x14ac:dyDescent="0.2">
      <c r="A118" s="21">
        <v>104</v>
      </c>
      <c r="B118" s="14">
        <f>Absterbeordnung!B112</f>
        <v>54.262128689364744</v>
      </c>
      <c r="C118" s="15">
        <f t="shared" si="27"/>
        <v>0.12752112538650526</v>
      </c>
      <c r="D118" s="14">
        <f t="shared" si="22"/>
        <v>6.9195677163351661</v>
      </c>
      <c r="E118" s="14">
        <f>SUM(D118:$D$136)</f>
        <v>14.129525975864155</v>
      </c>
      <c r="F118" s="16">
        <f t="shared" si="23"/>
        <v>2.0419665729274232</v>
      </c>
      <c r="G118" s="5"/>
      <c r="H118" s="17">
        <f>Absterbeordnung!C112</f>
        <v>183.34375253701353</v>
      </c>
      <c r="I118" s="18">
        <f t="shared" si="28"/>
        <v>0.12752112538650526</v>
      </c>
      <c r="J118" s="17">
        <f t="shared" si="24"/>
        <v>23.380201656104894</v>
      </c>
      <c r="K118" s="17">
        <f>SUM($J118:J$136)</f>
        <v>48.950546854695041</v>
      </c>
      <c r="L118" s="19">
        <f t="shared" si="25"/>
        <v>2.0936751348298732</v>
      </c>
      <c r="N118" s="6">
        <v>104</v>
      </c>
      <c r="O118" s="6">
        <f t="shared" si="17"/>
        <v>104</v>
      </c>
      <c r="P118" s="20">
        <f t="shared" si="18"/>
        <v>54.262128689364744</v>
      </c>
      <c r="Q118" s="20">
        <f t="shared" si="19"/>
        <v>183.34375253701353</v>
      </c>
      <c r="R118" s="5">
        <f t="shared" si="20"/>
        <v>183.34375253701353</v>
      </c>
      <c r="S118" s="5">
        <f t="shared" si="29"/>
        <v>1268.6595110468625</v>
      </c>
      <c r="T118" s="20">
        <f>SUM(S118:$S$136)</f>
        <v>1777.6089534646824</v>
      </c>
      <c r="U118" s="6">
        <f t="shared" si="26"/>
        <v>1.4011710297255795</v>
      </c>
    </row>
    <row r="119" spans="1:21" x14ac:dyDescent="0.2">
      <c r="A119" s="21">
        <v>105</v>
      </c>
      <c r="B119" s="14">
        <f>Absterbeordnung!B113</f>
        <v>29.393028299181115</v>
      </c>
      <c r="C119" s="15">
        <f t="shared" si="27"/>
        <v>0.12502071116324046</v>
      </c>
      <c r="D119" s="14">
        <f t="shared" si="22"/>
        <v>3.6747373012048752</v>
      </c>
      <c r="E119" s="14">
        <f>SUM(D119:$D$136)</f>
        <v>7.2099582595289879</v>
      </c>
      <c r="F119" s="16">
        <f t="shared" si="23"/>
        <v>1.9620336553486373</v>
      </c>
      <c r="G119" s="5"/>
      <c r="H119" s="17">
        <f>Absterbeordnung!C113</f>
        <v>101.67642046765909</v>
      </c>
      <c r="I119" s="18">
        <f t="shared" si="28"/>
        <v>0.12502071116324046</v>
      </c>
      <c r="J119" s="17">
        <f t="shared" si="24"/>
        <v>12.711658395399397</v>
      </c>
      <c r="K119" s="17">
        <f>SUM($J119:J$136)</f>
        <v>25.57034519859015</v>
      </c>
      <c r="L119" s="19">
        <f t="shared" si="25"/>
        <v>2.0115664221943352</v>
      </c>
      <c r="N119" s="6">
        <v>105</v>
      </c>
      <c r="O119" s="6">
        <f t="shared" si="17"/>
        <v>105</v>
      </c>
      <c r="P119" s="20">
        <f t="shared" si="18"/>
        <v>29.393028299181115</v>
      </c>
      <c r="Q119" s="20">
        <f t="shared" si="19"/>
        <v>101.67642046765909</v>
      </c>
      <c r="R119" s="5">
        <f t="shared" si="20"/>
        <v>101.67642046765909</v>
      </c>
      <c r="S119" s="5">
        <f t="shared" si="29"/>
        <v>373.63413494549764</v>
      </c>
      <c r="T119" s="20">
        <f>SUM(S119:$S$136)</f>
        <v>508.94944241782031</v>
      </c>
      <c r="U119" s="6">
        <f t="shared" si="26"/>
        <v>1.3621599174605961</v>
      </c>
    </row>
    <row r="120" spans="1:21" x14ac:dyDescent="0.2">
      <c r="A120" s="21">
        <v>106</v>
      </c>
      <c r="B120" s="14">
        <f>Absterbeordnung!B114</f>
        <v>15.347435191079198</v>
      </c>
      <c r="C120" s="15">
        <f t="shared" si="27"/>
        <v>0.12256932466984359</v>
      </c>
      <c r="D120" s="14">
        <f t="shared" si="22"/>
        <v>1.8811247667847693</v>
      </c>
      <c r="E120" s="14">
        <f>SUM(D120:$D$136)</f>
        <v>3.5352209583241136</v>
      </c>
      <c r="F120" s="16">
        <f t="shared" si="23"/>
        <v>1.8793123245974463</v>
      </c>
      <c r="G120" s="5"/>
      <c r="H120" s="17">
        <f>Absterbeordnung!C114</f>
        <v>54.231498938491917</v>
      </c>
      <c r="I120" s="18">
        <f t="shared" si="28"/>
        <v>0.12256932466984359</v>
      </c>
      <c r="J120" s="17">
        <f t="shared" si="24"/>
        <v>6.6471182007242939</v>
      </c>
      <c r="K120" s="17">
        <f>SUM($J120:J$136)</f>
        <v>12.85868680319075</v>
      </c>
      <c r="L120" s="19">
        <f t="shared" si="25"/>
        <v>1.9344754245215048</v>
      </c>
      <c r="N120" s="6">
        <v>106</v>
      </c>
      <c r="O120" s="6">
        <f t="shared" si="17"/>
        <v>106</v>
      </c>
      <c r="P120" s="20">
        <f t="shared" si="18"/>
        <v>15.347435191079198</v>
      </c>
      <c r="Q120" s="20">
        <f t="shared" si="19"/>
        <v>54.231498938491917</v>
      </c>
      <c r="R120" s="5">
        <f t="shared" si="20"/>
        <v>54.231498938491917</v>
      </c>
      <c r="S120" s="5">
        <f t="shared" si="29"/>
        <v>102.01621579305908</v>
      </c>
      <c r="T120" s="20">
        <f>SUM(S120:$S$136)</f>
        <v>135.31530747232264</v>
      </c>
      <c r="U120" s="6">
        <f t="shared" si="26"/>
        <v>1.3264097910356831</v>
      </c>
    </row>
    <row r="121" spans="1:21" x14ac:dyDescent="0.2">
      <c r="A121" s="21">
        <v>107</v>
      </c>
      <c r="B121" s="14">
        <f>Absterbeordnung!B115</f>
        <v>7.7155567493638424</v>
      </c>
      <c r="C121" s="15">
        <f t="shared" si="27"/>
        <v>0.12016600457827803</v>
      </c>
      <c r="D121" s="14">
        <f t="shared" si="22"/>
        <v>0.92714762766801939</v>
      </c>
      <c r="E121" s="14">
        <f>SUM(D121:$D$136)</f>
        <v>1.6540961915393444</v>
      </c>
      <c r="F121" s="16">
        <f t="shared" si="23"/>
        <v>1.7840699174302597</v>
      </c>
      <c r="G121" s="5"/>
      <c r="H121" s="17">
        <f>Absterbeordnung!C115</f>
        <v>27.783591689942799</v>
      </c>
      <c r="I121" s="18">
        <f t="shared" si="28"/>
        <v>0.12016600457827803</v>
      </c>
      <c r="J121" s="17">
        <f t="shared" si="24"/>
        <v>3.338643206214674</v>
      </c>
      <c r="K121" s="17">
        <f>SUM($J121:J$136)</f>
        <v>6.2115686024664578</v>
      </c>
      <c r="L121" s="19">
        <f t="shared" si="25"/>
        <v>1.860506864256718</v>
      </c>
      <c r="N121" s="6">
        <v>107</v>
      </c>
      <c r="O121" s="6">
        <f t="shared" si="17"/>
        <v>107</v>
      </c>
      <c r="P121" s="20">
        <f t="shared" si="18"/>
        <v>7.7155567493638424</v>
      </c>
      <c r="Q121" s="20">
        <f t="shared" si="19"/>
        <v>27.783591689942799</v>
      </c>
      <c r="R121" s="5">
        <f t="shared" si="20"/>
        <v>27.783591689942799</v>
      </c>
      <c r="S121" s="5">
        <f t="shared" si="29"/>
        <v>25.759491123427363</v>
      </c>
      <c r="T121" s="20">
        <f>SUM(S121:$S$136)</f>
        <v>33.299091679263555</v>
      </c>
      <c r="U121" s="6">
        <f t="shared" si="26"/>
        <v>1.2926921389754935</v>
      </c>
    </row>
    <row r="122" spans="1:21" x14ac:dyDescent="0.2">
      <c r="A122" s="21">
        <v>108</v>
      </c>
      <c r="B122" s="14">
        <f>Absterbeordnung!B116</f>
        <v>3.7302224805735333</v>
      </c>
      <c r="C122" s="15">
        <f t="shared" si="27"/>
        <v>0.11780980841007649</v>
      </c>
      <c r="D122" s="14">
        <f t="shared" si="22"/>
        <v>0.43945679576332825</v>
      </c>
      <c r="E122" s="14">
        <f>SUM(D122:$D$136)</f>
        <v>0.72694856387132489</v>
      </c>
      <c r="F122" s="16">
        <f t="shared" si="23"/>
        <v>1.6541980255616</v>
      </c>
      <c r="G122" s="5"/>
      <c r="H122" s="17">
        <f>Absterbeordnung!C116</f>
        <v>13.653964815974563</v>
      </c>
      <c r="I122" s="18">
        <f t="shared" si="28"/>
        <v>0.11780980841007649</v>
      </c>
      <c r="J122" s="17">
        <f t="shared" si="24"/>
        <v>1.6085709790078886</v>
      </c>
      <c r="K122" s="17">
        <f>SUM($J122:J$136)</f>
        <v>2.8729253962517838</v>
      </c>
      <c r="L122" s="19">
        <f t="shared" si="25"/>
        <v>1.7860109586359103</v>
      </c>
      <c r="N122" s="6">
        <v>108</v>
      </c>
      <c r="O122" s="6">
        <f t="shared" si="17"/>
        <v>108</v>
      </c>
      <c r="P122" s="20">
        <f t="shared" si="18"/>
        <v>3.7302224805735333</v>
      </c>
      <c r="Q122" s="20">
        <f t="shared" si="19"/>
        <v>13.653964815974563</v>
      </c>
      <c r="R122" s="5">
        <f t="shared" si="20"/>
        <v>13.653964815974563</v>
      </c>
      <c r="S122" s="5">
        <f t="shared" si="29"/>
        <v>6.0003276274934025</v>
      </c>
      <c r="T122" s="20">
        <f>SUM(S122:$S$136)</f>
        <v>7.5396005558361932</v>
      </c>
      <c r="U122" s="6">
        <f t="shared" si="26"/>
        <v>1.2565314802628222</v>
      </c>
    </row>
    <row r="123" spans="1:21" x14ac:dyDescent="0.2">
      <c r="A123" s="21">
        <v>109</v>
      </c>
      <c r="B123" s="14">
        <f>Absterbeordnung!B117</f>
        <v>1.7323443360844379</v>
      </c>
      <c r="C123" s="15">
        <f t="shared" si="27"/>
        <v>0.11549981216674166</v>
      </c>
      <c r="D123" s="14">
        <f t="shared" si="22"/>
        <v>0.20008544542587137</v>
      </c>
      <c r="E123" s="14">
        <f>SUM(D123:$D$136)</f>
        <v>0.2874917681079967</v>
      </c>
      <c r="F123" s="16">
        <f t="shared" si="23"/>
        <v>1.4368449813832564</v>
      </c>
      <c r="G123" s="5"/>
      <c r="H123" s="17">
        <f>Absterbeordnung!C117</f>
        <v>6.4282236024368089</v>
      </c>
      <c r="I123" s="18">
        <f t="shared" si="28"/>
        <v>0.11549981216674166</v>
      </c>
      <c r="J123" s="17">
        <f t="shared" si="24"/>
        <v>0.74245861864726681</v>
      </c>
      <c r="K123" s="17">
        <f>SUM($J123:J$136)</f>
        <v>1.2643544172438956</v>
      </c>
      <c r="L123" s="19">
        <f t="shared" si="25"/>
        <v>1.702929140411225</v>
      </c>
      <c r="N123" s="6">
        <v>109</v>
      </c>
      <c r="O123" s="6">
        <f t="shared" si="17"/>
        <v>109</v>
      </c>
      <c r="P123" s="20">
        <f t="shared" si="18"/>
        <v>1.7323443360844379</v>
      </c>
      <c r="Q123" s="20">
        <f t="shared" si="19"/>
        <v>6.4282236024368089</v>
      </c>
      <c r="R123" s="5">
        <f t="shared" si="20"/>
        <v>6.4282236024368089</v>
      </c>
      <c r="S123" s="5">
        <f t="shared" si="29"/>
        <v>1.2861939827906683</v>
      </c>
      <c r="T123" s="20">
        <f>SUM(S123:$S$136)</f>
        <v>1.5392729283427906</v>
      </c>
      <c r="U123" s="6">
        <f t="shared" si="26"/>
        <v>1.1967657670136307</v>
      </c>
    </row>
    <row r="124" spans="1:21" x14ac:dyDescent="0.2">
      <c r="A124" s="21">
        <v>110</v>
      </c>
      <c r="B124" s="14">
        <f>Absterbeordnung!B118</f>
        <v>0.77190124783111969</v>
      </c>
      <c r="C124" s="15">
        <f t="shared" si="27"/>
        <v>0.11323510996739378</v>
      </c>
      <c r="D124" s="14">
        <f t="shared" si="22"/>
        <v>8.7406322682125309E-2</v>
      </c>
      <c r="E124" s="14">
        <f>SUM(D124:$D$136)</f>
        <v>8.7406322682125309E-2</v>
      </c>
      <c r="F124" s="16">
        <f t="shared" si="23"/>
        <v>1</v>
      </c>
      <c r="G124" s="5"/>
      <c r="H124" s="17">
        <f>Absterbeordnung!C118</f>
        <v>2.8954306483354331</v>
      </c>
      <c r="I124" s="18">
        <f t="shared" si="28"/>
        <v>0.11323510996739378</v>
      </c>
      <c r="J124" s="17">
        <f t="shared" si="24"/>
        <v>0.32786440786722504</v>
      </c>
      <c r="K124" s="17">
        <f>SUM($J124:J$136)</f>
        <v>0.52189579859662871</v>
      </c>
      <c r="L124" s="19">
        <f t="shared" si="25"/>
        <v>1.5918037642194465</v>
      </c>
      <c r="N124" s="6">
        <v>110</v>
      </c>
      <c r="O124" s="6">
        <f t="shared" si="17"/>
        <v>110</v>
      </c>
      <c r="P124" s="20">
        <f t="shared" si="18"/>
        <v>0.77190124783111969</v>
      </c>
      <c r="Q124" s="20">
        <f t="shared" si="19"/>
        <v>2.8954306483354331</v>
      </c>
      <c r="R124" s="5">
        <f t="shared" si="20"/>
        <v>2.8954306483354331</v>
      </c>
      <c r="S124" s="5">
        <f t="shared" si="29"/>
        <v>0.25307894555212218</v>
      </c>
      <c r="T124" s="20">
        <f>SUM(S124:$S$136)</f>
        <v>0.25307894555212218</v>
      </c>
      <c r="U124" s="6">
        <f t="shared" si="26"/>
        <v>1</v>
      </c>
    </row>
    <row r="125" spans="1:21" x14ac:dyDescent="0.2">
      <c r="A125" s="21">
        <v>111</v>
      </c>
      <c r="B125" s="14">
        <f>Absterbeordnung!B119</f>
        <v>0</v>
      </c>
      <c r="C125" s="15">
        <f t="shared" si="27"/>
        <v>0.11101481369352335</v>
      </c>
      <c r="D125" s="14">
        <f t="shared" si="22"/>
        <v>0</v>
      </c>
      <c r="E125" s="14">
        <f>SUM(D125:$D$136)</f>
        <v>0</v>
      </c>
      <c r="F125" s="16" t="e">
        <f t="shared" si="23"/>
        <v>#DIV/0!</v>
      </c>
      <c r="G125" s="25"/>
      <c r="H125" s="17">
        <f>Absterbeordnung!C119</f>
        <v>1.2461018702690498</v>
      </c>
      <c r="I125" s="18">
        <f t="shared" si="28"/>
        <v>0.11101481369352335</v>
      </c>
      <c r="J125" s="17">
        <f t="shared" si="24"/>
        <v>0.13833576697106958</v>
      </c>
      <c r="K125" s="17">
        <f>SUM($J125:J$136)</f>
        <v>0.19403139072940373</v>
      </c>
      <c r="L125" s="19">
        <f t="shared" si="25"/>
        <v>1.4026118839532069</v>
      </c>
      <c r="N125" s="6">
        <v>111</v>
      </c>
      <c r="O125" s="6">
        <f t="shared" si="17"/>
        <v>111</v>
      </c>
      <c r="P125" s="20">
        <f t="shared" si="18"/>
        <v>0</v>
      </c>
      <c r="Q125" s="20">
        <f t="shared" si="19"/>
        <v>1.2461018702690498</v>
      </c>
      <c r="R125" s="5">
        <f t="shared" si="20"/>
        <v>1.2461018702690498</v>
      </c>
      <c r="S125" s="5">
        <f t="shared" si="29"/>
        <v>0</v>
      </c>
      <c r="T125" s="20">
        <f>SUM(S125:$S$136)</f>
        <v>0</v>
      </c>
      <c r="U125" s="6" t="e">
        <f t="shared" si="26"/>
        <v>#DIV/0!</v>
      </c>
    </row>
    <row r="126" spans="1:21" x14ac:dyDescent="0.2">
      <c r="A126" s="21">
        <v>112</v>
      </c>
      <c r="B126" s="14">
        <f>Absterbeordnung!B120</f>
        <v>0</v>
      </c>
      <c r="C126" s="15">
        <f t="shared" si="27"/>
        <v>0.10883805264070914</v>
      </c>
      <c r="D126" s="14">
        <f t="shared" si="22"/>
        <v>0</v>
      </c>
      <c r="E126" s="14">
        <f>SUM(D126:$D$136)</f>
        <v>0</v>
      </c>
      <c r="F126" s="16" t="e">
        <f t="shared" si="23"/>
        <v>#DIV/0!</v>
      </c>
      <c r="G126" s="5"/>
      <c r="H126" s="17">
        <f>Absterbeordnung!C120</f>
        <v>0.51172933001836962</v>
      </c>
      <c r="I126" s="18">
        <f t="shared" si="28"/>
        <v>0.10883805264070914</v>
      </c>
      <c r="J126" s="17">
        <f t="shared" si="24"/>
        <v>5.5695623758334131E-2</v>
      </c>
      <c r="K126" s="17">
        <f>SUM($J126:J$136)</f>
        <v>5.5695623758334131E-2</v>
      </c>
      <c r="L126" s="19">
        <f t="shared" si="25"/>
        <v>1</v>
      </c>
      <c r="N126" s="6">
        <v>112</v>
      </c>
      <c r="O126" s="6">
        <f t="shared" si="17"/>
        <v>112</v>
      </c>
      <c r="P126" s="20">
        <f t="shared" si="18"/>
        <v>0</v>
      </c>
      <c r="Q126" s="20">
        <f t="shared" si="19"/>
        <v>0.51172933001836962</v>
      </c>
      <c r="R126" s="5">
        <f t="shared" si="20"/>
        <v>0.51172933001836962</v>
      </c>
      <c r="S126" s="5">
        <f t="shared" si="29"/>
        <v>0</v>
      </c>
      <c r="T126" s="20">
        <f>SUM(S126:$S$136)</f>
        <v>0</v>
      </c>
      <c r="U126" s="6" t="e">
        <f t="shared" si="26"/>
        <v>#DIV/0!</v>
      </c>
    </row>
    <row r="127" spans="1:21" x14ac:dyDescent="0.2">
      <c r="A127" s="26">
        <v>113</v>
      </c>
      <c r="B127" s="14">
        <f>Absterbeordnung!B121</f>
        <v>0</v>
      </c>
      <c r="C127" s="15">
        <f t="shared" si="27"/>
        <v>0.10670397317716583</v>
      </c>
      <c r="D127" s="14">
        <f t="shared" si="22"/>
        <v>0</v>
      </c>
      <c r="E127" s="14">
        <f>SUM(D127:$D$136)</f>
        <v>0</v>
      </c>
      <c r="F127" s="16" t="e">
        <f t="shared" si="23"/>
        <v>#DIV/0!</v>
      </c>
      <c r="G127" s="27"/>
      <c r="H127" s="17">
        <f>Absterbeordnung!C121</f>
        <v>0</v>
      </c>
      <c r="I127" s="18">
        <f t="shared" si="28"/>
        <v>0.10670397317716583</v>
      </c>
      <c r="J127" s="17">
        <f t="shared" si="24"/>
        <v>0</v>
      </c>
      <c r="K127" s="17">
        <f>SUM($J127:J$136)</f>
        <v>0</v>
      </c>
      <c r="L127" s="19" t="e">
        <f t="shared" si="25"/>
        <v>#DIV/0!</v>
      </c>
      <c r="N127" s="28">
        <v>113</v>
      </c>
      <c r="O127" s="6">
        <f t="shared" si="17"/>
        <v>113</v>
      </c>
      <c r="P127" s="20">
        <f t="shared" si="18"/>
        <v>0</v>
      </c>
      <c r="Q127" s="20">
        <f t="shared" si="19"/>
        <v>0</v>
      </c>
      <c r="R127" s="5">
        <f t="shared" si="20"/>
        <v>0</v>
      </c>
      <c r="S127" s="5">
        <f t="shared" si="29"/>
        <v>0</v>
      </c>
      <c r="T127" s="20">
        <f>SUM(S127:$S$136)</f>
        <v>0</v>
      </c>
      <c r="U127" s="6" t="e">
        <f t="shared" si="26"/>
        <v>#DIV/0!</v>
      </c>
    </row>
    <row r="128" spans="1:21" x14ac:dyDescent="0.2">
      <c r="A128" s="21">
        <v>114</v>
      </c>
      <c r="B128" s="14">
        <f>Absterbeordnung!B122</f>
        <v>0</v>
      </c>
      <c r="C128" s="15">
        <f t="shared" ref="C128:C134" si="30">1/(((1+($B$5/100))^A128))</f>
        <v>0.10461173840898609</v>
      </c>
      <c r="D128" s="14">
        <f t="shared" ref="D128:D134" si="31">B128*C128</f>
        <v>0</v>
      </c>
      <c r="E128" s="14">
        <f>SUM(D128:$D$136)</f>
        <v>0</v>
      </c>
      <c r="F128" s="16" t="e">
        <f t="shared" ref="F128:F134" si="32">E128/D128</f>
        <v>#DIV/0!</v>
      </c>
      <c r="G128" s="27"/>
      <c r="H128" s="17">
        <f>Absterbeordnung!C122</f>
        <v>0</v>
      </c>
      <c r="I128" s="18">
        <f t="shared" ref="I128:I134" si="33">1/(((1+($B$5/100))^A128))</f>
        <v>0.10461173840898609</v>
      </c>
      <c r="J128" s="17">
        <f t="shared" ref="J128:J134" si="34">H128*I128</f>
        <v>0</v>
      </c>
      <c r="K128" s="17">
        <f>SUM($J128:J$136)</f>
        <v>0</v>
      </c>
      <c r="L128" s="19" t="e">
        <f t="shared" ref="L128:L134" si="35">K128/J128</f>
        <v>#DIV/0!</v>
      </c>
      <c r="N128" s="6">
        <v>114</v>
      </c>
      <c r="O128" s="6">
        <f t="shared" si="17"/>
        <v>114</v>
      </c>
      <c r="P128" s="20">
        <f t="shared" ref="P128:P134" si="36">B128</f>
        <v>0</v>
      </c>
      <c r="Q128" s="20">
        <f t="shared" ref="Q128:Q134" si="37">H128</f>
        <v>0</v>
      </c>
      <c r="R128" s="5">
        <f t="shared" si="20"/>
        <v>0</v>
      </c>
      <c r="S128" s="5">
        <f t="shared" si="29"/>
        <v>0</v>
      </c>
      <c r="T128" s="20">
        <f>SUM(S128:$S$136)</f>
        <v>0</v>
      </c>
      <c r="U128" s="6" t="e">
        <f t="shared" ref="U128:U134" si="38">T128/S128</f>
        <v>#DIV/0!</v>
      </c>
    </row>
    <row r="129" spans="1:21" x14ac:dyDescent="0.2">
      <c r="A129" s="21">
        <v>115</v>
      </c>
      <c r="B129" s="14">
        <f>Absterbeordnung!B123</f>
        <v>0</v>
      </c>
      <c r="C129" s="15">
        <f t="shared" si="30"/>
        <v>0.10256052785194716</v>
      </c>
      <c r="D129" s="14">
        <f t="shared" si="31"/>
        <v>0</v>
      </c>
      <c r="E129" s="14">
        <f>SUM(D129:$D$136)</f>
        <v>0</v>
      </c>
      <c r="F129" s="16" t="e">
        <f t="shared" si="32"/>
        <v>#DIV/0!</v>
      </c>
      <c r="G129" s="27"/>
      <c r="H129" s="17">
        <f>Absterbeordnung!C123</f>
        <v>0</v>
      </c>
      <c r="I129" s="18">
        <f t="shared" si="33"/>
        <v>0.10256052785194716</v>
      </c>
      <c r="J129" s="17">
        <f t="shared" si="34"/>
        <v>0</v>
      </c>
      <c r="K129" s="17">
        <f>SUM($J129:J$136)</f>
        <v>0</v>
      </c>
      <c r="L129" s="19" t="e">
        <f t="shared" si="35"/>
        <v>#DIV/0!</v>
      </c>
      <c r="N129" s="6">
        <v>115</v>
      </c>
      <c r="O129" s="6">
        <f t="shared" si="17"/>
        <v>115</v>
      </c>
      <c r="P129" s="20">
        <f t="shared" si="36"/>
        <v>0</v>
      </c>
      <c r="Q129" s="20">
        <f t="shared" si="37"/>
        <v>0</v>
      </c>
      <c r="R129" s="5">
        <f t="shared" si="20"/>
        <v>0</v>
      </c>
      <c r="S129" s="5">
        <f t="shared" si="29"/>
        <v>0</v>
      </c>
      <c r="T129" s="20">
        <f>SUM(S129:$S$136)</f>
        <v>0</v>
      </c>
      <c r="U129" s="6" t="e">
        <f t="shared" si="38"/>
        <v>#DIV/0!</v>
      </c>
    </row>
    <row r="130" spans="1:21" x14ac:dyDescent="0.2">
      <c r="A130" s="21">
        <v>116</v>
      </c>
      <c r="B130" s="14">
        <f>Absterbeordnung!B124</f>
        <v>0</v>
      </c>
      <c r="C130" s="15">
        <f t="shared" si="30"/>
        <v>0.1005495371097521</v>
      </c>
      <c r="D130" s="14">
        <f t="shared" si="31"/>
        <v>0</v>
      </c>
      <c r="E130" s="14">
        <f>SUM(D130:$D$136)</f>
        <v>0</v>
      </c>
      <c r="F130" s="16" t="e">
        <f t="shared" si="32"/>
        <v>#DIV/0!</v>
      </c>
      <c r="G130" s="27"/>
      <c r="H130" s="17">
        <f>Absterbeordnung!C124</f>
        <v>0</v>
      </c>
      <c r="I130" s="18">
        <f t="shared" si="33"/>
        <v>0.1005495371097521</v>
      </c>
      <c r="J130" s="17">
        <f t="shared" si="34"/>
        <v>0</v>
      </c>
      <c r="K130" s="17">
        <f>SUM($J130:J$136)</f>
        <v>0</v>
      </c>
      <c r="L130" s="19" t="e">
        <f t="shared" si="35"/>
        <v>#DIV/0!</v>
      </c>
      <c r="N130" s="28">
        <v>116</v>
      </c>
      <c r="O130" s="6">
        <f t="shared" si="17"/>
        <v>116</v>
      </c>
      <c r="P130" s="20">
        <f t="shared" si="36"/>
        <v>0</v>
      </c>
      <c r="Q130" s="20">
        <f t="shared" si="37"/>
        <v>0</v>
      </c>
      <c r="R130" s="5">
        <f t="shared" si="20"/>
        <v>0</v>
      </c>
      <c r="S130" s="5">
        <f t="shared" si="29"/>
        <v>0</v>
      </c>
      <c r="T130" s="20">
        <f>SUM(S130:$S$136)</f>
        <v>0</v>
      </c>
      <c r="U130" s="6" t="e">
        <f t="shared" si="38"/>
        <v>#DIV/0!</v>
      </c>
    </row>
    <row r="131" spans="1:21" x14ac:dyDescent="0.2">
      <c r="A131" s="21">
        <v>117</v>
      </c>
      <c r="B131" s="14">
        <f>Absterbeordnung!B125</f>
        <v>0</v>
      </c>
      <c r="C131" s="15">
        <f t="shared" si="30"/>
        <v>9.8577977558580526E-2</v>
      </c>
      <c r="D131" s="14">
        <f t="shared" si="31"/>
        <v>0</v>
      </c>
      <c r="E131" s="14">
        <f>SUM(D131:$D$136)</f>
        <v>0</v>
      </c>
      <c r="F131" s="16" t="e">
        <f t="shared" si="32"/>
        <v>#DIV/0!</v>
      </c>
      <c r="G131" s="27"/>
      <c r="H131" s="17">
        <f>Absterbeordnung!C125</f>
        <v>0</v>
      </c>
      <c r="I131" s="18">
        <f t="shared" si="33"/>
        <v>9.8577977558580526E-2</v>
      </c>
      <c r="J131" s="17">
        <f t="shared" si="34"/>
        <v>0</v>
      </c>
      <c r="K131" s="17">
        <f>SUM($J131:J$136)</f>
        <v>0</v>
      </c>
      <c r="L131" s="19" t="e">
        <f t="shared" si="35"/>
        <v>#DIV/0!</v>
      </c>
      <c r="N131" s="6">
        <v>117</v>
      </c>
      <c r="O131" s="6">
        <f t="shared" si="17"/>
        <v>117</v>
      </c>
      <c r="P131" s="20">
        <f t="shared" si="36"/>
        <v>0</v>
      </c>
      <c r="Q131" s="20">
        <f t="shared" si="37"/>
        <v>0</v>
      </c>
      <c r="R131" s="5">
        <f t="shared" si="20"/>
        <v>0</v>
      </c>
      <c r="S131" s="5">
        <f t="shared" si="29"/>
        <v>0</v>
      </c>
      <c r="T131" s="20">
        <f>SUM(S131:$S$136)</f>
        <v>0</v>
      </c>
      <c r="U131" s="6" t="e">
        <f t="shared" si="38"/>
        <v>#DIV/0!</v>
      </c>
    </row>
    <row r="132" spans="1:21" x14ac:dyDescent="0.2">
      <c r="A132" s="21">
        <v>118</v>
      </c>
      <c r="B132" s="14">
        <f>Absterbeordnung!B126</f>
        <v>0</v>
      </c>
      <c r="C132" s="15">
        <f t="shared" si="30"/>
        <v>9.6645076037824032E-2</v>
      </c>
      <c r="D132" s="14">
        <f t="shared" si="31"/>
        <v>0</v>
      </c>
      <c r="E132" s="14">
        <f>SUM(D132:$D$136)</f>
        <v>0</v>
      </c>
      <c r="F132" s="16" t="e">
        <f t="shared" si="32"/>
        <v>#DIV/0!</v>
      </c>
      <c r="G132" s="27"/>
      <c r="H132" s="17">
        <f>Absterbeordnung!C126</f>
        <v>0</v>
      </c>
      <c r="I132" s="18">
        <f t="shared" si="33"/>
        <v>9.6645076037824032E-2</v>
      </c>
      <c r="J132" s="17">
        <f t="shared" si="34"/>
        <v>0</v>
      </c>
      <c r="K132" s="17">
        <f>SUM($J132:J$136)</f>
        <v>0</v>
      </c>
      <c r="L132" s="19" t="e">
        <f t="shared" si="35"/>
        <v>#DIV/0!</v>
      </c>
      <c r="N132" s="6">
        <v>118</v>
      </c>
      <c r="O132" s="6">
        <f t="shared" si="17"/>
        <v>118</v>
      </c>
      <c r="P132" s="20">
        <f t="shared" si="36"/>
        <v>0</v>
      </c>
      <c r="Q132" s="20">
        <f t="shared" si="37"/>
        <v>0</v>
      </c>
      <c r="R132" s="5">
        <f t="shared" si="20"/>
        <v>0</v>
      </c>
      <c r="S132" s="5">
        <f t="shared" si="29"/>
        <v>0</v>
      </c>
      <c r="T132" s="20">
        <f>SUM(S132:$S$136)</f>
        <v>0</v>
      </c>
      <c r="U132" s="6" t="e">
        <f t="shared" si="38"/>
        <v>#DIV/0!</v>
      </c>
    </row>
    <row r="133" spans="1:21" x14ac:dyDescent="0.2">
      <c r="A133" s="21">
        <v>119</v>
      </c>
      <c r="B133" s="14">
        <f>Absterbeordnung!B127</f>
        <v>0</v>
      </c>
      <c r="C133" s="15">
        <f t="shared" si="30"/>
        <v>9.4750074546886331E-2</v>
      </c>
      <c r="D133" s="14">
        <f t="shared" si="31"/>
        <v>0</v>
      </c>
      <c r="E133" s="14">
        <f>SUM(D133:$D$136)</f>
        <v>0</v>
      </c>
      <c r="F133" s="16" t="e">
        <f t="shared" si="32"/>
        <v>#DIV/0!</v>
      </c>
      <c r="G133" s="27"/>
      <c r="H133" s="17">
        <f>Absterbeordnung!C127</f>
        <v>0</v>
      </c>
      <c r="I133" s="18">
        <f t="shared" si="33"/>
        <v>9.4750074546886331E-2</v>
      </c>
      <c r="J133" s="17">
        <f t="shared" si="34"/>
        <v>0</v>
      </c>
      <c r="K133" s="17">
        <f>SUM($J133:J$136)</f>
        <v>0</v>
      </c>
      <c r="L133" s="19" t="e">
        <f t="shared" si="35"/>
        <v>#DIV/0!</v>
      </c>
      <c r="N133" s="28">
        <v>119</v>
      </c>
      <c r="O133" s="6">
        <f t="shared" si="17"/>
        <v>119</v>
      </c>
      <c r="P133" s="20">
        <f t="shared" si="36"/>
        <v>0</v>
      </c>
      <c r="Q133" s="20">
        <f t="shared" si="37"/>
        <v>0</v>
      </c>
      <c r="R133" s="5">
        <f t="shared" si="20"/>
        <v>0</v>
      </c>
      <c r="S133" s="5">
        <f t="shared" si="29"/>
        <v>0</v>
      </c>
      <c r="T133" s="20">
        <f>SUM(S133:$S$136)</f>
        <v>0</v>
      </c>
      <c r="U133" s="6" t="e">
        <f t="shared" si="38"/>
        <v>#DIV/0!</v>
      </c>
    </row>
    <row r="134" spans="1:21" x14ac:dyDescent="0.2">
      <c r="A134" s="21">
        <v>120</v>
      </c>
      <c r="B134" s="14">
        <f>Absterbeordnung!B128</f>
        <v>0</v>
      </c>
      <c r="C134" s="15">
        <f t="shared" si="30"/>
        <v>9.2892229947927757E-2</v>
      </c>
      <c r="D134" s="14">
        <f t="shared" si="31"/>
        <v>0</v>
      </c>
      <c r="E134" s="14">
        <f>SUM(D134:$D$136)</f>
        <v>0</v>
      </c>
      <c r="F134" s="16" t="e">
        <f t="shared" si="32"/>
        <v>#DIV/0!</v>
      </c>
      <c r="G134" s="27"/>
      <c r="H134" s="17">
        <f>Absterbeordnung!C128</f>
        <v>0</v>
      </c>
      <c r="I134" s="18">
        <f t="shared" si="33"/>
        <v>9.2892229947927757E-2</v>
      </c>
      <c r="J134" s="17">
        <f t="shared" si="34"/>
        <v>0</v>
      </c>
      <c r="K134" s="17">
        <f>SUM($J134:J$136)</f>
        <v>0</v>
      </c>
      <c r="L134" s="19" t="e">
        <f t="shared" si="35"/>
        <v>#DIV/0!</v>
      </c>
      <c r="N134" s="6">
        <v>120</v>
      </c>
      <c r="O134" s="6">
        <f t="shared" si="17"/>
        <v>120</v>
      </c>
      <c r="P134" s="20">
        <f t="shared" si="36"/>
        <v>0</v>
      </c>
      <c r="Q134" s="20">
        <f t="shared" si="37"/>
        <v>0</v>
      </c>
      <c r="R134" s="5">
        <f t="shared" si="20"/>
        <v>0</v>
      </c>
      <c r="S134" s="5">
        <f t="shared" si="29"/>
        <v>0</v>
      </c>
      <c r="T134" s="20">
        <f>SUM(S134:$S$136)</f>
        <v>0</v>
      </c>
      <c r="U134" s="6" t="e">
        <f t="shared" si="38"/>
        <v>#DIV/0!</v>
      </c>
    </row>
    <row r="135" spans="1:21" x14ac:dyDescent="0.2">
      <c r="A135" s="21">
        <v>121</v>
      </c>
      <c r="B135" s="14">
        <f>Absterbeordnung!B129</f>
        <v>0</v>
      </c>
      <c r="C135" s="15">
        <f>1/(((1+($B$5/100))^A135))</f>
        <v>9.1070813674438977E-2</v>
      </c>
      <c r="D135" s="14">
        <f>B135*C135</f>
        <v>0</v>
      </c>
      <c r="E135" s="14">
        <f>SUM(D135:$D$136)</f>
        <v>0</v>
      </c>
      <c r="F135" s="16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28">
        <v>121</v>
      </c>
      <c r="O135" s="6">
        <f t="shared" si="17"/>
        <v>121</v>
      </c>
      <c r="P135" s="20">
        <f>B135</f>
        <v>0</v>
      </c>
      <c r="Q135" s="20">
        <f>H135</f>
        <v>0</v>
      </c>
      <c r="R135" s="5">
        <f t="shared" si="20"/>
        <v>0</v>
      </c>
      <c r="S135" s="5">
        <f t="shared" si="29"/>
        <v>0</v>
      </c>
      <c r="T135" s="20">
        <f>SUM(S135:$S$136)</f>
        <v>0</v>
      </c>
      <c r="U135" s="6" t="e">
        <f>T135/S135</f>
        <v>#DIV/0!</v>
      </c>
    </row>
    <row r="136" spans="1:21" x14ac:dyDescent="0.2">
      <c r="A136" s="21">
        <v>122</v>
      </c>
      <c r="B136" s="14">
        <f>Absterbeordnung!B130</f>
        <v>0</v>
      </c>
      <c r="C136" s="15">
        <f>1/(((1+($B$5/100))^A136))</f>
        <v>8.9285111445528406E-2</v>
      </c>
      <c r="D136" s="14">
        <f>B136*C136</f>
        <v>0</v>
      </c>
      <c r="E136" s="14">
        <f>SUM(D136:$D$136)</f>
        <v>0</v>
      </c>
      <c r="F136" s="16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17"/>
        <v>122</v>
      </c>
      <c r="P136" s="20">
        <f>B136</f>
        <v>0</v>
      </c>
      <c r="Q136" s="20">
        <f>H136</f>
        <v>0</v>
      </c>
      <c r="R136" s="5">
        <f t="shared" si="20"/>
        <v>0</v>
      </c>
      <c r="S136" s="5">
        <f t="shared" si="29"/>
        <v>0</v>
      </c>
      <c r="T136" s="20">
        <f>SUM(S136:$S$136)</f>
        <v>0</v>
      </c>
      <c r="U136" s="6" t="e">
        <f>T136/S136</f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'2 Frauen'!D5</f>
        <v>50</v>
      </c>
    </row>
    <row r="2" spans="1:21" x14ac:dyDescent="0.2">
      <c r="A2" s="2" t="s">
        <v>7</v>
      </c>
      <c r="B2" s="2">
        <f>'2 Frauen'!D6</f>
        <v>50</v>
      </c>
    </row>
    <row r="3" spans="1:21" x14ac:dyDescent="0.2">
      <c r="A3" s="2" t="s">
        <v>14</v>
      </c>
      <c r="B3" s="2">
        <f>B1-B2</f>
        <v>0</v>
      </c>
    </row>
    <row r="4" spans="1:21" x14ac:dyDescent="0.2">
      <c r="M4" s="7"/>
    </row>
    <row r="5" spans="1:21" x14ac:dyDescent="0.2">
      <c r="A5" s="2" t="s">
        <v>3</v>
      </c>
      <c r="B5" s="2">
        <f>'2 Frauen'!D8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78" t="s">
        <v>0</v>
      </c>
      <c r="C11" s="278"/>
      <c r="D11" s="278"/>
      <c r="E11" s="278"/>
      <c r="F11" s="278"/>
      <c r="H11" s="275" t="s">
        <v>0</v>
      </c>
      <c r="I11" s="276"/>
      <c r="J11" s="276"/>
      <c r="K11" s="276"/>
      <c r="L11" s="277"/>
      <c r="M11" s="7"/>
    </row>
    <row r="12" spans="1:21" x14ac:dyDescent="0.2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 x14ac:dyDescent="0.2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0</v>
      </c>
      <c r="P14" s="20">
        <f>B14</f>
        <v>100000</v>
      </c>
      <c r="Q14" s="20">
        <f>B14</f>
        <v>100000</v>
      </c>
      <c r="R14" s="5">
        <f>LOOKUP(N14,$O$14:$O$136,$Q$14:$Q$136)</f>
        <v>100000</v>
      </c>
      <c r="T14" s="20">
        <f>SUM(S14:$S$127)</f>
        <v>378916349406.31903</v>
      </c>
    </row>
    <row r="15" spans="1:21" x14ac:dyDescent="0.2">
      <c r="A15" s="21">
        <v>1</v>
      </c>
      <c r="B15" s="17">
        <f>Absterbeordnung!C9</f>
        <v>99620.30634345724</v>
      </c>
      <c r="C15" s="18">
        <f t="shared" ref="C15:C46" si="1">1/(((1+($B$5/100))^A15))</f>
        <v>0.98039215686274506</v>
      </c>
      <c r="D15" s="17">
        <f t="shared" ref="D15:D46" si="2">B15*C15</f>
        <v>97666.967003389451</v>
      </c>
      <c r="E15" s="17">
        <f>SUM(D15:$D$136)</f>
        <v>3950097.7661259347</v>
      </c>
      <c r="F15" s="19">
        <f t="shared" ref="F15:F46" si="3">E15/D15</f>
        <v>40.444562653295556</v>
      </c>
      <c r="G15" s="5"/>
      <c r="H15" s="17">
        <f>Absterbeordnung!C9</f>
        <v>99620.30634345724</v>
      </c>
      <c r="I15" s="18">
        <f t="shared" ref="I15:I46" si="4">1/(((1+($B$5/100))^A15))</f>
        <v>0.98039215686274506</v>
      </c>
      <c r="J15" s="17">
        <f t="shared" ref="J15:J46" si="5">H15*I15</f>
        <v>97666.967003389451</v>
      </c>
      <c r="K15" s="17">
        <f>SUM($J15:J$136)</f>
        <v>3950097.7661259347</v>
      </c>
      <c r="L15" s="19">
        <f t="shared" ref="L15:L46" si="6">K15/J15</f>
        <v>40.444562653295556</v>
      </c>
      <c r="N15" s="6">
        <v>1</v>
      </c>
      <c r="O15" s="6">
        <f t="shared" si="0"/>
        <v>1</v>
      </c>
      <c r="P15" s="20">
        <f t="shared" ref="P15:P78" si="7">B15</f>
        <v>99620.30634345724</v>
      </c>
      <c r="Q15" s="20">
        <f t="shared" ref="Q15:Q78" si="8">B15</f>
        <v>99620.30634345724</v>
      </c>
      <c r="R15" s="5">
        <f t="shared" ref="R15:R78" si="9">LOOKUP(N15,$O$14:$O$136,$Q$14:$Q$136)</f>
        <v>99620.30634345724</v>
      </c>
      <c r="S15" s="5">
        <f t="shared" ref="S15:S46" si="10">P15*R15*I15</f>
        <v>9729613172.5139866</v>
      </c>
      <c r="T15" s="20">
        <f>SUM(S15:$S$127)</f>
        <v>378916349406.31903</v>
      </c>
      <c r="U15" s="6">
        <f t="shared" ref="U15:U46" si="11">T15/S15</f>
        <v>38.944646892720478</v>
      </c>
    </row>
    <row r="16" spans="1:21" x14ac:dyDescent="0.2">
      <c r="A16" s="21">
        <v>2</v>
      </c>
      <c r="B16" s="17">
        <f>Absterbeordnung!C10</f>
        <v>99584.628180540283</v>
      </c>
      <c r="C16" s="18">
        <f t="shared" si="1"/>
        <v>0.96116878123798544</v>
      </c>
      <c r="D16" s="17">
        <f t="shared" si="2"/>
        <v>95717.635698327838</v>
      </c>
      <c r="E16" s="17">
        <f>SUM(D16:$D$136)</f>
        <v>3852430.7991225454</v>
      </c>
      <c r="F16" s="19">
        <f t="shared" si="3"/>
        <v>40.247868337076426</v>
      </c>
      <c r="G16" s="5"/>
      <c r="H16" s="17">
        <f>Absterbeordnung!C10</f>
        <v>99584.628180540283</v>
      </c>
      <c r="I16" s="18">
        <f t="shared" si="4"/>
        <v>0.96116878123798544</v>
      </c>
      <c r="J16" s="17">
        <f t="shared" si="5"/>
        <v>95717.635698327838</v>
      </c>
      <c r="K16" s="17">
        <f>SUM($J16:J$136)</f>
        <v>3852430.7991225454</v>
      </c>
      <c r="L16" s="19">
        <f t="shared" si="6"/>
        <v>40.247868337076426</v>
      </c>
      <c r="N16" s="6">
        <v>2</v>
      </c>
      <c r="O16" s="6">
        <f t="shared" si="0"/>
        <v>2</v>
      </c>
      <c r="P16" s="20">
        <f t="shared" si="7"/>
        <v>99584.628180540283</v>
      </c>
      <c r="Q16" s="20">
        <f t="shared" si="8"/>
        <v>99584.628180540283</v>
      </c>
      <c r="R16" s="5">
        <f t="shared" si="9"/>
        <v>99584.628180540283</v>
      </c>
      <c r="S16" s="5">
        <f t="shared" si="10"/>
        <v>9532005161.3383884</v>
      </c>
      <c r="T16" s="20">
        <f>SUM(S16:$S$127)</f>
        <v>369186736233.80511</v>
      </c>
      <c r="U16" s="6">
        <f t="shared" si="11"/>
        <v>38.731277415922804</v>
      </c>
    </row>
    <row r="17" spans="1:21" x14ac:dyDescent="0.2">
      <c r="A17" s="21">
        <v>3</v>
      </c>
      <c r="B17" s="17">
        <f>Absterbeordnung!C11</f>
        <v>99564.93898126678</v>
      </c>
      <c r="C17" s="18">
        <f t="shared" si="1"/>
        <v>0.94232233454704462</v>
      </c>
      <c r="D17" s="17">
        <f t="shared" si="2"/>
        <v>93822.265739861352</v>
      </c>
      <c r="E17" s="17">
        <f>SUM(D17:$D$136)</f>
        <v>3756713.1634242185</v>
      </c>
      <c r="F17" s="19">
        <f t="shared" si="3"/>
        <v>40.040742288620095</v>
      </c>
      <c r="G17" s="5"/>
      <c r="H17" s="17">
        <f>Absterbeordnung!C11</f>
        <v>99564.93898126678</v>
      </c>
      <c r="I17" s="18">
        <f t="shared" si="4"/>
        <v>0.94232233454704462</v>
      </c>
      <c r="J17" s="17">
        <f t="shared" si="5"/>
        <v>93822.265739861352</v>
      </c>
      <c r="K17" s="17">
        <f>SUM($J17:J$136)</f>
        <v>3756713.1634242185</v>
      </c>
      <c r="L17" s="19">
        <f t="shared" si="6"/>
        <v>40.040742288620095</v>
      </c>
      <c r="N17" s="6">
        <v>3</v>
      </c>
      <c r="O17" s="6">
        <f t="shared" si="0"/>
        <v>3</v>
      </c>
      <c r="P17" s="20">
        <f t="shared" si="7"/>
        <v>99564.93898126678</v>
      </c>
      <c r="Q17" s="20">
        <f t="shared" si="8"/>
        <v>99564.93898126678</v>
      </c>
      <c r="R17" s="5">
        <f t="shared" si="9"/>
        <v>99564.93898126678</v>
      </c>
      <c r="S17" s="5">
        <f t="shared" si="10"/>
        <v>9341408163.4734917</v>
      </c>
      <c r="T17" s="20">
        <f>SUM(S17:$S$127)</f>
        <v>359654731072.46674</v>
      </c>
      <c r="U17" s="6">
        <f t="shared" si="11"/>
        <v>38.501125823703802</v>
      </c>
    </row>
    <row r="18" spans="1:21" x14ac:dyDescent="0.2">
      <c r="A18" s="21">
        <v>4</v>
      </c>
      <c r="B18" s="17">
        <f>Absterbeordnung!C12</f>
        <v>99547.848979813658</v>
      </c>
      <c r="C18" s="18">
        <f t="shared" si="1"/>
        <v>0.9238454260265142</v>
      </c>
      <c r="D18" s="17">
        <f t="shared" si="2"/>
        <v>91966.824950779046</v>
      </c>
      <c r="E18" s="17">
        <f>SUM(D18:$D$136)</f>
        <v>3662890.8976843567</v>
      </c>
      <c r="F18" s="19">
        <f t="shared" si="3"/>
        <v>39.828393550008364</v>
      </c>
      <c r="G18" s="5"/>
      <c r="H18" s="17">
        <f>Absterbeordnung!C12</f>
        <v>99547.848979813658</v>
      </c>
      <c r="I18" s="18">
        <f t="shared" si="4"/>
        <v>0.9238454260265142</v>
      </c>
      <c r="J18" s="17">
        <f t="shared" si="5"/>
        <v>91966.824950779046</v>
      </c>
      <c r="K18" s="17">
        <f>SUM($J18:J$136)</f>
        <v>3662890.8976843567</v>
      </c>
      <c r="L18" s="19">
        <f t="shared" si="6"/>
        <v>39.828393550008364</v>
      </c>
      <c r="N18" s="6">
        <v>4</v>
      </c>
      <c r="O18" s="6">
        <f t="shared" si="0"/>
        <v>4</v>
      </c>
      <c r="P18" s="20">
        <f t="shared" si="7"/>
        <v>99547.848979813658</v>
      </c>
      <c r="Q18" s="20">
        <f t="shared" si="8"/>
        <v>99547.848979813658</v>
      </c>
      <c r="R18" s="5">
        <f t="shared" si="9"/>
        <v>99547.848979813658</v>
      </c>
      <c r="S18" s="5">
        <f t="shared" si="10"/>
        <v>9155099601.3531113</v>
      </c>
      <c r="T18" s="20">
        <f>SUM(S18:$S$127)</f>
        <v>350313322908.99323</v>
      </c>
      <c r="U18" s="6">
        <f t="shared" si="11"/>
        <v>38.264283094988656</v>
      </c>
    </row>
    <row r="19" spans="1:21" x14ac:dyDescent="0.2">
      <c r="A19" s="21">
        <v>5</v>
      </c>
      <c r="B19" s="17">
        <f>Absterbeordnung!C13</f>
        <v>99534.991842964038</v>
      </c>
      <c r="C19" s="18">
        <f t="shared" si="1"/>
        <v>0.90573080982991594</v>
      </c>
      <c r="D19" s="17">
        <f t="shared" si="2"/>
        <v>90151.908768341891</v>
      </c>
      <c r="E19" s="17">
        <f>SUM(D19:$D$136)</f>
        <v>3570924.0727335778</v>
      </c>
      <c r="F19" s="19">
        <f t="shared" si="3"/>
        <v>39.610077274232466</v>
      </c>
      <c r="G19" s="5"/>
      <c r="H19" s="17">
        <f>Absterbeordnung!C13</f>
        <v>99534.991842964038</v>
      </c>
      <c r="I19" s="18">
        <f t="shared" si="4"/>
        <v>0.90573080982991594</v>
      </c>
      <c r="J19" s="17">
        <f t="shared" si="5"/>
        <v>90151.908768341891</v>
      </c>
      <c r="K19" s="17">
        <f>SUM($J19:J$136)</f>
        <v>3570924.0727335778</v>
      </c>
      <c r="L19" s="19">
        <f t="shared" si="6"/>
        <v>39.610077274232466</v>
      </c>
      <c r="N19" s="6">
        <v>5</v>
      </c>
      <c r="O19" s="6">
        <f t="shared" si="0"/>
        <v>5</v>
      </c>
      <c r="P19" s="20">
        <f t="shared" si="7"/>
        <v>99534.991842964038</v>
      </c>
      <c r="Q19" s="20">
        <f t="shared" si="8"/>
        <v>99534.991842964038</v>
      </c>
      <c r="R19" s="5">
        <f t="shared" si="9"/>
        <v>99534.991842964038</v>
      </c>
      <c r="S19" s="5">
        <f t="shared" si="10"/>
        <v>8973269503.8845482</v>
      </c>
      <c r="T19" s="20">
        <f>SUM(S19:$S$127)</f>
        <v>341158223307.64008</v>
      </c>
      <c r="U19" s="6">
        <f t="shared" si="11"/>
        <v>38.019388937326795</v>
      </c>
    </row>
    <row r="20" spans="1:21" x14ac:dyDescent="0.2">
      <c r="A20" s="21">
        <v>6</v>
      </c>
      <c r="B20" s="17">
        <f>Absterbeordnung!C14</f>
        <v>99521.980416096048</v>
      </c>
      <c r="C20" s="18">
        <f t="shared" si="1"/>
        <v>0.88797138218619198</v>
      </c>
      <c r="D20" s="17">
        <f t="shared" si="2"/>
        <v>88372.670507987932</v>
      </c>
      <c r="E20" s="17">
        <f>SUM(D20:$D$136)</f>
        <v>3480772.1639652359</v>
      </c>
      <c r="F20" s="19">
        <f t="shared" si="3"/>
        <v>39.387427628438722</v>
      </c>
      <c r="G20" s="5"/>
      <c r="H20" s="17">
        <f>Absterbeordnung!C14</f>
        <v>99521.980416096048</v>
      </c>
      <c r="I20" s="18">
        <f t="shared" si="4"/>
        <v>0.88797138218619198</v>
      </c>
      <c r="J20" s="17">
        <f t="shared" si="5"/>
        <v>88372.670507987932</v>
      </c>
      <c r="K20" s="17">
        <f>SUM($J20:J$136)</f>
        <v>3480772.1639652359</v>
      </c>
      <c r="L20" s="19">
        <f t="shared" si="6"/>
        <v>39.387427628438722</v>
      </c>
      <c r="N20" s="6">
        <v>6</v>
      </c>
      <c r="O20" s="6">
        <f t="shared" si="0"/>
        <v>6</v>
      </c>
      <c r="P20" s="20">
        <f t="shared" si="7"/>
        <v>99521.980416096048</v>
      </c>
      <c r="Q20" s="20">
        <f t="shared" si="8"/>
        <v>99521.980416096048</v>
      </c>
      <c r="R20" s="5">
        <f t="shared" si="9"/>
        <v>99521.980416096048</v>
      </c>
      <c r="S20" s="5">
        <f t="shared" si="10"/>
        <v>8795023183.6140842</v>
      </c>
      <c r="T20" s="20">
        <f>SUM(S20:$S$127)</f>
        <v>332184953803.75555</v>
      </c>
      <c r="U20" s="6">
        <f t="shared" si="11"/>
        <v>37.769650729590559</v>
      </c>
    </row>
    <row r="21" spans="1:21" x14ac:dyDescent="0.2">
      <c r="A21" s="21">
        <v>7</v>
      </c>
      <c r="B21" s="17">
        <f>Absterbeordnung!C15</f>
        <v>99512.809902448309</v>
      </c>
      <c r="C21" s="18">
        <f t="shared" si="1"/>
        <v>0.87056017861391388</v>
      </c>
      <c r="D21" s="17">
        <f t="shared" si="2"/>
        <v>86631.889563047851</v>
      </c>
      <c r="E21" s="17">
        <f>SUM(D21:$D$136)</f>
        <v>3392399.493457248</v>
      </c>
      <c r="F21" s="19">
        <f t="shared" si="3"/>
        <v>39.158784491112485</v>
      </c>
      <c r="G21" s="5"/>
      <c r="H21" s="17">
        <f>Absterbeordnung!C15</f>
        <v>99512.809902448309</v>
      </c>
      <c r="I21" s="18">
        <f t="shared" si="4"/>
        <v>0.87056017861391388</v>
      </c>
      <c r="J21" s="17">
        <f t="shared" si="5"/>
        <v>86631.889563047851</v>
      </c>
      <c r="K21" s="17">
        <f>SUM($J21:J$136)</f>
        <v>3392399.493457248</v>
      </c>
      <c r="L21" s="19">
        <f t="shared" si="6"/>
        <v>39.158784491112485</v>
      </c>
      <c r="N21" s="6">
        <v>7</v>
      </c>
      <c r="O21" s="6">
        <f t="shared" si="0"/>
        <v>7</v>
      </c>
      <c r="P21" s="20">
        <f t="shared" si="7"/>
        <v>99512.809902448309</v>
      </c>
      <c r="Q21" s="20">
        <f t="shared" si="8"/>
        <v>99512.809902448309</v>
      </c>
      <c r="R21" s="5">
        <f t="shared" si="9"/>
        <v>99512.809902448309</v>
      </c>
      <c r="S21" s="5">
        <f t="shared" si="10"/>
        <v>8620982757.5774784</v>
      </c>
      <c r="T21" s="20">
        <f>SUM(S21:$S$127)</f>
        <v>323389930620.14142</v>
      </c>
      <c r="U21" s="6">
        <f t="shared" si="11"/>
        <v>37.511956549953119</v>
      </c>
    </row>
    <row r="22" spans="1:21" x14ac:dyDescent="0.2">
      <c r="A22" s="21">
        <v>8</v>
      </c>
      <c r="B22" s="17">
        <f>Absterbeordnung!C16</f>
        <v>99504.143321894371</v>
      </c>
      <c r="C22" s="18">
        <f t="shared" si="1"/>
        <v>0.85349037119011162</v>
      </c>
      <c r="D22" s="17">
        <f t="shared" si="2"/>
        <v>84925.828218757699</v>
      </c>
      <c r="E22" s="17">
        <f>SUM(D22:$D$136)</f>
        <v>3305767.6038941997</v>
      </c>
      <c r="F22" s="19">
        <f t="shared" si="3"/>
        <v>38.925350193571028</v>
      </c>
      <c r="G22" s="5"/>
      <c r="H22" s="17">
        <f>Absterbeordnung!C16</f>
        <v>99504.143321894371</v>
      </c>
      <c r="I22" s="18">
        <f t="shared" si="4"/>
        <v>0.85349037119011162</v>
      </c>
      <c r="J22" s="17">
        <f t="shared" si="5"/>
        <v>84925.828218757699</v>
      </c>
      <c r="K22" s="17">
        <f>SUM($J22:J$136)</f>
        <v>3305767.6038941997</v>
      </c>
      <c r="L22" s="19">
        <f t="shared" si="6"/>
        <v>38.925350193571028</v>
      </c>
      <c r="N22" s="6">
        <v>8</v>
      </c>
      <c r="O22" s="6">
        <f t="shared" si="0"/>
        <v>8</v>
      </c>
      <c r="P22" s="20">
        <f t="shared" si="7"/>
        <v>99504.143321894371</v>
      </c>
      <c r="Q22" s="20">
        <f t="shared" si="8"/>
        <v>99504.143321894371</v>
      </c>
      <c r="R22" s="5">
        <f t="shared" si="9"/>
        <v>99504.143321894371</v>
      </c>
      <c r="S22" s="5">
        <f t="shared" si="10"/>
        <v>8450471782.8098469</v>
      </c>
      <c r="T22" s="20">
        <f>SUM(S22:$S$127)</f>
        <v>314768947862.5639</v>
      </c>
      <c r="U22" s="6">
        <f t="shared" si="11"/>
        <v>37.248683381544978</v>
      </c>
    </row>
    <row r="23" spans="1:21" x14ac:dyDescent="0.2">
      <c r="A23" s="21">
        <v>9</v>
      </c>
      <c r="B23" s="17">
        <f>Absterbeordnung!C17</f>
        <v>99494.591770867555</v>
      </c>
      <c r="C23" s="18">
        <f t="shared" si="1"/>
        <v>0.83675526587265847</v>
      </c>
      <c r="D23" s="17">
        <f t="shared" si="2"/>
        <v>83252.623590123898</v>
      </c>
      <c r="E23" s="17">
        <f>SUM(D23:$D$136)</f>
        <v>3220841.7756754416</v>
      </c>
      <c r="F23" s="19">
        <f t="shared" si="3"/>
        <v>38.687570875033948</v>
      </c>
      <c r="G23" s="5"/>
      <c r="H23" s="17">
        <f>Absterbeordnung!C17</f>
        <v>99494.591770867555</v>
      </c>
      <c r="I23" s="18">
        <f t="shared" si="4"/>
        <v>0.83675526587265847</v>
      </c>
      <c r="J23" s="17">
        <f t="shared" si="5"/>
        <v>83252.623590123898</v>
      </c>
      <c r="K23" s="17">
        <f>SUM($J23:J$136)</f>
        <v>3220841.7756754416</v>
      </c>
      <c r="L23" s="19">
        <f t="shared" si="6"/>
        <v>38.687570875033948</v>
      </c>
      <c r="N23" s="6">
        <v>9</v>
      </c>
      <c r="O23" s="6">
        <f t="shared" si="0"/>
        <v>9</v>
      </c>
      <c r="P23" s="20">
        <f t="shared" si="7"/>
        <v>99494.591770867555</v>
      </c>
      <c r="Q23" s="20">
        <f t="shared" si="8"/>
        <v>99494.591770867555</v>
      </c>
      <c r="R23" s="5">
        <f t="shared" si="9"/>
        <v>99494.591770867555</v>
      </c>
      <c r="S23" s="5">
        <f t="shared" si="10"/>
        <v>8283185797.9530764</v>
      </c>
      <c r="T23" s="20">
        <f>SUM(S23:$S$127)</f>
        <v>306318476079.75409</v>
      </c>
      <c r="U23" s="6">
        <f t="shared" si="11"/>
        <v>36.980756384270755</v>
      </c>
    </row>
    <row r="24" spans="1:21" x14ac:dyDescent="0.2">
      <c r="A24" s="21">
        <v>10</v>
      </c>
      <c r="B24" s="17">
        <f>Absterbeordnung!C18</f>
        <v>99488.162783097418</v>
      </c>
      <c r="C24" s="18">
        <f t="shared" si="1"/>
        <v>0.82034829987515534</v>
      </c>
      <c r="D24" s="17">
        <f t="shared" si="2"/>
        <v>81614.945196816669</v>
      </c>
      <c r="E24" s="17">
        <f>SUM(D24:$D$136)</f>
        <v>3137589.1520853187</v>
      </c>
      <c r="F24" s="19">
        <f t="shared" si="3"/>
        <v>38.443806395004451</v>
      </c>
      <c r="G24" s="5"/>
      <c r="H24" s="17">
        <f>Absterbeordnung!C18</f>
        <v>99488.162783097418</v>
      </c>
      <c r="I24" s="18">
        <f t="shared" si="4"/>
        <v>0.82034829987515534</v>
      </c>
      <c r="J24" s="17">
        <f t="shared" si="5"/>
        <v>81614.945196816669</v>
      </c>
      <c r="K24" s="17">
        <f>SUM($J24:J$136)</f>
        <v>3137589.1520853187</v>
      </c>
      <c r="L24" s="19">
        <f t="shared" si="6"/>
        <v>38.443806395004451</v>
      </c>
      <c r="N24" s="6">
        <v>10</v>
      </c>
      <c r="O24" s="6">
        <f t="shared" si="0"/>
        <v>10</v>
      </c>
      <c r="P24" s="20">
        <f t="shared" si="7"/>
        <v>99488.162783097418</v>
      </c>
      <c r="Q24" s="20">
        <f t="shared" si="8"/>
        <v>99488.162783097418</v>
      </c>
      <c r="R24" s="5">
        <f t="shared" si="9"/>
        <v>99488.162783097418</v>
      </c>
      <c r="S24" s="5">
        <f t="shared" si="10"/>
        <v>8119720953.2744722</v>
      </c>
      <c r="T24" s="20">
        <f>SUM(S24:$S$127)</f>
        <v>298035290281.80096</v>
      </c>
      <c r="U24" s="6">
        <f t="shared" si="11"/>
        <v>36.705114867477199</v>
      </c>
    </row>
    <row r="25" spans="1:21" x14ac:dyDescent="0.2">
      <c r="A25" s="21">
        <v>11</v>
      </c>
      <c r="B25" s="17">
        <f>Absterbeordnung!C19</f>
        <v>99479.796574594278</v>
      </c>
      <c r="C25" s="18">
        <f t="shared" si="1"/>
        <v>0.80426303909328967</v>
      </c>
      <c r="D25" s="17">
        <f t="shared" si="2"/>
        <v>80007.923521465418</v>
      </c>
      <c r="E25" s="17">
        <f>SUM(D25:$D$136)</f>
        <v>3055974.206888502</v>
      </c>
      <c r="F25" s="19">
        <f t="shared" si="3"/>
        <v>38.195894511230641</v>
      </c>
      <c r="G25" s="5"/>
      <c r="H25" s="17">
        <f>Absterbeordnung!C19</f>
        <v>99479.796574594278</v>
      </c>
      <c r="I25" s="18">
        <f t="shared" si="4"/>
        <v>0.80426303909328967</v>
      </c>
      <c r="J25" s="17">
        <f t="shared" si="5"/>
        <v>80007.923521465418</v>
      </c>
      <c r="K25" s="17">
        <f>SUM($J25:J$136)</f>
        <v>3055974.206888502</v>
      </c>
      <c r="L25" s="19">
        <f t="shared" si="6"/>
        <v>38.195894511230641</v>
      </c>
      <c r="N25" s="6">
        <v>11</v>
      </c>
      <c r="O25" s="6">
        <f t="shared" si="0"/>
        <v>11</v>
      </c>
      <c r="P25" s="20">
        <f t="shared" si="7"/>
        <v>99479.796574594278</v>
      </c>
      <c r="Q25" s="20">
        <f t="shared" si="8"/>
        <v>99479.796574594278</v>
      </c>
      <c r="R25" s="5">
        <f t="shared" si="9"/>
        <v>99479.796574594278</v>
      </c>
      <c r="S25" s="5">
        <f t="shared" si="10"/>
        <v>7959171956.2710762</v>
      </c>
      <c r="T25" s="20">
        <f>SUM(S25:$S$127)</f>
        <v>289915569328.52649</v>
      </c>
      <c r="U25" s="6">
        <f t="shared" si="11"/>
        <v>36.425343103700676</v>
      </c>
    </row>
    <row r="26" spans="1:21" x14ac:dyDescent="0.2">
      <c r="A26" s="21">
        <v>12</v>
      </c>
      <c r="B26" s="17">
        <f>Absterbeordnung!C20</f>
        <v>99470.467478545179</v>
      </c>
      <c r="C26" s="18">
        <f t="shared" si="1"/>
        <v>0.78849317558165644</v>
      </c>
      <c r="D26" s="17">
        <f t="shared" si="2"/>
        <v>78431.784778749963</v>
      </c>
      <c r="E26" s="17">
        <f>SUM(D26:$D$136)</f>
        <v>2975966.2833670364</v>
      </c>
      <c r="F26" s="19">
        <f t="shared" si="3"/>
        <v>37.943370685265016</v>
      </c>
      <c r="G26" s="5"/>
      <c r="H26" s="17">
        <f>Absterbeordnung!C20</f>
        <v>99470.467478545179</v>
      </c>
      <c r="I26" s="18">
        <f t="shared" si="4"/>
        <v>0.78849317558165644</v>
      </c>
      <c r="J26" s="17">
        <f t="shared" si="5"/>
        <v>78431.784778749963</v>
      </c>
      <c r="K26" s="17">
        <f>SUM($J26:J$136)</f>
        <v>2975966.2833670364</v>
      </c>
      <c r="L26" s="19">
        <f t="shared" si="6"/>
        <v>37.943370685265016</v>
      </c>
      <c r="N26" s="6">
        <v>12</v>
      </c>
      <c r="O26" s="6">
        <f t="shared" si="0"/>
        <v>12</v>
      </c>
      <c r="P26" s="20">
        <f t="shared" si="7"/>
        <v>99470.467478545179</v>
      </c>
      <c r="Q26" s="20">
        <f t="shared" si="8"/>
        <v>99470.467478545179</v>
      </c>
      <c r="R26" s="5">
        <f t="shared" si="9"/>
        <v>99470.467478545179</v>
      </c>
      <c r="S26" s="5">
        <f t="shared" si="10"/>
        <v>7801646297.1189041</v>
      </c>
      <c r="T26" s="20">
        <f>SUM(S26:$S$127)</f>
        <v>281956397372.25549</v>
      </c>
      <c r="U26" s="6">
        <f t="shared" si="11"/>
        <v>36.140628097479897</v>
      </c>
    </row>
    <row r="27" spans="1:21" x14ac:dyDescent="0.2">
      <c r="A27" s="21">
        <v>13</v>
      </c>
      <c r="B27" s="17">
        <f>Absterbeordnung!C21</f>
        <v>99462.019616973048</v>
      </c>
      <c r="C27" s="18">
        <f t="shared" si="1"/>
        <v>0.77303252508005538</v>
      </c>
      <c r="D27" s="17">
        <f t="shared" si="2"/>
        <v>76887.376174070683</v>
      </c>
      <c r="E27" s="17">
        <f>SUM(D27:$D$136)</f>
        <v>2897534.4985882859</v>
      </c>
      <c r="F27" s="19">
        <f t="shared" si="3"/>
        <v>37.685438660676311</v>
      </c>
      <c r="G27" s="5"/>
      <c r="H27" s="17">
        <f>Absterbeordnung!C21</f>
        <v>99462.019616973048</v>
      </c>
      <c r="I27" s="18">
        <f t="shared" si="4"/>
        <v>0.77303252508005538</v>
      </c>
      <c r="J27" s="17">
        <f t="shared" si="5"/>
        <v>76887.376174070683</v>
      </c>
      <c r="K27" s="17">
        <f>SUM($J27:J$136)</f>
        <v>2897534.4985882859</v>
      </c>
      <c r="L27" s="19">
        <f t="shared" si="6"/>
        <v>37.685438660676311</v>
      </c>
      <c r="N27" s="6">
        <v>13</v>
      </c>
      <c r="O27" s="6">
        <f t="shared" si="0"/>
        <v>13</v>
      </c>
      <c r="P27" s="20">
        <f t="shared" si="7"/>
        <v>99462.019616973048</v>
      </c>
      <c r="Q27" s="20">
        <f t="shared" si="8"/>
        <v>99462.019616973048</v>
      </c>
      <c r="R27" s="5">
        <f t="shared" si="9"/>
        <v>99462.019616973048</v>
      </c>
      <c r="S27" s="5">
        <f t="shared" si="10"/>
        <v>7647373717.3230047</v>
      </c>
      <c r="T27" s="20">
        <f>SUM(S27:$S$127)</f>
        <v>274154751075.13666</v>
      </c>
      <c r="U27" s="6">
        <f t="shared" si="11"/>
        <v>35.849529682865516</v>
      </c>
    </row>
    <row r="28" spans="1:21" x14ac:dyDescent="0.2">
      <c r="A28" s="21">
        <v>14</v>
      </c>
      <c r="B28" s="17">
        <f>Absterbeordnung!C22</f>
        <v>99452.382660625488</v>
      </c>
      <c r="C28" s="18">
        <f t="shared" si="1"/>
        <v>0.75787502458828948</v>
      </c>
      <c r="D28" s="17">
        <f t="shared" si="2"/>
        <v>75372.476954285521</v>
      </c>
      <c r="E28" s="17">
        <f>SUM(D28:$D$136)</f>
        <v>2820647.1224142159</v>
      </c>
      <c r="F28" s="19">
        <f t="shared" si="3"/>
        <v>37.422773356977224</v>
      </c>
      <c r="G28" s="5"/>
      <c r="H28" s="17">
        <f>Absterbeordnung!C22</f>
        <v>99452.382660625488</v>
      </c>
      <c r="I28" s="18">
        <f t="shared" si="4"/>
        <v>0.75787502458828948</v>
      </c>
      <c r="J28" s="17">
        <f t="shared" si="5"/>
        <v>75372.476954285521</v>
      </c>
      <c r="K28" s="17">
        <f>SUM($J28:J$136)</f>
        <v>2820647.1224142159</v>
      </c>
      <c r="L28" s="19">
        <f t="shared" si="6"/>
        <v>37.422773356977224</v>
      </c>
      <c r="N28" s="6">
        <v>14</v>
      </c>
      <c r="O28" s="6">
        <f t="shared" si="0"/>
        <v>14</v>
      </c>
      <c r="P28" s="20">
        <f t="shared" si="7"/>
        <v>99452.382660625488</v>
      </c>
      <c r="Q28" s="20">
        <f t="shared" si="8"/>
        <v>99452.382660625488</v>
      </c>
      <c r="R28" s="5">
        <f t="shared" si="9"/>
        <v>99452.382660625488</v>
      </c>
      <c r="S28" s="5">
        <f t="shared" si="10"/>
        <v>7495972420.1367788</v>
      </c>
      <c r="T28" s="20">
        <f>SUM(S28:$S$127)</f>
        <v>266507377357.81366</v>
      </c>
      <c r="U28" s="6">
        <f t="shared" si="11"/>
        <v>35.553409540553076</v>
      </c>
    </row>
    <row r="29" spans="1:21" x14ac:dyDescent="0.2">
      <c r="A29" s="21">
        <v>15</v>
      </c>
      <c r="B29" s="17">
        <f>Absterbeordnung!C23</f>
        <v>99440.794059841122</v>
      </c>
      <c r="C29" s="18">
        <f t="shared" si="1"/>
        <v>0.74301472998851925</v>
      </c>
      <c r="D29" s="17">
        <f t="shared" si="2"/>
        <v>73885.974748216802</v>
      </c>
      <c r="E29" s="17">
        <f>SUM(D29:$D$136)</f>
        <v>2745274.6454599299</v>
      </c>
      <c r="F29" s="19">
        <f t="shared" si="3"/>
        <v>37.155558342636411</v>
      </c>
      <c r="G29" s="5"/>
      <c r="H29" s="17">
        <f>Absterbeordnung!C23</f>
        <v>99440.794059841122</v>
      </c>
      <c r="I29" s="18">
        <f t="shared" si="4"/>
        <v>0.74301472998851925</v>
      </c>
      <c r="J29" s="17">
        <f t="shared" si="5"/>
        <v>73885.974748216802</v>
      </c>
      <c r="K29" s="17">
        <f>SUM($J29:J$136)</f>
        <v>2745274.6454599299</v>
      </c>
      <c r="L29" s="19">
        <f t="shared" si="6"/>
        <v>37.155558342636411</v>
      </c>
      <c r="N29" s="6">
        <v>15</v>
      </c>
      <c r="O29" s="6">
        <f t="shared" si="0"/>
        <v>15</v>
      </c>
      <c r="P29" s="20">
        <f t="shared" si="7"/>
        <v>99440.794059841122</v>
      </c>
      <c r="Q29" s="20">
        <f t="shared" si="8"/>
        <v>99440.794059841122</v>
      </c>
      <c r="R29" s="5">
        <f t="shared" si="9"/>
        <v>99440.794059841122</v>
      </c>
      <c r="S29" s="5">
        <f t="shared" si="10"/>
        <v>7347279998.8480482</v>
      </c>
      <c r="T29" s="20">
        <f>SUM(S29:$S$127)</f>
        <v>259011404937.67688</v>
      </c>
      <c r="U29" s="6">
        <f t="shared" si="11"/>
        <v>35.252692830310849</v>
      </c>
    </row>
    <row r="30" spans="1:21" x14ac:dyDescent="0.2">
      <c r="A30" s="21">
        <v>16</v>
      </c>
      <c r="B30" s="17">
        <f>Absterbeordnung!C24</f>
        <v>99423.026972700332</v>
      </c>
      <c r="C30" s="18">
        <f t="shared" si="1"/>
        <v>0.72844581371423445</v>
      </c>
      <c r="D30" s="17">
        <f t="shared" si="2"/>
        <v>72424.28778506098</v>
      </c>
      <c r="E30" s="17">
        <f>SUM(D30:$D$136)</f>
        <v>2671388.6707117134</v>
      </c>
      <c r="F30" s="19">
        <f t="shared" si="3"/>
        <v>36.885259799030337</v>
      </c>
      <c r="G30" s="5"/>
      <c r="H30" s="17">
        <f>Absterbeordnung!C24</f>
        <v>99423.026972700332</v>
      </c>
      <c r="I30" s="18">
        <f t="shared" si="4"/>
        <v>0.72844581371423445</v>
      </c>
      <c r="J30" s="17">
        <f t="shared" si="5"/>
        <v>72424.28778506098</v>
      </c>
      <c r="K30" s="17">
        <f>SUM($J30:J$136)</f>
        <v>2671388.6707117134</v>
      </c>
      <c r="L30" s="19">
        <f t="shared" si="6"/>
        <v>36.885259799030337</v>
      </c>
      <c r="N30" s="6">
        <v>16</v>
      </c>
      <c r="O30" s="6">
        <f t="shared" si="0"/>
        <v>16</v>
      </c>
      <c r="P30" s="20">
        <f t="shared" si="7"/>
        <v>99423.026972700332</v>
      </c>
      <c r="Q30" s="20">
        <f t="shared" si="8"/>
        <v>99423.026972700332</v>
      </c>
      <c r="R30" s="5">
        <f t="shared" si="9"/>
        <v>99423.026972700332</v>
      </c>
      <c r="S30" s="5">
        <f t="shared" si="10"/>
        <v>7200641917.9327278</v>
      </c>
      <c r="T30" s="20">
        <f>SUM(S30:$S$127)</f>
        <v>251664124938.82886</v>
      </c>
      <c r="U30" s="6">
        <f t="shared" si="11"/>
        <v>34.95023468839296</v>
      </c>
    </row>
    <row r="31" spans="1:21" x14ac:dyDescent="0.2">
      <c r="A31" s="21">
        <v>17</v>
      </c>
      <c r="B31" s="17">
        <f>Absterbeordnung!C25</f>
        <v>99401.971693798871</v>
      </c>
      <c r="C31" s="18">
        <f t="shared" si="1"/>
        <v>0.7141625624649357</v>
      </c>
      <c r="D31" s="17">
        <f t="shared" si="2"/>
        <v>70989.166818910409</v>
      </c>
      <c r="E31" s="17">
        <f>SUM(D31:$D$136)</f>
        <v>2598964.3829266527</v>
      </c>
      <c r="F31" s="19">
        <f t="shared" si="3"/>
        <v>36.610718217844038</v>
      </c>
      <c r="G31" s="5"/>
      <c r="H31" s="17">
        <f>Absterbeordnung!C25</f>
        <v>99401.971693798871</v>
      </c>
      <c r="I31" s="18">
        <f t="shared" si="4"/>
        <v>0.7141625624649357</v>
      </c>
      <c r="J31" s="17">
        <f t="shared" si="5"/>
        <v>70989.166818910409</v>
      </c>
      <c r="K31" s="17">
        <f>SUM($J31:J$136)</f>
        <v>2598964.3829266527</v>
      </c>
      <c r="L31" s="19">
        <f t="shared" si="6"/>
        <v>36.610718217844038</v>
      </c>
      <c r="N31" s="6">
        <v>17</v>
      </c>
      <c r="O31" s="6">
        <f t="shared" si="0"/>
        <v>17</v>
      </c>
      <c r="P31" s="20">
        <f t="shared" si="7"/>
        <v>99401.971693798871</v>
      </c>
      <c r="Q31" s="20">
        <f t="shared" si="8"/>
        <v>99401.971693798871</v>
      </c>
      <c r="R31" s="5">
        <f t="shared" si="9"/>
        <v>99401.971693798871</v>
      </c>
      <c r="S31" s="5">
        <f t="shared" si="10"/>
        <v>7056463150.6996984</v>
      </c>
      <c r="T31" s="20">
        <f>SUM(S31:$S$127)</f>
        <v>244463483020.89612</v>
      </c>
      <c r="U31" s="6">
        <f t="shared" si="11"/>
        <v>34.643911234292467</v>
      </c>
    </row>
    <row r="32" spans="1:21" x14ac:dyDescent="0.2">
      <c r="A32" s="21">
        <v>18</v>
      </c>
      <c r="B32" s="17">
        <f>Absterbeordnung!C26</f>
        <v>99380.101313562394</v>
      </c>
      <c r="C32" s="18">
        <f t="shared" si="1"/>
        <v>0.7001593749656233</v>
      </c>
      <c r="D32" s="17">
        <f t="shared" si="2"/>
        <v>69581.90961972416</v>
      </c>
      <c r="E32" s="17">
        <f>SUM(D32:$D$136)</f>
        <v>2527975.2161077424</v>
      </c>
      <c r="F32" s="19">
        <f t="shared" si="3"/>
        <v>36.330926097365186</v>
      </c>
      <c r="G32" s="5"/>
      <c r="H32" s="17">
        <f>Absterbeordnung!C26</f>
        <v>99380.101313562394</v>
      </c>
      <c r="I32" s="18">
        <f t="shared" si="4"/>
        <v>0.7001593749656233</v>
      </c>
      <c r="J32" s="17">
        <f t="shared" si="5"/>
        <v>69581.90961972416</v>
      </c>
      <c r="K32" s="17">
        <f>SUM($J32:J$136)</f>
        <v>2527975.2161077424</v>
      </c>
      <c r="L32" s="19">
        <f t="shared" si="6"/>
        <v>36.330926097365186</v>
      </c>
      <c r="N32" s="6">
        <v>18</v>
      </c>
      <c r="O32" s="6">
        <f t="shared" si="0"/>
        <v>18</v>
      </c>
      <c r="P32" s="20">
        <f t="shared" si="7"/>
        <v>99380.101313562394</v>
      </c>
      <c r="Q32" s="20">
        <f t="shared" si="8"/>
        <v>99380.101313562394</v>
      </c>
      <c r="R32" s="5">
        <f t="shared" si="9"/>
        <v>99380.101313562394</v>
      </c>
      <c r="S32" s="5">
        <f t="shared" si="10"/>
        <v>6915057227.599329</v>
      </c>
      <c r="T32" s="20">
        <f>SUM(S32:$S$127)</f>
        <v>237407019870.19641</v>
      </c>
      <c r="U32" s="6">
        <f t="shared" si="11"/>
        <v>34.331895175452651</v>
      </c>
    </row>
    <row r="33" spans="1:21" x14ac:dyDescent="0.2">
      <c r="A33" s="21">
        <v>19</v>
      </c>
      <c r="B33" s="17">
        <f>Absterbeordnung!C27</f>
        <v>99351.520388446865</v>
      </c>
      <c r="C33" s="18">
        <f t="shared" si="1"/>
        <v>0.68643075977021895</v>
      </c>
      <c r="D33" s="17">
        <f t="shared" si="2"/>
        <v>68197.939624567982</v>
      </c>
      <c r="E33" s="17">
        <f>SUM(D33:$D$136)</f>
        <v>2458393.306488018</v>
      </c>
      <c r="F33" s="19">
        <f t="shared" si="3"/>
        <v>36.047911711432313</v>
      </c>
      <c r="G33" s="5"/>
      <c r="H33" s="17">
        <f>Absterbeordnung!C27</f>
        <v>99351.520388446865</v>
      </c>
      <c r="I33" s="18">
        <f t="shared" si="4"/>
        <v>0.68643075977021895</v>
      </c>
      <c r="J33" s="17">
        <f t="shared" si="5"/>
        <v>68197.939624567982</v>
      </c>
      <c r="K33" s="17">
        <f>SUM($J33:J$136)</f>
        <v>2458393.306488018</v>
      </c>
      <c r="L33" s="19">
        <f t="shared" si="6"/>
        <v>36.047911711432313</v>
      </c>
      <c r="N33" s="6">
        <v>19</v>
      </c>
      <c r="O33" s="6">
        <f t="shared" si="0"/>
        <v>19</v>
      </c>
      <c r="P33" s="20">
        <f t="shared" si="7"/>
        <v>99351.520388446865</v>
      </c>
      <c r="Q33" s="20">
        <f t="shared" si="8"/>
        <v>99351.520388446865</v>
      </c>
      <c r="R33" s="5">
        <f t="shared" si="9"/>
        <v>99351.520388446865</v>
      </c>
      <c r="S33" s="5">
        <f t="shared" si="10"/>
        <v>6775568989.0603342</v>
      </c>
      <c r="T33" s="20">
        <f>SUM(S33:$S$127)</f>
        <v>230491962642.59708</v>
      </c>
      <c r="U33" s="6">
        <f t="shared" si="11"/>
        <v>34.018096932485477</v>
      </c>
    </row>
    <row r="34" spans="1:21" x14ac:dyDescent="0.2">
      <c r="A34" s="21">
        <v>20</v>
      </c>
      <c r="B34" s="17">
        <f>Absterbeordnung!C28</f>
        <v>99323.979577016347</v>
      </c>
      <c r="C34" s="18">
        <f t="shared" si="1"/>
        <v>0.67297133310805779</v>
      </c>
      <c r="D34" s="17">
        <f t="shared" si="2"/>
        <v>66842.190945542199</v>
      </c>
      <c r="E34" s="17">
        <f>SUM(D34:$D$136)</f>
        <v>2390195.3668634505</v>
      </c>
      <c r="F34" s="19">
        <f t="shared" si="3"/>
        <v>35.758782485313731</v>
      </c>
      <c r="G34" s="5"/>
      <c r="H34" s="17">
        <f>Absterbeordnung!C28</f>
        <v>99323.979577016347</v>
      </c>
      <c r="I34" s="18">
        <f t="shared" si="4"/>
        <v>0.67297133310805779</v>
      </c>
      <c r="J34" s="17">
        <f t="shared" si="5"/>
        <v>66842.190945542199</v>
      </c>
      <c r="K34" s="17">
        <f>SUM($J34:J$136)</f>
        <v>2390195.3668634505</v>
      </c>
      <c r="L34" s="19">
        <f t="shared" si="6"/>
        <v>35.758782485313731</v>
      </c>
      <c r="N34" s="6">
        <v>20</v>
      </c>
      <c r="O34" s="6">
        <f t="shared" si="0"/>
        <v>20</v>
      </c>
      <c r="P34" s="20">
        <f t="shared" si="7"/>
        <v>99323.979577016347</v>
      </c>
      <c r="Q34" s="20">
        <f t="shared" si="8"/>
        <v>99323.979577016347</v>
      </c>
      <c r="R34" s="5">
        <f t="shared" si="9"/>
        <v>99323.979577016347</v>
      </c>
      <c r="S34" s="5">
        <f t="shared" si="10"/>
        <v>6639032408.3580599</v>
      </c>
      <c r="T34" s="20">
        <f>SUM(S34:$S$127)</f>
        <v>223716393653.53674</v>
      </c>
      <c r="U34" s="6">
        <f t="shared" si="11"/>
        <v>33.697138361893529</v>
      </c>
    </row>
    <row r="35" spans="1:21" x14ac:dyDescent="0.2">
      <c r="A35" s="21">
        <v>21</v>
      </c>
      <c r="B35" s="17">
        <f>Absterbeordnung!C29</f>
        <v>99292.607438181556</v>
      </c>
      <c r="C35" s="18">
        <f t="shared" si="1"/>
        <v>0.65977581677260566</v>
      </c>
      <c r="D35" s="17">
        <f t="shared" si="2"/>
        <v>65510.861172007935</v>
      </c>
      <c r="E35" s="17">
        <f>SUM(D35:$D$136)</f>
        <v>2323353.1759179081</v>
      </c>
      <c r="F35" s="19">
        <f t="shared" si="3"/>
        <v>35.465160041441358</v>
      </c>
      <c r="G35" s="5"/>
      <c r="H35" s="17">
        <f>Absterbeordnung!C29</f>
        <v>99292.607438181556</v>
      </c>
      <c r="I35" s="18">
        <f t="shared" si="4"/>
        <v>0.65977581677260566</v>
      </c>
      <c r="J35" s="17">
        <f t="shared" si="5"/>
        <v>65510.861172007935</v>
      </c>
      <c r="K35" s="17">
        <f>SUM($J35:J$136)</f>
        <v>2323353.1759179081</v>
      </c>
      <c r="L35" s="19">
        <f t="shared" si="6"/>
        <v>35.465160041441358</v>
      </c>
      <c r="N35" s="6">
        <v>21</v>
      </c>
      <c r="O35" s="6">
        <f t="shared" si="0"/>
        <v>21</v>
      </c>
      <c r="P35" s="20">
        <f t="shared" si="7"/>
        <v>99292.607438181556</v>
      </c>
      <c r="Q35" s="20">
        <f t="shared" si="8"/>
        <v>99292.607438181556</v>
      </c>
      <c r="R35" s="5">
        <f t="shared" si="9"/>
        <v>99292.607438181556</v>
      </c>
      <c r="S35" s="5">
        <f t="shared" si="10"/>
        <v>6504744221.2893944</v>
      </c>
      <c r="T35" s="20">
        <f>SUM(S35:$S$127)</f>
        <v>217077361245.17868</v>
      </c>
      <c r="U35" s="6">
        <f t="shared" si="11"/>
        <v>33.372159436293529</v>
      </c>
    </row>
    <row r="36" spans="1:21" x14ac:dyDescent="0.2">
      <c r="A36" s="21">
        <v>22</v>
      </c>
      <c r="B36" s="17">
        <f>Absterbeordnung!C30</f>
        <v>99268.31345685698</v>
      </c>
      <c r="C36" s="18">
        <f t="shared" si="1"/>
        <v>0.64683903605157411</v>
      </c>
      <c r="D36" s="17">
        <f t="shared" si="2"/>
        <v>64210.620186898872</v>
      </c>
      <c r="E36" s="17">
        <f>SUM(D36:$D$136)</f>
        <v>2257842.3147459002</v>
      </c>
      <c r="F36" s="19">
        <f t="shared" si="3"/>
        <v>35.163066610694038</v>
      </c>
      <c r="G36" s="5"/>
      <c r="H36" s="17">
        <f>Absterbeordnung!C30</f>
        <v>99268.31345685698</v>
      </c>
      <c r="I36" s="18">
        <f t="shared" si="4"/>
        <v>0.64683903605157411</v>
      </c>
      <c r="J36" s="17">
        <f t="shared" si="5"/>
        <v>64210.620186898872</v>
      </c>
      <c r="K36" s="17">
        <f>SUM($J36:J$136)</f>
        <v>2257842.3147459002</v>
      </c>
      <c r="L36" s="19">
        <f t="shared" si="6"/>
        <v>35.163066610694038</v>
      </c>
      <c r="N36" s="6">
        <v>22</v>
      </c>
      <c r="O36" s="6">
        <f t="shared" si="0"/>
        <v>22</v>
      </c>
      <c r="P36" s="20">
        <f t="shared" si="7"/>
        <v>99268.31345685698</v>
      </c>
      <c r="Q36" s="20">
        <f t="shared" si="8"/>
        <v>99268.31345685698</v>
      </c>
      <c r="R36" s="5">
        <f t="shared" si="9"/>
        <v>99268.31345685698</v>
      </c>
      <c r="S36" s="5">
        <f t="shared" si="10"/>
        <v>6374079971.9722662</v>
      </c>
      <c r="T36" s="20">
        <f>SUM(S36:$S$127)</f>
        <v>210572617023.88931</v>
      </c>
      <c r="U36" s="6">
        <f t="shared" si="11"/>
        <v>33.035766408612218</v>
      </c>
    </row>
    <row r="37" spans="1:21" x14ac:dyDescent="0.2">
      <c r="A37" s="21">
        <v>23</v>
      </c>
      <c r="B37" s="17">
        <f>Absterbeordnung!C31</f>
        <v>99241.437467412048</v>
      </c>
      <c r="C37" s="18">
        <f t="shared" si="1"/>
        <v>0.63415591769762181</v>
      </c>
      <c r="D37" s="17">
        <f t="shared" si="2"/>
        <v>62934.544850777835</v>
      </c>
      <c r="E37" s="17">
        <f>SUM(D37:$D$136)</f>
        <v>2193631.6945590009</v>
      </c>
      <c r="F37" s="19">
        <f t="shared" si="3"/>
        <v>34.85576482296414</v>
      </c>
      <c r="G37" s="5"/>
      <c r="H37" s="17">
        <f>Absterbeordnung!C31</f>
        <v>99241.437467412048</v>
      </c>
      <c r="I37" s="18">
        <f t="shared" si="4"/>
        <v>0.63415591769762181</v>
      </c>
      <c r="J37" s="17">
        <f t="shared" si="5"/>
        <v>62934.544850777835</v>
      </c>
      <c r="K37" s="17">
        <f>SUM($J37:J$136)</f>
        <v>2193631.6945590009</v>
      </c>
      <c r="L37" s="19">
        <f t="shared" si="6"/>
        <v>34.85576482296414</v>
      </c>
      <c r="N37" s="6">
        <v>23</v>
      </c>
      <c r="O37" s="6">
        <f t="shared" si="0"/>
        <v>23</v>
      </c>
      <c r="P37" s="20">
        <f t="shared" si="7"/>
        <v>99241.437467412048</v>
      </c>
      <c r="Q37" s="20">
        <f t="shared" si="8"/>
        <v>99241.437467412048</v>
      </c>
      <c r="R37" s="5">
        <f t="shared" si="9"/>
        <v>99241.437467412048</v>
      </c>
      <c r="S37" s="5">
        <f t="shared" si="10"/>
        <v>6245714697.3485069</v>
      </c>
      <c r="T37" s="20">
        <f>SUM(S37:$S$127)</f>
        <v>204198537051.91705</v>
      </c>
      <c r="U37" s="6">
        <f t="shared" si="11"/>
        <v>32.694182643117763</v>
      </c>
    </row>
    <row r="38" spans="1:21" x14ac:dyDescent="0.2">
      <c r="A38" s="21">
        <v>24</v>
      </c>
      <c r="B38" s="17">
        <f>Absterbeordnung!C32</f>
        <v>99215.544744002123</v>
      </c>
      <c r="C38" s="18">
        <f t="shared" si="1"/>
        <v>0.62172148793884485</v>
      </c>
      <c r="D38" s="17">
        <f t="shared" si="2"/>
        <v>61684.436104904038</v>
      </c>
      <c r="E38" s="17">
        <f>SUM(D38:$D$136)</f>
        <v>2130697.1497082226</v>
      </c>
      <c r="F38" s="19">
        <f t="shared" si="3"/>
        <v>34.541892319233305</v>
      </c>
      <c r="G38" s="5"/>
      <c r="H38" s="17">
        <f>Absterbeordnung!C32</f>
        <v>99215.544744002123</v>
      </c>
      <c r="I38" s="18">
        <f t="shared" si="4"/>
        <v>0.62172148793884485</v>
      </c>
      <c r="J38" s="17">
        <f t="shared" si="5"/>
        <v>61684.436104904038</v>
      </c>
      <c r="K38" s="17">
        <f>SUM($J38:J$136)</f>
        <v>2130697.1497082226</v>
      </c>
      <c r="L38" s="19">
        <f t="shared" si="6"/>
        <v>34.541892319233305</v>
      </c>
      <c r="N38" s="6">
        <v>24</v>
      </c>
      <c r="O38" s="6">
        <f t="shared" si="0"/>
        <v>24</v>
      </c>
      <c r="P38" s="20">
        <f t="shared" si="7"/>
        <v>99215.544744002123</v>
      </c>
      <c r="Q38" s="20">
        <f t="shared" si="8"/>
        <v>99215.544744002123</v>
      </c>
      <c r="R38" s="5">
        <f t="shared" si="9"/>
        <v>99215.544744002123</v>
      </c>
      <c r="S38" s="5">
        <f t="shared" si="10"/>
        <v>6120054930.3746462</v>
      </c>
      <c r="T38" s="20">
        <f>SUM(S38:$S$127)</f>
        <v>197952822354.56854</v>
      </c>
      <c r="U38" s="6">
        <f t="shared" si="11"/>
        <v>32.344942097186475</v>
      </c>
    </row>
    <row r="39" spans="1:21" x14ac:dyDescent="0.2">
      <c r="A39" s="21">
        <v>25</v>
      </c>
      <c r="B39" s="17">
        <f>Absterbeordnung!C33</f>
        <v>99188.590070387829</v>
      </c>
      <c r="C39" s="18">
        <f t="shared" si="1"/>
        <v>0.60953087052827937</v>
      </c>
      <c r="D39" s="17">
        <f t="shared" si="2"/>
        <v>60458.507652076143</v>
      </c>
      <c r="E39" s="17">
        <f>SUM(D39:$D$136)</f>
        <v>2069012.7136033184</v>
      </c>
      <c r="F39" s="19">
        <f t="shared" si="3"/>
        <v>34.222027535148207</v>
      </c>
      <c r="G39" s="5"/>
      <c r="H39" s="17">
        <f>Absterbeordnung!C33</f>
        <v>99188.590070387829</v>
      </c>
      <c r="I39" s="18">
        <f t="shared" si="4"/>
        <v>0.60953087052827937</v>
      </c>
      <c r="J39" s="17">
        <f t="shared" si="5"/>
        <v>60458.507652076143</v>
      </c>
      <c r="K39" s="17">
        <f>SUM($J39:J$136)</f>
        <v>2069012.7136033184</v>
      </c>
      <c r="L39" s="19">
        <f t="shared" si="6"/>
        <v>34.222027535148207</v>
      </c>
      <c r="N39" s="6">
        <v>25</v>
      </c>
      <c r="O39" s="6">
        <f t="shared" si="0"/>
        <v>25</v>
      </c>
      <c r="P39" s="20">
        <f t="shared" si="7"/>
        <v>99188.590070387829</v>
      </c>
      <c r="Q39" s="20">
        <f t="shared" si="8"/>
        <v>99188.590070387829</v>
      </c>
      <c r="R39" s="5">
        <f t="shared" si="9"/>
        <v>99188.590070387829</v>
      </c>
      <c r="S39" s="5">
        <f t="shared" si="10"/>
        <v>5996794131.769186</v>
      </c>
      <c r="T39" s="20">
        <f>SUM(S39:$S$127)</f>
        <v>191832767424.19391</v>
      </c>
      <c r="U39" s="6">
        <f t="shared" si="11"/>
        <v>31.989220108111169</v>
      </c>
    </row>
    <row r="40" spans="1:21" x14ac:dyDescent="0.2">
      <c r="A40" s="21">
        <v>26</v>
      </c>
      <c r="B40" s="17">
        <f>Absterbeordnung!C34</f>
        <v>99164.183072272353</v>
      </c>
      <c r="C40" s="18">
        <f t="shared" si="1"/>
        <v>0.59757928483164635</v>
      </c>
      <c r="D40" s="17">
        <f t="shared" si="2"/>
        <v>59258.461601242961</v>
      </c>
      <c r="E40" s="17">
        <f>SUM(D40:$D$136)</f>
        <v>2008554.2059512425</v>
      </c>
      <c r="F40" s="19">
        <f t="shared" si="3"/>
        <v>33.89480846578563</v>
      </c>
      <c r="G40" s="5"/>
      <c r="H40" s="17">
        <f>Absterbeordnung!C34</f>
        <v>99164.183072272353</v>
      </c>
      <c r="I40" s="18">
        <f t="shared" si="4"/>
        <v>0.59757928483164635</v>
      </c>
      <c r="J40" s="17">
        <f t="shared" si="5"/>
        <v>59258.461601242961</v>
      </c>
      <c r="K40" s="17">
        <f>SUM($J40:J$136)</f>
        <v>2008554.2059512425</v>
      </c>
      <c r="L40" s="19">
        <f t="shared" si="6"/>
        <v>33.89480846578563</v>
      </c>
      <c r="N40" s="6">
        <v>26</v>
      </c>
      <c r="O40" s="6">
        <f t="shared" si="0"/>
        <v>26</v>
      </c>
      <c r="P40" s="20">
        <f t="shared" si="7"/>
        <v>99164.183072272353</v>
      </c>
      <c r="Q40" s="20">
        <f t="shared" si="8"/>
        <v>99164.183072272353</v>
      </c>
      <c r="R40" s="5">
        <f t="shared" si="9"/>
        <v>99164.183072272353</v>
      </c>
      <c r="S40" s="5">
        <f t="shared" si="10"/>
        <v>5876316934.806879</v>
      </c>
      <c r="T40" s="20">
        <f>SUM(S40:$S$127)</f>
        <v>185835973292.42474</v>
      </c>
      <c r="U40" s="6">
        <f t="shared" si="11"/>
        <v>31.624566093716336</v>
      </c>
    </row>
    <row r="41" spans="1:21" x14ac:dyDescent="0.2">
      <c r="A41" s="21">
        <v>27</v>
      </c>
      <c r="B41" s="17">
        <f>Absterbeordnung!C35</f>
        <v>99136.421162264727</v>
      </c>
      <c r="C41" s="18">
        <f t="shared" si="1"/>
        <v>0.58586204395259456</v>
      </c>
      <c r="D41" s="17">
        <f t="shared" si="2"/>
        <v>58080.266332269661</v>
      </c>
      <c r="E41" s="17">
        <f>SUM(D41:$D$136)</f>
        <v>1949295.7443499996</v>
      </c>
      <c r="F41" s="19">
        <f t="shared" si="3"/>
        <v>33.56210064875274</v>
      </c>
      <c r="G41" s="5"/>
      <c r="H41" s="17">
        <f>Absterbeordnung!C35</f>
        <v>99136.421162264727</v>
      </c>
      <c r="I41" s="18">
        <f t="shared" si="4"/>
        <v>0.58586204395259456</v>
      </c>
      <c r="J41" s="17">
        <f t="shared" si="5"/>
        <v>58080.266332269661</v>
      </c>
      <c r="K41" s="17">
        <f>SUM($J41:J$136)</f>
        <v>1949295.7443499996</v>
      </c>
      <c r="L41" s="19">
        <f t="shared" si="6"/>
        <v>33.56210064875274</v>
      </c>
      <c r="N41" s="6">
        <v>27</v>
      </c>
      <c r="O41" s="6">
        <f t="shared" si="0"/>
        <v>27</v>
      </c>
      <c r="P41" s="20">
        <f t="shared" si="7"/>
        <v>99136.421162264727</v>
      </c>
      <c r="Q41" s="20">
        <f t="shared" si="8"/>
        <v>99136.421162264727</v>
      </c>
      <c r="R41" s="5">
        <f t="shared" si="9"/>
        <v>99136.421162264727</v>
      </c>
      <c r="S41" s="5">
        <f t="shared" si="10"/>
        <v>5757869744.3323889</v>
      </c>
      <c r="T41" s="20">
        <f>SUM(S41:$S$127)</f>
        <v>179959656357.61789</v>
      </c>
      <c r="U41" s="6">
        <f t="shared" si="11"/>
        <v>31.254554956675872</v>
      </c>
    </row>
    <row r="42" spans="1:21" x14ac:dyDescent="0.2">
      <c r="A42" s="21">
        <v>28</v>
      </c>
      <c r="B42" s="17">
        <f>Absterbeordnung!C36</f>
        <v>99107.529639463522</v>
      </c>
      <c r="C42" s="18">
        <f t="shared" si="1"/>
        <v>0.57437455289470041</v>
      </c>
      <c r="D42" s="17">
        <f t="shared" si="2"/>
        <v>56924.84302516513</v>
      </c>
      <c r="E42" s="17">
        <f>SUM(D42:$D$136)</f>
        <v>1891215.4780177299</v>
      </c>
      <c r="F42" s="19">
        <f t="shared" si="3"/>
        <v>33.22302491342257</v>
      </c>
      <c r="G42" s="5"/>
      <c r="H42" s="17">
        <f>Absterbeordnung!C36</f>
        <v>99107.529639463522</v>
      </c>
      <c r="I42" s="18">
        <f t="shared" si="4"/>
        <v>0.57437455289470041</v>
      </c>
      <c r="J42" s="17">
        <f t="shared" si="5"/>
        <v>56924.84302516513</v>
      </c>
      <c r="K42" s="17">
        <f>SUM($J42:J$136)</f>
        <v>1891215.4780177299</v>
      </c>
      <c r="L42" s="19">
        <f t="shared" si="6"/>
        <v>33.22302491342257</v>
      </c>
      <c r="N42" s="6">
        <v>28</v>
      </c>
      <c r="O42" s="6">
        <f t="shared" si="0"/>
        <v>28</v>
      </c>
      <c r="P42" s="20">
        <f t="shared" si="7"/>
        <v>99107.529639463522</v>
      </c>
      <c r="Q42" s="20">
        <f t="shared" si="8"/>
        <v>99107.529639463522</v>
      </c>
      <c r="R42" s="5">
        <f t="shared" si="9"/>
        <v>99107.529639463522</v>
      </c>
      <c r="S42" s="5">
        <f t="shared" si="10"/>
        <v>5641680567.3383617</v>
      </c>
      <c r="T42" s="20">
        <f>SUM(S42:$S$127)</f>
        <v>174201786613.28549</v>
      </c>
      <c r="U42" s="6">
        <f t="shared" si="11"/>
        <v>30.877640896898672</v>
      </c>
    </row>
    <row r="43" spans="1:21" x14ac:dyDescent="0.2">
      <c r="A43" s="21">
        <v>29</v>
      </c>
      <c r="B43" s="17">
        <f>Absterbeordnung!C37</f>
        <v>99078.112415906959</v>
      </c>
      <c r="C43" s="18">
        <f t="shared" si="1"/>
        <v>0.56311230675951029</v>
      </c>
      <c r="D43" s="17">
        <f t="shared" si="2"/>
        <v>55792.104431899446</v>
      </c>
      <c r="E43" s="17">
        <f>SUM(D43:$D$136)</f>
        <v>1834290.6349925648</v>
      </c>
      <c r="F43" s="19">
        <f t="shared" si="3"/>
        <v>32.877244077278412</v>
      </c>
      <c r="G43" s="5"/>
      <c r="H43" s="17">
        <f>Absterbeordnung!C37</f>
        <v>99078.112415906959</v>
      </c>
      <c r="I43" s="18">
        <f t="shared" si="4"/>
        <v>0.56311230675951029</v>
      </c>
      <c r="J43" s="17">
        <f t="shared" si="5"/>
        <v>55792.104431899446</v>
      </c>
      <c r="K43" s="17">
        <f>SUM($J43:J$136)</f>
        <v>1834290.6349925648</v>
      </c>
      <c r="L43" s="19">
        <f t="shared" si="6"/>
        <v>32.877244077278412</v>
      </c>
      <c r="N43" s="6">
        <v>29</v>
      </c>
      <c r="O43" s="6">
        <f t="shared" si="0"/>
        <v>29</v>
      </c>
      <c r="P43" s="20">
        <f t="shared" si="7"/>
        <v>99078.112415906959</v>
      </c>
      <c r="Q43" s="20">
        <f t="shared" si="8"/>
        <v>99078.112415906959</v>
      </c>
      <c r="R43" s="5">
        <f t="shared" si="9"/>
        <v>99078.112415906959</v>
      </c>
      <c r="S43" s="5">
        <f t="shared" si="10"/>
        <v>5527776394.8237543</v>
      </c>
      <c r="T43" s="20">
        <f>SUM(S43:$S$127)</f>
        <v>168560106045.94711</v>
      </c>
      <c r="U43" s="6">
        <f t="shared" si="11"/>
        <v>30.493293144742232</v>
      </c>
    </row>
    <row r="44" spans="1:21" x14ac:dyDescent="0.2">
      <c r="A44" s="21">
        <v>30</v>
      </c>
      <c r="B44" s="17">
        <f>Absterbeordnung!C38</f>
        <v>99049.111434726859</v>
      </c>
      <c r="C44" s="18">
        <f t="shared" si="1"/>
        <v>0.55207088897991197</v>
      </c>
      <c r="D44" s="17">
        <f t="shared" si="2"/>
        <v>54682.131002440023</v>
      </c>
      <c r="E44" s="17">
        <f>SUM(D44:$D$136)</f>
        <v>1778498.5305606655</v>
      </c>
      <c r="F44" s="19">
        <f t="shared" si="3"/>
        <v>32.524309092513342</v>
      </c>
      <c r="G44" s="5"/>
      <c r="H44" s="17">
        <f>Absterbeordnung!C38</f>
        <v>99049.111434726859</v>
      </c>
      <c r="I44" s="18">
        <f t="shared" si="4"/>
        <v>0.55207088897991197</v>
      </c>
      <c r="J44" s="17">
        <f t="shared" si="5"/>
        <v>54682.131002440023</v>
      </c>
      <c r="K44" s="17">
        <f>SUM($J44:J$136)</f>
        <v>1778498.5305606655</v>
      </c>
      <c r="L44" s="19">
        <f t="shared" si="6"/>
        <v>32.524309092513342</v>
      </c>
      <c r="N44" s="6">
        <v>30</v>
      </c>
      <c r="O44" s="6">
        <f t="shared" si="0"/>
        <v>30</v>
      </c>
      <c r="P44" s="20">
        <f t="shared" si="7"/>
        <v>99049.111434726859</v>
      </c>
      <c r="Q44" s="20">
        <f t="shared" si="8"/>
        <v>99049.111434726859</v>
      </c>
      <c r="R44" s="5">
        <f t="shared" si="9"/>
        <v>99049.111434726859</v>
      </c>
      <c r="S44" s="5">
        <f t="shared" si="10"/>
        <v>5416216487.1490145</v>
      </c>
      <c r="T44" s="20">
        <f>SUM(S44:$S$127)</f>
        <v>163032329651.12335</v>
      </c>
      <c r="U44" s="6">
        <f t="shared" si="11"/>
        <v>30.100777920887765</v>
      </c>
    </row>
    <row r="45" spans="1:21" x14ac:dyDescent="0.2">
      <c r="A45" s="21">
        <v>31</v>
      </c>
      <c r="B45" s="17">
        <f>Absterbeordnung!C39</f>
        <v>99016.68106395645</v>
      </c>
      <c r="C45" s="18">
        <f t="shared" si="1"/>
        <v>0.54124596958814919</v>
      </c>
      <c r="D45" s="17">
        <f t="shared" si="2"/>
        <v>53592.379547861638</v>
      </c>
      <c r="E45" s="17">
        <f>SUM(D45:$D$136)</f>
        <v>1723816.3995582254</v>
      </c>
      <c r="F45" s="19">
        <f t="shared" si="3"/>
        <v>32.165326751702452</v>
      </c>
      <c r="G45" s="5"/>
      <c r="H45" s="17">
        <f>Absterbeordnung!C39</f>
        <v>99016.68106395645</v>
      </c>
      <c r="I45" s="18">
        <f t="shared" si="4"/>
        <v>0.54124596958814919</v>
      </c>
      <c r="J45" s="17">
        <f t="shared" si="5"/>
        <v>53592.379547861638</v>
      </c>
      <c r="K45" s="17">
        <f>SUM($J45:J$136)</f>
        <v>1723816.3995582254</v>
      </c>
      <c r="L45" s="19">
        <f t="shared" si="6"/>
        <v>32.165326751702452</v>
      </c>
      <c r="N45" s="6">
        <v>31</v>
      </c>
      <c r="O45" s="6">
        <f t="shared" si="0"/>
        <v>31</v>
      </c>
      <c r="P45" s="20">
        <f t="shared" si="7"/>
        <v>99016.68106395645</v>
      </c>
      <c r="Q45" s="20">
        <f t="shared" si="8"/>
        <v>99016.68106395645</v>
      </c>
      <c r="R45" s="5">
        <f t="shared" si="9"/>
        <v>99016.68106395645</v>
      </c>
      <c r="S45" s="5">
        <f t="shared" si="10"/>
        <v>5306539553.1491184</v>
      </c>
      <c r="T45" s="20">
        <f>SUM(S45:$S$127)</f>
        <v>157616113163.97433</v>
      </c>
      <c r="U45" s="6">
        <f t="shared" si="11"/>
        <v>29.702240336725364</v>
      </c>
    </row>
    <row r="46" spans="1:21" x14ac:dyDescent="0.2">
      <c r="A46" s="21">
        <v>32</v>
      </c>
      <c r="B46" s="17">
        <f>Absterbeordnung!C40</f>
        <v>98981.311404642387</v>
      </c>
      <c r="C46" s="18">
        <f t="shared" si="1"/>
        <v>0.53063330351779314</v>
      </c>
      <c r="D46" s="17">
        <f t="shared" si="2"/>
        <v>52522.780257168801</v>
      </c>
      <c r="E46" s="17">
        <f>SUM(D46:$D$136)</f>
        <v>1670224.020010364</v>
      </c>
      <c r="F46" s="19">
        <f t="shared" si="3"/>
        <v>31.799992533380717</v>
      </c>
      <c r="G46" s="5"/>
      <c r="H46" s="17">
        <f>Absterbeordnung!C40</f>
        <v>98981.311404642387</v>
      </c>
      <c r="I46" s="18">
        <f t="shared" si="4"/>
        <v>0.53063330351779314</v>
      </c>
      <c r="J46" s="17">
        <f t="shared" si="5"/>
        <v>52522.780257168801</v>
      </c>
      <c r="K46" s="17">
        <f>SUM($J46:J$136)</f>
        <v>1670224.020010364</v>
      </c>
      <c r="L46" s="19">
        <f t="shared" si="6"/>
        <v>31.799992533380717</v>
      </c>
      <c r="N46" s="6">
        <v>32</v>
      </c>
      <c r="O46" s="6">
        <f t="shared" ref="O46:O77" si="12">N46+$B$3</f>
        <v>32</v>
      </c>
      <c r="P46" s="20">
        <f t="shared" si="7"/>
        <v>98981.311404642387</v>
      </c>
      <c r="Q46" s="20">
        <f t="shared" si="8"/>
        <v>98981.311404642387</v>
      </c>
      <c r="R46" s="5">
        <f t="shared" si="9"/>
        <v>98981.311404642387</v>
      </c>
      <c r="S46" s="5">
        <f t="shared" si="10"/>
        <v>5198773668.4724283</v>
      </c>
      <c r="T46" s="20">
        <f>SUM(S46:$S$127)</f>
        <v>152309573610.8252</v>
      </c>
      <c r="U46" s="6">
        <f t="shared" si="11"/>
        <v>29.297211866424412</v>
      </c>
    </row>
    <row r="47" spans="1:21" x14ac:dyDescent="0.2">
      <c r="A47" s="21">
        <v>33</v>
      </c>
      <c r="B47" s="17">
        <f>Absterbeordnung!C41</f>
        <v>98946.115987638565</v>
      </c>
      <c r="C47" s="18">
        <f t="shared" ref="C47:C78" si="13">1/(((1+($B$5/100))^A47))</f>
        <v>0.52022872893901284</v>
      </c>
      <c r="D47" s="17">
        <f t="shared" ref="D47:D78" si="14">B47*C47</f>
        <v>51474.612153701346</v>
      </c>
      <c r="E47" s="17">
        <f>SUM(D47:$D$136)</f>
        <v>1617701.2397531953</v>
      </c>
      <c r="F47" s="19">
        <f t="shared" ref="F47:F78" si="15">E47/D47</f>
        <v>31.427167142567242</v>
      </c>
      <c r="G47" s="5"/>
      <c r="H47" s="17">
        <f>Absterbeordnung!C41</f>
        <v>98946.115987638565</v>
      </c>
      <c r="I47" s="18">
        <f t="shared" ref="I47:I78" si="16">1/(((1+($B$5/100))^A47))</f>
        <v>0.52022872893901284</v>
      </c>
      <c r="J47" s="17">
        <f t="shared" ref="J47:J78" si="17">H47*I47</f>
        <v>51474.612153701346</v>
      </c>
      <c r="K47" s="17">
        <f>SUM($J47:J$136)</f>
        <v>1617701.2397531953</v>
      </c>
      <c r="L47" s="19">
        <f t="shared" ref="L47:L78" si="18">K47/J47</f>
        <v>31.427167142567242</v>
      </c>
      <c r="N47" s="6">
        <v>33</v>
      </c>
      <c r="O47" s="6">
        <f t="shared" si="12"/>
        <v>33</v>
      </c>
      <c r="P47" s="20">
        <f t="shared" si="7"/>
        <v>98946.115987638565</v>
      </c>
      <c r="Q47" s="20">
        <f t="shared" si="8"/>
        <v>98946.115987638565</v>
      </c>
      <c r="R47" s="5">
        <f t="shared" si="9"/>
        <v>98946.115987638565</v>
      </c>
      <c r="S47" s="5">
        <f t="shared" ref="S47:S78" si="19">P47*R47*I47</f>
        <v>5093212944.5788441</v>
      </c>
      <c r="T47" s="20">
        <f>SUM(S47:$S$127)</f>
        <v>147110799942.35272</v>
      </c>
      <c r="U47" s="6">
        <f t="shared" ref="U47:U78" si="20">T47/S47</f>
        <v>28.883693170326939</v>
      </c>
    </row>
    <row r="48" spans="1:21" x14ac:dyDescent="0.2">
      <c r="A48" s="21">
        <v>34</v>
      </c>
      <c r="B48" s="17">
        <f>Absterbeordnung!C42</f>
        <v>98906.579494155696</v>
      </c>
      <c r="C48" s="18">
        <f t="shared" si="13"/>
        <v>0.51002816562648323</v>
      </c>
      <c r="D48" s="17">
        <f t="shared" si="14"/>
        <v>50445.141307794169</v>
      </c>
      <c r="E48" s="17">
        <f>SUM(D48:$D$136)</f>
        <v>1566226.6275994938</v>
      </c>
      <c r="F48" s="19">
        <f t="shared" si="15"/>
        <v>31.048116567719863</v>
      </c>
      <c r="G48" s="5"/>
      <c r="H48" s="17">
        <f>Absterbeordnung!C42</f>
        <v>98906.579494155696</v>
      </c>
      <c r="I48" s="18">
        <f t="shared" si="16"/>
        <v>0.51002816562648323</v>
      </c>
      <c r="J48" s="17">
        <f t="shared" si="17"/>
        <v>50445.141307794169</v>
      </c>
      <c r="K48" s="17">
        <f>SUM($J48:J$136)</f>
        <v>1566226.6275994938</v>
      </c>
      <c r="L48" s="19">
        <f t="shared" si="18"/>
        <v>31.048116567719863</v>
      </c>
      <c r="N48" s="6">
        <v>34</v>
      </c>
      <c r="O48" s="6">
        <f t="shared" si="12"/>
        <v>34</v>
      </c>
      <c r="P48" s="20">
        <f t="shared" si="7"/>
        <v>98906.579494155696</v>
      </c>
      <c r="Q48" s="20">
        <f t="shared" si="8"/>
        <v>98906.579494155696</v>
      </c>
      <c r="R48" s="5">
        <f t="shared" si="9"/>
        <v>98906.579494155696</v>
      </c>
      <c r="S48" s="5">
        <f t="shared" si="19"/>
        <v>4989356378.853261</v>
      </c>
      <c r="T48" s="20">
        <f>SUM(S48:$S$127)</f>
        <v>142017586997.7739</v>
      </c>
      <c r="U48" s="6">
        <f t="shared" si="20"/>
        <v>28.464109639411006</v>
      </c>
    </row>
    <row r="49" spans="1:21" x14ac:dyDescent="0.2">
      <c r="A49" s="21">
        <v>35</v>
      </c>
      <c r="B49" s="17">
        <f>Absterbeordnung!C43</f>
        <v>98860.210114035581</v>
      </c>
      <c r="C49" s="18">
        <f t="shared" si="13"/>
        <v>0.50002761335929735</v>
      </c>
      <c r="D49" s="17">
        <f t="shared" si="14"/>
        <v>49432.834919519883</v>
      </c>
      <c r="E49" s="17">
        <f>SUM(D49:$D$136)</f>
        <v>1515781.4862916998</v>
      </c>
      <c r="F49" s="19">
        <f t="shared" si="15"/>
        <v>30.663454539062919</v>
      </c>
      <c r="G49" s="5"/>
      <c r="H49" s="17">
        <f>Absterbeordnung!C43</f>
        <v>98860.210114035581</v>
      </c>
      <c r="I49" s="18">
        <f t="shared" si="16"/>
        <v>0.50002761335929735</v>
      </c>
      <c r="J49" s="17">
        <f t="shared" si="17"/>
        <v>49432.834919519883</v>
      </c>
      <c r="K49" s="17">
        <f>SUM($J49:J$136)</f>
        <v>1515781.4862916998</v>
      </c>
      <c r="L49" s="19">
        <f t="shared" si="18"/>
        <v>30.663454539062919</v>
      </c>
      <c r="N49" s="6">
        <v>35</v>
      </c>
      <c r="O49" s="6">
        <f t="shared" si="12"/>
        <v>35</v>
      </c>
      <c r="P49" s="20">
        <f t="shared" si="7"/>
        <v>98860.210114035581</v>
      </c>
      <c r="Q49" s="20">
        <f t="shared" si="8"/>
        <v>98860.210114035581</v>
      </c>
      <c r="R49" s="5">
        <f t="shared" si="9"/>
        <v>98860.210114035581</v>
      </c>
      <c r="S49" s="5">
        <f t="shared" si="19"/>
        <v>4886940446.6761713</v>
      </c>
      <c r="T49" s="20">
        <f>SUM(S49:$S$127)</f>
        <v>137028230618.92058</v>
      </c>
      <c r="U49" s="6">
        <f t="shared" si="20"/>
        <v>28.039676790438413</v>
      </c>
    </row>
    <row r="50" spans="1:21" x14ac:dyDescent="0.2">
      <c r="A50" s="21">
        <v>36</v>
      </c>
      <c r="B50" s="17">
        <f>Absterbeordnung!C44</f>
        <v>98809.59801479998</v>
      </c>
      <c r="C50" s="18">
        <f t="shared" si="13"/>
        <v>0.49022315035225233</v>
      </c>
      <c r="D50" s="17">
        <f t="shared" si="14"/>
        <v>48438.752423854901</v>
      </c>
      <c r="E50" s="17">
        <f>SUM(D50:$D$136)</f>
        <v>1466348.6513721796</v>
      </c>
      <c r="F50" s="19">
        <f t="shared" si="15"/>
        <v>30.27222168195312</v>
      </c>
      <c r="G50" s="5"/>
      <c r="H50" s="17">
        <f>Absterbeordnung!C44</f>
        <v>98809.59801479998</v>
      </c>
      <c r="I50" s="18">
        <f t="shared" si="16"/>
        <v>0.49022315035225233</v>
      </c>
      <c r="J50" s="17">
        <f t="shared" si="17"/>
        <v>48438.752423854901</v>
      </c>
      <c r="K50" s="17">
        <f>SUM($J50:J$136)</f>
        <v>1466348.6513721796</v>
      </c>
      <c r="L50" s="19">
        <f t="shared" si="18"/>
        <v>30.27222168195312</v>
      </c>
      <c r="N50" s="6">
        <v>36</v>
      </c>
      <c r="O50" s="6">
        <f t="shared" si="12"/>
        <v>36</v>
      </c>
      <c r="P50" s="20">
        <f t="shared" si="7"/>
        <v>98809.59801479998</v>
      </c>
      <c r="Q50" s="20">
        <f t="shared" si="8"/>
        <v>98809.59801479998</v>
      </c>
      <c r="R50" s="5">
        <f t="shared" si="9"/>
        <v>98809.59801479998</v>
      </c>
      <c r="S50" s="5">
        <f t="shared" si="19"/>
        <v>4786213655.3395214</v>
      </c>
      <c r="T50" s="20">
        <f>SUM(S50:$S$127)</f>
        <v>132141290172.2444</v>
      </c>
      <c r="U50" s="6">
        <f t="shared" si="20"/>
        <v>27.608732014047678</v>
      </c>
    </row>
    <row r="51" spans="1:21" x14ac:dyDescent="0.2">
      <c r="A51" s="21">
        <v>37</v>
      </c>
      <c r="B51" s="17">
        <f>Absterbeordnung!C45</f>
        <v>98753.725139864968</v>
      </c>
      <c r="C51" s="18">
        <f t="shared" si="13"/>
        <v>0.48061093171789437</v>
      </c>
      <c r="D51" s="17">
        <f t="shared" si="14"/>
        <v>47462.119850083349</v>
      </c>
      <c r="E51" s="17">
        <f>SUM(D51:$D$136)</f>
        <v>1417909.8989483246</v>
      </c>
      <c r="F51" s="19">
        <f t="shared" si="15"/>
        <v>29.874558983606683</v>
      </c>
      <c r="G51" s="5"/>
      <c r="H51" s="17">
        <f>Absterbeordnung!C45</f>
        <v>98753.725139864968</v>
      </c>
      <c r="I51" s="18">
        <f t="shared" si="16"/>
        <v>0.48061093171789437</v>
      </c>
      <c r="J51" s="17">
        <f t="shared" si="17"/>
        <v>47462.119850083349</v>
      </c>
      <c r="K51" s="17">
        <f>SUM($J51:J$136)</f>
        <v>1417909.8989483246</v>
      </c>
      <c r="L51" s="19">
        <f t="shared" si="18"/>
        <v>29.874558983606683</v>
      </c>
      <c r="N51" s="6">
        <v>37</v>
      </c>
      <c r="O51" s="6">
        <f t="shared" si="12"/>
        <v>37</v>
      </c>
      <c r="P51" s="20">
        <f t="shared" si="7"/>
        <v>98753.725139864968</v>
      </c>
      <c r="Q51" s="20">
        <f t="shared" si="8"/>
        <v>98753.725139864968</v>
      </c>
      <c r="R51" s="5">
        <f t="shared" si="9"/>
        <v>98753.725139864968</v>
      </c>
      <c r="S51" s="5">
        <f t="shared" si="19"/>
        <v>4687061138.2304602</v>
      </c>
      <c r="T51" s="20">
        <f>SUM(S51:$S$127)</f>
        <v>127355076516.90488</v>
      </c>
      <c r="U51" s="6">
        <f t="shared" si="20"/>
        <v>27.171626902435957</v>
      </c>
    </row>
    <row r="52" spans="1:21" x14ac:dyDescent="0.2">
      <c r="A52" s="21">
        <v>38</v>
      </c>
      <c r="B52" s="17">
        <f>Absterbeordnung!C46</f>
        <v>98693.167643709487</v>
      </c>
      <c r="C52" s="18">
        <f t="shared" si="13"/>
        <v>0.47118718795871989</v>
      </c>
      <c r="D52" s="17">
        <f t="shared" si="14"/>
        <v>46502.956132777996</v>
      </c>
      <c r="E52" s="17">
        <f>SUM(D52:$D$136)</f>
        <v>1370447.7790982414</v>
      </c>
      <c r="F52" s="19">
        <f t="shared" si="15"/>
        <v>29.470121752803362</v>
      </c>
      <c r="G52" s="5"/>
      <c r="H52" s="17">
        <f>Absterbeordnung!C46</f>
        <v>98693.167643709487</v>
      </c>
      <c r="I52" s="18">
        <f t="shared" si="16"/>
        <v>0.47118718795871989</v>
      </c>
      <c r="J52" s="17">
        <f t="shared" si="17"/>
        <v>46502.956132777996</v>
      </c>
      <c r="K52" s="17">
        <f>SUM($J52:J$136)</f>
        <v>1370447.7790982414</v>
      </c>
      <c r="L52" s="19">
        <f t="shared" si="18"/>
        <v>29.470121752803362</v>
      </c>
      <c r="N52" s="6">
        <v>38</v>
      </c>
      <c r="O52" s="6">
        <f t="shared" si="12"/>
        <v>38</v>
      </c>
      <c r="P52" s="20">
        <f t="shared" si="7"/>
        <v>98693.167643709487</v>
      </c>
      <c r="Q52" s="20">
        <f t="shared" si="8"/>
        <v>98693.167643709487</v>
      </c>
      <c r="R52" s="5">
        <f t="shared" si="9"/>
        <v>98693.167643709487</v>
      </c>
      <c r="S52" s="5">
        <f t="shared" si="19"/>
        <v>4589524045.5403271</v>
      </c>
      <c r="T52" s="20">
        <f>SUM(S52:$S$127)</f>
        <v>122668015378.67442</v>
      </c>
      <c r="U52" s="6">
        <f t="shared" si="20"/>
        <v>26.727829326413879</v>
      </c>
    </row>
    <row r="53" spans="1:21" x14ac:dyDescent="0.2">
      <c r="A53" s="21">
        <v>39</v>
      </c>
      <c r="B53" s="17">
        <f>Absterbeordnung!C47</f>
        <v>98624.130392139574</v>
      </c>
      <c r="C53" s="18">
        <f t="shared" si="13"/>
        <v>0.46194822348894127</v>
      </c>
      <c r="D53" s="17">
        <f t="shared" si="14"/>
        <v>45559.241827790574</v>
      </c>
      <c r="E53" s="17">
        <f>SUM(D53:$D$136)</f>
        <v>1323944.8229654634</v>
      </c>
      <c r="F53" s="19">
        <f t="shared" si="15"/>
        <v>29.059851960878625</v>
      </c>
      <c r="G53" s="5"/>
      <c r="H53" s="17">
        <f>Absterbeordnung!C47</f>
        <v>98624.130392139574</v>
      </c>
      <c r="I53" s="18">
        <f t="shared" si="16"/>
        <v>0.46194822348894127</v>
      </c>
      <c r="J53" s="17">
        <f t="shared" si="17"/>
        <v>45559.241827790574</v>
      </c>
      <c r="K53" s="17">
        <f>SUM($J53:J$136)</f>
        <v>1323944.8229654634</v>
      </c>
      <c r="L53" s="19">
        <f t="shared" si="18"/>
        <v>29.059851960878625</v>
      </c>
      <c r="N53" s="6">
        <v>39</v>
      </c>
      <c r="O53" s="6">
        <f t="shared" si="12"/>
        <v>39</v>
      </c>
      <c r="P53" s="20">
        <f t="shared" si="7"/>
        <v>98624.130392139574</v>
      </c>
      <c r="Q53" s="20">
        <f t="shared" si="8"/>
        <v>98624.130392139574</v>
      </c>
      <c r="R53" s="5">
        <f t="shared" si="9"/>
        <v>98624.130392139574</v>
      </c>
      <c r="S53" s="5">
        <f t="shared" si="19"/>
        <v>4493240606.5910378</v>
      </c>
      <c r="T53" s="20">
        <f>SUM(S53:$S$127)</f>
        <v>118078491333.13409</v>
      </c>
      <c r="U53" s="6">
        <f t="shared" si="20"/>
        <v>26.279138303861874</v>
      </c>
    </row>
    <row r="54" spans="1:21" x14ac:dyDescent="0.2">
      <c r="A54" s="21">
        <v>40</v>
      </c>
      <c r="B54" s="17">
        <f>Absterbeordnung!C48</f>
        <v>98545.205382678745</v>
      </c>
      <c r="C54" s="18">
        <f t="shared" si="13"/>
        <v>0.45289041518523643</v>
      </c>
      <c r="D54" s="17">
        <f t="shared" si="14"/>
        <v>44630.17898027577</v>
      </c>
      <c r="E54" s="17">
        <f>SUM(D54:$D$136)</f>
        <v>1278385.5811376728</v>
      </c>
      <c r="F54" s="19">
        <f t="shared" si="15"/>
        <v>28.643971643103942</v>
      </c>
      <c r="G54" s="5"/>
      <c r="H54" s="17">
        <f>Absterbeordnung!C48</f>
        <v>98545.205382678745</v>
      </c>
      <c r="I54" s="18">
        <f t="shared" si="16"/>
        <v>0.45289041518523643</v>
      </c>
      <c r="J54" s="17">
        <f t="shared" si="17"/>
        <v>44630.17898027577</v>
      </c>
      <c r="K54" s="17">
        <f>SUM($J54:J$136)</f>
        <v>1278385.5811376728</v>
      </c>
      <c r="L54" s="19">
        <f t="shared" si="18"/>
        <v>28.643971643103942</v>
      </c>
      <c r="N54" s="6">
        <v>40</v>
      </c>
      <c r="O54" s="6">
        <f t="shared" si="12"/>
        <v>40</v>
      </c>
      <c r="P54" s="20">
        <f t="shared" si="7"/>
        <v>98545.205382678745</v>
      </c>
      <c r="Q54" s="20">
        <f t="shared" si="8"/>
        <v>98545.205382678745</v>
      </c>
      <c r="R54" s="5">
        <f t="shared" si="9"/>
        <v>98545.205382678745</v>
      </c>
      <c r="S54" s="5">
        <f t="shared" si="19"/>
        <v>4398090153.8769875</v>
      </c>
      <c r="T54" s="20">
        <f>SUM(S54:$S$127)</f>
        <v>113585250726.54305</v>
      </c>
      <c r="U54" s="6">
        <f t="shared" si="20"/>
        <v>25.82603965642128</v>
      </c>
    </row>
    <row r="55" spans="1:21" x14ac:dyDescent="0.2">
      <c r="A55" s="21">
        <v>41</v>
      </c>
      <c r="B55" s="17">
        <f>Absterbeordnung!C49</f>
        <v>98459.472842312069</v>
      </c>
      <c r="C55" s="18">
        <f t="shared" si="13"/>
        <v>0.44401021096591808</v>
      </c>
      <c r="D55" s="17">
        <f t="shared" si="14"/>
        <v>43717.011308308065</v>
      </c>
      <c r="E55" s="17">
        <f>SUM(D55:$D$136)</f>
        <v>1233755.4021573968</v>
      </c>
      <c r="F55" s="19">
        <f t="shared" si="15"/>
        <v>28.22140318459811</v>
      </c>
      <c r="G55" s="5"/>
      <c r="H55" s="17">
        <f>Absterbeordnung!C49</f>
        <v>98459.472842312069</v>
      </c>
      <c r="I55" s="18">
        <f t="shared" si="16"/>
        <v>0.44401021096591808</v>
      </c>
      <c r="J55" s="17">
        <f t="shared" si="17"/>
        <v>43717.011308308065</v>
      </c>
      <c r="K55" s="17">
        <f>SUM($J55:J$136)</f>
        <v>1233755.4021573968</v>
      </c>
      <c r="L55" s="19">
        <f t="shared" si="18"/>
        <v>28.22140318459811</v>
      </c>
      <c r="N55" s="6">
        <v>41</v>
      </c>
      <c r="O55" s="6">
        <f t="shared" si="12"/>
        <v>41</v>
      </c>
      <c r="P55" s="20">
        <f t="shared" si="7"/>
        <v>98459.472842312069</v>
      </c>
      <c r="Q55" s="20">
        <f t="shared" si="8"/>
        <v>98459.472842312069</v>
      </c>
      <c r="R55" s="5">
        <f t="shared" si="9"/>
        <v>98459.472842312069</v>
      </c>
      <c r="S55" s="5">
        <f t="shared" si="19"/>
        <v>4304353887.6574078</v>
      </c>
      <c r="T55" s="20">
        <f>SUM(S55:$S$127)</f>
        <v>109187160572.66608</v>
      </c>
      <c r="U55" s="6">
        <f t="shared" si="20"/>
        <v>25.366678349974116</v>
      </c>
    </row>
    <row r="56" spans="1:21" x14ac:dyDescent="0.2">
      <c r="A56" s="21">
        <v>42</v>
      </c>
      <c r="B56" s="17">
        <f>Absterbeordnung!C50</f>
        <v>98362.146928712114</v>
      </c>
      <c r="C56" s="18">
        <f t="shared" si="13"/>
        <v>0.4353041283979589</v>
      </c>
      <c r="D56" s="17">
        <f t="shared" si="14"/>
        <v>42817.448636154993</v>
      </c>
      <c r="E56" s="17">
        <f>SUM(D56:$D$136)</f>
        <v>1190038.3908490888</v>
      </c>
      <c r="F56" s="19">
        <f t="shared" si="15"/>
        <v>27.793304569862251</v>
      </c>
      <c r="G56" s="5"/>
      <c r="H56" s="17">
        <f>Absterbeordnung!C50</f>
        <v>98362.146928712114</v>
      </c>
      <c r="I56" s="18">
        <f t="shared" si="16"/>
        <v>0.4353041283979589</v>
      </c>
      <c r="J56" s="17">
        <f t="shared" si="17"/>
        <v>42817.448636154993</v>
      </c>
      <c r="K56" s="17">
        <f>SUM($J56:J$136)</f>
        <v>1190038.3908490888</v>
      </c>
      <c r="L56" s="19">
        <f t="shared" si="18"/>
        <v>27.793304569862251</v>
      </c>
      <c r="N56" s="6">
        <v>42</v>
      </c>
      <c r="O56" s="6">
        <f t="shared" si="12"/>
        <v>42</v>
      </c>
      <c r="P56" s="20">
        <f t="shared" si="7"/>
        <v>98362.146928712114</v>
      </c>
      <c r="Q56" s="20">
        <f t="shared" si="8"/>
        <v>98362.146928712114</v>
      </c>
      <c r="R56" s="5">
        <f t="shared" si="9"/>
        <v>98362.146928712114</v>
      </c>
      <c r="S56" s="5">
        <f t="shared" si="19"/>
        <v>4211616173.862062</v>
      </c>
      <c r="T56" s="20">
        <f>SUM(S56:$S$127)</f>
        <v>104882806685.00867</v>
      </c>
      <c r="U56" s="6">
        <f t="shared" si="20"/>
        <v>24.903220605887</v>
      </c>
    </row>
    <row r="57" spans="1:21" x14ac:dyDescent="0.2">
      <c r="A57" s="21">
        <v>43</v>
      </c>
      <c r="B57" s="17">
        <f>Absterbeordnung!C51</f>
        <v>98251.521772009102</v>
      </c>
      <c r="C57" s="18">
        <f t="shared" si="13"/>
        <v>0.4267687533313323</v>
      </c>
      <c r="D57" s="17">
        <f t="shared" si="14"/>
        <v>41930.679459546576</v>
      </c>
      <c r="E57" s="17">
        <f>SUM(D57:$D$136)</f>
        <v>1147220.9422129339</v>
      </c>
      <c r="F57" s="19">
        <f t="shared" si="15"/>
        <v>27.359941622690307</v>
      </c>
      <c r="G57" s="5"/>
      <c r="H57" s="17">
        <f>Absterbeordnung!C51</f>
        <v>98251.521772009102</v>
      </c>
      <c r="I57" s="18">
        <f t="shared" si="16"/>
        <v>0.4267687533313323</v>
      </c>
      <c r="J57" s="17">
        <f t="shared" si="17"/>
        <v>41930.679459546576</v>
      </c>
      <c r="K57" s="17">
        <f>SUM($J57:J$136)</f>
        <v>1147220.9422129339</v>
      </c>
      <c r="L57" s="19">
        <f t="shared" si="18"/>
        <v>27.359941622690307</v>
      </c>
      <c r="N57" s="6">
        <v>43</v>
      </c>
      <c r="O57" s="6">
        <f t="shared" si="12"/>
        <v>43</v>
      </c>
      <c r="P57" s="20">
        <f t="shared" si="7"/>
        <v>98251.521772009102</v>
      </c>
      <c r="Q57" s="20">
        <f t="shared" si="8"/>
        <v>98251.521772009102</v>
      </c>
      <c r="R57" s="5">
        <f t="shared" si="9"/>
        <v>98251.521772009102</v>
      </c>
      <c r="S57" s="5">
        <f t="shared" si="19"/>
        <v>4119753065.8347754</v>
      </c>
      <c r="T57" s="20">
        <f>SUM(S57:$S$127)</f>
        <v>100671190511.14661</v>
      </c>
      <c r="U57" s="6">
        <f t="shared" si="20"/>
        <v>24.436219574909849</v>
      </c>
    </row>
    <row r="58" spans="1:21" x14ac:dyDescent="0.2">
      <c r="A58" s="21">
        <v>44</v>
      </c>
      <c r="B58" s="17">
        <f>Absterbeordnung!C52</f>
        <v>98123.989324363647</v>
      </c>
      <c r="C58" s="18">
        <f t="shared" si="13"/>
        <v>0.41840073856012966</v>
      </c>
      <c r="D58" s="17">
        <f t="shared" si="14"/>
        <v>41055.149603780032</v>
      </c>
      <c r="E58" s="17">
        <f>SUM(D58:$D$136)</f>
        <v>1105290.2627533874</v>
      </c>
      <c r="F58" s="19">
        <f t="shared" si="15"/>
        <v>26.922085863051418</v>
      </c>
      <c r="G58" s="5"/>
      <c r="H58" s="17">
        <f>Absterbeordnung!C52</f>
        <v>98123.989324363647</v>
      </c>
      <c r="I58" s="18">
        <f t="shared" si="16"/>
        <v>0.41840073856012966</v>
      </c>
      <c r="J58" s="17">
        <f t="shared" si="17"/>
        <v>41055.149603780032</v>
      </c>
      <c r="K58" s="17">
        <f>SUM($J58:J$136)</f>
        <v>1105290.2627533874</v>
      </c>
      <c r="L58" s="19">
        <f t="shared" si="18"/>
        <v>26.922085863051418</v>
      </c>
      <c r="N58" s="6">
        <v>44</v>
      </c>
      <c r="O58" s="6">
        <f t="shared" si="12"/>
        <v>44</v>
      </c>
      <c r="P58" s="20">
        <f t="shared" si="7"/>
        <v>98123.989324363647</v>
      </c>
      <c r="Q58" s="20">
        <f t="shared" si="8"/>
        <v>98123.989324363647</v>
      </c>
      <c r="R58" s="5">
        <f t="shared" si="9"/>
        <v>98123.989324363647</v>
      </c>
      <c r="S58" s="5">
        <f t="shared" si="19"/>
        <v>4028495061.4314642</v>
      </c>
      <c r="T58" s="20">
        <f>SUM(S58:$S$127)</f>
        <v>96551437445.311829</v>
      </c>
      <c r="U58" s="6">
        <f t="shared" si="20"/>
        <v>23.967123199352702</v>
      </c>
    </row>
    <row r="59" spans="1:21" x14ac:dyDescent="0.2">
      <c r="A59" s="21">
        <v>45</v>
      </c>
      <c r="B59" s="17">
        <f>Absterbeordnung!C53</f>
        <v>97987.399935846464</v>
      </c>
      <c r="C59" s="18">
        <f t="shared" si="13"/>
        <v>0.41019680250993107</v>
      </c>
      <c r="D59" s="17">
        <f t="shared" si="14"/>
        <v>40194.118139946047</v>
      </c>
      <c r="E59" s="17">
        <f>SUM(D59:$D$136)</f>
        <v>1064235.1131496076</v>
      </c>
      <c r="F59" s="19">
        <f t="shared" si="15"/>
        <v>26.47738431389892</v>
      </c>
      <c r="G59" s="5"/>
      <c r="H59" s="17">
        <f>Absterbeordnung!C53</f>
        <v>97987.399935846464</v>
      </c>
      <c r="I59" s="18">
        <f t="shared" si="16"/>
        <v>0.41019680250993107</v>
      </c>
      <c r="J59" s="17">
        <f t="shared" si="17"/>
        <v>40194.118139946047</v>
      </c>
      <c r="K59" s="17">
        <f>SUM($J59:J$136)</f>
        <v>1064235.1131496076</v>
      </c>
      <c r="L59" s="19">
        <f t="shared" si="18"/>
        <v>26.47738431389892</v>
      </c>
      <c r="N59" s="6">
        <v>45</v>
      </c>
      <c r="O59" s="6">
        <f t="shared" si="12"/>
        <v>45</v>
      </c>
      <c r="P59" s="20">
        <f t="shared" si="7"/>
        <v>97987.399935846464</v>
      </c>
      <c r="Q59" s="20">
        <f t="shared" si="8"/>
        <v>97987.399935846464</v>
      </c>
      <c r="R59" s="5">
        <f t="shared" si="9"/>
        <v>97987.399935846464</v>
      </c>
      <c r="S59" s="5">
        <f t="shared" si="19"/>
        <v>3938517129.2475538</v>
      </c>
      <c r="T59" s="20">
        <f>SUM(S59:$S$127)</f>
        <v>92522942383.880371</v>
      </c>
      <c r="U59" s="6">
        <f t="shared" si="20"/>
        <v>23.491821756163517</v>
      </c>
    </row>
    <row r="60" spans="1:21" x14ac:dyDescent="0.2">
      <c r="A60" s="21">
        <v>46</v>
      </c>
      <c r="B60" s="17">
        <f>Absterbeordnung!C54</f>
        <v>97831.991015515363</v>
      </c>
      <c r="C60" s="18">
        <f t="shared" si="13"/>
        <v>0.40215372795091275</v>
      </c>
      <c r="D60" s="17">
        <f t="shared" si="14"/>
        <v>39343.49989974971</v>
      </c>
      <c r="E60" s="17">
        <f>SUM(D60:$D$136)</f>
        <v>1024040.995009661</v>
      </c>
      <c r="F60" s="19">
        <f t="shared" si="15"/>
        <v>26.028212986109441</v>
      </c>
      <c r="G60" s="5"/>
      <c r="H60" s="17">
        <f>Absterbeordnung!C54</f>
        <v>97831.991015515363</v>
      </c>
      <c r="I60" s="18">
        <f t="shared" si="16"/>
        <v>0.40215372795091275</v>
      </c>
      <c r="J60" s="17">
        <f t="shared" si="17"/>
        <v>39343.49989974971</v>
      </c>
      <c r="K60" s="17">
        <f>SUM($J60:J$136)</f>
        <v>1024040.995009661</v>
      </c>
      <c r="L60" s="19">
        <f t="shared" si="18"/>
        <v>26.028212986109441</v>
      </c>
      <c r="N60" s="6">
        <v>46</v>
      </c>
      <c r="O60" s="6">
        <f t="shared" si="12"/>
        <v>46</v>
      </c>
      <c r="P60" s="20">
        <f t="shared" si="7"/>
        <v>97831.991015515363</v>
      </c>
      <c r="Q60" s="20">
        <f t="shared" si="8"/>
        <v>97831.991015515363</v>
      </c>
      <c r="R60" s="5">
        <f t="shared" si="9"/>
        <v>97831.991015515363</v>
      </c>
      <c r="S60" s="5">
        <f t="shared" si="19"/>
        <v>3849052928.7112432</v>
      </c>
      <c r="T60" s="20">
        <f>SUM(S60:$S$127)</f>
        <v>88584425254.632812</v>
      </c>
      <c r="U60" s="6">
        <f t="shared" si="20"/>
        <v>23.014603045298482</v>
      </c>
    </row>
    <row r="61" spans="1:21" x14ac:dyDescent="0.2">
      <c r="A61" s="21">
        <v>47</v>
      </c>
      <c r="B61" s="17">
        <f>Absterbeordnung!C55</f>
        <v>97656.28662681728</v>
      </c>
      <c r="C61" s="18">
        <f t="shared" si="13"/>
        <v>0.39426836073618909</v>
      </c>
      <c r="D61" s="17">
        <f t="shared" si="14"/>
        <v>38502.784043938671</v>
      </c>
      <c r="E61" s="17">
        <f>SUM(D61:$D$136)</f>
        <v>984697.49510991131</v>
      </c>
      <c r="F61" s="19">
        <f t="shared" si="15"/>
        <v>25.574708934974485</v>
      </c>
      <c r="G61" s="5"/>
      <c r="H61" s="17">
        <f>Absterbeordnung!C55</f>
        <v>97656.28662681728</v>
      </c>
      <c r="I61" s="18">
        <f t="shared" si="16"/>
        <v>0.39426836073618909</v>
      </c>
      <c r="J61" s="17">
        <f t="shared" si="17"/>
        <v>38502.784043938671</v>
      </c>
      <c r="K61" s="17">
        <f>SUM($J61:J$136)</f>
        <v>984697.49510991131</v>
      </c>
      <c r="L61" s="19">
        <f t="shared" si="18"/>
        <v>25.574708934974485</v>
      </c>
      <c r="N61" s="6">
        <v>47</v>
      </c>
      <c r="O61" s="6">
        <f t="shared" si="12"/>
        <v>47</v>
      </c>
      <c r="P61" s="20">
        <f t="shared" si="7"/>
        <v>97656.28662681728</v>
      </c>
      <c r="Q61" s="20">
        <f t="shared" si="8"/>
        <v>97656.28662681728</v>
      </c>
      <c r="R61" s="5">
        <f t="shared" si="9"/>
        <v>97656.28662681728</v>
      </c>
      <c r="S61" s="5">
        <f t="shared" si="19"/>
        <v>3760038914.5253224</v>
      </c>
      <c r="T61" s="20">
        <f>SUM(S61:$S$127)</f>
        <v>84735372325.92157</v>
      </c>
      <c r="U61" s="6">
        <f t="shared" si="20"/>
        <v>22.535770041789259</v>
      </c>
    </row>
    <row r="62" spans="1:21" x14ac:dyDescent="0.2">
      <c r="A62" s="21">
        <v>48</v>
      </c>
      <c r="B62" s="17">
        <f>Absterbeordnung!C56</f>
        <v>97466.379715243223</v>
      </c>
      <c r="C62" s="18">
        <f t="shared" si="13"/>
        <v>0.38653760856489122</v>
      </c>
      <c r="D62" s="17">
        <f t="shared" si="14"/>
        <v>37674.421330607736</v>
      </c>
      <c r="E62" s="17">
        <f>SUM(D62:$D$136)</f>
        <v>946194.71106597269</v>
      </c>
      <c r="F62" s="19">
        <f t="shared" si="15"/>
        <v>25.115042982684329</v>
      </c>
      <c r="G62" s="5"/>
      <c r="H62" s="17">
        <f>Absterbeordnung!C56</f>
        <v>97466.379715243223</v>
      </c>
      <c r="I62" s="18">
        <f t="shared" si="16"/>
        <v>0.38653760856489122</v>
      </c>
      <c r="J62" s="17">
        <f t="shared" si="17"/>
        <v>37674.421330607736</v>
      </c>
      <c r="K62" s="17">
        <f>SUM($J62:J$136)</f>
        <v>946194.71106597269</v>
      </c>
      <c r="L62" s="19">
        <f t="shared" si="18"/>
        <v>25.115042982684329</v>
      </c>
      <c r="N62" s="6">
        <v>48</v>
      </c>
      <c r="O62" s="6">
        <f t="shared" si="12"/>
        <v>48</v>
      </c>
      <c r="P62" s="20">
        <f t="shared" si="7"/>
        <v>97466.379715243223</v>
      </c>
      <c r="Q62" s="20">
        <f t="shared" si="8"/>
        <v>97466.379715243223</v>
      </c>
      <c r="R62" s="5">
        <f t="shared" si="9"/>
        <v>97466.379715243223</v>
      </c>
      <c r="S62" s="5">
        <f t="shared" si="19"/>
        <v>3671989454.9610729</v>
      </c>
      <c r="T62" s="20">
        <f>SUM(S62:$S$127)</f>
        <v>80975333411.396255</v>
      </c>
      <c r="U62" s="6">
        <f t="shared" si="20"/>
        <v>22.05216937701001</v>
      </c>
    </row>
    <row r="63" spans="1:21" x14ac:dyDescent="0.2">
      <c r="A63" s="21">
        <v>49</v>
      </c>
      <c r="B63" s="17">
        <f>Absterbeordnung!C57</f>
        <v>97259.757340050244</v>
      </c>
      <c r="C63" s="18">
        <f t="shared" si="13"/>
        <v>0.37895843976950117</v>
      </c>
      <c r="D63" s="17">
        <f t="shared" si="14"/>
        <v>36857.405893945732</v>
      </c>
      <c r="E63" s="17">
        <f>SUM(D63:$D$136)</f>
        <v>908520.28973536496</v>
      </c>
      <c r="F63" s="19">
        <f t="shared" si="15"/>
        <v>24.64959938715058</v>
      </c>
      <c r="G63" s="5"/>
      <c r="H63" s="17">
        <f>Absterbeordnung!C57</f>
        <v>97259.757340050244</v>
      </c>
      <c r="I63" s="18">
        <f t="shared" si="16"/>
        <v>0.37895843976950117</v>
      </c>
      <c r="J63" s="17">
        <f t="shared" si="17"/>
        <v>36857.405893945732</v>
      </c>
      <c r="K63" s="17">
        <f>SUM($J63:J$136)</f>
        <v>908520.28973536496</v>
      </c>
      <c r="L63" s="19">
        <f t="shared" si="18"/>
        <v>24.64959938715058</v>
      </c>
      <c r="N63" s="6">
        <v>49</v>
      </c>
      <c r="O63" s="6">
        <f t="shared" si="12"/>
        <v>49</v>
      </c>
      <c r="P63" s="20">
        <f t="shared" si="7"/>
        <v>97259.757340050244</v>
      </c>
      <c r="Q63" s="20">
        <f t="shared" si="8"/>
        <v>97259.757340050244</v>
      </c>
      <c r="R63" s="5">
        <f t="shared" si="9"/>
        <v>97259.757340050244</v>
      </c>
      <c r="S63" s="5">
        <f t="shared" si="19"/>
        <v>3584742353.4288993</v>
      </c>
      <c r="T63" s="20">
        <f>SUM(S63:$S$127)</f>
        <v>77303343956.435196</v>
      </c>
      <c r="U63" s="6">
        <f t="shared" si="20"/>
        <v>21.564546719094761</v>
      </c>
    </row>
    <row r="64" spans="1:21" x14ac:dyDescent="0.2">
      <c r="A64" s="21">
        <v>50</v>
      </c>
      <c r="B64" s="17">
        <f>Absterbeordnung!C58</f>
        <v>97025.680150150991</v>
      </c>
      <c r="C64" s="18">
        <f t="shared" si="13"/>
        <v>0.37152788212696192</v>
      </c>
      <c r="D64" s="17">
        <f t="shared" si="14"/>
        <v>36047.745458113604</v>
      </c>
      <c r="E64" s="17">
        <f>SUM(D64:$D$136)</f>
        <v>871662.88384141924</v>
      </c>
      <c r="F64" s="19">
        <f t="shared" si="15"/>
        <v>24.180787806945244</v>
      </c>
      <c r="G64" s="5"/>
      <c r="H64" s="17">
        <f>Absterbeordnung!C58</f>
        <v>97025.680150150991</v>
      </c>
      <c r="I64" s="18">
        <f t="shared" si="16"/>
        <v>0.37152788212696192</v>
      </c>
      <c r="J64" s="17">
        <f t="shared" si="17"/>
        <v>36047.745458113604</v>
      </c>
      <c r="K64" s="17">
        <f>SUM($J64:J$136)</f>
        <v>871662.88384141924</v>
      </c>
      <c r="L64" s="19">
        <f t="shared" si="18"/>
        <v>24.180787806945244</v>
      </c>
      <c r="N64" s="6">
        <v>50</v>
      </c>
      <c r="O64" s="6">
        <f t="shared" si="12"/>
        <v>50</v>
      </c>
      <c r="P64" s="20">
        <f t="shared" si="7"/>
        <v>97025.680150150991</v>
      </c>
      <c r="Q64" s="20">
        <f t="shared" si="8"/>
        <v>97025.680150150991</v>
      </c>
      <c r="R64" s="5">
        <f t="shared" si="9"/>
        <v>97025.680150150991</v>
      </c>
      <c r="S64" s="5">
        <f t="shared" si="19"/>
        <v>3497557020.9529886</v>
      </c>
      <c r="T64" s="20">
        <f>SUM(S64:$S$127)</f>
        <v>73718601603.006302</v>
      </c>
      <c r="U64" s="6">
        <f t="shared" si="20"/>
        <v>21.077169338877567</v>
      </c>
    </row>
    <row r="65" spans="1:21" x14ac:dyDescent="0.2">
      <c r="A65" s="21">
        <v>51</v>
      </c>
      <c r="B65" s="17">
        <f>Absterbeordnung!C59</f>
        <v>96780.532236460451</v>
      </c>
      <c r="C65" s="18">
        <f t="shared" si="13"/>
        <v>0.36424302169309997</v>
      </c>
      <c r="D65" s="17">
        <f t="shared" si="14"/>
        <v>35251.633502874822</v>
      </c>
      <c r="E65" s="17">
        <f>SUM(D65:$D$136)</f>
        <v>835615.13838330563</v>
      </c>
      <c r="F65" s="19">
        <f t="shared" si="15"/>
        <v>23.704295527614629</v>
      </c>
      <c r="G65" s="5"/>
      <c r="H65" s="17">
        <f>Absterbeordnung!C59</f>
        <v>96780.532236460451</v>
      </c>
      <c r="I65" s="18">
        <f t="shared" si="16"/>
        <v>0.36424302169309997</v>
      </c>
      <c r="J65" s="17">
        <f t="shared" si="17"/>
        <v>35251.633502874822</v>
      </c>
      <c r="K65" s="17">
        <f>SUM($J65:J$136)</f>
        <v>835615.13838330563</v>
      </c>
      <c r="L65" s="19">
        <f t="shared" si="18"/>
        <v>23.704295527614629</v>
      </c>
      <c r="N65" s="6">
        <v>51</v>
      </c>
      <c r="O65" s="6">
        <f t="shared" si="12"/>
        <v>51</v>
      </c>
      <c r="P65" s="20">
        <f t="shared" si="7"/>
        <v>96780.532236460451</v>
      </c>
      <c r="Q65" s="20">
        <f t="shared" si="8"/>
        <v>96780.532236460451</v>
      </c>
      <c r="R65" s="5">
        <f t="shared" si="9"/>
        <v>96780.532236460451</v>
      </c>
      <c r="S65" s="5">
        <f t="shared" si="19"/>
        <v>3411671852.6128664</v>
      </c>
      <c r="T65" s="20">
        <f>SUM(S65:$S$127)</f>
        <v>70221044582.053314</v>
      </c>
      <c r="U65" s="6">
        <f t="shared" si="20"/>
        <v>20.582590476359488</v>
      </c>
    </row>
    <row r="66" spans="1:21" x14ac:dyDescent="0.2">
      <c r="A66" s="21">
        <v>52</v>
      </c>
      <c r="B66" s="17">
        <f>Absterbeordnung!C60</f>
        <v>96511.749262097859</v>
      </c>
      <c r="C66" s="18">
        <f t="shared" si="13"/>
        <v>0.35710100165990188</v>
      </c>
      <c r="D66" s="17">
        <f t="shared" si="14"/>
        <v>34464.442333444444</v>
      </c>
      <c r="E66" s="17">
        <f>SUM(D66:$D$136)</f>
        <v>800363.50488043076</v>
      </c>
      <c r="F66" s="19">
        <f t="shared" si="15"/>
        <v>23.222876991215799</v>
      </c>
      <c r="G66" s="5"/>
      <c r="H66" s="17">
        <f>Absterbeordnung!C60</f>
        <v>96511.749262097859</v>
      </c>
      <c r="I66" s="18">
        <f t="shared" si="16"/>
        <v>0.35710100165990188</v>
      </c>
      <c r="J66" s="17">
        <f t="shared" si="17"/>
        <v>34464.442333444444</v>
      </c>
      <c r="K66" s="17">
        <f>SUM($J66:J$136)</f>
        <v>800363.50488043076</v>
      </c>
      <c r="L66" s="19">
        <f t="shared" si="18"/>
        <v>23.222876991215799</v>
      </c>
      <c r="N66" s="6">
        <v>52</v>
      </c>
      <c r="O66" s="6">
        <f t="shared" si="12"/>
        <v>52</v>
      </c>
      <c r="P66" s="20">
        <f t="shared" si="7"/>
        <v>96511.749262097859</v>
      </c>
      <c r="Q66" s="20">
        <f t="shared" si="8"/>
        <v>96511.749262097859</v>
      </c>
      <c r="R66" s="5">
        <f t="shared" si="9"/>
        <v>96511.749262097859</v>
      </c>
      <c r="S66" s="5">
        <f t="shared" si="19"/>
        <v>3326223616.9434209</v>
      </c>
      <c r="T66" s="20">
        <f>SUM(S66:$S$127)</f>
        <v>66809372729.44043</v>
      </c>
      <c r="U66" s="6">
        <f t="shared" si="20"/>
        <v>20.08565280732202</v>
      </c>
    </row>
    <row r="67" spans="1:21" x14ac:dyDescent="0.2">
      <c r="A67" s="21">
        <v>53</v>
      </c>
      <c r="B67" s="17">
        <f>Absterbeordnung!C61</f>
        <v>96219.974415323086</v>
      </c>
      <c r="C67" s="18">
        <f t="shared" si="13"/>
        <v>0.35009902123519798</v>
      </c>
      <c r="D67" s="17">
        <f t="shared" si="14"/>
        <v>33686.518866080405</v>
      </c>
      <c r="E67" s="17">
        <f>SUM(D67:$D$136)</f>
        <v>765899.06254698639</v>
      </c>
      <c r="F67" s="19">
        <f t="shared" si="15"/>
        <v>22.736070342910519</v>
      </c>
      <c r="G67" s="5"/>
      <c r="H67" s="17">
        <f>Absterbeordnung!C61</f>
        <v>96219.974415323086</v>
      </c>
      <c r="I67" s="18">
        <f t="shared" si="16"/>
        <v>0.35009902123519798</v>
      </c>
      <c r="J67" s="17">
        <f t="shared" si="17"/>
        <v>33686.518866080405</v>
      </c>
      <c r="K67" s="17">
        <f>SUM($J67:J$136)</f>
        <v>765899.06254698639</v>
      </c>
      <c r="L67" s="19">
        <f t="shared" si="18"/>
        <v>22.736070342910519</v>
      </c>
      <c r="N67" s="6">
        <v>53</v>
      </c>
      <c r="O67" s="6">
        <f t="shared" si="12"/>
        <v>53</v>
      </c>
      <c r="P67" s="20">
        <f t="shared" si="7"/>
        <v>96219.974415323086</v>
      </c>
      <c r="Q67" s="20">
        <f t="shared" si="8"/>
        <v>96219.974415323086</v>
      </c>
      <c r="R67" s="5">
        <f t="shared" si="9"/>
        <v>96219.974415323086</v>
      </c>
      <c r="S67" s="5">
        <f t="shared" si="19"/>
        <v>3241315983.435555</v>
      </c>
      <c r="T67" s="20">
        <f>SUM(S67:$S$127)</f>
        <v>63483149112.497009</v>
      </c>
      <c r="U67" s="6">
        <f t="shared" si="20"/>
        <v>19.585609498401809</v>
      </c>
    </row>
    <row r="68" spans="1:21" x14ac:dyDescent="0.2">
      <c r="A68" s="21">
        <v>54</v>
      </c>
      <c r="B68" s="17">
        <f>Absterbeordnung!C62</f>
        <v>95916.15576467941</v>
      </c>
      <c r="C68" s="18">
        <f t="shared" si="13"/>
        <v>0.34323433454431168</v>
      </c>
      <c r="D68" s="17">
        <f t="shared" si="14"/>
        <v>32921.71789593828</v>
      </c>
      <c r="E68" s="17">
        <f>SUM(D68:$D$136)</f>
        <v>732212.54368090595</v>
      </c>
      <c r="F68" s="19">
        <f t="shared" si="15"/>
        <v>22.241018709757025</v>
      </c>
      <c r="G68" s="5"/>
      <c r="H68" s="17">
        <f>Absterbeordnung!C62</f>
        <v>95916.15576467941</v>
      </c>
      <c r="I68" s="18">
        <f t="shared" si="16"/>
        <v>0.34323433454431168</v>
      </c>
      <c r="J68" s="17">
        <f t="shared" si="17"/>
        <v>32921.71789593828</v>
      </c>
      <c r="K68" s="17">
        <f>SUM($J68:J$136)</f>
        <v>732212.54368090595</v>
      </c>
      <c r="L68" s="19">
        <f t="shared" si="18"/>
        <v>22.241018709757025</v>
      </c>
      <c r="N68" s="6">
        <v>54</v>
      </c>
      <c r="O68" s="6">
        <f t="shared" si="12"/>
        <v>54</v>
      </c>
      <c r="P68" s="20">
        <f t="shared" si="7"/>
        <v>95916.15576467941</v>
      </c>
      <c r="Q68" s="20">
        <f t="shared" si="8"/>
        <v>95916.15576467941</v>
      </c>
      <c r="R68" s="5">
        <f t="shared" si="9"/>
        <v>95916.15576467941</v>
      </c>
      <c r="S68" s="5">
        <f t="shared" si="19"/>
        <v>3157724621.7476501</v>
      </c>
      <c r="T68" s="20">
        <f>SUM(S68:$S$127)</f>
        <v>60241833129.061462</v>
      </c>
      <c r="U68" s="6">
        <f t="shared" si="20"/>
        <v>19.077608197424283</v>
      </c>
    </row>
    <row r="69" spans="1:21" x14ac:dyDescent="0.2">
      <c r="A69" s="21">
        <v>55</v>
      </c>
      <c r="B69" s="17">
        <f>Absterbeordnung!C63</f>
        <v>95582.536302874068</v>
      </c>
      <c r="C69" s="18">
        <f t="shared" si="13"/>
        <v>0.33650424955324687</v>
      </c>
      <c r="D69" s="17">
        <f t="shared" si="14"/>
        <v>32163.929648994614</v>
      </c>
      <c r="E69" s="17">
        <f>SUM(D69:$D$136)</f>
        <v>699290.82578496763</v>
      </c>
      <c r="F69" s="19">
        <f t="shared" si="15"/>
        <v>21.741461115489855</v>
      </c>
      <c r="G69" s="5"/>
      <c r="H69" s="17">
        <f>Absterbeordnung!C63</f>
        <v>95582.536302874068</v>
      </c>
      <c r="I69" s="18">
        <f t="shared" si="16"/>
        <v>0.33650424955324687</v>
      </c>
      <c r="J69" s="17">
        <f t="shared" si="17"/>
        <v>32163.929648994614</v>
      </c>
      <c r="K69" s="17">
        <f>SUM($J69:J$136)</f>
        <v>699290.82578496763</v>
      </c>
      <c r="L69" s="19">
        <f t="shared" si="18"/>
        <v>21.741461115489855</v>
      </c>
      <c r="N69" s="6">
        <v>55</v>
      </c>
      <c r="O69" s="6">
        <f t="shared" si="12"/>
        <v>55</v>
      </c>
      <c r="P69" s="20">
        <f t="shared" si="7"/>
        <v>95582.536302874068</v>
      </c>
      <c r="Q69" s="20">
        <f t="shared" si="8"/>
        <v>95582.536302874068</v>
      </c>
      <c r="R69" s="5">
        <f t="shared" si="9"/>
        <v>95582.536302874068</v>
      </c>
      <c r="S69" s="5">
        <f t="shared" si="19"/>
        <v>3074309973.3181152</v>
      </c>
      <c r="T69" s="20">
        <f>SUM(S69:$S$127)</f>
        <v>57084108507.313812</v>
      </c>
      <c r="U69" s="6">
        <f t="shared" si="20"/>
        <v>18.568104388544366</v>
      </c>
    </row>
    <row r="70" spans="1:21" x14ac:dyDescent="0.2">
      <c r="A70" s="21">
        <v>56</v>
      </c>
      <c r="B70" s="17">
        <f>Absterbeordnung!C64</f>
        <v>95220.578703845764</v>
      </c>
      <c r="C70" s="18">
        <f t="shared" si="13"/>
        <v>0.3299061270129871</v>
      </c>
      <c r="D70" s="17">
        <f t="shared" si="14"/>
        <v>31413.852332121074</v>
      </c>
      <c r="E70" s="17">
        <f>SUM(D70:$D$136)</f>
        <v>667126.89613597316</v>
      </c>
      <c r="F70" s="19">
        <f t="shared" si="15"/>
        <v>21.236710769593426</v>
      </c>
      <c r="G70" s="5"/>
      <c r="H70" s="17">
        <f>Absterbeordnung!C64</f>
        <v>95220.578703845764</v>
      </c>
      <c r="I70" s="18">
        <f t="shared" si="16"/>
        <v>0.3299061270129871</v>
      </c>
      <c r="J70" s="17">
        <f t="shared" si="17"/>
        <v>31413.852332121074</v>
      </c>
      <c r="K70" s="17">
        <f>SUM($J70:J$136)</f>
        <v>667126.89613597316</v>
      </c>
      <c r="L70" s="19">
        <f t="shared" si="18"/>
        <v>21.236710769593426</v>
      </c>
      <c r="N70" s="6">
        <v>56</v>
      </c>
      <c r="O70" s="6">
        <f t="shared" si="12"/>
        <v>56</v>
      </c>
      <c r="P70" s="20">
        <f t="shared" si="7"/>
        <v>95220.578703845764</v>
      </c>
      <c r="Q70" s="20">
        <f t="shared" si="8"/>
        <v>95220.578703845764</v>
      </c>
      <c r="R70" s="5">
        <f t="shared" si="9"/>
        <v>95220.578703845764</v>
      </c>
      <c r="S70" s="5">
        <f t="shared" si="19"/>
        <v>2991245198.3817239</v>
      </c>
      <c r="T70" s="20">
        <f>SUM(S70:$S$127)</f>
        <v>54009798533.995682</v>
      </c>
      <c r="U70" s="6">
        <f t="shared" si="20"/>
        <v>18.055958288947764</v>
      </c>
    </row>
    <row r="71" spans="1:21" x14ac:dyDescent="0.2">
      <c r="A71" s="21">
        <v>57</v>
      </c>
      <c r="B71" s="17">
        <f>Absterbeordnung!C65</f>
        <v>94838.294680946419</v>
      </c>
      <c r="C71" s="18">
        <f t="shared" si="13"/>
        <v>0.32343737942449713</v>
      </c>
      <c r="D71" s="17">
        <f t="shared" si="14"/>
        <v>30674.249500693535</v>
      </c>
      <c r="E71" s="17">
        <f>SUM(D71:$D$136)</f>
        <v>635713.04380385205</v>
      </c>
      <c r="F71" s="19">
        <f t="shared" si="15"/>
        <v>20.724648659765215</v>
      </c>
      <c r="G71" s="5"/>
      <c r="H71" s="17">
        <f>Absterbeordnung!C65</f>
        <v>94838.294680946419</v>
      </c>
      <c r="I71" s="18">
        <f t="shared" si="16"/>
        <v>0.32343737942449713</v>
      </c>
      <c r="J71" s="17">
        <f t="shared" si="17"/>
        <v>30674.249500693535</v>
      </c>
      <c r="K71" s="17">
        <f>SUM($J71:J$136)</f>
        <v>635713.04380385205</v>
      </c>
      <c r="L71" s="19">
        <f t="shared" si="18"/>
        <v>20.724648659765215</v>
      </c>
      <c r="N71" s="6">
        <v>57</v>
      </c>
      <c r="O71" s="6">
        <f t="shared" si="12"/>
        <v>57</v>
      </c>
      <c r="P71" s="20">
        <f t="shared" si="7"/>
        <v>94838.294680946419</v>
      </c>
      <c r="Q71" s="20">
        <f t="shared" si="8"/>
        <v>94838.294680946419</v>
      </c>
      <c r="R71" s="5">
        <f t="shared" si="9"/>
        <v>94838.294680946419</v>
      </c>
      <c r="S71" s="5">
        <f t="shared" si="19"/>
        <v>2909093513.2636471</v>
      </c>
      <c r="T71" s="20">
        <f>SUM(S71:$S$127)</f>
        <v>51018553335.613968</v>
      </c>
      <c r="U71" s="6">
        <f t="shared" si="20"/>
        <v>17.537612009720991</v>
      </c>
    </row>
    <row r="72" spans="1:21" x14ac:dyDescent="0.2">
      <c r="A72" s="21">
        <v>58</v>
      </c>
      <c r="B72" s="17">
        <f>Absterbeordnung!C66</f>
        <v>94415.023191182947</v>
      </c>
      <c r="C72" s="18">
        <f t="shared" si="13"/>
        <v>0.31709547002401678</v>
      </c>
      <c r="D72" s="17">
        <f t="shared" si="14"/>
        <v>29938.576156136602</v>
      </c>
      <c r="E72" s="17">
        <f>SUM(D72:$D$136)</f>
        <v>605038.79430315853</v>
      </c>
      <c r="F72" s="19">
        <f t="shared" si="15"/>
        <v>20.209337650118737</v>
      </c>
      <c r="G72" s="5"/>
      <c r="H72" s="17">
        <f>Absterbeordnung!C66</f>
        <v>94415.023191182947</v>
      </c>
      <c r="I72" s="18">
        <f t="shared" si="16"/>
        <v>0.31709547002401678</v>
      </c>
      <c r="J72" s="17">
        <f t="shared" si="17"/>
        <v>29938.576156136602</v>
      </c>
      <c r="K72" s="17">
        <f>SUM($J72:J$136)</f>
        <v>605038.79430315853</v>
      </c>
      <c r="L72" s="19">
        <f t="shared" si="18"/>
        <v>20.209337650118737</v>
      </c>
      <c r="N72" s="6">
        <v>58</v>
      </c>
      <c r="O72" s="6">
        <f t="shared" si="12"/>
        <v>58</v>
      </c>
      <c r="P72" s="20">
        <f t="shared" si="7"/>
        <v>94415.023191182947</v>
      </c>
      <c r="Q72" s="20">
        <f t="shared" si="8"/>
        <v>94415.023191182947</v>
      </c>
      <c r="R72" s="5">
        <f t="shared" si="9"/>
        <v>94415.023191182947</v>
      </c>
      <c r="S72" s="5">
        <f t="shared" si="19"/>
        <v>2826651362.0926342</v>
      </c>
      <c r="T72" s="20">
        <f>SUM(S72:$S$127)</f>
        <v>48109459822.350319</v>
      </c>
      <c r="U72" s="6">
        <f t="shared" si="20"/>
        <v>17.019948221252793</v>
      </c>
    </row>
    <row r="73" spans="1:21" x14ac:dyDescent="0.2">
      <c r="A73" s="21">
        <v>59</v>
      </c>
      <c r="B73" s="17">
        <f>Absterbeordnung!C67</f>
        <v>93960.355283451427</v>
      </c>
      <c r="C73" s="18">
        <f t="shared" si="13"/>
        <v>0.3108779117882518</v>
      </c>
      <c r="D73" s="17">
        <f t="shared" si="14"/>
        <v>29210.199041401611</v>
      </c>
      <c r="E73" s="17">
        <f>SUM(D73:$D$136)</f>
        <v>575100.21814702183</v>
      </c>
      <c r="F73" s="19">
        <f t="shared" si="15"/>
        <v>19.688336164087517</v>
      </c>
      <c r="G73" s="5"/>
      <c r="H73" s="17">
        <f>Absterbeordnung!C67</f>
        <v>93960.355283451427</v>
      </c>
      <c r="I73" s="18">
        <f t="shared" si="16"/>
        <v>0.3108779117882518</v>
      </c>
      <c r="J73" s="17">
        <f t="shared" si="17"/>
        <v>29210.199041401611</v>
      </c>
      <c r="K73" s="17">
        <f>SUM($J73:J$136)</f>
        <v>575100.21814702183</v>
      </c>
      <c r="L73" s="19">
        <f t="shared" si="18"/>
        <v>19.688336164087517</v>
      </c>
      <c r="N73" s="6">
        <v>59</v>
      </c>
      <c r="O73" s="6">
        <f t="shared" si="12"/>
        <v>59</v>
      </c>
      <c r="P73" s="20">
        <f t="shared" si="7"/>
        <v>93960.355283451427</v>
      </c>
      <c r="Q73" s="20">
        <f t="shared" si="8"/>
        <v>93960.355283451427</v>
      </c>
      <c r="R73" s="5">
        <f t="shared" si="9"/>
        <v>93960.355283451427</v>
      </c>
      <c r="S73" s="5">
        <f t="shared" si="19"/>
        <v>2744600679.8304276</v>
      </c>
      <c r="T73" s="20">
        <f>SUM(S73:$S$127)</f>
        <v>45282808460.25769</v>
      </c>
      <c r="U73" s="6">
        <f t="shared" si="20"/>
        <v>16.498869505146171</v>
      </c>
    </row>
    <row r="74" spans="1:21" x14ac:dyDescent="0.2">
      <c r="A74" s="21">
        <v>60</v>
      </c>
      <c r="B74" s="17">
        <f>Absterbeordnung!C68</f>
        <v>93482.681300920041</v>
      </c>
      <c r="C74" s="18">
        <f t="shared" si="13"/>
        <v>0.30478226645907031</v>
      </c>
      <c r="D74" s="17">
        <f t="shared" si="14"/>
        <v>28491.86348156536</v>
      </c>
      <c r="E74" s="17">
        <f>SUM(D74:$D$136)</f>
        <v>545890.01910562022</v>
      </c>
      <c r="F74" s="19">
        <f t="shared" si="15"/>
        <v>19.159505641279615</v>
      </c>
      <c r="G74" s="5"/>
      <c r="H74" s="17">
        <f>Absterbeordnung!C68</f>
        <v>93482.681300920041</v>
      </c>
      <c r="I74" s="18">
        <f t="shared" si="16"/>
        <v>0.30478226645907031</v>
      </c>
      <c r="J74" s="17">
        <f t="shared" si="17"/>
        <v>28491.86348156536</v>
      </c>
      <c r="K74" s="17">
        <f>SUM($J74:J$136)</f>
        <v>545890.01910562022</v>
      </c>
      <c r="L74" s="19">
        <f t="shared" si="18"/>
        <v>19.159505641279615</v>
      </c>
      <c r="N74" s="6">
        <v>60</v>
      </c>
      <c r="O74" s="6">
        <f t="shared" si="12"/>
        <v>60</v>
      </c>
      <c r="P74" s="20">
        <f t="shared" si="7"/>
        <v>93482.681300920041</v>
      </c>
      <c r="Q74" s="20">
        <f t="shared" si="8"/>
        <v>93482.681300920041</v>
      </c>
      <c r="R74" s="5">
        <f t="shared" si="9"/>
        <v>93482.681300920041</v>
      </c>
      <c r="S74" s="5">
        <f t="shared" si="19"/>
        <v>2663495793.5164967</v>
      </c>
      <c r="T74" s="20">
        <f>SUM(S74:$S$127)</f>
        <v>42538207780.427261</v>
      </c>
      <c r="U74" s="6">
        <f t="shared" si="20"/>
        <v>15.970818457447583</v>
      </c>
    </row>
    <row r="75" spans="1:21" x14ac:dyDescent="0.2">
      <c r="A75" s="21">
        <v>61</v>
      </c>
      <c r="B75" s="17">
        <f>Absterbeordnung!C69</f>
        <v>92968.128978805311</v>
      </c>
      <c r="C75" s="18">
        <f t="shared" si="13"/>
        <v>0.29880614358732388</v>
      </c>
      <c r="D75" s="17">
        <f t="shared" si="14"/>
        <v>27779.448096685745</v>
      </c>
      <c r="E75" s="17">
        <f>SUM(D75:$D$136)</f>
        <v>517398.15562405513</v>
      </c>
      <c r="F75" s="19">
        <f t="shared" si="15"/>
        <v>18.625213640791657</v>
      </c>
      <c r="G75" s="5"/>
      <c r="H75" s="17">
        <f>Absterbeordnung!C69</f>
        <v>92968.128978805311</v>
      </c>
      <c r="I75" s="18">
        <f t="shared" si="16"/>
        <v>0.29880614358732388</v>
      </c>
      <c r="J75" s="17">
        <f t="shared" si="17"/>
        <v>27779.448096685745</v>
      </c>
      <c r="K75" s="17">
        <f>SUM($J75:J$136)</f>
        <v>517398.15562405513</v>
      </c>
      <c r="L75" s="19">
        <f t="shared" si="18"/>
        <v>18.625213640791657</v>
      </c>
      <c r="N75" s="6">
        <v>61</v>
      </c>
      <c r="O75" s="6">
        <f t="shared" si="12"/>
        <v>61</v>
      </c>
      <c r="P75" s="20">
        <f t="shared" si="7"/>
        <v>92968.128978805311</v>
      </c>
      <c r="Q75" s="20">
        <f t="shared" si="8"/>
        <v>92968.128978805311</v>
      </c>
      <c r="R75" s="5">
        <f t="shared" si="9"/>
        <v>92968.128978805311</v>
      </c>
      <c r="S75" s="5">
        <f t="shared" si="19"/>
        <v>2582603313.6127081</v>
      </c>
      <c r="T75" s="20">
        <f>SUM(S75:$S$127)</f>
        <v>39874711986.910751</v>
      </c>
      <c r="U75" s="6">
        <f t="shared" si="20"/>
        <v>15.439735470303992</v>
      </c>
    </row>
    <row r="76" spans="1:21" x14ac:dyDescent="0.2">
      <c r="A76" s="21">
        <v>62</v>
      </c>
      <c r="B76" s="17">
        <f>Absterbeordnung!C70</f>
        <v>92444.964697914038</v>
      </c>
      <c r="C76" s="18">
        <f t="shared" si="13"/>
        <v>0.29294719959541554</v>
      </c>
      <c r="D76" s="17">
        <f t="shared" si="14"/>
        <v>27081.493524950969</v>
      </c>
      <c r="E76" s="17">
        <f>SUM(D76:$D$136)</f>
        <v>489618.70752736944</v>
      </c>
      <c r="F76" s="19">
        <f t="shared" si="15"/>
        <v>18.079457363615099</v>
      </c>
      <c r="G76" s="5"/>
      <c r="H76" s="17">
        <f>Absterbeordnung!C70</f>
        <v>92444.964697914038</v>
      </c>
      <c r="I76" s="18">
        <f t="shared" si="16"/>
        <v>0.29294719959541554</v>
      </c>
      <c r="J76" s="17">
        <f t="shared" si="17"/>
        <v>27081.493524950969</v>
      </c>
      <c r="K76" s="17">
        <f>SUM($J76:J$136)</f>
        <v>489618.70752736944</v>
      </c>
      <c r="L76" s="19">
        <f t="shared" si="18"/>
        <v>18.079457363615099</v>
      </c>
      <c r="N76" s="6">
        <v>62</v>
      </c>
      <c r="O76" s="6">
        <f t="shared" si="12"/>
        <v>62</v>
      </c>
      <c r="P76" s="20">
        <f t="shared" si="7"/>
        <v>92444.964697914038</v>
      </c>
      <c r="Q76" s="20">
        <f t="shared" si="8"/>
        <v>92444.964697914038</v>
      </c>
      <c r="R76" s="5">
        <f t="shared" si="9"/>
        <v>92444.964697914038</v>
      </c>
      <c r="S76" s="5">
        <f t="shared" si="19"/>
        <v>2503547712.8808799</v>
      </c>
      <c r="T76" s="20">
        <f>SUM(S76:$S$127)</f>
        <v>37292108673.29805</v>
      </c>
      <c r="U76" s="6">
        <f t="shared" si="20"/>
        <v>14.895705195242838</v>
      </c>
    </row>
    <row r="77" spans="1:21" x14ac:dyDescent="0.2">
      <c r="A77" s="21">
        <v>63</v>
      </c>
      <c r="B77" s="17">
        <f>Absterbeordnung!C71</f>
        <v>91863.218169918662</v>
      </c>
      <c r="C77" s="18">
        <f t="shared" si="13"/>
        <v>0.28720313685825061</v>
      </c>
      <c r="D77" s="17">
        <f t="shared" si="14"/>
        <v>26383.404420294482</v>
      </c>
      <c r="E77" s="17">
        <f>SUM(D77:$D$136)</f>
        <v>462537.21400241851</v>
      </c>
      <c r="F77" s="19">
        <f t="shared" si="15"/>
        <v>17.531369592569654</v>
      </c>
      <c r="G77" s="5"/>
      <c r="H77" s="17">
        <f>Absterbeordnung!C71</f>
        <v>91863.218169918662</v>
      </c>
      <c r="I77" s="18">
        <f t="shared" si="16"/>
        <v>0.28720313685825061</v>
      </c>
      <c r="J77" s="17">
        <f t="shared" si="17"/>
        <v>26383.404420294482</v>
      </c>
      <c r="K77" s="17">
        <f>SUM($J77:J$136)</f>
        <v>462537.21400241851</v>
      </c>
      <c r="L77" s="19">
        <f t="shared" si="18"/>
        <v>17.531369592569654</v>
      </c>
      <c r="N77" s="6">
        <v>63</v>
      </c>
      <c r="O77" s="6">
        <f t="shared" si="12"/>
        <v>63</v>
      </c>
      <c r="P77" s="20">
        <f t="shared" si="7"/>
        <v>91863.218169918662</v>
      </c>
      <c r="Q77" s="20">
        <f t="shared" si="8"/>
        <v>91863.218169918662</v>
      </c>
      <c r="R77" s="5">
        <f t="shared" si="9"/>
        <v>91863.218169918662</v>
      </c>
      <c r="S77" s="5">
        <f t="shared" si="19"/>
        <v>2423664436.3267083</v>
      </c>
      <c r="T77" s="20">
        <f>SUM(S77:$S$127)</f>
        <v>34788560960.417168</v>
      </c>
      <c r="U77" s="6">
        <f t="shared" si="20"/>
        <v>14.353703606404569</v>
      </c>
    </row>
    <row r="78" spans="1:21" x14ac:dyDescent="0.2">
      <c r="A78" s="21">
        <v>64</v>
      </c>
      <c r="B78" s="17">
        <f>Absterbeordnung!C72</f>
        <v>91238.379591565856</v>
      </c>
      <c r="C78" s="18">
        <f t="shared" si="13"/>
        <v>0.28157170280220639</v>
      </c>
      <c r="D78" s="17">
        <f t="shared" si="14"/>
        <v>25690.145902511274</v>
      </c>
      <c r="E78" s="17">
        <f>SUM(D78:$D$136)</f>
        <v>436153.80958212394</v>
      </c>
      <c r="F78" s="19">
        <f t="shared" si="15"/>
        <v>16.977474991276278</v>
      </c>
      <c r="G78" s="5"/>
      <c r="H78" s="17">
        <f>Absterbeordnung!C72</f>
        <v>91238.379591565856</v>
      </c>
      <c r="I78" s="18">
        <f t="shared" si="16"/>
        <v>0.28157170280220639</v>
      </c>
      <c r="J78" s="17">
        <f t="shared" si="17"/>
        <v>25690.145902511274</v>
      </c>
      <c r="K78" s="17">
        <f>SUM($J78:J$136)</f>
        <v>436153.80958212394</v>
      </c>
      <c r="L78" s="19">
        <f t="shared" si="18"/>
        <v>16.977474991276278</v>
      </c>
      <c r="N78" s="6">
        <v>64</v>
      </c>
      <c r="O78" s="6">
        <f t="shared" ref="O78:O109" si="21">N78+$B$3</f>
        <v>64</v>
      </c>
      <c r="P78" s="20">
        <f t="shared" si="7"/>
        <v>91238.379591565856</v>
      </c>
      <c r="Q78" s="20">
        <f t="shared" si="8"/>
        <v>91238.379591565856</v>
      </c>
      <c r="R78" s="5">
        <f t="shared" si="9"/>
        <v>91238.379591565856</v>
      </c>
      <c r="S78" s="5">
        <f t="shared" si="19"/>
        <v>2343927283.6160336</v>
      </c>
      <c r="T78" s="20">
        <f>SUM(S78:$S$127)</f>
        <v>32364896524.090473</v>
      </c>
      <c r="U78" s="6">
        <f t="shared" si="20"/>
        <v>13.80797806754498</v>
      </c>
    </row>
    <row r="79" spans="1:21" x14ac:dyDescent="0.2">
      <c r="A79" s="21">
        <v>65</v>
      </c>
      <c r="B79" s="17">
        <f>Absterbeordnung!C73</f>
        <v>90571.169947589238</v>
      </c>
      <c r="C79" s="18">
        <f t="shared" ref="C79:C110" si="22">1/(((1+($B$5/100))^A79))</f>
        <v>0.27605068902177099</v>
      </c>
      <c r="D79" s="17">
        <f t="shared" ref="D79:D110" si="23">B79*C79</f>
        <v>25002.233869539927</v>
      </c>
      <c r="E79" s="17">
        <f>SUM(D79:$D$136)</f>
        <v>410463.66367961263</v>
      </c>
      <c r="F79" s="19">
        <f t="shared" ref="F79:F110" si="24">E79/D79</f>
        <v>16.417079602622152</v>
      </c>
      <c r="G79" s="5"/>
      <c r="H79" s="17">
        <f>Absterbeordnung!C73</f>
        <v>90571.169947589238</v>
      </c>
      <c r="I79" s="18">
        <f t="shared" ref="I79:I110" si="25">1/(((1+($B$5/100))^A79))</f>
        <v>0.27605068902177099</v>
      </c>
      <c r="J79" s="17">
        <f t="shared" ref="J79:J110" si="26">H79*I79</f>
        <v>25002.233869539927</v>
      </c>
      <c r="K79" s="17">
        <f>SUM($J79:J$136)</f>
        <v>410463.66367961263</v>
      </c>
      <c r="L79" s="19">
        <f t="shared" ref="L79:L110" si="27">K79/J79</f>
        <v>16.417079602622152</v>
      </c>
      <c r="N79" s="6">
        <v>65</v>
      </c>
      <c r="O79" s="6">
        <f t="shared" si="21"/>
        <v>65</v>
      </c>
      <c r="P79" s="20">
        <f t="shared" ref="P79:P127" si="28">B79</f>
        <v>90571.169947589238</v>
      </c>
      <c r="Q79" s="20">
        <f t="shared" ref="Q79:Q127" si="29">B79</f>
        <v>90571.169947589238</v>
      </c>
      <c r="R79" s="5">
        <f t="shared" ref="R79:R136" si="30">LOOKUP(N79,$O$14:$O$136,$Q$14:$Q$136)</f>
        <v>90571.169947589238</v>
      </c>
      <c r="S79" s="5">
        <f t="shared" ref="S79:S110" si="31">P79*R79*I79</f>
        <v>2264481572.8674722</v>
      </c>
      <c r="T79" s="20">
        <f>SUM(S79:$S$136)</f>
        <v>30020969240.474442</v>
      </c>
      <c r="U79" s="6">
        <f t="shared" ref="U79:U110" si="32">T79/S79</f>
        <v>13.257325473600313</v>
      </c>
    </row>
    <row r="80" spans="1:21" x14ac:dyDescent="0.2">
      <c r="A80" s="21">
        <v>66</v>
      </c>
      <c r="B80" s="17">
        <f>Absterbeordnung!C74</f>
        <v>89831.441311873816</v>
      </c>
      <c r="C80" s="18">
        <f t="shared" si="22"/>
        <v>0.27063793041350098</v>
      </c>
      <c r="D80" s="17">
        <f t="shared" si="23"/>
        <v>24311.795362707402</v>
      </c>
      <c r="E80" s="17">
        <f>SUM(D80:$D$136)</f>
        <v>385461.4298100727</v>
      </c>
      <c r="F80" s="19">
        <f t="shared" si="24"/>
        <v>15.854914211779835</v>
      </c>
      <c r="G80" s="5"/>
      <c r="H80" s="17">
        <f>Absterbeordnung!C74</f>
        <v>89831.441311873816</v>
      </c>
      <c r="I80" s="18">
        <f t="shared" si="25"/>
        <v>0.27063793041350098</v>
      </c>
      <c r="J80" s="17">
        <f t="shared" si="26"/>
        <v>24311.795362707402</v>
      </c>
      <c r="K80" s="17">
        <f>SUM($J80:J$136)</f>
        <v>385461.4298100727</v>
      </c>
      <c r="L80" s="19">
        <f t="shared" si="27"/>
        <v>15.854914211779835</v>
      </c>
      <c r="N80" s="6">
        <v>66</v>
      </c>
      <c r="O80" s="6">
        <f t="shared" si="21"/>
        <v>66</v>
      </c>
      <c r="P80" s="20">
        <f t="shared" si="28"/>
        <v>89831.441311873816</v>
      </c>
      <c r="Q80" s="20">
        <f t="shared" si="29"/>
        <v>89831.441311873816</v>
      </c>
      <c r="R80" s="5">
        <f t="shared" si="30"/>
        <v>89831.441311873816</v>
      </c>
      <c r="S80" s="5">
        <f t="shared" si="31"/>
        <v>2183963618.311336</v>
      </c>
      <c r="T80" s="20">
        <f>SUM(S80:$S$136)</f>
        <v>27756487667.606968</v>
      </c>
      <c r="U80" s="6">
        <f t="shared" si="32"/>
        <v>12.709226213698825</v>
      </c>
    </row>
    <row r="81" spans="1:21" x14ac:dyDescent="0.2">
      <c r="A81" s="21">
        <v>67</v>
      </c>
      <c r="B81" s="17">
        <f>Absterbeordnung!C75</f>
        <v>89017.875436990857</v>
      </c>
      <c r="C81" s="18">
        <f t="shared" si="22"/>
        <v>0.26533130432696173</v>
      </c>
      <c r="D81" s="17">
        <f t="shared" si="23"/>
        <v>23619.228998111794</v>
      </c>
      <c r="E81" s="17">
        <f>SUM(D81:$D$136)</f>
        <v>361149.63444736524</v>
      </c>
      <c r="F81" s="19">
        <f t="shared" si="24"/>
        <v>15.290492101847899</v>
      </c>
      <c r="G81" s="5"/>
      <c r="H81" s="17">
        <f>Absterbeordnung!C75</f>
        <v>89017.875436990857</v>
      </c>
      <c r="I81" s="18">
        <f t="shared" si="25"/>
        <v>0.26533130432696173</v>
      </c>
      <c r="J81" s="17">
        <f t="shared" si="26"/>
        <v>23619.228998111794</v>
      </c>
      <c r="K81" s="17">
        <f>SUM($J81:J$136)</f>
        <v>361149.63444736524</v>
      </c>
      <c r="L81" s="19">
        <f t="shared" si="27"/>
        <v>15.290492101847899</v>
      </c>
      <c r="N81" s="6">
        <v>67</v>
      </c>
      <c r="O81" s="6">
        <f t="shared" si="21"/>
        <v>67</v>
      </c>
      <c r="P81" s="20">
        <f t="shared" si="28"/>
        <v>89017.875436990857</v>
      </c>
      <c r="Q81" s="20">
        <f t="shared" si="29"/>
        <v>89017.875436990857</v>
      </c>
      <c r="R81" s="5">
        <f t="shared" si="30"/>
        <v>89017.875436990857</v>
      </c>
      <c r="S81" s="5">
        <f t="shared" si="31"/>
        <v>2102533584.8716779</v>
      </c>
      <c r="T81" s="20">
        <f>SUM(S81:$S$136)</f>
        <v>25572524049.295635</v>
      </c>
      <c r="U81" s="6">
        <f t="shared" si="32"/>
        <v>12.162718461810625</v>
      </c>
    </row>
    <row r="82" spans="1:21" x14ac:dyDescent="0.2">
      <c r="A82" s="21">
        <v>68</v>
      </c>
      <c r="B82" s="17">
        <f>Absterbeordnung!C76</f>
        <v>88113.009245881418</v>
      </c>
      <c r="C82" s="18">
        <f t="shared" si="22"/>
        <v>0.26012872973231543</v>
      </c>
      <c r="D82" s="17">
        <f t="shared" si="23"/>
        <v>22920.725168022898</v>
      </c>
      <c r="E82" s="17">
        <f>SUM(D82:$D$136)</f>
        <v>337530.40544925357</v>
      </c>
      <c r="F82" s="19">
        <f t="shared" si="24"/>
        <v>14.725991563310052</v>
      </c>
      <c r="G82" s="5"/>
      <c r="H82" s="17">
        <f>Absterbeordnung!C76</f>
        <v>88113.009245881418</v>
      </c>
      <c r="I82" s="18">
        <f t="shared" si="25"/>
        <v>0.26012872973231543</v>
      </c>
      <c r="J82" s="17">
        <f t="shared" si="26"/>
        <v>22920.725168022898</v>
      </c>
      <c r="K82" s="17">
        <f>SUM($J82:J$136)</f>
        <v>337530.40544925357</v>
      </c>
      <c r="L82" s="19">
        <f t="shared" si="27"/>
        <v>14.725991563310052</v>
      </c>
      <c r="N82" s="6">
        <v>68</v>
      </c>
      <c r="O82" s="6">
        <f t="shared" si="21"/>
        <v>68</v>
      </c>
      <c r="P82" s="20">
        <f t="shared" si="28"/>
        <v>88113.009245881418</v>
      </c>
      <c r="Q82" s="20">
        <f t="shared" si="29"/>
        <v>88113.009245881418</v>
      </c>
      <c r="R82" s="5">
        <f t="shared" si="30"/>
        <v>88113.009245881418</v>
      </c>
      <c r="S82" s="5">
        <f t="shared" si="31"/>
        <v>2019614068.6523085</v>
      </c>
      <c r="T82" s="20">
        <f>SUM(S82:$S$136)</f>
        <v>23469990464.423958</v>
      </c>
      <c r="U82" s="6">
        <f t="shared" si="32"/>
        <v>11.621027417424122</v>
      </c>
    </row>
    <row r="83" spans="1:21" x14ac:dyDescent="0.2">
      <c r="A83" s="21">
        <v>69</v>
      </c>
      <c r="B83" s="17">
        <f>Absterbeordnung!C77</f>
        <v>87105.21045207337</v>
      </c>
      <c r="C83" s="18">
        <f t="shared" si="22"/>
        <v>0.25502816640423082</v>
      </c>
      <c r="D83" s="17">
        <f t="shared" si="23"/>
        <v>22214.282105846913</v>
      </c>
      <c r="E83" s="17">
        <f>SUM(D83:$D$136)</f>
        <v>314609.68028123066</v>
      </c>
      <c r="F83" s="19">
        <f t="shared" si="24"/>
        <v>14.162495946624526</v>
      </c>
      <c r="G83" s="5"/>
      <c r="H83" s="17">
        <f>Absterbeordnung!C77</f>
        <v>87105.21045207337</v>
      </c>
      <c r="I83" s="18">
        <f t="shared" si="25"/>
        <v>0.25502816640423082</v>
      </c>
      <c r="J83" s="17">
        <f t="shared" si="26"/>
        <v>22214.282105846913</v>
      </c>
      <c r="K83" s="17">
        <f>SUM($J83:J$136)</f>
        <v>314609.68028123066</v>
      </c>
      <c r="L83" s="19">
        <f t="shared" si="27"/>
        <v>14.162495946624526</v>
      </c>
      <c r="N83" s="6">
        <v>69</v>
      </c>
      <c r="O83" s="6">
        <f t="shared" si="21"/>
        <v>69</v>
      </c>
      <c r="P83" s="20">
        <f t="shared" si="28"/>
        <v>87105.21045207337</v>
      </c>
      <c r="Q83" s="20">
        <f t="shared" si="29"/>
        <v>87105.21045207337</v>
      </c>
      <c r="R83" s="5">
        <f t="shared" si="30"/>
        <v>87105.21045207337</v>
      </c>
      <c r="S83" s="5">
        <f t="shared" si="31"/>
        <v>1934979717.8715229</v>
      </c>
      <c r="T83" s="20">
        <f>SUM(S83:$S$136)</f>
        <v>21450376395.771648</v>
      </c>
      <c r="U83" s="6">
        <f t="shared" si="32"/>
        <v>11.085582033576587</v>
      </c>
    </row>
    <row r="84" spans="1:21" x14ac:dyDescent="0.2">
      <c r="A84" s="21">
        <v>70</v>
      </c>
      <c r="B84" s="17">
        <f>Absterbeordnung!C78</f>
        <v>85993.906777975411</v>
      </c>
      <c r="C84" s="18">
        <f t="shared" si="22"/>
        <v>0.25002761412179492</v>
      </c>
      <c r="D84" s="17">
        <f t="shared" si="23"/>
        <v>21500.85134070924</v>
      </c>
      <c r="E84" s="17">
        <f>SUM(D84:$D$136)</f>
        <v>292395.39817538374</v>
      </c>
      <c r="F84" s="19">
        <f t="shared" si="24"/>
        <v>13.599247468948763</v>
      </c>
      <c r="G84" s="5"/>
      <c r="H84" s="17">
        <f>Absterbeordnung!C78</f>
        <v>85993.906777975411</v>
      </c>
      <c r="I84" s="18">
        <f t="shared" si="25"/>
        <v>0.25002761412179492</v>
      </c>
      <c r="J84" s="17">
        <f t="shared" si="26"/>
        <v>21500.85134070924</v>
      </c>
      <c r="K84" s="17">
        <f>SUM($J84:J$136)</f>
        <v>292395.39817538374</v>
      </c>
      <c r="L84" s="19">
        <f t="shared" si="27"/>
        <v>13.599247468948763</v>
      </c>
      <c r="N84" s="6">
        <v>70</v>
      </c>
      <c r="O84" s="6">
        <f t="shared" si="21"/>
        <v>70</v>
      </c>
      <c r="P84" s="20">
        <f t="shared" si="28"/>
        <v>85993.906777975411</v>
      </c>
      <c r="Q84" s="20">
        <f t="shared" si="29"/>
        <v>85993.906777975411</v>
      </c>
      <c r="R84" s="5">
        <f t="shared" si="30"/>
        <v>85993.906777975411</v>
      </c>
      <c r="S84" s="5">
        <f t="shared" si="31"/>
        <v>1848942205.8400581</v>
      </c>
      <c r="T84" s="20">
        <f>SUM(S84:$S$136)</f>
        <v>19515396677.900124</v>
      </c>
      <c r="U84" s="6">
        <f t="shared" si="32"/>
        <v>10.554898155420384</v>
      </c>
    </row>
    <row r="85" spans="1:21" x14ac:dyDescent="0.2">
      <c r="A85" s="21">
        <v>71</v>
      </c>
      <c r="B85" s="17">
        <f>Absterbeordnung!C79</f>
        <v>84771.629436317089</v>
      </c>
      <c r="C85" s="18">
        <f t="shared" si="22"/>
        <v>0.24512511188411268</v>
      </c>
      <c r="D85" s="17">
        <f t="shared" si="23"/>
        <v>20779.655150175768</v>
      </c>
      <c r="E85" s="17">
        <f>SUM(D85:$D$136)</f>
        <v>270894.54683467449</v>
      </c>
      <c r="F85" s="19">
        <f t="shared" si="24"/>
        <v>13.036527549514366</v>
      </c>
      <c r="G85" s="5"/>
      <c r="H85" s="17">
        <f>Absterbeordnung!C79</f>
        <v>84771.629436317089</v>
      </c>
      <c r="I85" s="18">
        <f t="shared" si="25"/>
        <v>0.24512511188411268</v>
      </c>
      <c r="J85" s="17">
        <f t="shared" si="26"/>
        <v>20779.655150175768</v>
      </c>
      <c r="K85" s="17">
        <f>SUM($J85:J$136)</f>
        <v>270894.54683467449</v>
      </c>
      <c r="L85" s="19">
        <f t="shared" si="27"/>
        <v>13.036527549514366</v>
      </c>
      <c r="N85" s="6">
        <v>71</v>
      </c>
      <c r="O85" s="6">
        <f t="shared" si="21"/>
        <v>71</v>
      </c>
      <c r="P85" s="20">
        <f t="shared" si="28"/>
        <v>84771.629436317089</v>
      </c>
      <c r="Q85" s="20">
        <f t="shared" si="29"/>
        <v>84771.629436317089</v>
      </c>
      <c r="R85" s="5">
        <f t="shared" si="30"/>
        <v>84771.629436317089</v>
      </c>
      <c r="S85" s="5">
        <f t="shared" si="31"/>
        <v>1761525226.205158</v>
      </c>
      <c r="T85" s="20">
        <f>SUM(S85:$S$136)</f>
        <v>17666454472.06007</v>
      </c>
      <c r="U85" s="6">
        <f t="shared" si="32"/>
        <v>10.029066975168329</v>
      </c>
    </row>
    <row r="86" spans="1:21" x14ac:dyDescent="0.2">
      <c r="A86" s="21">
        <v>72</v>
      </c>
      <c r="B86" s="17">
        <f>Absterbeordnung!C80</f>
        <v>83397.28853498782</v>
      </c>
      <c r="C86" s="18">
        <f t="shared" si="22"/>
        <v>0.24031873714128693</v>
      </c>
      <c r="D86" s="17">
        <f t="shared" si="23"/>
        <v>20041.931061735799</v>
      </c>
      <c r="E86" s="17">
        <f>SUM(D86:$D$136)</f>
        <v>250114.89168449873</v>
      </c>
      <c r="F86" s="19">
        <f t="shared" si="24"/>
        <v>12.479580481245138</v>
      </c>
      <c r="G86" s="5"/>
      <c r="H86" s="17">
        <f>Absterbeordnung!C80</f>
        <v>83397.28853498782</v>
      </c>
      <c r="I86" s="18">
        <f t="shared" si="25"/>
        <v>0.24031873714128693</v>
      </c>
      <c r="J86" s="17">
        <f t="shared" si="26"/>
        <v>20041.931061735799</v>
      </c>
      <c r="K86" s="17">
        <f>SUM($J86:J$136)</f>
        <v>250114.89168449873</v>
      </c>
      <c r="L86" s="19">
        <f t="shared" si="27"/>
        <v>12.479580481245138</v>
      </c>
      <c r="N86" s="6">
        <v>72</v>
      </c>
      <c r="O86" s="6">
        <f t="shared" si="21"/>
        <v>72</v>
      </c>
      <c r="P86" s="20">
        <f t="shared" si="28"/>
        <v>83397.28853498782</v>
      </c>
      <c r="Q86" s="20">
        <f t="shared" si="29"/>
        <v>83397.28853498782</v>
      </c>
      <c r="R86" s="5">
        <f t="shared" si="30"/>
        <v>83397.28853498782</v>
      </c>
      <c r="S86" s="5">
        <f t="shared" si="31"/>
        <v>1671442707.5539153</v>
      </c>
      <c r="T86" s="20">
        <f>SUM(S86:$S$136)</f>
        <v>15904929245.854902</v>
      </c>
      <c r="U86" s="6">
        <f t="shared" si="32"/>
        <v>9.5156891552275127</v>
      </c>
    </row>
    <row r="87" spans="1:21" x14ac:dyDescent="0.2">
      <c r="A87" s="21">
        <v>73</v>
      </c>
      <c r="B87" s="17">
        <f>Absterbeordnung!C81</f>
        <v>81893.709605376323</v>
      </c>
      <c r="C87" s="18">
        <f t="shared" si="22"/>
        <v>0.2356066050404774</v>
      </c>
      <c r="D87" s="17">
        <f t="shared" si="23"/>
        <v>19294.698894293448</v>
      </c>
      <c r="E87" s="17">
        <f>SUM(D87:$D$136)</f>
        <v>230072.96062276294</v>
      </c>
      <c r="F87" s="19">
        <f t="shared" si="24"/>
        <v>11.924153980490919</v>
      </c>
      <c r="G87" s="5"/>
      <c r="H87" s="17">
        <f>Absterbeordnung!C81</f>
        <v>81893.709605376323</v>
      </c>
      <c r="I87" s="18">
        <f t="shared" si="25"/>
        <v>0.2356066050404774</v>
      </c>
      <c r="J87" s="17">
        <f t="shared" si="26"/>
        <v>19294.698894293448</v>
      </c>
      <c r="K87" s="17">
        <f>SUM($J87:J$136)</f>
        <v>230072.96062276294</v>
      </c>
      <c r="L87" s="19">
        <f t="shared" si="27"/>
        <v>11.924153980490919</v>
      </c>
      <c r="N87" s="6">
        <v>73</v>
      </c>
      <c r="O87" s="6">
        <f t="shared" si="21"/>
        <v>73</v>
      </c>
      <c r="P87" s="20">
        <f t="shared" si="28"/>
        <v>81893.709605376323</v>
      </c>
      <c r="Q87" s="20">
        <f t="shared" si="29"/>
        <v>81893.709605376323</v>
      </c>
      <c r="R87" s="5">
        <f t="shared" si="30"/>
        <v>81893.709605376323</v>
      </c>
      <c r="S87" s="5">
        <f t="shared" si="31"/>
        <v>1580114468.1724434</v>
      </c>
      <c r="T87" s="20">
        <f>SUM(S87:$S$136)</f>
        <v>14233486538.300987</v>
      </c>
      <c r="U87" s="6">
        <f t="shared" si="32"/>
        <v>9.0078831787189468</v>
      </c>
    </row>
    <row r="88" spans="1:21" x14ac:dyDescent="0.2">
      <c r="A88" s="21">
        <v>74</v>
      </c>
      <c r="B88" s="17">
        <f>Absterbeordnung!C82</f>
        <v>80225.341612974968</v>
      </c>
      <c r="C88" s="18">
        <f t="shared" si="22"/>
        <v>0.23098686768674251</v>
      </c>
      <c r="D88" s="17">
        <f t="shared" si="23"/>
        <v>18531.000368279965</v>
      </c>
      <c r="E88" s="17">
        <f>SUM(D88:$D$136)</f>
        <v>210778.26172846949</v>
      </c>
      <c r="F88" s="19">
        <f t="shared" si="24"/>
        <v>11.374359588771288</v>
      </c>
      <c r="G88" s="5"/>
      <c r="H88" s="17">
        <f>Absterbeordnung!C82</f>
        <v>80225.341612974968</v>
      </c>
      <c r="I88" s="18">
        <f t="shared" si="25"/>
        <v>0.23098686768674251</v>
      </c>
      <c r="J88" s="17">
        <f t="shared" si="26"/>
        <v>18531.000368279965</v>
      </c>
      <c r="K88" s="17">
        <f>SUM($J88:J$136)</f>
        <v>210778.26172846949</v>
      </c>
      <c r="L88" s="19">
        <f t="shared" si="27"/>
        <v>11.374359588771288</v>
      </c>
      <c r="N88" s="6">
        <v>74</v>
      </c>
      <c r="O88" s="6">
        <f t="shared" si="21"/>
        <v>74</v>
      </c>
      <c r="P88" s="20">
        <f t="shared" si="28"/>
        <v>80225.341612974968</v>
      </c>
      <c r="Q88" s="20">
        <f t="shared" si="29"/>
        <v>80225.341612974968</v>
      </c>
      <c r="R88" s="5">
        <f t="shared" si="30"/>
        <v>80225.341612974968</v>
      </c>
      <c r="S88" s="5">
        <f t="shared" si="31"/>
        <v>1486655834.9754252</v>
      </c>
      <c r="T88" s="20">
        <f>SUM(S88:$S$136)</f>
        <v>12653372070.128544</v>
      </c>
      <c r="U88" s="6">
        <f t="shared" si="32"/>
        <v>8.5112988308674051</v>
      </c>
    </row>
    <row r="89" spans="1:21" x14ac:dyDescent="0.2">
      <c r="A89" s="21">
        <v>75</v>
      </c>
      <c r="B89" s="17">
        <f>Absterbeordnung!C83</f>
        <v>78399.275390835188</v>
      </c>
      <c r="C89" s="18">
        <f t="shared" si="22"/>
        <v>0.22645771341837509</v>
      </c>
      <c r="D89" s="17">
        <f t="shared" si="23"/>
        <v>17754.120638666023</v>
      </c>
      <c r="E89" s="17">
        <f>SUM(D89:$D$136)</f>
        <v>192247.26136018953</v>
      </c>
      <c r="F89" s="19">
        <f t="shared" si="24"/>
        <v>10.828317846477935</v>
      </c>
      <c r="G89" s="5"/>
      <c r="H89" s="17">
        <f>Absterbeordnung!C83</f>
        <v>78399.275390835188</v>
      </c>
      <c r="I89" s="18">
        <f t="shared" si="25"/>
        <v>0.22645771341837509</v>
      </c>
      <c r="J89" s="17">
        <f t="shared" si="26"/>
        <v>17754.120638666023</v>
      </c>
      <c r="K89" s="17">
        <f>SUM($J89:J$136)</f>
        <v>192247.26136018953</v>
      </c>
      <c r="L89" s="19">
        <f t="shared" si="27"/>
        <v>10.828317846477935</v>
      </c>
      <c r="N89" s="6">
        <v>75</v>
      </c>
      <c r="O89" s="6">
        <f t="shared" si="21"/>
        <v>75</v>
      </c>
      <c r="P89" s="20">
        <f t="shared" si="28"/>
        <v>78399.275390835188</v>
      </c>
      <c r="Q89" s="20">
        <f t="shared" si="29"/>
        <v>78399.275390835188</v>
      </c>
      <c r="R89" s="5">
        <f t="shared" si="30"/>
        <v>78399.275390835188</v>
      </c>
      <c r="S89" s="5">
        <f t="shared" si="31"/>
        <v>1391910193.2728882</v>
      </c>
      <c r="T89" s="20">
        <f>SUM(S89:$S$136)</f>
        <v>11166716235.153118</v>
      </c>
      <c r="U89" s="6">
        <f t="shared" si="32"/>
        <v>8.0225838485284005</v>
      </c>
    </row>
    <row r="90" spans="1:21" x14ac:dyDescent="0.2">
      <c r="A90" s="21">
        <v>76</v>
      </c>
      <c r="B90" s="17">
        <f>Absterbeordnung!C84</f>
        <v>76366.575872404908</v>
      </c>
      <c r="C90" s="18">
        <f t="shared" si="22"/>
        <v>0.22201736609644609</v>
      </c>
      <c r="D90" s="17">
        <f t="shared" si="23"/>
        <v>16954.706032995749</v>
      </c>
      <c r="E90" s="17">
        <f>SUM(D90:$D$136)</f>
        <v>174493.14072152349</v>
      </c>
      <c r="F90" s="19">
        <f t="shared" si="24"/>
        <v>10.291723158274781</v>
      </c>
      <c r="G90" s="5"/>
      <c r="H90" s="17">
        <f>Absterbeordnung!C84</f>
        <v>76366.575872404908</v>
      </c>
      <c r="I90" s="18">
        <f t="shared" si="25"/>
        <v>0.22201736609644609</v>
      </c>
      <c r="J90" s="17">
        <f t="shared" si="26"/>
        <v>16954.706032995749</v>
      </c>
      <c r="K90" s="17">
        <f>SUM($J90:J$136)</f>
        <v>174493.14072152349</v>
      </c>
      <c r="L90" s="19">
        <f t="shared" si="27"/>
        <v>10.291723158274781</v>
      </c>
      <c r="N90" s="6">
        <v>76</v>
      </c>
      <c r="O90" s="6">
        <f t="shared" si="21"/>
        <v>76</v>
      </c>
      <c r="P90" s="20">
        <f t="shared" si="28"/>
        <v>76366.575872404908</v>
      </c>
      <c r="Q90" s="20">
        <f t="shared" si="29"/>
        <v>76366.575872404908</v>
      </c>
      <c r="R90" s="5">
        <f t="shared" si="30"/>
        <v>76366.575872404908</v>
      </c>
      <c r="S90" s="5">
        <f t="shared" si="31"/>
        <v>1294772844.6630912</v>
      </c>
      <c r="T90" s="20">
        <f>SUM(S90:$S$136)</f>
        <v>9774806041.880228</v>
      </c>
      <c r="U90" s="6">
        <f t="shared" si="32"/>
        <v>7.5494370168256815</v>
      </c>
    </row>
    <row r="91" spans="1:21" x14ac:dyDescent="0.2">
      <c r="A91" s="21">
        <v>77</v>
      </c>
      <c r="B91" s="17">
        <f>Absterbeordnung!C85</f>
        <v>74155.889921502298</v>
      </c>
      <c r="C91" s="18">
        <f t="shared" si="22"/>
        <v>0.2176640844082805</v>
      </c>
      <c r="D91" s="17">
        <f t="shared" si="23"/>
        <v>16141.073883245033</v>
      </c>
      <c r="E91" s="17">
        <f>SUM(D91:$D$136)</f>
        <v>157538.43468852775</v>
      </c>
      <c r="F91" s="19">
        <f t="shared" si="24"/>
        <v>9.7600962506006397</v>
      </c>
      <c r="G91" s="5"/>
      <c r="H91" s="17">
        <f>Absterbeordnung!C85</f>
        <v>74155.889921502298</v>
      </c>
      <c r="I91" s="18">
        <f t="shared" si="25"/>
        <v>0.2176640844082805</v>
      </c>
      <c r="J91" s="17">
        <f t="shared" si="26"/>
        <v>16141.073883245033</v>
      </c>
      <c r="K91" s="17">
        <f>SUM($J91:J$136)</f>
        <v>157538.43468852775</v>
      </c>
      <c r="L91" s="19">
        <f t="shared" si="27"/>
        <v>9.7600962506006397</v>
      </c>
      <c r="N91" s="6">
        <v>77</v>
      </c>
      <c r="O91" s="6">
        <f t="shared" si="21"/>
        <v>77</v>
      </c>
      <c r="P91" s="20">
        <f t="shared" si="28"/>
        <v>74155.889921502298</v>
      </c>
      <c r="Q91" s="20">
        <f t="shared" si="29"/>
        <v>74155.889921502298</v>
      </c>
      <c r="R91" s="5">
        <f t="shared" si="30"/>
        <v>74155.889921502298</v>
      </c>
      <c r="S91" s="5">
        <f t="shared" si="31"/>
        <v>1196955698.1007543</v>
      </c>
      <c r="T91" s="20">
        <f>SUM(S91:$S$136)</f>
        <v>8480033197.2171364</v>
      </c>
      <c r="U91" s="6">
        <f t="shared" si="32"/>
        <v>7.0846675534212844</v>
      </c>
    </row>
    <row r="92" spans="1:21" x14ac:dyDescent="0.2">
      <c r="A92" s="21">
        <v>78</v>
      </c>
      <c r="B92" s="17">
        <f>Absterbeordnung!C86</f>
        <v>71743.412586550883</v>
      </c>
      <c r="C92" s="18">
        <f t="shared" si="22"/>
        <v>0.21339616118458871</v>
      </c>
      <c r="D92" s="17">
        <f t="shared" si="23"/>
        <v>15309.768836252062</v>
      </c>
      <c r="E92" s="17">
        <f>SUM(D92:$D$136)</f>
        <v>141397.36080528269</v>
      </c>
      <c r="F92" s="19">
        <f t="shared" si="24"/>
        <v>9.235760664816004</v>
      </c>
      <c r="G92" s="5"/>
      <c r="H92" s="17">
        <f>Absterbeordnung!C86</f>
        <v>71743.412586550883</v>
      </c>
      <c r="I92" s="18">
        <f t="shared" si="25"/>
        <v>0.21339616118458871</v>
      </c>
      <c r="J92" s="17">
        <f t="shared" si="26"/>
        <v>15309.768836252062</v>
      </c>
      <c r="K92" s="17">
        <f>SUM($J92:J$136)</f>
        <v>141397.36080528269</v>
      </c>
      <c r="L92" s="19">
        <f t="shared" si="27"/>
        <v>9.235760664816004</v>
      </c>
      <c r="N92" s="6">
        <v>78</v>
      </c>
      <c r="O92" s="6">
        <f t="shared" si="21"/>
        <v>78</v>
      </c>
      <c r="P92" s="20">
        <f t="shared" si="28"/>
        <v>71743.412586550883</v>
      </c>
      <c r="Q92" s="20">
        <f t="shared" si="29"/>
        <v>71743.412586550883</v>
      </c>
      <c r="R92" s="5">
        <f t="shared" si="30"/>
        <v>71743.412586550883</v>
      </c>
      <c r="S92" s="5">
        <f t="shared" si="31"/>
        <v>1098375062.2239506</v>
      </c>
      <c r="T92" s="20">
        <f>SUM(S92:$S$136)</f>
        <v>7283077499.1163826</v>
      </c>
      <c r="U92" s="6">
        <f t="shared" si="32"/>
        <v>6.6307746320913976</v>
      </c>
    </row>
    <row r="93" spans="1:21" x14ac:dyDescent="0.2">
      <c r="A93" s="21">
        <v>79</v>
      </c>
      <c r="B93" s="17">
        <f>Absterbeordnung!C87</f>
        <v>69084.450090595739</v>
      </c>
      <c r="C93" s="18">
        <f t="shared" si="22"/>
        <v>0.20921192272998898</v>
      </c>
      <c r="D93" s="17">
        <f t="shared" si="23"/>
        <v>14453.290634197496</v>
      </c>
      <c r="E93" s="17">
        <f>SUM(D93:$D$136)</f>
        <v>126087.5919690306</v>
      </c>
      <c r="F93" s="19">
        <f t="shared" si="24"/>
        <v>8.7237982795902926</v>
      </c>
      <c r="G93" s="5"/>
      <c r="H93" s="17">
        <f>Absterbeordnung!C87</f>
        <v>69084.450090595739</v>
      </c>
      <c r="I93" s="18">
        <f t="shared" si="25"/>
        <v>0.20921192272998898</v>
      </c>
      <c r="J93" s="17">
        <f t="shared" si="26"/>
        <v>14453.290634197496</v>
      </c>
      <c r="K93" s="17">
        <f>SUM($J93:J$136)</f>
        <v>126087.5919690306</v>
      </c>
      <c r="L93" s="19">
        <f t="shared" si="27"/>
        <v>8.7237982795902926</v>
      </c>
      <c r="N93" s="6">
        <v>79</v>
      </c>
      <c r="O93" s="6">
        <f t="shared" si="21"/>
        <v>79</v>
      </c>
      <c r="P93" s="20">
        <f t="shared" si="28"/>
        <v>69084.450090595739</v>
      </c>
      <c r="Q93" s="20">
        <f t="shared" si="29"/>
        <v>69084.450090595739</v>
      </c>
      <c r="R93" s="5">
        <f t="shared" si="30"/>
        <v>69084.450090595739</v>
      </c>
      <c r="S93" s="5">
        <f t="shared" si="31"/>
        <v>998497635.46309185</v>
      </c>
      <c r="T93" s="20">
        <f>SUM(S93:$S$136)</f>
        <v>6184702436.8924332</v>
      </c>
      <c r="U93" s="6">
        <f t="shared" si="32"/>
        <v>6.1940080949956764</v>
      </c>
    </row>
    <row r="94" spans="1:21" x14ac:dyDescent="0.2">
      <c r="A94" s="21">
        <v>80</v>
      </c>
      <c r="B94" s="17">
        <f>Absterbeordnung!C88</f>
        <v>66178.333381313656</v>
      </c>
      <c r="C94" s="18">
        <f t="shared" si="22"/>
        <v>0.20510972816665585</v>
      </c>
      <c r="D94" s="17">
        <f t="shared" si="23"/>
        <v>13573.819970363571</v>
      </c>
      <c r="E94" s="17">
        <f>SUM(D94:$D$136)</f>
        <v>111634.30133483312</v>
      </c>
      <c r="F94" s="19">
        <f t="shared" si="24"/>
        <v>8.224236182487326</v>
      </c>
      <c r="G94" s="5"/>
      <c r="H94" s="17">
        <f>Absterbeordnung!C88</f>
        <v>66178.333381313656</v>
      </c>
      <c r="I94" s="18">
        <f t="shared" si="25"/>
        <v>0.20510972816665585</v>
      </c>
      <c r="J94" s="17">
        <f t="shared" si="26"/>
        <v>13573.819970363571</v>
      </c>
      <c r="K94" s="17">
        <f>SUM($J94:J$136)</f>
        <v>111634.30133483312</v>
      </c>
      <c r="L94" s="19">
        <f t="shared" si="27"/>
        <v>8.224236182487326</v>
      </c>
      <c r="N94" s="6">
        <v>80</v>
      </c>
      <c r="O94" s="6">
        <f t="shared" si="21"/>
        <v>80</v>
      </c>
      <c r="P94" s="20">
        <f t="shared" si="28"/>
        <v>66178.333381313656</v>
      </c>
      <c r="Q94" s="20">
        <f t="shared" si="29"/>
        <v>66178.333381313656</v>
      </c>
      <c r="R94" s="5">
        <f t="shared" si="30"/>
        <v>66178.333381313656</v>
      </c>
      <c r="S94" s="5">
        <f t="shared" si="31"/>
        <v>898292783.25665331</v>
      </c>
      <c r="T94" s="20">
        <f>SUM(S94:$S$136)</f>
        <v>5186204801.4293413</v>
      </c>
      <c r="U94" s="6">
        <f t="shared" si="32"/>
        <v>5.7734013877161239</v>
      </c>
    </row>
    <row r="95" spans="1:21" x14ac:dyDescent="0.2">
      <c r="A95" s="21">
        <v>81</v>
      </c>
      <c r="B95" s="17">
        <f>Absterbeordnung!C89</f>
        <v>62954.497929231351</v>
      </c>
      <c r="C95" s="18">
        <f t="shared" si="22"/>
        <v>0.20108796879083907</v>
      </c>
      <c r="D95" s="17">
        <f t="shared" si="23"/>
        <v>12659.392114836217</v>
      </c>
      <c r="E95" s="17">
        <f>SUM(D95:$D$136)</f>
        <v>98060.481364469539</v>
      </c>
      <c r="F95" s="19">
        <f t="shared" si="24"/>
        <v>7.7460655673622139</v>
      </c>
      <c r="G95" s="5"/>
      <c r="H95" s="17">
        <f>Absterbeordnung!C89</f>
        <v>62954.497929231351</v>
      </c>
      <c r="I95" s="18">
        <f t="shared" si="25"/>
        <v>0.20108796879083907</v>
      </c>
      <c r="J95" s="17">
        <f t="shared" si="26"/>
        <v>12659.392114836217</v>
      </c>
      <c r="K95" s="17">
        <f>SUM($J95:J$136)</f>
        <v>98060.481364469539</v>
      </c>
      <c r="L95" s="19">
        <f t="shared" si="27"/>
        <v>7.7460655673622139</v>
      </c>
      <c r="N95" s="6">
        <v>81</v>
      </c>
      <c r="O95" s="6">
        <f t="shared" si="21"/>
        <v>81</v>
      </c>
      <c r="P95" s="20">
        <f t="shared" si="28"/>
        <v>62954.497929231351</v>
      </c>
      <c r="Q95" s="20">
        <f t="shared" si="29"/>
        <v>62954.497929231351</v>
      </c>
      <c r="R95" s="5">
        <f t="shared" si="30"/>
        <v>62954.497929231351</v>
      </c>
      <c r="S95" s="5">
        <f t="shared" si="31"/>
        <v>796965674.67878425</v>
      </c>
      <c r="T95" s="20">
        <f>SUM(S95:$S$136)</f>
        <v>4287912018.1726899</v>
      </c>
      <c r="U95" s="6">
        <f t="shared" si="32"/>
        <v>5.3802969869447965</v>
      </c>
    </row>
    <row r="96" spans="1:21" x14ac:dyDescent="0.2">
      <c r="A96" s="21">
        <v>82</v>
      </c>
      <c r="B96" s="17">
        <f>Absterbeordnung!C90</f>
        <v>59445.169466110332</v>
      </c>
      <c r="C96" s="18">
        <f t="shared" si="22"/>
        <v>0.19714506744199911</v>
      </c>
      <c r="D96" s="17">
        <f t="shared" si="23"/>
        <v>11719.321943497387</v>
      </c>
      <c r="E96" s="17">
        <f>SUM(D96:$D$136)</f>
        <v>85401.08924963334</v>
      </c>
      <c r="F96" s="19">
        <f t="shared" si="24"/>
        <v>7.2872039578210588</v>
      </c>
      <c r="G96" s="5"/>
      <c r="H96" s="17">
        <f>Absterbeordnung!C90</f>
        <v>59445.169466110332</v>
      </c>
      <c r="I96" s="18">
        <f t="shared" si="25"/>
        <v>0.19714506744199911</v>
      </c>
      <c r="J96" s="17">
        <f t="shared" si="26"/>
        <v>11719.321943497387</v>
      </c>
      <c r="K96" s="17">
        <f>SUM($J96:J$136)</f>
        <v>85401.08924963334</v>
      </c>
      <c r="L96" s="19">
        <f t="shared" si="27"/>
        <v>7.2872039578210588</v>
      </c>
      <c r="N96" s="6">
        <v>82</v>
      </c>
      <c r="O96" s="6">
        <f t="shared" si="21"/>
        <v>82</v>
      </c>
      <c r="P96" s="20">
        <f t="shared" si="28"/>
        <v>59445.169466110332</v>
      </c>
      <c r="Q96" s="20">
        <f t="shared" si="29"/>
        <v>59445.169466110332</v>
      </c>
      <c r="R96" s="5">
        <f t="shared" si="30"/>
        <v>59445.169466110332</v>
      </c>
      <c r="S96" s="5">
        <f t="shared" si="31"/>
        <v>696657078.95910776</v>
      </c>
      <c r="T96" s="20">
        <f>SUM(S96:$S$136)</f>
        <v>3490946343.4939055</v>
      </c>
      <c r="U96" s="6">
        <f t="shared" si="32"/>
        <v>5.010996728418827</v>
      </c>
    </row>
    <row r="97" spans="1:21" x14ac:dyDescent="0.2">
      <c r="A97" s="21">
        <v>83</v>
      </c>
      <c r="B97" s="17">
        <f>Absterbeordnung!C91</f>
        <v>55603.577420828471</v>
      </c>
      <c r="C97" s="18">
        <f t="shared" si="22"/>
        <v>0.19327947788431285</v>
      </c>
      <c r="D97" s="17">
        <f t="shared" si="23"/>
        <v>10747.030412397693</v>
      </c>
      <c r="E97" s="17">
        <f>SUM(D97:$D$136)</f>
        <v>73681.767306135938</v>
      </c>
      <c r="F97" s="19">
        <f t="shared" si="24"/>
        <v>6.8560117984906048</v>
      </c>
      <c r="G97" s="5"/>
      <c r="H97" s="17">
        <f>Absterbeordnung!C91</f>
        <v>55603.577420828471</v>
      </c>
      <c r="I97" s="18">
        <f t="shared" si="25"/>
        <v>0.19327947788431285</v>
      </c>
      <c r="J97" s="17">
        <f t="shared" si="26"/>
        <v>10747.030412397693</v>
      </c>
      <c r="K97" s="17">
        <f>SUM($J97:J$136)</f>
        <v>73681.767306135938</v>
      </c>
      <c r="L97" s="19">
        <f t="shared" si="27"/>
        <v>6.8560117984906048</v>
      </c>
      <c r="N97" s="6">
        <v>83</v>
      </c>
      <c r="O97" s="6">
        <f t="shared" si="21"/>
        <v>83</v>
      </c>
      <c r="P97" s="20">
        <f t="shared" si="28"/>
        <v>55603.577420828471</v>
      </c>
      <c r="Q97" s="20">
        <f t="shared" si="29"/>
        <v>55603.577420828471</v>
      </c>
      <c r="R97" s="5">
        <f t="shared" si="30"/>
        <v>55603.577420828471</v>
      </c>
      <c r="S97" s="5">
        <f t="shared" si="31"/>
        <v>597573337.57975328</v>
      </c>
      <c r="T97" s="20">
        <f>SUM(S97:$S$136)</f>
        <v>2794289264.5347972</v>
      </c>
      <c r="U97" s="6">
        <f t="shared" si="32"/>
        <v>4.6760608092924931</v>
      </c>
    </row>
    <row r="98" spans="1:21" x14ac:dyDescent="0.2">
      <c r="A98" s="21">
        <v>84</v>
      </c>
      <c r="B98" s="17">
        <f>Absterbeordnung!C92</f>
        <v>51619.140699015501</v>
      </c>
      <c r="C98" s="18">
        <f t="shared" si="22"/>
        <v>0.18948968420030671</v>
      </c>
      <c r="D98" s="17">
        <f t="shared" si="23"/>
        <v>9781.2946697476473</v>
      </c>
      <c r="E98" s="17">
        <f>SUM(D98:$D$136)</f>
        <v>62934.736893738227</v>
      </c>
      <c r="F98" s="19">
        <f t="shared" si="24"/>
        <v>6.4341929180794137</v>
      </c>
      <c r="G98" s="5"/>
      <c r="H98" s="17">
        <f>Absterbeordnung!C92</f>
        <v>51619.140699015501</v>
      </c>
      <c r="I98" s="18">
        <f t="shared" si="25"/>
        <v>0.18948968420030671</v>
      </c>
      <c r="J98" s="17">
        <f t="shared" si="26"/>
        <v>9781.2946697476473</v>
      </c>
      <c r="K98" s="17">
        <f>SUM($J98:J$136)</f>
        <v>62934.736893738227</v>
      </c>
      <c r="L98" s="19">
        <f t="shared" si="27"/>
        <v>6.4341929180794137</v>
      </c>
      <c r="N98" s="6">
        <v>84</v>
      </c>
      <c r="O98" s="6">
        <f t="shared" si="21"/>
        <v>84</v>
      </c>
      <c r="P98" s="20">
        <f t="shared" si="28"/>
        <v>51619.140699015501</v>
      </c>
      <c r="Q98" s="20">
        <f t="shared" si="29"/>
        <v>51619.140699015501</v>
      </c>
      <c r="R98" s="5">
        <f t="shared" si="30"/>
        <v>51619.140699015501</v>
      </c>
      <c r="S98" s="5">
        <f t="shared" si="31"/>
        <v>504902025.77623409</v>
      </c>
      <c r="T98" s="20">
        <f>SUM(S98:$S$136)</f>
        <v>2196715926.9550452</v>
      </c>
      <c r="U98" s="6">
        <f t="shared" si="32"/>
        <v>4.3507766156767227</v>
      </c>
    </row>
    <row r="99" spans="1:21" x14ac:dyDescent="0.2">
      <c r="A99" s="21">
        <v>85</v>
      </c>
      <c r="B99" s="17">
        <f>Absterbeordnung!C93</f>
        <v>47470.947138025229</v>
      </c>
      <c r="C99" s="18">
        <f t="shared" si="22"/>
        <v>0.18577420019637911</v>
      </c>
      <c r="D99" s="17">
        <f t="shared" si="23"/>
        <v>8818.877237131228</v>
      </c>
      <c r="E99" s="17">
        <f>SUM(D99:$D$136)</f>
        <v>53153.442223990583</v>
      </c>
      <c r="F99" s="19">
        <f t="shared" si="24"/>
        <v>6.0272346234951497</v>
      </c>
      <c r="G99" s="5"/>
      <c r="H99" s="17">
        <f>Absterbeordnung!C93</f>
        <v>47470.947138025229</v>
      </c>
      <c r="I99" s="18">
        <f t="shared" si="25"/>
        <v>0.18577420019637911</v>
      </c>
      <c r="J99" s="17">
        <f t="shared" si="26"/>
        <v>8818.877237131228</v>
      </c>
      <c r="K99" s="17">
        <f>SUM($J99:J$136)</f>
        <v>53153.442223990583</v>
      </c>
      <c r="L99" s="19">
        <f t="shared" si="27"/>
        <v>6.0272346234951497</v>
      </c>
      <c r="N99" s="6">
        <v>85</v>
      </c>
      <c r="O99" s="6">
        <f t="shared" si="21"/>
        <v>85</v>
      </c>
      <c r="P99" s="20">
        <f t="shared" si="28"/>
        <v>47470.947138025229</v>
      </c>
      <c r="Q99" s="20">
        <f t="shared" si="29"/>
        <v>47470.947138025229</v>
      </c>
      <c r="R99" s="5">
        <f t="shared" si="30"/>
        <v>47470.947138025229</v>
      </c>
      <c r="S99" s="5">
        <f t="shared" si="31"/>
        <v>418640455.14059055</v>
      </c>
      <c r="T99" s="20">
        <f>SUM(S99:$S$136)</f>
        <v>1691813901.1788094</v>
      </c>
      <c r="U99" s="6">
        <f t="shared" si="32"/>
        <v>4.0412097789513757</v>
      </c>
    </row>
    <row r="100" spans="1:21" x14ac:dyDescent="0.2">
      <c r="A100" s="13">
        <v>86</v>
      </c>
      <c r="B100" s="17">
        <f>Absterbeordnung!C94</f>
        <v>43349.299937779746</v>
      </c>
      <c r="C100" s="18">
        <f t="shared" si="22"/>
        <v>0.18213156881997952</v>
      </c>
      <c r="D100" s="17">
        <f t="shared" si="23"/>
        <v>7895.2760049156659</v>
      </c>
      <c r="E100" s="17">
        <f>SUM(D100:$D$136)</f>
        <v>44334.564986859361</v>
      </c>
      <c r="F100" s="19">
        <f t="shared" si="24"/>
        <v>5.6153280720339964</v>
      </c>
      <c r="G100" s="5"/>
      <c r="H100" s="17">
        <f>Absterbeordnung!C94</f>
        <v>43349.299937779746</v>
      </c>
      <c r="I100" s="18">
        <f t="shared" si="25"/>
        <v>0.18213156881997952</v>
      </c>
      <c r="J100" s="17">
        <f t="shared" si="26"/>
        <v>7895.2760049156659</v>
      </c>
      <c r="K100" s="17">
        <f>SUM($J100:J$136)</f>
        <v>44334.564986859361</v>
      </c>
      <c r="L100" s="19">
        <f t="shared" si="27"/>
        <v>5.6153280720339964</v>
      </c>
      <c r="N100" s="20">
        <v>86</v>
      </c>
      <c r="O100" s="6">
        <f t="shared" si="21"/>
        <v>86</v>
      </c>
      <c r="P100" s="20">
        <f t="shared" si="28"/>
        <v>43349.299937779746</v>
      </c>
      <c r="Q100" s="20">
        <f t="shared" si="29"/>
        <v>43349.299937779746</v>
      </c>
      <c r="R100" s="5">
        <f t="shared" si="30"/>
        <v>43349.299937779746</v>
      </c>
      <c r="S100" s="5">
        <f t="shared" si="31"/>
        <v>342254687.62864459</v>
      </c>
      <c r="T100" s="20">
        <f>SUM(S100:$S$136)</f>
        <v>1273173446.0382185</v>
      </c>
      <c r="U100" s="6">
        <f t="shared" si="32"/>
        <v>3.7199591183383451</v>
      </c>
    </row>
    <row r="101" spans="1:21" x14ac:dyDescent="0.2">
      <c r="A101" s="13">
        <v>87</v>
      </c>
      <c r="B101" s="17">
        <f>Absterbeordnung!C95</f>
        <v>38979.065676118764</v>
      </c>
      <c r="C101" s="18">
        <f t="shared" si="22"/>
        <v>0.17856036158821526</v>
      </c>
      <c r="D101" s="17">
        <f t="shared" si="23"/>
        <v>6960.1160614985565</v>
      </c>
      <c r="E101" s="17">
        <f>SUM(D101:$D$136)</f>
        <v>36439.288981943697</v>
      </c>
      <c r="F101" s="19">
        <f t="shared" si="24"/>
        <v>5.235442722502258</v>
      </c>
      <c r="G101" s="5"/>
      <c r="H101" s="17">
        <f>Absterbeordnung!C95</f>
        <v>38979.065676118764</v>
      </c>
      <c r="I101" s="18">
        <f t="shared" si="25"/>
        <v>0.17856036158821526</v>
      </c>
      <c r="J101" s="17">
        <f t="shared" si="26"/>
        <v>6960.1160614985565</v>
      </c>
      <c r="K101" s="17">
        <f>SUM($J101:J$136)</f>
        <v>36439.288981943697</v>
      </c>
      <c r="L101" s="19">
        <f t="shared" si="27"/>
        <v>5.235442722502258</v>
      </c>
      <c r="N101" s="20">
        <v>87</v>
      </c>
      <c r="O101" s="6">
        <f t="shared" si="21"/>
        <v>87</v>
      </c>
      <c r="P101" s="20">
        <f t="shared" si="28"/>
        <v>38979.065676118764</v>
      </c>
      <c r="Q101" s="20">
        <f t="shared" si="29"/>
        <v>38979.065676118764</v>
      </c>
      <c r="R101" s="5">
        <f t="shared" si="30"/>
        <v>38979.065676118764</v>
      </c>
      <c r="S101" s="5">
        <f t="shared" si="31"/>
        <v>271298821.0745613</v>
      </c>
      <c r="T101" s="20">
        <f>SUM(S101:$S$136)</f>
        <v>930918758.40957487</v>
      </c>
      <c r="U101" s="6">
        <f t="shared" si="32"/>
        <v>3.4313409646322408</v>
      </c>
    </row>
    <row r="102" spans="1:21" x14ac:dyDescent="0.2">
      <c r="A102" s="13">
        <v>88</v>
      </c>
      <c r="B102" s="17">
        <f>Absterbeordnung!C96</f>
        <v>34384.303857570572</v>
      </c>
      <c r="C102" s="18">
        <f t="shared" si="22"/>
        <v>0.17505917802766199</v>
      </c>
      <c r="D102" s="17">
        <f t="shared" si="23"/>
        <v>6019.2879703596718</v>
      </c>
      <c r="E102" s="17">
        <f>SUM(D102:$D$136)</f>
        <v>29479.172920445151</v>
      </c>
      <c r="F102" s="19">
        <f t="shared" si="24"/>
        <v>4.8974518357664945</v>
      </c>
      <c r="G102" s="5"/>
      <c r="H102" s="17">
        <f>Absterbeordnung!C96</f>
        <v>34384.303857570572</v>
      </c>
      <c r="I102" s="18">
        <f t="shared" si="25"/>
        <v>0.17505917802766199</v>
      </c>
      <c r="J102" s="17">
        <f t="shared" si="26"/>
        <v>6019.2879703596718</v>
      </c>
      <c r="K102" s="17">
        <f>SUM($J102:J$136)</f>
        <v>29479.172920445151</v>
      </c>
      <c r="L102" s="19">
        <f t="shared" si="27"/>
        <v>4.8974518357664945</v>
      </c>
      <c r="N102" s="20">
        <v>88</v>
      </c>
      <c r="O102" s="6">
        <f t="shared" si="21"/>
        <v>88</v>
      </c>
      <c r="P102" s="20">
        <f t="shared" si="28"/>
        <v>34384.303857570572</v>
      </c>
      <c r="Q102" s="20">
        <f t="shared" si="29"/>
        <v>34384.303857570572</v>
      </c>
      <c r="R102" s="5">
        <f t="shared" si="30"/>
        <v>34384.303857570572</v>
      </c>
      <c r="S102" s="5">
        <f t="shared" si="31"/>
        <v>206969026.57906619</v>
      </c>
      <c r="T102" s="20">
        <f>SUM(S102:$S$136)</f>
        <v>659619937.33501351</v>
      </c>
      <c r="U102" s="6">
        <f t="shared" si="32"/>
        <v>3.1870466235343957</v>
      </c>
    </row>
    <row r="103" spans="1:21" x14ac:dyDescent="0.2">
      <c r="A103" s="13">
        <v>89</v>
      </c>
      <c r="B103" s="17">
        <f>Absterbeordnung!C97</f>
        <v>29861.83860852247</v>
      </c>
      <c r="C103" s="18">
        <f t="shared" si="22"/>
        <v>0.17162664512515882</v>
      </c>
      <c r="D103" s="17">
        <f t="shared" si="23"/>
        <v>5125.0871776496524</v>
      </c>
      <c r="E103" s="17">
        <f>SUM(D103:$D$136)</f>
        <v>23459.884950085481</v>
      </c>
      <c r="F103" s="19">
        <f t="shared" si="24"/>
        <v>4.5774606629899521</v>
      </c>
      <c r="G103" s="5"/>
      <c r="H103" s="17">
        <f>Absterbeordnung!C97</f>
        <v>29861.83860852247</v>
      </c>
      <c r="I103" s="18">
        <f t="shared" si="25"/>
        <v>0.17162664512515882</v>
      </c>
      <c r="J103" s="17">
        <f t="shared" si="26"/>
        <v>5125.0871776496524</v>
      </c>
      <c r="K103" s="17">
        <f>SUM($J103:J$136)</f>
        <v>23459.884950085481</v>
      </c>
      <c r="L103" s="19">
        <f t="shared" si="27"/>
        <v>4.5774606629899521</v>
      </c>
      <c r="N103" s="20">
        <v>89</v>
      </c>
      <c r="O103" s="6">
        <f t="shared" si="21"/>
        <v>89</v>
      </c>
      <c r="P103" s="20">
        <f t="shared" si="28"/>
        <v>29861.83860852247</v>
      </c>
      <c r="Q103" s="20">
        <f t="shared" si="29"/>
        <v>29861.83860852247</v>
      </c>
      <c r="R103" s="5">
        <f t="shared" si="30"/>
        <v>29861.83860852247</v>
      </c>
      <c r="S103" s="5">
        <f t="shared" si="31"/>
        <v>153044526.15358186</v>
      </c>
      <c r="T103" s="20">
        <f>SUM(S103:$S$136)</f>
        <v>452650910.75594693</v>
      </c>
      <c r="U103" s="6">
        <f t="shared" si="32"/>
        <v>2.9576419499100988</v>
      </c>
    </row>
    <row r="104" spans="1:21" x14ac:dyDescent="0.2">
      <c r="A104" s="13">
        <v>90</v>
      </c>
      <c r="B104" s="17">
        <f>Absterbeordnung!C98</f>
        <v>25435.573445182497</v>
      </c>
      <c r="C104" s="18">
        <f t="shared" si="22"/>
        <v>0.16826141678937137</v>
      </c>
      <c r="D104" s="17">
        <f t="shared" si="23"/>
        <v>4279.8256247365189</v>
      </c>
      <c r="E104" s="17">
        <f>SUM(D104:$D$136)</f>
        <v>18334.797772435828</v>
      </c>
      <c r="F104" s="19">
        <f t="shared" si="24"/>
        <v>4.2840057937090794</v>
      </c>
      <c r="G104" s="5"/>
      <c r="H104" s="17">
        <f>Absterbeordnung!C98</f>
        <v>25435.573445182497</v>
      </c>
      <c r="I104" s="18">
        <f t="shared" si="25"/>
        <v>0.16826141678937137</v>
      </c>
      <c r="J104" s="17">
        <f t="shared" si="26"/>
        <v>4279.8256247365189</v>
      </c>
      <c r="K104" s="17">
        <f>SUM($J104:J$136)</f>
        <v>18334.797772435828</v>
      </c>
      <c r="L104" s="19">
        <f t="shared" si="27"/>
        <v>4.2840057937090794</v>
      </c>
      <c r="N104" s="20">
        <v>90</v>
      </c>
      <c r="O104" s="6">
        <f t="shared" si="21"/>
        <v>90</v>
      </c>
      <c r="P104" s="20">
        <f t="shared" si="28"/>
        <v>25435.573445182497</v>
      </c>
      <c r="Q104" s="20">
        <f t="shared" si="29"/>
        <v>25435.573445182497</v>
      </c>
      <c r="R104" s="5">
        <f t="shared" si="30"/>
        <v>25435.573445182497</v>
      </c>
      <c r="S104" s="5">
        <f t="shared" si="31"/>
        <v>108859819.01055978</v>
      </c>
      <c r="T104" s="20">
        <f>SUM(S104:$S$136)</f>
        <v>299606384.60236508</v>
      </c>
      <c r="U104" s="6">
        <f t="shared" si="32"/>
        <v>2.7522219614686501</v>
      </c>
    </row>
    <row r="105" spans="1:21" x14ac:dyDescent="0.2">
      <c r="A105" s="13">
        <v>91</v>
      </c>
      <c r="B105" s="17">
        <f>Absterbeordnung!C99</f>
        <v>21277.825939087881</v>
      </c>
      <c r="C105" s="18">
        <f t="shared" si="22"/>
        <v>0.16496217332291313</v>
      </c>
      <c r="D105" s="17">
        <f t="shared" si="23"/>
        <v>3510.036410498592</v>
      </c>
      <c r="E105" s="17">
        <f>SUM(D105:$D$136)</f>
        <v>14054.972147699304</v>
      </c>
      <c r="F105" s="19">
        <f t="shared" si="24"/>
        <v>4.0042240318820026</v>
      </c>
      <c r="G105" s="5"/>
      <c r="H105" s="17">
        <f>Absterbeordnung!C99</f>
        <v>21277.825939087881</v>
      </c>
      <c r="I105" s="18">
        <f t="shared" si="25"/>
        <v>0.16496217332291313</v>
      </c>
      <c r="J105" s="17">
        <f t="shared" si="26"/>
        <v>3510.036410498592</v>
      </c>
      <c r="K105" s="17">
        <f>SUM($J105:J$136)</f>
        <v>14054.972147699304</v>
      </c>
      <c r="L105" s="19">
        <f t="shared" si="27"/>
        <v>4.0042240318820026</v>
      </c>
      <c r="N105" s="20">
        <v>91</v>
      </c>
      <c r="O105" s="6">
        <f t="shared" si="21"/>
        <v>91</v>
      </c>
      <c r="P105" s="20">
        <f t="shared" si="28"/>
        <v>21277.825939087881</v>
      </c>
      <c r="Q105" s="20">
        <f t="shared" si="29"/>
        <v>21277.825939087881</v>
      </c>
      <c r="R105" s="5">
        <f t="shared" si="30"/>
        <v>21277.825939087881</v>
      </c>
      <c r="S105" s="5">
        <f t="shared" si="31"/>
        <v>74685943.782449856</v>
      </c>
      <c r="T105" s="20">
        <f>SUM(S105:$S$136)</f>
        <v>190746565.59180549</v>
      </c>
      <c r="U105" s="6">
        <f t="shared" si="32"/>
        <v>2.5539821274458907</v>
      </c>
    </row>
    <row r="106" spans="1:21" x14ac:dyDescent="0.2">
      <c r="A106" s="13">
        <v>92</v>
      </c>
      <c r="B106" s="17">
        <f>Absterbeordnung!C100</f>
        <v>17290.361602389836</v>
      </c>
      <c r="C106" s="18">
        <f t="shared" si="22"/>
        <v>0.16172762090481677</v>
      </c>
      <c r="D106" s="17">
        <f t="shared" si="23"/>
        <v>2796.3290465385035</v>
      </c>
      <c r="E106" s="17">
        <f>SUM(D106:$D$136)</f>
        <v>10544.935737200713</v>
      </c>
      <c r="F106" s="19">
        <f t="shared" si="24"/>
        <v>3.7709924553599978</v>
      </c>
      <c r="G106" s="5"/>
      <c r="H106" s="17">
        <f>Absterbeordnung!C100</f>
        <v>17290.361602389836</v>
      </c>
      <c r="I106" s="18">
        <f t="shared" si="25"/>
        <v>0.16172762090481677</v>
      </c>
      <c r="J106" s="17">
        <f t="shared" si="26"/>
        <v>2796.3290465385035</v>
      </c>
      <c r="K106" s="17">
        <f>SUM($J106:J$136)</f>
        <v>10544.935737200713</v>
      </c>
      <c r="L106" s="19">
        <f t="shared" si="27"/>
        <v>3.7709924553599978</v>
      </c>
      <c r="N106" s="20">
        <v>92</v>
      </c>
      <c r="O106" s="6">
        <f t="shared" si="21"/>
        <v>92</v>
      </c>
      <c r="P106" s="20">
        <f t="shared" si="28"/>
        <v>17290.361602389836</v>
      </c>
      <c r="Q106" s="20">
        <f t="shared" si="29"/>
        <v>17290.361602389836</v>
      </c>
      <c r="R106" s="5">
        <f t="shared" si="30"/>
        <v>17290.361602389836</v>
      </c>
      <c r="S106" s="5">
        <f t="shared" si="31"/>
        <v>48349540.373916723</v>
      </c>
      <c r="T106" s="20">
        <f>SUM(S106:$S$136)</f>
        <v>116060621.8093556</v>
      </c>
      <c r="U106" s="6">
        <f t="shared" si="32"/>
        <v>2.4004493302684464</v>
      </c>
    </row>
    <row r="107" spans="1:21" x14ac:dyDescent="0.2">
      <c r="A107" s="13">
        <v>93</v>
      </c>
      <c r="B107" s="17">
        <f>Absterbeordnung!C101</f>
        <v>13739.094866692732</v>
      </c>
      <c r="C107" s="18">
        <f t="shared" si="22"/>
        <v>0.15855649108315373</v>
      </c>
      <c r="D107" s="17">
        <f t="shared" si="23"/>
        <v>2178.4226727213695</v>
      </c>
      <c r="E107" s="17">
        <f>SUM(D107:$D$136)</f>
        <v>7748.6066906622118</v>
      </c>
      <c r="F107" s="19">
        <f t="shared" si="24"/>
        <v>3.5569803728595764</v>
      </c>
      <c r="G107" s="5"/>
      <c r="H107" s="17">
        <f>Absterbeordnung!C101</f>
        <v>13739.094866692732</v>
      </c>
      <c r="I107" s="18">
        <f t="shared" si="25"/>
        <v>0.15855649108315373</v>
      </c>
      <c r="J107" s="17">
        <f t="shared" si="26"/>
        <v>2178.4226727213695</v>
      </c>
      <c r="K107" s="17">
        <f>SUM($J107:J$136)</f>
        <v>7748.6066906622118</v>
      </c>
      <c r="L107" s="19">
        <f t="shared" si="27"/>
        <v>3.5569803728595764</v>
      </c>
      <c r="N107" s="20">
        <v>93</v>
      </c>
      <c r="O107" s="6">
        <f t="shared" si="21"/>
        <v>93</v>
      </c>
      <c r="P107" s="20">
        <f t="shared" si="28"/>
        <v>13739.094866692732</v>
      </c>
      <c r="Q107" s="20">
        <f t="shared" si="29"/>
        <v>13739.094866692732</v>
      </c>
      <c r="R107" s="5">
        <f t="shared" si="30"/>
        <v>13739.094866692732</v>
      </c>
      <c r="S107" s="5">
        <f t="shared" si="31"/>
        <v>29929555.760273226</v>
      </c>
      <c r="T107" s="20">
        <f>SUM(S107:$S$136)</f>
        <v>67711081.435438871</v>
      </c>
      <c r="U107" s="6">
        <f t="shared" si="32"/>
        <v>2.2623483615254547</v>
      </c>
    </row>
    <row r="108" spans="1:21" x14ac:dyDescent="0.2">
      <c r="A108" s="13">
        <v>94</v>
      </c>
      <c r="B108" s="17">
        <f>Absterbeordnung!C102</f>
        <v>10661.663496993624</v>
      </c>
      <c r="C108" s="18">
        <f t="shared" si="22"/>
        <v>0.15544754027760166</v>
      </c>
      <c r="D108" s="17">
        <f t="shared" si="23"/>
        <v>1657.3293658751518</v>
      </c>
      <c r="E108" s="17">
        <f>SUM(D108:$D$136)</f>
        <v>5570.1840179408418</v>
      </c>
      <c r="F108" s="19">
        <f t="shared" si="24"/>
        <v>3.3609396735690553</v>
      </c>
      <c r="G108" s="5"/>
      <c r="H108" s="17">
        <f>Absterbeordnung!C102</f>
        <v>10661.663496993624</v>
      </c>
      <c r="I108" s="18">
        <f t="shared" si="25"/>
        <v>0.15544754027760166</v>
      </c>
      <c r="J108" s="17">
        <f t="shared" si="26"/>
        <v>1657.3293658751518</v>
      </c>
      <c r="K108" s="17">
        <f>SUM($J108:J$136)</f>
        <v>5570.1840179408418</v>
      </c>
      <c r="L108" s="19">
        <f t="shared" si="27"/>
        <v>3.3609396735690553</v>
      </c>
      <c r="N108" s="20">
        <v>94</v>
      </c>
      <c r="O108" s="6">
        <f t="shared" si="21"/>
        <v>94</v>
      </c>
      <c r="P108" s="20">
        <f t="shared" si="28"/>
        <v>10661.663496993624</v>
      </c>
      <c r="Q108" s="20">
        <f t="shared" si="29"/>
        <v>10661.663496993624</v>
      </c>
      <c r="R108" s="5">
        <f t="shared" si="30"/>
        <v>10661.663496993624</v>
      </c>
      <c r="S108" s="5">
        <f t="shared" si="31"/>
        <v>17669888.002646696</v>
      </c>
      <c r="T108" s="20">
        <f>SUM(S108:$S$136)</f>
        <v>37781525.675165668</v>
      </c>
      <c r="U108" s="6">
        <f t="shared" si="32"/>
        <v>2.1381870484694945</v>
      </c>
    </row>
    <row r="109" spans="1:21" x14ac:dyDescent="0.2">
      <c r="A109" s="13">
        <v>95</v>
      </c>
      <c r="B109" s="17">
        <f>Absterbeordnung!C103</f>
        <v>8069.3806630158842</v>
      </c>
      <c r="C109" s="18">
        <f t="shared" si="22"/>
        <v>0.15239954929176638</v>
      </c>
      <c r="D109" s="17">
        <f t="shared" si="23"/>
        <v>1229.7699761073156</v>
      </c>
      <c r="E109" s="17">
        <f>SUM(D109:$D$136)</f>
        <v>3912.8546520656887</v>
      </c>
      <c r="F109" s="19">
        <f t="shared" si="24"/>
        <v>3.1817776723183182</v>
      </c>
      <c r="G109" s="5"/>
      <c r="H109" s="17">
        <f>Absterbeordnung!C103</f>
        <v>8069.3806630158842</v>
      </c>
      <c r="I109" s="18">
        <f t="shared" si="25"/>
        <v>0.15239954929176638</v>
      </c>
      <c r="J109" s="17">
        <f t="shared" si="26"/>
        <v>1229.7699761073156</v>
      </c>
      <c r="K109" s="17">
        <f>SUM($J109:J$136)</f>
        <v>3912.8546520656887</v>
      </c>
      <c r="L109" s="19">
        <f t="shared" si="27"/>
        <v>3.1817776723183182</v>
      </c>
      <c r="N109" s="20">
        <v>95</v>
      </c>
      <c r="O109" s="6">
        <f t="shared" si="21"/>
        <v>95</v>
      </c>
      <c r="P109" s="20">
        <f t="shared" si="28"/>
        <v>8069.3806630158842</v>
      </c>
      <c r="Q109" s="20">
        <f t="shared" si="29"/>
        <v>8069.3806630158842</v>
      </c>
      <c r="R109" s="5">
        <f t="shared" si="30"/>
        <v>8069.3806630158842</v>
      </c>
      <c r="S109" s="5">
        <f t="shared" si="31"/>
        <v>9923482.0651578791</v>
      </c>
      <c r="T109" s="20">
        <f>SUM(S109:$S$136)</f>
        <v>20111637.67251898</v>
      </c>
      <c r="U109" s="6">
        <f t="shared" si="32"/>
        <v>2.0266714385601108</v>
      </c>
    </row>
    <row r="110" spans="1:21" x14ac:dyDescent="0.2">
      <c r="A110" s="13">
        <v>96</v>
      </c>
      <c r="B110" s="17">
        <f>Absterbeordnung!C104</f>
        <v>5948.9373991925604</v>
      </c>
      <c r="C110" s="18">
        <f t="shared" si="22"/>
        <v>0.14941132283506506</v>
      </c>
      <c r="D110" s="17">
        <f t="shared" si="23"/>
        <v>888.83860627635192</v>
      </c>
      <c r="E110" s="17">
        <f>SUM(D110:$D$136)</f>
        <v>2683.0846759583733</v>
      </c>
      <c r="F110" s="19">
        <f t="shared" si="24"/>
        <v>3.0186410187544959</v>
      </c>
      <c r="G110" s="5"/>
      <c r="H110" s="17">
        <f>Absterbeordnung!C104</f>
        <v>5948.9373991925604</v>
      </c>
      <c r="I110" s="18">
        <f t="shared" si="25"/>
        <v>0.14941132283506506</v>
      </c>
      <c r="J110" s="17">
        <f t="shared" si="26"/>
        <v>888.83860627635192</v>
      </c>
      <c r="K110" s="17">
        <f>SUM($J110:J$136)</f>
        <v>2683.0846759583733</v>
      </c>
      <c r="L110" s="19">
        <f t="shared" si="27"/>
        <v>3.0186410187544959</v>
      </c>
      <c r="N110" s="20">
        <v>96</v>
      </c>
      <c r="O110" s="6">
        <f t="shared" ref="O110:O136" si="33">N110+$B$3</f>
        <v>96</v>
      </c>
      <c r="P110" s="20">
        <f t="shared" si="28"/>
        <v>5948.9373991925604</v>
      </c>
      <c r="Q110" s="20">
        <f t="shared" si="29"/>
        <v>5948.9373991925604</v>
      </c>
      <c r="R110" s="5">
        <f t="shared" si="30"/>
        <v>5948.9373991925604</v>
      </c>
      <c r="S110" s="5">
        <f t="shared" si="31"/>
        <v>5287645.2267235806</v>
      </c>
      <c r="T110" s="20">
        <f>SUM(S110:$S$136)</f>
        <v>10188155.607361089</v>
      </c>
      <c r="U110" s="6">
        <f t="shared" si="32"/>
        <v>1.9267850187585382</v>
      </c>
    </row>
    <row r="111" spans="1:21" x14ac:dyDescent="0.2">
      <c r="A111" s="13">
        <v>97</v>
      </c>
      <c r="B111" s="17">
        <f>Absterbeordnung!C105</f>
        <v>4266.3662833435228</v>
      </c>
      <c r="C111" s="18">
        <f t="shared" ref="C111:C127" si="34">1/(((1+($B$5/100))^A111))</f>
        <v>0.14648168905398534</v>
      </c>
      <c r="D111" s="17">
        <f t="shared" ref="D111:D127" si="35">B111*C111</f>
        <v>624.94453930713303</v>
      </c>
      <c r="E111" s="17">
        <f>SUM(D111:$D$136)</f>
        <v>1794.2460696820212</v>
      </c>
      <c r="F111" s="19">
        <f t="shared" ref="F111:F127" si="36">E111/D111</f>
        <v>2.8710484800319658</v>
      </c>
      <c r="G111" s="5"/>
      <c r="H111" s="17">
        <f>Absterbeordnung!C105</f>
        <v>4266.3662833435228</v>
      </c>
      <c r="I111" s="18">
        <f t="shared" ref="I111:I127" si="37">1/(((1+($B$5/100))^A111))</f>
        <v>0.14648168905398534</v>
      </c>
      <c r="J111" s="17">
        <f t="shared" ref="J111:J127" si="38">H111*I111</f>
        <v>624.94453930713303</v>
      </c>
      <c r="K111" s="17">
        <f>SUM($J111:J$136)</f>
        <v>1794.2460696820212</v>
      </c>
      <c r="L111" s="19">
        <f t="shared" ref="L111:L127" si="39">K111/J111</f>
        <v>2.8710484800319658</v>
      </c>
      <c r="N111" s="20">
        <v>97</v>
      </c>
      <c r="O111" s="6">
        <f t="shared" si="33"/>
        <v>97</v>
      </c>
      <c r="P111" s="20">
        <f t="shared" si="28"/>
        <v>4266.3662833435228</v>
      </c>
      <c r="Q111" s="20">
        <f t="shared" si="29"/>
        <v>4266.3662833435228</v>
      </c>
      <c r="R111" s="5">
        <f t="shared" si="30"/>
        <v>4266.3662833435228</v>
      </c>
      <c r="S111" s="5">
        <f t="shared" ref="S111:S136" si="40">P111*R111*I111</f>
        <v>2666242.3114596033</v>
      </c>
      <c r="T111" s="20">
        <f>SUM(S111:$S$136)</f>
        <v>4900510.3806375079</v>
      </c>
      <c r="U111" s="6">
        <f t="shared" ref="U111:U127" si="41">T111/S111</f>
        <v>1.8379838769998293</v>
      </c>
    </row>
    <row r="112" spans="1:21" x14ac:dyDescent="0.2">
      <c r="A112" s="13">
        <v>98</v>
      </c>
      <c r="B112" s="17">
        <f>Absterbeordnung!C106</f>
        <v>2972.5693990391733</v>
      </c>
      <c r="C112" s="18">
        <f t="shared" si="34"/>
        <v>0.14360949907253467</v>
      </c>
      <c r="D112" s="17">
        <f t="shared" si="35"/>
        <v>426.88920235436109</v>
      </c>
      <c r="E112" s="17">
        <f>SUM(D112:$D$136)</f>
        <v>1169.3015303748887</v>
      </c>
      <c r="F112" s="19">
        <f t="shared" si="36"/>
        <v>2.7391218234755219</v>
      </c>
      <c r="G112" s="5"/>
      <c r="H112" s="17">
        <f>Absterbeordnung!C106</f>
        <v>2972.5693990391733</v>
      </c>
      <c r="I112" s="18">
        <f t="shared" si="37"/>
        <v>0.14360949907253467</v>
      </c>
      <c r="J112" s="17">
        <f t="shared" si="38"/>
        <v>426.88920235436109</v>
      </c>
      <c r="K112" s="17">
        <f>SUM($J112:J$136)</f>
        <v>1169.3015303748887</v>
      </c>
      <c r="L112" s="19">
        <f t="shared" si="39"/>
        <v>2.7391218234755219</v>
      </c>
      <c r="N112" s="20">
        <v>98</v>
      </c>
      <c r="O112" s="6">
        <f t="shared" si="33"/>
        <v>98</v>
      </c>
      <c r="P112" s="20">
        <f t="shared" si="28"/>
        <v>2972.5693990391733</v>
      </c>
      <c r="Q112" s="20">
        <f t="shared" si="29"/>
        <v>2972.5693990391733</v>
      </c>
      <c r="R112" s="5">
        <f t="shared" si="30"/>
        <v>2972.5693990391733</v>
      </c>
      <c r="S112" s="5">
        <f t="shared" si="40"/>
        <v>1268957.7796988152</v>
      </c>
      <c r="T112" s="20">
        <f>SUM(S112:$S$136)</f>
        <v>2234268.0691779079</v>
      </c>
      <c r="U112" s="6">
        <f t="shared" si="41"/>
        <v>1.7607111165733247</v>
      </c>
    </row>
    <row r="113" spans="1:21" x14ac:dyDescent="0.2">
      <c r="A113" s="13">
        <v>99</v>
      </c>
      <c r="B113" s="17">
        <f>Absterbeordnung!C107</f>
        <v>2009.5396137254816</v>
      </c>
      <c r="C113" s="18">
        <f t="shared" si="34"/>
        <v>0.14079362654170063</v>
      </c>
      <c r="D113" s="17">
        <f t="shared" si="35"/>
        <v>282.93036989561881</v>
      </c>
      <c r="E113" s="17">
        <f>SUM(D113:$D$136)</f>
        <v>742.41232802052718</v>
      </c>
      <c r="F113" s="19">
        <f t="shared" si="36"/>
        <v>2.6240107355545628</v>
      </c>
      <c r="G113" s="5"/>
      <c r="H113" s="17">
        <f>Absterbeordnung!C107</f>
        <v>2009.5396137254816</v>
      </c>
      <c r="I113" s="18">
        <f t="shared" si="37"/>
        <v>0.14079362654170063</v>
      </c>
      <c r="J113" s="17">
        <f t="shared" si="38"/>
        <v>282.93036989561881</v>
      </c>
      <c r="K113" s="17">
        <f>SUM($J113:J$136)</f>
        <v>742.41232802052718</v>
      </c>
      <c r="L113" s="19">
        <f t="shared" si="39"/>
        <v>2.6240107355545628</v>
      </c>
      <c r="N113" s="20">
        <v>99</v>
      </c>
      <c r="O113" s="6">
        <f t="shared" si="33"/>
        <v>99</v>
      </c>
      <c r="P113" s="20">
        <f t="shared" si="28"/>
        <v>2009.5396137254816</v>
      </c>
      <c r="Q113" s="20">
        <f t="shared" si="29"/>
        <v>2009.5396137254816</v>
      </c>
      <c r="R113" s="5">
        <f t="shared" si="30"/>
        <v>2009.5396137254816</v>
      </c>
      <c r="S113" s="5">
        <f t="shared" si="40"/>
        <v>568559.78623124945</v>
      </c>
      <c r="T113" s="20">
        <f>SUM(S113:$S$136)</f>
        <v>965310.28947909165</v>
      </c>
      <c r="U113" s="6">
        <f t="shared" si="41"/>
        <v>1.6978166814746769</v>
      </c>
    </row>
    <row r="114" spans="1:21" x14ac:dyDescent="0.2">
      <c r="A114" s="13">
        <v>100</v>
      </c>
      <c r="B114" s="17">
        <f>Absterbeordnung!C108</f>
        <v>1316.3986443070662</v>
      </c>
      <c r="C114" s="18">
        <f t="shared" si="34"/>
        <v>0.13803296719774574</v>
      </c>
      <c r="D114" s="17">
        <f t="shared" si="35"/>
        <v>181.70641088879424</v>
      </c>
      <c r="E114" s="17">
        <f>SUM(D114:$D$136)</f>
        <v>459.48195812490854</v>
      </c>
      <c r="F114" s="19">
        <f t="shared" si="36"/>
        <v>2.5287052662446521</v>
      </c>
      <c r="G114" s="5"/>
      <c r="H114" s="17">
        <f>Absterbeordnung!C108</f>
        <v>1316.3986443070662</v>
      </c>
      <c r="I114" s="18">
        <f t="shared" si="37"/>
        <v>0.13803296719774574</v>
      </c>
      <c r="J114" s="17">
        <f t="shared" si="38"/>
        <v>181.70641088879424</v>
      </c>
      <c r="K114" s="17">
        <f>SUM($J114:J$136)</f>
        <v>459.48195812490854</v>
      </c>
      <c r="L114" s="19">
        <f t="shared" si="39"/>
        <v>2.5287052662446521</v>
      </c>
      <c r="N114" s="20">
        <v>100</v>
      </c>
      <c r="O114" s="6">
        <f t="shared" si="33"/>
        <v>100</v>
      </c>
      <c r="P114" s="20">
        <f t="shared" si="28"/>
        <v>1316.3986443070662</v>
      </c>
      <c r="Q114" s="20">
        <f t="shared" si="29"/>
        <v>1316.3986443070662</v>
      </c>
      <c r="R114" s="5">
        <f t="shared" si="30"/>
        <v>1316.3986443070662</v>
      </c>
      <c r="S114" s="5">
        <f t="shared" si="40"/>
        <v>239198.07295591148</v>
      </c>
      <c r="T114" s="20">
        <f>SUM(S114:$S$136)</f>
        <v>396750.50324784237</v>
      </c>
      <c r="U114" s="6">
        <f t="shared" si="41"/>
        <v>1.6586693126117726</v>
      </c>
    </row>
    <row r="115" spans="1:21" x14ac:dyDescent="0.2">
      <c r="A115" s="13">
        <v>101</v>
      </c>
      <c r="B115" s="17">
        <f>Absterbeordnung!C109</f>
        <v>862.15462106522455</v>
      </c>
      <c r="C115" s="18">
        <f t="shared" si="34"/>
        <v>0.13532643842916248</v>
      </c>
      <c r="D115" s="17">
        <f t="shared" si="35"/>
        <v>116.67231424400102</v>
      </c>
      <c r="E115" s="17">
        <f>SUM(D115:$D$136)</f>
        <v>277.77554723611428</v>
      </c>
      <c r="F115" s="19">
        <f t="shared" si="36"/>
        <v>2.3808180118480573</v>
      </c>
      <c r="G115" s="5"/>
      <c r="H115" s="17">
        <f>Absterbeordnung!C109</f>
        <v>862.15462106522455</v>
      </c>
      <c r="I115" s="18">
        <f t="shared" si="37"/>
        <v>0.13532643842916248</v>
      </c>
      <c r="J115" s="17">
        <f t="shared" si="38"/>
        <v>116.67231424400102</v>
      </c>
      <c r="K115" s="17">
        <f>SUM($J115:J$136)</f>
        <v>277.77554723611428</v>
      </c>
      <c r="L115" s="19">
        <f t="shared" si="39"/>
        <v>2.3808180118480573</v>
      </c>
      <c r="N115" s="20">
        <v>101</v>
      </c>
      <c r="O115" s="6">
        <f t="shared" si="33"/>
        <v>101</v>
      </c>
      <c r="P115" s="20">
        <f t="shared" si="28"/>
        <v>862.15462106522455</v>
      </c>
      <c r="Q115" s="20">
        <f t="shared" si="29"/>
        <v>862.15462106522455</v>
      </c>
      <c r="R115" s="5">
        <f t="shared" si="30"/>
        <v>862.15462106522455</v>
      </c>
      <c r="S115" s="5">
        <f t="shared" si="40"/>
        <v>100589.57487583949</v>
      </c>
      <c r="T115" s="20">
        <f>SUM(S115:$S$136)</f>
        <v>157552.43029193088</v>
      </c>
      <c r="U115" s="6">
        <f t="shared" si="41"/>
        <v>1.566289851472205</v>
      </c>
    </row>
    <row r="116" spans="1:21" x14ac:dyDescent="0.2">
      <c r="A116" s="21">
        <v>102</v>
      </c>
      <c r="B116" s="17">
        <f>Absterbeordnung!C110</f>
        <v>533.18357724452369</v>
      </c>
      <c r="C116" s="18">
        <f t="shared" si="34"/>
        <v>0.13267297885212007</v>
      </c>
      <c r="D116" s="17">
        <f t="shared" si="35"/>
        <v>70.739053468060419</v>
      </c>
      <c r="E116" s="17">
        <f>SUM(D116:$D$136)</f>
        <v>161.10323299211328</v>
      </c>
      <c r="F116" s="19">
        <f t="shared" si="36"/>
        <v>2.2774298650299785</v>
      </c>
      <c r="G116" s="5"/>
      <c r="H116" s="17">
        <f>Absterbeordnung!C110</f>
        <v>533.18357724452369</v>
      </c>
      <c r="I116" s="18">
        <f t="shared" si="37"/>
        <v>0.13267297885212007</v>
      </c>
      <c r="J116" s="17">
        <f t="shared" si="38"/>
        <v>70.739053468060419</v>
      </c>
      <c r="K116" s="17">
        <f>SUM($J116:J$136)</f>
        <v>161.10323299211328</v>
      </c>
      <c r="L116" s="19">
        <f t="shared" si="39"/>
        <v>2.2774298650299785</v>
      </c>
      <c r="N116" s="6">
        <v>102</v>
      </c>
      <c r="O116" s="6">
        <f t="shared" si="33"/>
        <v>102</v>
      </c>
      <c r="P116" s="20">
        <f t="shared" si="28"/>
        <v>533.18357724452369</v>
      </c>
      <c r="Q116" s="20">
        <f t="shared" si="29"/>
        <v>533.18357724452369</v>
      </c>
      <c r="R116" s="5">
        <f t="shared" si="30"/>
        <v>533.18357724452369</v>
      </c>
      <c r="S116" s="5">
        <f t="shared" si="40"/>
        <v>37716.901578992081</v>
      </c>
      <c r="T116" s="20">
        <f>SUM(S116:$S$136)</f>
        <v>56962.855416091355</v>
      </c>
      <c r="U116" s="6">
        <f t="shared" si="41"/>
        <v>1.5102739894153732</v>
      </c>
    </row>
    <row r="117" spans="1:21" x14ac:dyDescent="0.2">
      <c r="A117" s="21">
        <v>103</v>
      </c>
      <c r="B117" s="17">
        <f>Absterbeordnung!C111</f>
        <v>318.39117270313648</v>
      </c>
      <c r="C117" s="18">
        <f t="shared" si="34"/>
        <v>0.13007154789423539</v>
      </c>
      <c r="D117" s="17">
        <f t="shared" si="35"/>
        <v>41.413632669357789</v>
      </c>
      <c r="E117" s="17">
        <f>SUM(D117:$D$136)</f>
        <v>90.36417952405283</v>
      </c>
      <c r="F117" s="19">
        <f t="shared" si="36"/>
        <v>2.1819911391379549</v>
      </c>
      <c r="G117" s="5"/>
      <c r="H117" s="17">
        <f>Absterbeordnung!C111</f>
        <v>318.39117270313648</v>
      </c>
      <c r="I117" s="18">
        <f t="shared" si="37"/>
        <v>0.13007154789423539</v>
      </c>
      <c r="J117" s="17">
        <f t="shared" si="38"/>
        <v>41.413632669357789</v>
      </c>
      <c r="K117" s="17">
        <f>SUM($J117:J$136)</f>
        <v>90.36417952405283</v>
      </c>
      <c r="L117" s="19">
        <f t="shared" si="39"/>
        <v>2.1819911391379549</v>
      </c>
      <c r="N117" s="6">
        <v>103</v>
      </c>
      <c r="O117" s="6">
        <f t="shared" si="33"/>
        <v>103</v>
      </c>
      <c r="P117" s="20">
        <f t="shared" si="28"/>
        <v>318.39117270313648</v>
      </c>
      <c r="Q117" s="20">
        <f t="shared" si="29"/>
        <v>318.39117270313648</v>
      </c>
      <c r="R117" s="5">
        <f t="shared" si="30"/>
        <v>318.39117270313648</v>
      </c>
      <c r="S117" s="5">
        <f t="shared" si="40"/>
        <v>13185.735071493751</v>
      </c>
      <c r="T117" s="20">
        <f>SUM(S117:$S$136)</f>
        <v>19245.953837099285</v>
      </c>
      <c r="U117" s="6">
        <f t="shared" si="41"/>
        <v>1.4596041656188834</v>
      </c>
    </row>
    <row r="118" spans="1:21" x14ac:dyDescent="0.2">
      <c r="A118" s="21">
        <v>104</v>
      </c>
      <c r="B118" s="17">
        <f>Absterbeordnung!C112</f>
        <v>183.34375253701353</v>
      </c>
      <c r="C118" s="18">
        <f t="shared" si="34"/>
        <v>0.12752112538650526</v>
      </c>
      <c r="D118" s="17">
        <f t="shared" si="35"/>
        <v>23.380201656104894</v>
      </c>
      <c r="E118" s="17">
        <f>SUM(D118:$D$136)</f>
        <v>48.950546854695041</v>
      </c>
      <c r="F118" s="19">
        <f t="shared" si="36"/>
        <v>2.0936751348298732</v>
      </c>
      <c r="G118" s="5"/>
      <c r="H118" s="17">
        <f>Absterbeordnung!C112</f>
        <v>183.34375253701353</v>
      </c>
      <c r="I118" s="18">
        <f t="shared" si="37"/>
        <v>0.12752112538650526</v>
      </c>
      <c r="J118" s="17">
        <f t="shared" si="38"/>
        <v>23.380201656104894</v>
      </c>
      <c r="K118" s="17">
        <f>SUM($J118:J$136)</f>
        <v>48.950546854695041</v>
      </c>
      <c r="L118" s="19">
        <f t="shared" si="39"/>
        <v>2.0936751348298732</v>
      </c>
      <c r="N118" s="6">
        <v>104</v>
      </c>
      <c r="O118" s="6">
        <f t="shared" si="33"/>
        <v>104</v>
      </c>
      <c r="P118" s="20">
        <f t="shared" si="28"/>
        <v>183.34375253701353</v>
      </c>
      <c r="Q118" s="20">
        <f t="shared" si="29"/>
        <v>183.34375253701353</v>
      </c>
      <c r="R118" s="5">
        <f t="shared" si="30"/>
        <v>183.34375253701353</v>
      </c>
      <c r="S118" s="5">
        <f t="shared" si="40"/>
        <v>4286.6139067023696</v>
      </c>
      <c r="T118" s="20">
        <f>SUM(S118:$S$136)</f>
        <v>6060.2187656055357</v>
      </c>
      <c r="U118" s="6">
        <f t="shared" si="41"/>
        <v>1.4137542819356863</v>
      </c>
    </row>
    <row r="119" spans="1:21" x14ac:dyDescent="0.2">
      <c r="A119" s="21">
        <v>105</v>
      </c>
      <c r="B119" s="17">
        <f>Absterbeordnung!C113</f>
        <v>101.67642046765909</v>
      </c>
      <c r="C119" s="18">
        <f t="shared" si="34"/>
        <v>0.12502071116324046</v>
      </c>
      <c r="D119" s="17">
        <f t="shared" si="35"/>
        <v>12.711658395399397</v>
      </c>
      <c r="E119" s="17">
        <f>SUM(D119:$D$136)</f>
        <v>25.57034519859015</v>
      </c>
      <c r="F119" s="19">
        <f t="shared" si="36"/>
        <v>2.0115664221943352</v>
      </c>
      <c r="G119" s="5"/>
      <c r="H119" s="17">
        <f>Absterbeordnung!C113</f>
        <v>101.67642046765909</v>
      </c>
      <c r="I119" s="18">
        <f t="shared" si="37"/>
        <v>0.12502071116324046</v>
      </c>
      <c r="J119" s="17">
        <f t="shared" si="38"/>
        <v>12.711658395399397</v>
      </c>
      <c r="K119" s="17">
        <f>SUM($J119:J$136)</f>
        <v>25.57034519859015</v>
      </c>
      <c r="L119" s="19">
        <f t="shared" si="39"/>
        <v>2.0115664221943352</v>
      </c>
      <c r="N119" s="6">
        <v>105</v>
      </c>
      <c r="O119" s="6">
        <f t="shared" si="33"/>
        <v>105</v>
      </c>
      <c r="P119" s="20">
        <f t="shared" si="28"/>
        <v>101.67642046765909</v>
      </c>
      <c r="Q119" s="20">
        <f t="shared" si="29"/>
        <v>101.67642046765909</v>
      </c>
      <c r="R119" s="5">
        <f t="shared" si="30"/>
        <v>101.67642046765909</v>
      </c>
      <c r="S119" s="5">
        <f t="shared" si="40"/>
        <v>1292.4759238518777</v>
      </c>
      <c r="T119" s="20">
        <f>SUM(S119:$S$136)</f>
        <v>1773.6048589031659</v>
      </c>
      <c r="U119" s="6">
        <f t="shared" si="41"/>
        <v>1.3722536924459006</v>
      </c>
    </row>
    <row r="120" spans="1:21" x14ac:dyDescent="0.2">
      <c r="A120" s="21">
        <v>106</v>
      </c>
      <c r="B120" s="17">
        <f>Absterbeordnung!C114</f>
        <v>54.231498938491917</v>
      </c>
      <c r="C120" s="18">
        <f t="shared" si="34"/>
        <v>0.12256932466984359</v>
      </c>
      <c r="D120" s="17">
        <f t="shared" si="35"/>
        <v>6.6471182007242939</v>
      </c>
      <c r="E120" s="17">
        <f>SUM(D120:$D$136)</f>
        <v>12.85868680319075</v>
      </c>
      <c r="F120" s="19">
        <f t="shared" si="36"/>
        <v>1.9344754245215048</v>
      </c>
      <c r="G120" s="5"/>
      <c r="H120" s="17">
        <f>Absterbeordnung!C114</f>
        <v>54.231498938491917</v>
      </c>
      <c r="I120" s="18">
        <f t="shared" si="37"/>
        <v>0.12256932466984359</v>
      </c>
      <c r="J120" s="17">
        <f t="shared" si="38"/>
        <v>6.6471182007242939</v>
      </c>
      <c r="K120" s="17">
        <f>SUM($J120:J$136)</f>
        <v>12.85868680319075</v>
      </c>
      <c r="L120" s="19">
        <f t="shared" si="39"/>
        <v>1.9344754245215048</v>
      </c>
      <c r="N120" s="6">
        <v>106</v>
      </c>
      <c r="O120" s="6">
        <f t="shared" si="33"/>
        <v>106</v>
      </c>
      <c r="P120" s="20">
        <f t="shared" si="28"/>
        <v>54.231498938491917</v>
      </c>
      <c r="Q120" s="20">
        <f t="shared" si="29"/>
        <v>54.231498938491917</v>
      </c>
      <c r="R120" s="5">
        <f t="shared" si="30"/>
        <v>54.231498938491917</v>
      </c>
      <c r="S120" s="5">
        <f t="shared" si="40"/>
        <v>360.48318364660986</v>
      </c>
      <c r="T120" s="20">
        <f>SUM(S120:$S$136)</f>
        <v>481.12893505128795</v>
      </c>
      <c r="U120" s="6">
        <f t="shared" si="41"/>
        <v>1.3346778903366265</v>
      </c>
    </row>
    <row r="121" spans="1:21" x14ac:dyDescent="0.2">
      <c r="A121" s="21">
        <v>107</v>
      </c>
      <c r="B121" s="17">
        <f>Absterbeordnung!C115</f>
        <v>27.783591689942799</v>
      </c>
      <c r="C121" s="18">
        <f t="shared" si="34"/>
        <v>0.12016600457827803</v>
      </c>
      <c r="D121" s="17">
        <f t="shared" si="35"/>
        <v>3.338643206214674</v>
      </c>
      <c r="E121" s="17">
        <f>SUM(D121:$D$136)</f>
        <v>6.2115686024664578</v>
      </c>
      <c r="F121" s="19">
        <f t="shared" si="36"/>
        <v>1.860506864256718</v>
      </c>
      <c r="G121" s="5"/>
      <c r="H121" s="17">
        <f>Absterbeordnung!C115</f>
        <v>27.783591689942799</v>
      </c>
      <c r="I121" s="18">
        <f t="shared" si="37"/>
        <v>0.12016600457827803</v>
      </c>
      <c r="J121" s="17">
        <f t="shared" si="38"/>
        <v>3.338643206214674</v>
      </c>
      <c r="K121" s="17">
        <f>SUM($J121:J$136)</f>
        <v>6.2115686024664578</v>
      </c>
      <c r="L121" s="19">
        <f t="shared" si="39"/>
        <v>1.860506864256718</v>
      </c>
      <c r="N121" s="6">
        <v>107</v>
      </c>
      <c r="O121" s="6">
        <f t="shared" si="33"/>
        <v>107</v>
      </c>
      <c r="P121" s="20">
        <f t="shared" si="28"/>
        <v>27.783591689942799</v>
      </c>
      <c r="Q121" s="20">
        <f t="shared" si="29"/>
        <v>27.783591689942799</v>
      </c>
      <c r="R121" s="5">
        <f t="shared" si="30"/>
        <v>27.783591689942799</v>
      </c>
      <c r="S121" s="5">
        <f t="shared" si="40"/>
        <v>92.75949963987</v>
      </c>
      <c r="T121" s="20">
        <f>SUM(S121:$S$136)</f>
        <v>120.64575140467814</v>
      </c>
      <c r="U121" s="6">
        <f t="shared" si="41"/>
        <v>1.3006296053026793</v>
      </c>
    </row>
    <row r="122" spans="1:21" x14ac:dyDescent="0.2">
      <c r="A122" s="21">
        <v>108</v>
      </c>
      <c r="B122" s="17">
        <f>Absterbeordnung!C116</f>
        <v>13.653964815974563</v>
      </c>
      <c r="C122" s="18">
        <f t="shared" si="34"/>
        <v>0.11780980841007649</v>
      </c>
      <c r="D122" s="17">
        <f t="shared" si="35"/>
        <v>1.6085709790078886</v>
      </c>
      <c r="E122" s="17">
        <f>SUM(D122:$D$136)</f>
        <v>2.8729253962517838</v>
      </c>
      <c r="F122" s="19">
        <f t="shared" si="36"/>
        <v>1.7860109586359103</v>
      </c>
      <c r="G122" s="5"/>
      <c r="H122" s="17">
        <f>Absterbeordnung!C116</f>
        <v>13.653964815974563</v>
      </c>
      <c r="I122" s="18">
        <f t="shared" si="37"/>
        <v>0.11780980841007649</v>
      </c>
      <c r="J122" s="17">
        <f t="shared" si="38"/>
        <v>1.6085709790078886</v>
      </c>
      <c r="K122" s="17">
        <f>SUM($J122:J$136)</f>
        <v>2.8729253962517838</v>
      </c>
      <c r="L122" s="19">
        <f t="shared" si="39"/>
        <v>1.7860109586359103</v>
      </c>
      <c r="N122" s="6">
        <v>108</v>
      </c>
      <c r="O122" s="6">
        <f t="shared" si="33"/>
        <v>108</v>
      </c>
      <c r="P122" s="20">
        <f t="shared" si="28"/>
        <v>13.653964815974563</v>
      </c>
      <c r="Q122" s="20">
        <f t="shared" si="29"/>
        <v>13.653964815974563</v>
      </c>
      <c r="R122" s="5">
        <f t="shared" si="30"/>
        <v>13.653964815974563</v>
      </c>
      <c r="S122" s="5">
        <f t="shared" si="40"/>
        <v>21.963371551371466</v>
      </c>
      <c r="T122" s="20">
        <f>SUM(S122:$S$136)</f>
        <v>27.886251764808129</v>
      </c>
      <c r="U122" s="6">
        <f t="shared" si="41"/>
        <v>1.2696708107670664</v>
      </c>
    </row>
    <row r="123" spans="1:21" x14ac:dyDescent="0.2">
      <c r="A123" s="21">
        <v>109</v>
      </c>
      <c r="B123" s="17">
        <f>Absterbeordnung!C117</f>
        <v>6.4282236024368089</v>
      </c>
      <c r="C123" s="18">
        <f t="shared" si="34"/>
        <v>0.11549981216674166</v>
      </c>
      <c r="D123" s="17">
        <f t="shared" si="35"/>
        <v>0.74245861864726681</v>
      </c>
      <c r="E123" s="17">
        <f>SUM(D123:$D$136)</f>
        <v>1.2643544172438956</v>
      </c>
      <c r="F123" s="19">
        <f t="shared" si="36"/>
        <v>1.702929140411225</v>
      </c>
      <c r="G123" s="5"/>
      <c r="H123" s="17">
        <f>Absterbeordnung!C117</f>
        <v>6.4282236024368089</v>
      </c>
      <c r="I123" s="18">
        <f t="shared" si="37"/>
        <v>0.11549981216674166</v>
      </c>
      <c r="J123" s="17">
        <f t="shared" si="38"/>
        <v>0.74245861864726681</v>
      </c>
      <c r="K123" s="17">
        <f>SUM($J123:J$136)</f>
        <v>1.2643544172438956</v>
      </c>
      <c r="L123" s="19">
        <f t="shared" si="39"/>
        <v>1.702929140411225</v>
      </c>
      <c r="N123" s="6">
        <v>109</v>
      </c>
      <c r="O123" s="6">
        <f t="shared" si="33"/>
        <v>109</v>
      </c>
      <c r="P123" s="20">
        <f t="shared" si="28"/>
        <v>6.4282236024368089</v>
      </c>
      <c r="Q123" s="20">
        <f t="shared" si="29"/>
        <v>6.4282236024368089</v>
      </c>
      <c r="R123" s="5">
        <f t="shared" si="30"/>
        <v>6.4282236024368089</v>
      </c>
      <c r="S123" s="5">
        <f t="shared" si="40"/>
        <v>4.7726900162209906</v>
      </c>
      <c r="T123" s="20">
        <f>SUM(S123:$S$136)</f>
        <v>5.9228802134366632</v>
      </c>
      <c r="U123" s="6">
        <f t="shared" si="41"/>
        <v>1.2409941130277704</v>
      </c>
    </row>
    <row r="124" spans="1:21" x14ac:dyDescent="0.2">
      <c r="A124" s="21">
        <v>110</v>
      </c>
      <c r="B124" s="17">
        <f>Absterbeordnung!C118</f>
        <v>2.8954306483354331</v>
      </c>
      <c r="C124" s="18">
        <f t="shared" si="34"/>
        <v>0.11323510996739378</v>
      </c>
      <c r="D124" s="17">
        <f t="shared" si="35"/>
        <v>0.32786440786722504</v>
      </c>
      <c r="E124" s="17">
        <f>SUM(D124:$D$136)</f>
        <v>0.52189579859662871</v>
      </c>
      <c r="F124" s="19">
        <f t="shared" si="36"/>
        <v>1.5918037642194465</v>
      </c>
      <c r="G124" s="5"/>
      <c r="H124" s="17">
        <f>Absterbeordnung!C118</f>
        <v>2.8954306483354331</v>
      </c>
      <c r="I124" s="18">
        <f t="shared" si="37"/>
        <v>0.11323510996739378</v>
      </c>
      <c r="J124" s="17">
        <f t="shared" si="38"/>
        <v>0.32786440786722504</v>
      </c>
      <c r="K124" s="17">
        <f>SUM($J124:J$136)</f>
        <v>0.52189579859662871</v>
      </c>
      <c r="L124" s="19">
        <f t="shared" si="39"/>
        <v>1.5918037642194465</v>
      </c>
      <c r="N124" s="6">
        <v>110</v>
      </c>
      <c r="O124" s="6">
        <f t="shared" si="33"/>
        <v>110</v>
      </c>
      <c r="P124" s="20">
        <f t="shared" si="28"/>
        <v>2.8954306483354331</v>
      </c>
      <c r="Q124" s="20">
        <f t="shared" si="29"/>
        <v>2.8954306483354331</v>
      </c>
      <c r="R124" s="5">
        <f t="shared" si="30"/>
        <v>2.8954306483354331</v>
      </c>
      <c r="S124" s="5">
        <f t="shared" si="40"/>
        <v>0.94930865503711215</v>
      </c>
      <c r="T124" s="20">
        <f>SUM(S124:$S$136)</f>
        <v>1.1501901972156729</v>
      </c>
      <c r="U124" s="6">
        <f t="shared" si="41"/>
        <v>1.2116082489216402</v>
      </c>
    </row>
    <row r="125" spans="1:21" x14ac:dyDescent="0.2">
      <c r="A125" s="21">
        <v>111</v>
      </c>
      <c r="B125" s="17">
        <f>Absterbeordnung!C119</f>
        <v>1.2461018702690498</v>
      </c>
      <c r="C125" s="18">
        <f t="shared" si="34"/>
        <v>0.11101481369352335</v>
      </c>
      <c r="D125" s="17">
        <f t="shared" si="35"/>
        <v>0.13833576697106958</v>
      </c>
      <c r="E125" s="17">
        <f>SUM(D125:$D$136)</f>
        <v>0.19403139072940373</v>
      </c>
      <c r="F125" s="19">
        <f t="shared" si="36"/>
        <v>1.4026118839532069</v>
      </c>
      <c r="G125" s="25"/>
      <c r="H125" s="17">
        <f>Absterbeordnung!C119</f>
        <v>1.2461018702690498</v>
      </c>
      <c r="I125" s="18">
        <f t="shared" si="37"/>
        <v>0.11101481369352335</v>
      </c>
      <c r="J125" s="17">
        <f t="shared" si="38"/>
        <v>0.13833576697106958</v>
      </c>
      <c r="K125" s="17">
        <f>SUM($J125:J$136)</f>
        <v>0.19403139072940373</v>
      </c>
      <c r="L125" s="19">
        <f t="shared" si="39"/>
        <v>1.4026118839532069</v>
      </c>
      <c r="N125" s="6">
        <v>111</v>
      </c>
      <c r="O125" s="6">
        <f t="shared" si="33"/>
        <v>111</v>
      </c>
      <c r="P125" s="20">
        <f t="shared" si="28"/>
        <v>1.2461018702690498</v>
      </c>
      <c r="Q125" s="20">
        <f t="shared" si="29"/>
        <v>1.2461018702690498</v>
      </c>
      <c r="R125" s="5">
        <f t="shared" si="30"/>
        <v>1.2461018702690498</v>
      </c>
      <c r="S125" s="5">
        <f t="shared" si="40"/>
        <v>0.17238045794775325</v>
      </c>
      <c r="T125" s="20">
        <f>SUM(S125:$S$136)</f>
        <v>0.20088154217856077</v>
      </c>
      <c r="U125" s="6">
        <f t="shared" si="41"/>
        <v>1.1653382556823577</v>
      </c>
    </row>
    <row r="126" spans="1:21" x14ac:dyDescent="0.2">
      <c r="A126" s="21">
        <v>112</v>
      </c>
      <c r="B126" s="17">
        <f>Absterbeordnung!C120</f>
        <v>0.51172933001836962</v>
      </c>
      <c r="C126" s="18">
        <f t="shared" si="34"/>
        <v>0.10883805264070914</v>
      </c>
      <c r="D126" s="17">
        <f t="shared" si="35"/>
        <v>5.5695623758334131E-2</v>
      </c>
      <c r="E126" s="17">
        <f>SUM(D126:$D$136)</f>
        <v>5.5695623758334131E-2</v>
      </c>
      <c r="F126" s="19">
        <f t="shared" si="36"/>
        <v>1</v>
      </c>
      <c r="G126" s="5"/>
      <c r="H126" s="17">
        <f>Absterbeordnung!C120</f>
        <v>0.51172933001836962</v>
      </c>
      <c r="I126" s="18">
        <f t="shared" si="37"/>
        <v>0.10883805264070914</v>
      </c>
      <c r="J126" s="17">
        <f t="shared" si="38"/>
        <v>5.5695623758334131E-2</v>
      </c>
      <c r="K126" s="17">
        <f>SUM($J126:J$136)</f>
        <v>5.5695623758334131E-2</v>
      </c>
      <c r="L126" s="19">
        <f t="shared" si="39"/>
        <v>1</v>
      </c>
      <c r="N126" s="6">
        <v>112</v>
      </c>
      <c r="O126" s="6">
        <f t="shared" si="33"/>
        <v>112</v>
      </c>
      <c r="P126" s="20">
        <f t="shared" si="28"/>
        <v>0.51172933001836962</v>
      </c>
      <c r="Q126" s="20">
        <f t="shared" si="29"/>
        <v>0.51172933001836962</v>
      </c>
      <c r="R126" s="5">
        <f t="shared" si="30"/>
        <v>0.51172933001836962</v>
      </c>
      <c r="S126" s="5">
        <f t="shared" si="40"/>
        <v>2.8501084230807515E-2</v>
      </c>
      <c r="T126" s="20">
        <f>SUM(S126:$S$136)</f>
        <v>2.8501084230807515E-2</v>
      </c>
      <c r="U126" s="6">
        <f t="shared" si="41"/>
        <v>1</v>
      </c>
    </row>
    <row r="127" spans="1:21" x14ac:dyDescent="0.2">
      <c r="A127" s="21">
        <v>113</v>
      </c>
      <c r="B127" s="17">
        <f>Absterbeordnung!C121</f>
        <v>0</v>
      </c>
      <c r="C127" s="18">
        <f t="shared" si="34"/>
        <v>0.10670397317716583</v>
      </c>
      <c r="D127" s="17">
        <f t="shared" si="35"/>
        <v>0</v>
      </c>
      <c r="E127" s="17">
        <f>SUM(D127:$D$136)</f>
        <v>0</v>
      </c>
      <c r="F127" s="19" t="e">
        <f t="shared" si="36"/>
        <v>#DIV/0!</v>
      </c>
      <c r="G127" s="27"/>
      <c r="H127" s="17">
        <f>Absterbeordnung!C121</f>
        <v>0</v>
      </c>
      <c r="I127" s="18">
        <f t="shared" si="37"/>
        <v>0.10670397317716583</v>
      </c>
      <c r="J127" s="17">
        <f t="shared" si="38"/>
        <v>0</v>
      </c>
      <c r="K127" s="17">
        <f>SUM($J127:J$136)</f>
        <v>0</v>
      </c>
      <c r="L127" s="19" t="e">
        <f t="shared" si="39"/>
        <v>#DIV/0!</v>
      </c>
      <c r="N127" s="6">
        <v>113</v>
      </c>
      <c r="O127" s="6">
        <f t="shared" si="33"/>
        <v>113</v>
      </c>
      <c r="P127" s="20">
        <f t="shared" si="28"/>
        <v>0</v>
      </c>
      <c r="Q127" s="20">
        <f t="shared" si="29"/>
        <v>0</v>
      </c>
      <c r="R127" s="5">
        <f t="shared" si="30"/>
        <v>0</v>
      </c>
      <c r="S127" s="5">
        <f t="shared" si="40"/>
        <v>0</v>
      </c>
      <c r="T127" s="20">
        <f>SUM(S127:$S$136)</f>
        <v>0</v>
      </c>
      <c r="U127" s="6" t="e">
        <f t="shared" si="41"/>
        <v>#DIV/0!</v>
      </c>
    </row>
    <row r="128" spans="1:21" x14ac:dyDescent="0.2">
      <c r="A128" s="21">
        <v>114</v>
      </c>
      <c r="B128" s="17">
        <f>Absterbeordnung!C122</f>
        <v>0</v>
      </c>
      <c r="C128" s="18">
        <f t="shared" ref="C128:C134" si="42">1/(((1+($B$5/100))^A128))</f>
        <v>0.10461173840898609</v>
      </c>
      <c r="D128" s="17">
        <f t="shared" ref="D128:D134" si="43">B128*C128</f>
        <v>0</v>
      </c>
      <c r="E128" s="17">
        <f>SUM(D128:$D$136)</f>
        <v>0</v>
      </c>
      <c r="F128" s="19" t="e">
        <f t="shared" ref="F128:F134" si="44">E128/D128</f>
        <v>#DIV/0!</v>
      </c>
      <c r="G128" s="27"/>
      <c r="H128" s="17">
        <f>Absterbeordnung!C122</f>
        <v>0</v>
      </c>
      <c r="I128" s="18">
        <f t="shared" ref="I128:I134" si="45">1/(((1+($B$5/100))^A128))</f>
        <v>0.10461173840898609</v>
      </c>
      <c r="J128" s="17">
        <f t="shared" ref="J128:J134" si="46">H128*I128</f>
        <v>0</v>
      </c>
      <c r="K128" s="17">
        <f>SUM($J128:J$136)</f>
        <v>0</v>
      </c>
      <c r="L128" s="19" t="e">
        <f t="shared" ref="L128:L134" si="47">K128/J128</f>
        <v>#DIV/0!</v>
      </c>
      <c r="N128" s="6">
        <v>114</v>
      </c>
      <c r="O128" s="6">
        <f t="shared" si="33"/>
        <v>114</v>
      </c>
      <c r="P128" s="20">
        <f t="shared" ref="P128:P134" si="48">B128</f>
        <v>0</v>
      </c>
      <c r="Q128" s="20">
        <f t="shared" ref="Q128:Q134" si="49">B128</f>
        <v>0</v>
      </c>
      <c r="R128" s="5">
        <f t="shared" si="30"/>
        <v>0</v>
      </c>
      <c r="S128" s="5">
        <f t="shared" si="40"/>
        <v>0</v>
      </c>
      <c r="T128" s="20">
        <f>SUM(S128:$S$136)</f>
        <v>0</v>
      </c>
      <c r="U128" s="6" t="e">
        <f t="shared" ref="U128:U134" si="50">T128/S128</f>
        <v>#DIV/0!</v>
      </c>
    </row>
    <row r="129" spans="1:21" x14ac:dyDescent="0.2">
      <c r="A129" s="21">
        <v>115</v>
      </c>
      <c r="B129" s="17">
        <f>Absterbeordnung!C123</f>
        <v>0</v>
      </c>
      <c r="C129" s="18">
        <f t="shared" si="42"/>
        <v>0.10256052785194716</v>
      </c>
      <c r="D129" s="17">
        <f t="shared" si="43"/>
        <v>0</v>
      </c>
      <c r="E129" s="17">
        <f>SUM(D129:$D$136)</f>
        <v>0</v>
      </c>
      <c r="F129" s="19" t="e">
        <f t="shared" si="44"/>
        <v>#DIV/0!</v>
      </c>
      <c r="G129" s="27"/>
      <c r="H129" s="17">
        <f>Absterbeordnung!C123</f>
        <v>0</v>
      </c>
      <c r="I129" s="18">
        <f t="shared" si="45"/>
        <v>0.10256052785194716</v>
      </c>
      <c r="J129" s="17">
        <f t="shared" si="46"/>
        <v>0</v>
      </c>
      <c r="K129" s="17">
        <f>SUM($J129:J$136)</f>
        <v>0</v>
      </c>
      <c r="L129" s="19" t="e">
        <f t="shared" si="47"/>
        <v>#DIV/0!</v>
      </c>
      <c r="N129" s="6">
        <v>115</v>
      </c>
      <c r="O129" s="6">
        <f t="shared" si="33"/>
        <v>115</v>
      </c>
      <c r="P129" s="20">
        <f t="shared" si="48"/>
        <v>0</v>
      </c>
      <c r="Q129" s="20">
        <f t="shared" si="49"/>
        <v>0</v>
      </c>
      <c r="R129" s="5">
        <f t="shared" si="30"/>
        <v>0</v>
      </c>
      <c r="S129" s="5">
        <f t="shared" si="40"/>
        <v>0</v>
      </c>
      <c r="T129" s="20">
        <f>SUM(S129:$S$136)</f>
        <v>0</v>
      </c>
      <c r="U129" s="6" t="e">
        <f t="shared" si="50"/>
        <v>#DIV/0!</v>
      </c>
    </row>
    <row r="130" spans="1:21" x14ac:dyDescent="0.2">
      <c r="A130" s="21">
        <v>116</v>
      </c>
      <c r="B130" s="17">
        <f>Absterbeordnung!C124</f>
        <v>0</v>
      </c>
      <c r="C130" s="18">
        <f t="shared" si="42"/>
        <v>0.1005495371097521</v>
      </c>
      <c r="D130" s="17">
        <f t="shared" si="43"/>
        <v>0</v>
      </c>
      <c r="E130" s="17">
        <f>SUM(D130:$D$136)</f>
        <v>0</v>
      </c>
      <c r="F130" s="19" t="e">
        <f t="shared" si="44"/>
        <v>#DIV/0!</v>
      </c>
      <c r="G130" s="27"/>
      <c r="H130" s="17">
        <f>Absterbeordnung!C124</f>
        <v>0</v>
      </c>
      <c r="I130" s="18">
        <f t="shared" si="45"/>
        <v>0.1005495371097521</v>
      </c>
      <c r="J130" s="17">
        <f t="shared" si="46"/>
        <v>0</v>
      </c>
      <c r="K130" s="17">
        <f>SUM($J130:J$136)</f>
        <v>0</v>
      </c>
      <c r="L130" s="19" t="e">
        <f t="shared" si="47"/>
        <v>#DIV/0!</v>
      </c>
      <c r="N130" s="6">
        <v>116</v>
      </c>
      <c r="O130" s="6">
        <f t="shared" si="33"/>
        <v>116</v>
      </c>
      <c r="P130" s="20">
        <f t="shared" si="48"/>
        <v>0</v>
      </c>
      <c r="Q130" s="20">
        <f t="shared" si="49"/>
        <v>0</v>
      </c>
      <c r="R130" s="5">
        <f t="shared" si="30"/>
        <v>0</v>
      </c>
      <c r="S130" s="5">
        <f t="shared" si="40"/>
        <v>0</v>
      </c>
      <c r="T130" s="20">
        <f>SUM(S130:$S$136)</f>
        <v>0</v>
      </c>
      <c r="U130" s="6" t="e">
        <f t="shared" si="50"/>
        <v>#DIV/0!</v>
      </c>
    </row>
    <row r="131" spans="1:21" x14ac:dyDescent="0.2">
      <c r="A131" s="21">
        <v>117</v>
      </c>
      <c r="B131" s="17">
        <f>Absterbeordnung!C125</f>
        <v>0</v>
      </c>
      <c r="C131" s="18">
        <f t="shared" si="42"/>
        <v>9.8577977558580526E-2</v>
      </c>
      <c r="D131" s="17">
        <f t="shared" si="43"/>
        <v>0</v>
      </c>
      <c r="E131" s="17">
        <f>SUM(D131:$D$136)</f>
        <v>0</v>
      </c>
      <c r="F131" s="19" t="e">
        <f t="shared" si="44"/>
        <v>#DIV/0!</v>
      </c>
      <c r="G131" s="27"/>
      <c r="H131" s="17">
        <f>Absterbeordnung!C125</f>
        <v>0</v>
      </c>
      <c r="I131" s="18">
        <f t="shared" si="45"/>
        <v>9.8577977558580526E-2</v>
      </c>
      <c r="J131" s="17">
        <f t="shared" si="46"/>
        <v>0</v>
      </c>
      <c r="K131" s="17">
        <f>SUM($J131:J$136)</f>
        <v>0</v>
      </c>
      <c r="L131" s="19" t="e">
        <f t="shared" si="47"/>
        <v>#DIV/0!</v>
      </c>
      <c r="N131" s="6">
        <v>117</v>
      </c>
      <c r="O131" s="6">
        <f t="shared" si="33"/>
        <v>117</v>
      </c>
      <c r="P131" s="20">
        <f t="shared" si="48"/>
        <v>0</v>
      </c>
      <c r="Q131" s="20">
        <f t="shared" si="49"/>
        <v>0</v>
      </c>
      <c r="R131" s="5">
        <f t="shared" si="30"/>
        <v>0</v>
      </c>
      <c r="S131" s="5">
        <f t="shared" si="40"/>
        <v>0</v>
      </c>
      <c r="T131" s="20">
        <f>SUM(S131:$S$136)</f>
        <v>0</v>
      </c>
      <c r="U131" s="6" t="e">
        <f t="shared" si="50"/>
        <v>#DIV/0!</v>
      </c>
    </row>
    <row r="132" spans="1:21" x14ac:dyDescent="0.2">
      <c r="A132" s="21">
        <v>118</v>
      </c>
      <c r="B132" s="17">
        <f>Absterbeordnung!C126</f>
        <v>0</v>
      </c>
      <c r="C132" s="18">
        <f t="shared" si="42"/>
        <v>9.6645076037824032E-2</v>
      </c>
      <c r="D132" s="17">
        <f t="shared" si="43"/>
        <v>0</v>
      </c>
      <c r="E132" s="17">
        <f>SUM(D132:$D$136)</f>
        <v>0</v>
      </c>
      <c r="F132" s="19" t="e">
        <f t="shared" si="44"/>
        <v>#DIV/0!</v>
      </c>
      <c r="G132" s="27"/>
      <c r="H132" s="17">
        <f>Absterbeordnung!C126</f>
        <v>0</v>
      </c>
      <c r="I132" s="18">
        <f t="shared" si="45"/>
        <v>9.6645076037824032E-2</v>
      </c>
      <c r="J132" s="17">
        <f t="shared" si="46"/>
        <v>0</v>
      </c>
      <c r="K132" s="17">
        <f>SUM($J132:J$136)</f>
        <v>0</v>
      </c>
      <c r="L132" s="19" t="e">
        <f t="shared" si="47"/>
        <v>#DIV/0!</v>
      </c>
      <c r="N132" s="6">
        <v>118</v>
      </c>
      <c r="O132" s="6">
        <f t="shared" si="33"/>
        <v>118</v>
      </c>
      <c r="P132" s="20">
        <f t="shared" si="48"/>
        <v>0</v>
      </c>
      <c r="Q132" s="20">
        <f t="shared" si="49"/>
        <v>0</v>
      </c>
      <c r="R132" s="5">
        <f t="shared" si="30"/>
        <v>0</v>
      </c>
      <c r="S132" s="5">
        <f t="shared" si="40"/>
        <v>0</v>
      </c>
      <c r="T132" s="20">
        <f>SUM(S132:$S$136)</f>
        <v>0</v>
      </c>
      <c r="U132" s="6" t="e">
        <f t="shared" si="50"/>
        <v>#DIV/0!</v>
      </c>
    </row>
    <row r="133" spans="1:21" x14ac:dyDescent="0.2">
      <c r="A133" s="21">
        <v>119</v>
      </c>
      <c r="B133" s="17">
        <f>Absterbeordnung!C127</f>
        <v>0</v>
      </c>
      <c r="C133" s="18">
        <f t="shared" si="42"/>
        <v>9.4750074546886331E-2</v>
      </c>
      <c r="D133" s="17">
        <f t="shared" si="43"/>
        <v>0</v>
      </c>
      <c r="E133" s="17">
        <f>SUM(D133:$D$136)</f>
        <v>0</v>
      </c>
      <c r="F133" s="19" t="e">
        <f t="shared" si="44"/>
        <v>#DIV/0!</v>
      </c>
      <c r="G133" s="27"/>
      <c r="H133" s="17">
        <f>Absterbeordnung!C127</f>
        <v>0</v>
      </c>
      <c r="I133" s="18">
        <f t="shared" si="45"/>
        <v>9.4750074546886331E-2</v>
      </c>
      <c r="J133" s="17">
        <f t="shared" si="46"/>
        <v>0</v>
      </c>
      <c r="K133" s="17">
        <f>SUM($J133:J$136)</f>
        <v>0</v>
      </c>
      <c r="L133" s="19" t="e">
        <f t="shared" si="47"/>
        <v>#DIV/0!</v>
      </c>
      <c r="N133" s="6">
        <v>119</v>
      </c>
      <c r="O133" s="6">
        <f t="shared" si="33"/>
        <v>119</v>
      </c>
      <c r="P133" s="20">
        <f t="shared" si="48"/>
        <v>0</v>
      </c>
      <c r="Q133" s="20">
        <f t="shared" si="49"/>
        <v>0</v>
      </c>
      <c r="R133" s="5">
        <f t="shared" si="30"/>
        <v>0</v>
      </c>
      <c r="S133" s="5">
        <f t="shared" si="40"/>
        <v>0</v>
      </c>
      <c r="T133" s="20">
        <f>SUM(S133:$S$136)</f>
        <v>0</v>
      </c>
      <c r="U133" s="6" t="e">
        <f t="shared" si="50"/>
        <v>#DIV/0!</v>
      </c>
    </row>
    <row r="134" spans="1:21" x14ac:dyDescent="0.2">
      <c r="A134" s="21">
        <v>120</v>
      </c>
      <c r="B134" s="17">
        <f>Absterbeordnung!C128</f>
        <v>0</v>
      </c>
      <c r="C134" s="18">
        <f t="shared" si="42"/>
        <v>9.2892229947927757E-2</v>
      </c>
      <c r="D134" s="17">
        <f t="shared" si="43"/>
        <v>0</v>
      </c>
      <c r="E134" s="17">
        <f>SUM(D134:$D$136)</f>
        <v>0</v>
      </c>
      <c r="F134" s="19" t="e">
        <f t="shared" si="44"/>
        <v>#DIV/0!</v>
      </c>
      <c r="G134" s="27"/>
      <c r="H134" s="17">
        <f>Absterbeordnung!C128</f>
        <v>0</v>
      </c>
      <c r="I134" s="18">
        <f t="shared" si="45"/>
        <v>9.2892229947927757E-2</v>
      </c>
      <c r="J134" s="17">
        <f t="shared" si="46"/>
        <v>0</v>
      </c>
      <c r="K134" s="17">
        <f>SUM($J134:J$136)</f>
        <v>0</v>
      </c>
      <c r="L134" s="19" t="e">
        <f t="shared" si="47"/>
        <v>#DIV/0!</v>
      </c>
      <c r="N134" s="6">
        <v>120</v>
      </c>
      <c r="O134" s="6">
        <f t="shared" si="33"/>
        <v>120</v>
      </c>
      <c r="P134" s="20">
        <f t="shared" si="48"/>
        <v>0</v>
      </c>
      <c r="Q134" s="20">
        <f t="shared" si="49"/>
        <v>0</v>
      </c>
      <c r="R134" s="5">
        <f t="shared" si="30"/>
        <v>0</v>
      </c>
      <c r="S134" s="5">
        <f t="shared" si="40"/>
        <v>0</v>
      </c>
      <c r="T134" s="20">
        <f>SUM(S134:$S$136)</f>
        <v>0</v>
      </c>
      <c r="U134" s="6" t="e">
        <f t="shared" si="50"/>
        <v>#DIV/0!</v>
      </c>
    </row>
    <row r="135" spans="1:21" x14ac:dyDescent="0.2">
      <c r="A135" s="21">
        <v>121</v>
      </c>
      <c r="B135" s="17">
        <f>Absterbeordnung!C129</f>
        <v>0</v>
      </c>
      <c r="C135" s="18">
        <f>1/(((1+($B$5/100))^A135))</f>
        <v>9.1070813674438977E-2</v>
      </c>
      <c r="D135" s="17">
        <f>B135*C135</f>
        <v>0</v>
      </c>
      <c r="E135" s="17">
        <f>SUM(D135:$D$136)</f>
        <v>0</v>
      </c>
      <c r="F135" s="19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6">
        <v>121</v>
      </c>
      <c r="O135" s="6">
        <f t="shared" si="33"/>
        <v>121</v>
      </c>
      <c r="P135" s="20">
        <f>B135</f>
        <v>0</v>
      </c>
      <c r="Q135" s="20">
        <f>B135</f>
        <v>0</v>
      </c>
      <c r="R135" s="5">
        <f t="shared" si="30"/>
        <v>0</v>
      </c>
      <c r="S135" s="5">
        <f t="shared" si="40"/>
        <v>0</v>
      </c>
      <c r="T135" s="20">
        <f>SUM(S135:$S$136)</f>
        <v>0</v>
      </c>
      <c r="U135" s="6" t="e">
        <f>T135/S135</f>
        <v>#DIV/0!</v>
      </c>
    </row>
    <row r="136" spans="1:21" x14ac:dyDescent="0.2">
      <c r="A136" s="21">
        <v>122</v>
      </c>
      <c r="B136" s="17">
        <f>Absterbeordnung!C130</f>
        <v>0</v>
      </c>
      <c r="C136" s="18">
        <f>1/(((1+($B$5/100))^A136))</f>
        <v>8.9285111445528406E-2</v>
      </c>
      <c r="D136" s="17">
        <f>B136*C136</f>
        <v>0</v>
      </c>
      <c r="E136" s="17">
        <f>SUM(D136:$D$136)</f>
        <v>0</v>
      </c>
      <c r="F136" s="19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33"/>
        <v>122</v>
      </c>
      <c r="P136" s="20">
        <f>B136</f>
        <v>0</v>
      </c>
      <c r="Q136" s="20">
        <f>B136</f>
        <v>0</v>
      </c>
      <c r="R136" s="5">
        <f t="shared" si="30"/>
        <v>0</v>
      </c>
      <c r="S136" s="5">
        <f t="shared" si="40"/>
        <v>0</v>
      </c>
      <c r="T136" s="20">
        <f>SUM(S136:$S$136)</f>
        <v>0</v>
      </c>
      <c r="U136" s="6" t="e">
        <f>T136/S136</f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Mann</vt:lpstr>
      <vt:lpstr>Frau</vt:lpstr>
      <vt:lpstr>Mann-Frau</vt:lpstr>
      <vt:lpstr>2 Männer</vt:lpstr>
      <vt:lpstr>2 Frauen</vt:lpstr>
      <vt:lpstr>Absterbeordnung</vt:lpstr>
      <vt:lpstr>Daten (M)</vt:lpstr>
      <vt:lpstr>Daten</vt:lpstr>
      <vt:lpstr>Daten (F)</vt:lpstr>
      <vt:lpstr>Daten1M</vt:lpstr>
      <vt:lpstr>Daten1F</vt:lpstr>
      <vt:lpstr>'2 Frauen'!Druckbereich</vt:lpstr>
      <vt:lpstr>'2 Männer'!Druckbereich</vt:lpstr>
      <vt:lpstr>Frau!Druckbereich</vt:lpstr>
      <vt:lpstr>Mann!Druckbereich</vt:lpstr>
      <vt:lpstr>'Mann-Frau'!Druckbereich</vt:lpstr>
      <vt:lpstr>Mann!nachschüssig</vt:lpstr>
      <vt:lpstr>nachschüssig</vt:lpstr>
      <vt:lpstr>Mann!vorschüssig</vt:lpstr>
      <vt:lpstr>vorschüssig</vt:lpstr>
    </vt:vector>
  </TitlesOfParts>
  <Company>Stadtvermessungsamt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Leibrentenbarwertfaktoren</dc:title>
  <dc:creator>Plaga</dc:creator>
  <cp:lastModifiedBy>Kasten</cp:lastModifiedBy>
  <cp:lastPrinted>2014-10-15T06:18:16Z</cp:lastPrinted>
  <dcterms:created xsi:type="dcterms:W3CDTF">1999-01-27T13:43:55Z</dcterms:created>
  <dcterms:modified xsi:type="dcterms:W3CDTF">2019-09-25T11:57:32Z</dcterms:modified>
</cp:coreProperties>
</file>