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48" i="3"/>
  <c r="B38" i="2"/>
  <c r="B37" i="2"/>
  <c r="B48" i="1"/>
  <c r="B47" i="1"/>
  <c r="A3" i="5"/>
  <c r="F4" i="5"/>
  <c r="A3" i="4"/>
  <c r="F4" i="4"/>
  <c r="B1" i="9"/>
  <c r="B2" i="9"/>
  <c r="B5" i="9"/>
  <c r="I15" i="9"/>
  <c r="B14" i="9"/>
  <c r="P14" i="9" s="1"/>
  <c r="H14" i="9"/>
  <c r="Q14" i="9"/>
  <c r="B15" i="9"/>
  <c r="P15" i="9" s="1"/>
  <c r="H15" i="9"/>
  <c r="Q15" i="9"/>
  <c r="B16" i="9"/>
  <c r="P16" i="9" s="1"/>
  <c r="H16" i="9"/>
  <c r="Q16" i="9"/>
  <c r="B17" i="9"/>
  <c r="P17" i="9"/>
  <c r="H17" i="9"/>
  <c r="Q17" i="9"/>
  <c r="B18" i="9"/>
  <c r="P18" i="9"/>
  <c r="H18" i="9"/>
  <c r="Q18" i="9"/>
  <c r="B19" i="9"/>
  <c r="P19" i="9"/>
  <c r="H19" i="9"/>
  <c r="Q19" i="9"/>
  <c r="B20" i="9"/>
  <c r="P20" i="9"/>
  <c r="H20" i="9"/>
  <c r="Q20" i="9"/>
  <c r="B21" i="9"/>
  <c r="P21" i="9"/>
  <c r="H21" i="9"/>
  <c r="Q21" i="9"/>
  <c r="B22" i="9"/>
  <c r="P22" i="9"/>
  <c r="H22" i="9"/>
  <c r="Q22" i="9"/>
  <c r="B23" i="9"/>
  <c r="P23" i="9"/>
  <c r="H23" i="9"/>
  <c r="Q23" i="9"/>
  <c r="B24" i="9"/>
  <c r="P24" i="9"/>
  <c r="H24" i="9"/>
  <c r="Q24" i="9"/>
  <c r="B25" i="9"/>
  <c r="P25" i="9"/>
  <c r="H25" i="9"/>
  <c r="Q25" i="9"/>
  <c r="B26" i="9"/>
  <c r="P26" i="9"/>
  <c r="H26" i="9"/>
  <c r="Q26" i="9"/>
  <c r="B27" i="9"/>
  <c r="P27" i="9"/>
  <c r="H27" i="9"/>
  <c r="Q27" i="9"/>
  <c r="B28" i="9"/>
  <c r="P28" i="9"/>
  <c r="H28" i="9"/>
  <c r="Q28" i="9"/>
  <c r="B29" i="9"/>
  <c r="P29" i="9"/>
  <c r="H29" i="9"/>
  <c r="Q29" i="9"/>
  <c r="B30" i="9"/>
  <c r="P30" i="9"/>
  <c r="C30" i="9"/>
  <c r="H30" i="9"/>
  <c r="Q30" i="9" s="1"/>
  <c r="B31" i="9"/>
  <c r="P31" i="9"/>
  <c r="H31" i="9"/>
  <c r="Q31" i="9" s="1"/>
  <c r="B32" i="9"/>
  <c r="P32" i="9"/>
  <c r="H32" i="9"/>
  <c r="Q32" i="9" s="1"/>
  <c r="B33" i="9"/>
  <c r="P33" i="9"/>
  <c r="H33" i="9"/>
  <c r="Q33" i="9" s="1"/>
  <c r="B34" i="9"/>
  <c r="P34" i="9"/>
  <c r="C34" i="9"/>
  <c r="H34" i="9"/>
  <c r="Q34" i="9"/>
  <c r="B35" i="9"/>
  <c r="P35" i="9"/>
  <c r="H35" i="9"/>
  <c r="Q35" i="9"/>
  <c r="B36" i="9"/>
  <c r="P36" i="9"/>
  <c r="H36" i="9"/>
  <c r="Q36" i="9"/>
  <c r="B37" i="9"/>
  <c r="P37" i="9"/>
  <c r="H37" i="9"/>
  <c r="Q37" i="9"/>
  <c r="B38" i="9"/>
  <c r="P38" i="9"/>
  <c r="C38" i="9"/>
  <c r="H38" i="9"/>
  <c r="Q38" i="9"/>
  <c r="B39" i="9"/>
  <c r="P39" i="9" s="1"/>
  <c r="H39" i="9"/>
  <c r="Q39" i="9"/>
  <c r="B40" i="9"/>
  <c r="P40" i="9" s="1"/>
  <c r="H40" i="9"/>
  <c r="Q40" i="9"/>
  <c r="B41" i="9"/>
  <c r="P41" i="9" s="1"/>
  <c r="H41" i="9"/>
  <c r="Q41" i="9"/>
  <c r="B42" i="9"/>
  <c r="P42" i="9" s="1"/>
  <c r="H42" i="9"/>
  <c r="Q42" i="9"/>
  <c r="B43" i="9"/>
  <c r="P43" i="9" s="1"/>
  <c r="H43" i="9"/>
  <c r="Q43" i="9"/>
  <c r="B44" i="9"/>
  <c r="P44" i="9" s="1"/>
  <c r="C44" i="9"/>
  <c r="H44" i="9"/>
  <c r="Q44" i="9"/>
  <c r="B45" i="9"/>
  <c r="P45" i="9"/>
  <c r="H45" i="9"/>
  <c r="Q45" i="9"/>
  <c r="B46" i="9"/>
  <c r="P46" i="9"/>
  <c r="H46" i="9"/>
  <c r="Q46" i="9"/>
  <c r="B47" i="9"/>
  <c r="P47" i="9"/>
  <c r="H47" i="9"/>
  <c r="Q47" i="9"/>
  <c r="B48" i="9"/>
  <c r="P48" i="9"/>
  <c r="C48" i="9"/>
  <c r="H48" i="9"/>
  <c r="Q48" i="9" s="1"/>
  <c r="B49" i="9"/>
  <c r="P49" i="9" s="1"/>
  <c r="H49" i="9"/>
  <c r="Q49" i="9" s="1"/>
  <c r="B50" i="9"/>
  <c r="P50" i="9" s="1"/>
  <c r="H50" i="9"/>
  <c r="Q50" i="9" s="1"/>
  <c r="B51" i="9"/>
  <c r="P51" i="9" s="1"/>
  <c r="H51" i="9"/>
  <c r="Q51" i="9" s="1"/>
  <c r="B52" i="9"/>
  <c r="P52" i="9" s="1"/>
  <c r="C52" i="9"/>
  <c r="H52" i="9"/>
  <c r="Q52" i="9"/>
  <c r="I52" i="9"/>
  <c r="B53" i="9"/>
  <c r="P53" i="9" s="1"/>
  <c r="H53" i="9"/>
  <c r="Q53" i="9"/>
  <c r="B54" i="9"/>
  <c r="P54" i="9" s="1"/>
  <c r="H54" i="9"/>
  <c r="Q54" i="9"/>
  <c r="B55" i="9"/>
  <c r="P55" i="9" s="1"/>
  <c r="H55" i="9"/>
  <c r="Q55" i="9"/>
  <c r="B56" i="9"/>
  <c r="P56" i="9" s="1"/>
  <c r="H56" i="9"/>
  <c r="Q56" i="9"/>
  <c r="B57" i="9"/>
  <c r="P57" i="9" s="1"/>
  <c r="H57" i="9"/>
  <c r="Q57" i="9" s="1"/>
  <c r="B58" i="9"/>
  <c r="P58" i="9" s="1"/>
  <c r="H58" i="9"/>
  <c r="Q58" i="9" s="1"/>
  <c r="B59" i="9"/>
  <c r="P59" i="9" s="1"/>
  <c r="H59" i="9"/>
  <c r="Q59" i="9" s="1"/>
  <c r="B60" i="9"/>
  <c r="P60" i="9" s="1"/>
  <c r="H60" i="9"/>
  <c r="Q60" i="9" s="1"/>
  <c r="B61" i="9"/>
  <c r="P61" i="9" s="1"/>
  <c r="H61" i="9"/>
  <c r="Q61" i="9"/>
  <c r="B62" i="9"/>
  <c r="P62" i="9" s="1"/>
  <c r="C62" i="9"/>
  <c r="H62" i="9"/>
  <c r="Q62" i="9"/>
  <c r="I62" i="9"/>
  <c r="B63" i="9"/>
  <c r="P63" i="9" s="1"/>
  <c r="H63" i="9"/>
  <c r="Q63" i="9" s="1"/>
  <c r="B64" i="9"/>
  <c r="P64" i="9" s="1"/>
  <c r="C64" i="9"/>
  <c r="H64" i="9"/>
  <c r="Q64" i="9"/>
  <c r="I64" i="9"/>
  <c r="J64" i="9"/>
  <c r="B65" i="9"/>
  <c r="P65" i="9"/>
  <c r="H65" i="9"/>
  <c r="Q65" i="9"/>
  <c r="B66" i="9"/>
  <c r="P66" i="9"/>
  <c r="C66" i="9"/>
  <c r="H66" i="9"/>
  <c r="Q66" i="9" s="1"/>
  <c r="I66" i="9"/>
  <c r="B67" i="9"/>
  <c r="P67" i="9"/>
  <c r="H67" i="9"/>
  <c r="Q67" i="9"/>
  <c r="B68" i="9"/>
  <c r="P68" i="9"/>
  <c r="C68" i="9"/>
  <c r="H68" i="9"/>
  <c r="Q68" i="9" s="1"/>
  <c r="I68" i="9"/>
  <c r="J68" i="9" s="1"/>
  <c r="B69" i="9"/>
  <c r="P69" i="9" s="1"/>
  <c r="H69" i="9"/>
  <c r="Q69" i="9" s="1"/>
  <c r="B70" i="9"/>
  <c r="P70" i="9" s="1"/>
  <c r="H70" i="9"/>
  <c r="Q70" i="9" s="1"/>
  <c r="B71" i="9"/>
  <c r="P71" i="9" s="1"/>
  <c r="H71" i="9"/>
  <c r="Q71" i="9" s="1"/>
  <c r="B72" i="9"/>
  <c r="P72" i="9" s="1"/>
  <c r="H72" i="9"/>
  <c r="Q72" i="9" s="1"/>
  <c r="B73" i="9"/>
  <c r="P73" i="9" s="1"/>
  <c r="H73" i="9"/>
  <c r="Q73" i="9" s="1"/>
  <c r="B74" i="9"/>
  <c r="P74" i="9" s="1"/>
  <c r="H74" i="9"/>
  <c r="Q74" i="9" s="1"/>
  <c r="B75" i="9"/>
  <c r="P75" i="9" s="1"/>
  <c r="H75" i="9"/>
  <c r="Q75" i="9" s="1"/>
  <c r="B76" i="9"/>
  <c r="P76" i="9" s="1"/>
  <c r="H76" i="9"/>
  <c r="Q76" i="9" s="1"/>
  <c r="B77" i="9"/>
  <c r="P77" i="9" s="1"/>
  <c r="H77" i="9"/>
  <c r="Q77" i="9" s="1"/>
  <c r="B78" i="9"/>
  <c r="P78" i="9" s="1"/>
  <c r="H78" i="9"/>
  <c r="Q78" i="9" s="1"/>
  <c r="B79" i="9"/>
  <c r="H79" i="9"/>
  <c r="Q79" i="9"/>
  <c r="I79" i="9"/>
  <c r="P79" i="9"/>
  <c r="B80" i="9"/>
  <c r="P80" i="9"/>
  <c r="C80" i="9"/>
  <c r="H80" i="9"/>
  <c r="Q80" i="9" s="1"/>
  <c r="B81" i="9"/>
  <c r="P81" i="9" s="1"/>
  <c r="C81" i="9"/>
  <c r="H81" i="9"/>
  <c r="Q81" i="9"/>
  <c r="B82" i="9"/>
  <c r="P82" i="9"/>
  <c r="H82" i="9"/>
  <c r="Q82" i="9"/>
  <c r="B83" i="9"/>
  <c r="P83" i="9"/>
  <c r="H83" i="9"/>
  <c r="Q83" i="9"/>
  <c r="B84" i="9"/>
  <c r="P84" i="9"/>
  <c r="H84" i="9"/>
  <c r="Q84" i="9"/>
  <c r="B85" i="9"/>
  <c r="P85" i="9"/>
  <c r="H85" i="9"/>
  <c r="Q85" i="9"/>
  <c r="B86" i="9"/>
  <c r="P86" i="9"/>
  <c r="H86" i="9"/>
  <c r="Q86" i="9"/>
  <c r="B87" i="9"/>
  <c r="H87" i="9"/>
  <c r="Q87" i="9" s="1"/>
  <c r="I87" i="9"/>
  <c r="P87" i="9"/>
  <c r="B88" i="9"/>
  <c r="P88" i="9" s="1"/>
  <c r="C88" i="9"/>
  <c r="H88" i="9"/>
  <c r="Q88" i="9"/>
  <c r="B89" i="9"/>
  <c r="P89" i="9"/>
  <c r="C89" i="9"/>
  <c r="H89" i="9"/>
  <c r="Q89" i="9" s="1"/>
  <c r="B90" i="9"/>
  <c r="P90" i="9" s="1"/>
  <c r="H90" i="9"/>
  <c r="Q90" i="9" s="1"/>
  <c r="B91" i="9"/>
  <c r="P91" i="9" s="1"/>
  <c r="H91" i="9"/>
  <c r="Q91" i="9"/>
  <c r="B92" i="9"/>
  <c r="P92" i="9" s="1"/>
  <c r="H92" i="9"/>
  <c r="Q92" i="9"/>
  <c r="B93" i="9"/>
  <c r="P93" i="9" s="1"/>
  <c r="H93" i="9"/>
  <c r="Q93" i="9" s="1"/>
  <c r="B94" i="9"/>
  <c r="P94" i="9" s="1"/>
  <c r="H94" i="9"/>
  <c r="Q94" i="9" s="1"/>
  <c r="B95" i="9"/>
  <c r="P95" i="9" s="1"/>
  <c r="H95" i="9"/>
  <c r="Q95" i="9" s="1"/>
  <c r="I95" i="9"/>
  <c r="B96" i="9"/>
  <c r="P96" i="9" s="1"/>
  <c r="C96" i="9"/>
  <c r="H96" i="9"/>
  <c r="Q96" i="9" s="1"/>
  <c r="B97" i="9"/>
  <c r="C97" i="9"/>
  <c r="D97" i="9"/>
  <c r="H97" i="9"/>
  <c r="Q97" i="9"/>
  <c r="P97" i="9"/>
  <c r="B98" i="9"/>
  <c r="P98" i="9" s="1"/>
  <c r="H98" i="9"/>
  <c r="Q98" i="9"/>
  <c r="B99" i="9"/>
  <c r="P99" i="9" s="1"/>
  <c r="H99" i="9"/>
  <c r="Q99" i="9" s="1"/>
  <c r="B100" i="9"/>
  <c r="P100" i="9" s="1"/>
  <c r="H100" i="9"/>
  <c r="Q100" i="9" s="1"/>
  <c r="B101" i="9"/>
  <c r="P101" i="9" s="1"/>
  <c r="H101" i="9"/>
  <c r="Q101" i="9" s="1"/>
  <c r="B102" i="9"/>
  <c r="P102" i="9" s="1"/>
  <c r="H102" i="9"/>
  <c r="Q102" i="9" s="1"/>
  <c r="B103" i="9"/>
  <c r="H103" i="9"/>
  <c r="Q103" i="9"/>
  <c r="I103" i="9"/>
  <c r="P103" i="9"/>
  <c r="B104" i="9"/>
  <c r="P104" i="9"/>
  <c r="C104" i="9"/>
  <c r="H104" i="9"/>
  <c r="Q104" i="9" s="1"/>
  <c r="B105" i="9"/>
  <c r="C105" i="9"/>
  <c r="H105" i="9"/>
  <c r="Q105" i="9" s="1"/>
  <c r="P105" i="9"/>
  <c r="B106" i="9"/>
  <c r="P106" i="9"/>
  <c r="H106" i="9"/>
  <c r="Q106" i="9"/>
  <c r="B107" i="9"/>
  <c r="P107" i="9"/>
  <c r="H107" i="9"/>
  <c r="Q107" i="9"/>
  <c r="B108" i="9"/>
  <c r="P108" i="9"/>
  <c r="H108" i="9"/>
  <c r="Q108" i="9"/>
  <c r="B109" i="9"/>
  <c r="P109" i="9"/>
  <c r="H109" i="9"/>
  <c r="Q109" i="9"/>
  <c r="B110" i="9"/>
  <c r="P110" i="9"/>
  <c r="H110" i="9"/>
  <c r="Q110" i="9"/>
  <c r="B111" i="9"/>
  <c r="H111" i="9"/>
  <c r="Q111" i="9" s="1"/>
  <c r="I111" i="9"/>
  <c r="P111" i="9"/>
  <c r="B112" i="9"/>
  <c r="P112" i="9" s="1"/>
  <c r="C112" i="9"/>
  <c r="H112" i="9"/>
  <c r="Q112" i="9"/>
  <c r="B113" i="9"/>
  <c r="P113" i="9"/>
  <c r="C113" i="9"/>
  <c r="H113" i="9"/>
  <c r="Q113" i="9" s="1"/>
  <c r="B114" i="9"/>
  <c r="P114" i="9"/>
  <c r="H114" i="9"/>
  <c r="Q114" i="9" s="1"/>
  <c r="B115" i="9"/>
  <c r="P115" i="9"/>
  <c r="H115" i="9"/>
  <c r="Q115" i="9" s="1"/>
  <c r="B116" i="9"/>
  <c r="P116" i="9"/>
  <c r="H116" i="9"/>
  <c r="Q116" i="9" s="1"/>
  <c r="B117" i="9"/>
  <c r="P117" i="9"/>
  <c r="H117" i="9"/>
  <c r="Q117" i="9" s="1"/>
  <c r="B118" i="9"/>
  <c r="P118" i="9" s="1"/>
  <c r="H118" i="9"/>
  <c r="Q118" i="9" s="1"/>
  <c r="B119" i="9"/>
  <c r="P119" i="9" s="1"/>
  <c r="H119" i="9"/>
  <c r="Q119" i="9" s="1"/>
  <c r="B120" i="9"/>
  <c r="P120" i="9" s="1"/>
  <c r="H120" i="9"/>
  <c r="Q120" i="9" s="1"/>
  <c r="B121" i="9"/>
  <c r="P121" i="9" s="1"/>
  <c r="H121" i="9"/>
  <c r="Q121" i="9" s="1"/>
  <c r="B122" i="9"/>
  <c r="P122" i="9" s="1"/>
  <c r="H122" i="9"/>
  <c r="Q122" i="9" s="1"/>
  <c r="B123" i="9"/>
  <c r="P123" i="9" s="1"/>
  <c r="H123" i="9"/>
  <c r="Q123" i="9" s="1"/>
  <c r="B124" i="9"/>
  <c r="P124" i="9" s="1"/>
  <c r="H124" i="9"/>
  <c r="Q124" i="9" s="1"/>
  <c r="B125" i="9"/>
  <c r="P125" i="9" s="1"/>
  <c r="H125" i="9"/>
  <c r="Q125" i="9" s="1"/>
  <c r="B126" i="9"/>
  <c r="P126" i="9" s="1"/>
  <c r="H126" i="9"/>
  <c r="Q126" i="9" s="1"/>
  <c r="B127" i="9"/>
  <c r="P127" i="9" s="1"/>
  <c r="H127" i="9"/>
  <c r="Q127" i="9" s="1"/>
  <c r="B128" i="9"/>
  <c r="P128" i="9" s="1"/>
  <c r="H128" i="9"/>
  <c r="Q128" i="9" s="1"/>
  <c r="B129" i="9"/>
  <c r="P129" i="9" s="1"/>
  <c r="H129" i="9"/>
  <c r="Q129" i="9" s="1"/>
  <c r="B130" i="9"/>
  <c r="P130" i="9" s="1"/>
  <c r="H130" i="9"/>
  <c r="Q130" i="9" s="1"/>
  <c r="B131" i="9"/>
  <c r="P131" i="9" s="1"/>
  <c r="H131" i="9"/>
  <c r="Q131" i="9" s="1"/>
  <c r="B132" i="9"/>
  <c r="P132" i="9" s="1"/>
  <c r="H132" i="9"/>
  <c r="Q132" i="9" s="1"/>
  <c r="B133" i="9"/>
  <c r="P133" i="9" s="1"/>
  <c r="H133" i="9"/>
  <c r="Q133" i="9" s="1"/>
  <c r="B134" i="9"/>
  <c r="P134" i="9" s="1"/>
  <c r="H134" i="9"/>
  <c r="Q134" i="9" s="1"/>
  <c r="B135" i="9"/>
  <c r="P135" i="9" s="1"/>
  <c r="H135" i="9"/>
  <c r="Q135" i="9" s="1"/>
  <c r="B136" i="9"/>
  <c r="P136" i="9" s="1"/>
  <c r="H136" i="9"/>
  <c r="Q136" i="9" s="1"/>
  <c r="B1" i="10"/>
  <c r="B2" i="10"/>
  <c r="B5" i="10"/>
  <c r="B14" i="10"/>
  <c r="H14" i="10"/>
  <c r="B15" i="10"/>
  <c r="H15" i="10"/>
  <c r="B16" i="10"/>
  <c r="P16" i="10"/>
  <c r="H16" i="10"/>
  <c r="B17" i="10"/>
  <c r="P17" i="10" s="1"/>
  <c r="H17" i="10"/>
  <c r="B18" i="10"/>
  <c r="Q18" i="10"/>
  <c r="H18" i="10"/>
  <c r="B19" i="10"/>
  <c r="P19" i="10" s="1"/>
  <c r="H19" i="10"/>
  <c r="B20" i="10"/>
  <c r="P20" i="10"/>
  <c r="H20" i="10"/>
  <c r="B21" i="10"/>
  <c r="P21" i="10" s="1"/>
  <c r="H21" i="10"/>
  <c r="B22" i="10"/>
  <c r="Q22" i="10"/>
  <c r="H22" i="10"/>
  <c r="B23" i="10"/>
  <c r="H23" i="10"/>
  <c r="B24" i="10"/>
  <c r="P24" i="10" s="1"/>
  <c r="H24" i="10"/>
  <c r="B25" i="10"/>
  <c r="P25" i="10"/>
  <c r="H25" i="10"/>
  <c r="B26" i="10"/>
  <c r="Q26" i="10" s="1"/>
  <c r="H26" i="10"/>
  <c r="B27" i="10"/>
  <c r="H27" i="10"/>
  <c r="B28" i="10"/>
  <c r="P28" i="10"/>
  <c r="H28" i="10"/>
  <c r="B29" i="10"/>
  <c r="H29" i="10"/>
  <c r="B30" i="10"/>
  <c r="Q30" i="10" s="1"/>
  <c r="C30" i="10"/>
  <c r="H30" i="10"/>
  <c r="I30" i="10"/>
  <c r="B31" i="10"/>
  <c r="P31" i="10"/>
  <c r="H31" i="10"/>
  <c r="B32" i="10"/>
  <c r="P32" i="10" s="1"/>
  <c r="H32" i="10"/>
  <c r="B33" i="10"/>
  <c r="P33" i="10"/>
  <c r="H33" i="10"/>
  <c r="B34" i="10"/>
  <c r="Q34" i="10" s="1"/>
  <c r="H34" i="10"/>
  <c r="B35" i="10"/>
  <c r="H35" i="10"/>
  <c r="B36" i="10"/>
  <c r="P36" i="10"/>
  <c r="H36" i="10"/>
  <c r="B37" i="10"/>
  <c r="H37" i="10"/>
  <c r="B38" i="10"/>
  <c r="Q38" i="10" s="1"/>
  <c r="H38" i="10"/>
  <c r="B39" i="10"/>
  <c r="P39" i="10"/>
  <c r="H39" i="10"/>
  <c r="B40" i="10"/>
  <c r="P40" i="10" s="1"/>
  <c r="H40" i="10"/>
  <c r="B41" i="10"/>
  <c r="P41" i="10"/>
  <c r="H41" i="10"/>
  <c r="B42" i="10"/>
  <c r="Q42" i="10" s="1"/>
  <c r="H42" i="10"/>
  <c r="B43" i="10"/>
  <c r="P43" i="10"/>
  <c r="H43" i="10"/>
  <c r="B44" i="10"/>
  <c r="Q44" i="10" s="1"/>
  <c r="H44" i="10"/>
  <c r="B45" i="10"/>
  <c r="P45" i="10"/>
  <c r="H45" i="10"/>
  <c r="B46" i="10"/>
  <c r="Q46" i="10"/>
  <c r="H46" i="10"/>
  <c r="B47" i="10"/>
  <c r="P47" i="10"/>
  <c r="H47" i="10"/>
  <c r="B48" i="10"/>
  <c r="Q48" i="10"/>
  <c r="H48" i="10"/>
  <c r="B49" i="10"/>
  <c r="P49" i="10"/>
  <c r="H49" i="10"/>
  <c r="B50" i="10"/>
  <c r="Q50" i="10"/>
  <c r="H50" i="10"/>
  <c r="B51" i="10"/>
  <c r="P51" i="10" s="1"/>
  <c r="C51" i="10"/>
  <c r="H51" i="10"/>
  <c r="I51" i="10"/>
  <c r="B52" i="10"/>
  <c r="Q52" i="10"/>
  <c r="H52" i="10"/>
  <c r="B53" i="10"/>
  <c r="H53" i="10"/>
  <c r="B54" i="10"/>
  <c r="P54" i="10" s="1"/>
  <c r="H54" i="10"/>
  <c r="B55" i="10"/>
  <c r="Q55" i="10"/>
  <c r="H55" i="10"/>
  <c r="B56" i="10"/>
  <c r="P56" i="10" s="1"/>
  <c r="H56" i="10"/>
  <c r="B57" i="10"/>
  <c r="Q57" i="10"/>
  <c r="C57" i="10"/>
  <c r="H57" i="10"/>
  <c r="I57" i="10"/>
  <c r="B58" i="10"/>
  <c r="P58" i="10"/>
  <c r="H58" i="10"/>
  <c r="B59" i="10"/>
  <c r="Q59" i="10"/>
  <c r="H59" i="10"/>
  <c r="B60" i="10"/>
  <c r="P60" i="10"/>
  <c r="H60" i="10"/>
  <c r="B61" i="10"/>
  <c r="Q61" i="10" s="1"/>
  <c r="C61" i="10"/>
  <c r="H61" i="10"/>
  <c r="I61" i="10"/>
  <c r="J61" i="10"/>
  <c r="B62" i="10"/>
  <c r="P62" i="10"/>
  <c r="H62" i="10"/>
  <c r="B63" i="10"/>
  <c r="Q63" i="10" s="1"/>
  <c r="H63" i="10"/>
  <c r="B64" i="10"/>
  <c r="P64" i="10" s="1"/>
  <c r="H64" i="10"/>
  <c r="B65" i="10"/>
  <c r="Q65" i="10"/>
  <c r="C65" i="10"/>
  <c r="H65" i="10"/>
  <c r="I65" i="10"/>
  <c r="B66" i="10"/>
  <c r="H66" i="10"/>
  <c r="B67" i="10"/>
  <c r="Q67" i="10"/>
  <c r="H67" i="10"/>
  <c r="B68" i="10"/>
  <c r="P68" i="10" s="1"/>
  <c r="H68" i="10"/>
  <c r="B69" i="10"/>
  <c r="Q69" i="10"/>
  <c r="C69" i="10"/>
  <c r="H69" i="10"/>
  <c r="I69" i="10"/>
  <c r="B70" i="10"/>
  <c r="P70" i="10"/>
  <c r="H70" i="10"/>
  <c r="B71" i="10"/>
  <c r="Q71" i="10"/>
  <c r="C71" i="10"/>
  <c r="D71" i="10" s="1"/>
  <c r="H71" i="10"/>
  <c r="I71" i="10"/>
  <c r="J71" i="10" s="1"/>
  <c r="B72" i="10"/>
  <c r="P72" i="10" s="1"/>
  <c r="H72" i="10"/>
  <c r="B73" i="10"/>
  <c r="Q73" i="10" s="1"/>
  <c r="C73" i="10"/>
  <c r="H73" i="10"/>
  <c r="I73" i="10"/>
  <c r="B74" i="10"/>
  <c r="H74" i="10"/>
  <c r="B75" i="10"/>
  <c r="Q75" i="10"/>
  <c r="C75" i="10"/>
  <c r="H75" i="10"/>
  <c r="I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/>
  <c r="H83" i="10"/>
  <c r="B84" i="10"/>
  <c r="H84" i="10"/>
  <c r="B85" i="10"/>
  <c r="H85" i="10"/>
  <c r="B86" i="10"/>
  <c r="H86" i="10"/>
  <c r="B87" i="10"/>
  <c r="Q87" i="10" s="1"/>
  <c r="H87" i="10"/>
  <c r="B88" i="10"/>
  <c r="H88" i="10"/>
  <c r="B89" i="10"/>
  <c r="Q89" i="10"/>
  <c r="H89" i="10"/>
  <c r="B90" i="10"/>
  <c r="P90" i="10" s="1"/>
  <c r="H90" i="10"/>
  <c r="B91" i="10"/>
  <c r="Q91" i="10" s="1"/>
  <c r="H91" i="10"/>
  <c r="B92" i="10"/>
  <c r="P92" i="10"/>
  <c r="H92" i="10"/>
  <c r="B93" i="10"/>
  <c r="Q93" i="10"/>
  <c r="H93" i="10"/>
  <c r="B94" i="10"/>
  <c r="P94" i="10" s="1"/>
  <c r="H94" i="10"/>
  <c r="B95" i="10"/>
  <c r="H95" i="10"/>
  <c r="B96" i="10"/>
  <c r="Q96" i="10"/>
  <c r="H96" i="10"/>
  <c r="B97" i="10"/>
  <c r="Q97" i="10"/>
  <c r="H97" i="10"/>
  <c r="B98" i="10"/>
  <c r="P98" i="10" s="1"/>
  <c r="C98" i="10"/>
  <c r="H98" i="10"/>
  <c r="I98" i="10"/>
  <c r="B99" i="10"/>
  <c r="P99" i="10"/>
  <c r="H99" i="10"/>
  <c r="B100" i="10"/>
  <c r="P100" i="10" s="1"/>
  <c r="C100" i="10"/>
  <c r="H100" i="10"/>
  <c r="I100" i="10"/>
  <c r="B101" i="10"/>
  <c r="Q101" i="10"/>
  <c r="H101" i="10"/>
  <c r="B102" i="10"/>
  <c r="P102" i="10" s="1"/>
  <c r="C102" i="10"/>
  <c r="H102" i="10"/>
  <c r="I102" i="10"/>
  <c r="B103" i="10"/>
  <c r="P103" i="10"/>
  <c r="H103" i="10"/>
  <c r="B104" i="10"/>
  <c r="P104" i="10" s="1"/>
  <c r="C104" i="10"/>
  <c r="H104" i="10"/>
  <c r="I104" i="10"/>
  <c r="B105" i="10"/>
  <c r="Q105" i="10"/>
  <c r="H105" i="10"/>
  <c r="B106" i="10"/>
  <c r="P106" i="10" s="1"/>
  <c r="C106" i="10"/>
  <c r="H106" i="10"/>
  <c r="I106" i="10"/>
  <c r="B107" i="10"/>
  <c r="P107" i="10"/>
  <c r="H107" i="10"/>
  <c r="B108" i="10"/>
  <c r="P108" i="10" s="1"/>
  <c r="C108" i="10"/>
  <c r="H108" i="10"/>
  <c r="I108" i="10"/>
  <c r="B109" i="10"/>
  <c r="Q109" i="10"/>
  <c r="H109" i="10"/>
  <c r="B110" i="10"/>
  <c r="P110" i="10" s="1"/>
  <c r="C110" i="10"/>
  <c r="H110" i="10"/>
  <c r="I110" i="10"/>
  <c r="B111" i="10"/>
  <c r="Q111" i="10"/>
  <c r="H111" i="10"/>
  <c r="B112" i="10"/>
  <c r="P112" i="10" s="1"/>
  <c r="C112" i="10"/>
  <c r="H112" i="10"/>
  <c r="I112" i="10"/>
  <c r="J112" i="10" s="1"/>
  <c r="B113" i="10"/>
  <c r="Q113" i="10" s="1"/>
  <c r="H113" i="10"/>
  <c r="B114" i="10"/>
  <c r="P114" i="10"/>
  <c r="C114" i="10"/>
  <c r="H114" i="10"/>
  <c r="J114" i="10" s="1"/>
  <c r="I114" i="10"/>
  <c r="B115" i="10"/>
  <c r="Q115" i="10"/>
  <c r="H115" i="10"/>
  <c r="B116" i="10"/>
  <c r="P116" i="10" s="1"/>
  <c r="C116" i="10"/>
  <c r="H116" i="10"/>
  <c r="I116" i="10"/>
  <c r="B117" i="10"/>
  <c r="Q117" i="10"/>
  <c r="H117" i="10"/>
  <c r="B118" i="10"/>
  <c r="P118" i="10" s="1"/>
  <c r="C118" i="10"/>
  <c r="H118" i="10"/>
  <c r="I118" i="10"/>
  <c r="B119" i="10"/>
  <c r="Q119" i="10"/>
  <c r="H119" i="10"/>
  <c r="B120" i="10"/>
  <c r="P120" i="10" s="1"/>
  <c r="C120" i="10"/>
  <c r="H120" i="10"/>
  <c r="I120" i="10"/>
  <c r="J120" i="10" s="1"/>
  <c r="B121" i="10"/>
  <c r="H121" i="10"/>
  <c r="B122" i="10"/>
  <c r="H122" i="10"/>
  <c r="B123" i="10"/>
  <c r="H123" i="10"/>
  <c r="B124" i="10"/>
  <c r="P124" i="10" s="1"/>
  <c r="C124" i="10"/>
  <c r="H124" i="10"/>
  <c r="I124" i="10"/>
  <c r="B125" i="10"/>
  <c r="Q125" i="10"/>
  <c r="H125" i="10"/>
  <c r="B126" i="10"/>
  <c r="H126" i="10"/>
  <c r="B127" i="10"/>
  <c r="Q127" i="10" s="1"/>
  <c r="C127" i="10"/>
  <c r="H127" i="10"/>
  <c r="I127" i="10"/>
  <c r="B128" i="10"/>
  <c r="H128" i="10"/>
  <c r="B129" i="10"/>
  <c r="H129" i="10"/>
  <c r="B130" i="10"/>
  <c r="H130" i="10"/>
  <c r="B131" i="10"/>
  <c r="Q131" i="10"/>
  <c r="H131" i="10"/>
  <c r="B132" i="10"/>
  <c r="H132" i="10"/>
  <c r="B133" i="10"/>
  <c r="H133" i="10"/>
  <c r="B134" i="10"/>
  <c r="H134" i="10"/>
  <c r="B135" i="10"/>
  <c r="C135" i="10"/>
  <c r="H135" i="10"/>
  <c r="I135" i="10"/>
  <c r="B136" i="10"/>
  <c r="H136" i="10"/>
  <c r="B1" i="7"/>
  <c r="B2" i="7"/>
  <c r="B5" i="7"/>
  <c r="I30" i="7" s="1"/>
  <c r="B14" i="7"/>
  <c r="H14" i="7" s="1"/>
  <c r="P14" i="7"/>
  <c r="B15" i="7"/>
  <c r="Q15" i="7"/>
  <c r="B16" i="7"/>
  <c r="P16" i="7"/>
  <c r="B17" i="7"/>
  <c r="H17" i="7"/>
  <c r="B18" i="7"/>
  <c r="P18" i="7"/>
  <c r="B19" i="7"/>
  <c r="H19" i="7"/>
  <c r="Q19" i="7"/>
  <c r="B20" i="7"/>
  <c r="P20" i="7" s="1"/>
  <c r="B21" i="7"/>
  <c r="H21" i="7"/>
  <c r="B22" i="7"/>
  <c r="B23" i="7"/>
  <c r="H23" i="7" s="1"/>
  <c r="B24" i="7"/>
  <c r="P24" i="7" s="1"/>
  <c r="B25" i="7"/>
  <c r="H25" i="7" s="1"/>
  <c r="B26" i="7"/>
  <c r="P26" i="7" s="1"/>
  <c r="B27" i="7"/>
  <c r="H27" i="7" s="1"/>
  <c r="B28" i="7"/>
  <c r="P28" i="7" s="1"/>
  <c r="B29" i="7"/>
  <c r="H29" i="7"/>
  <c r="B30" i="7"/>
  <c r="P30" i="7"/>
  <c r="B31" i="7"/>
  <c r="H31" i="7"/>
  <c r="B32" i="7"/>
  <c r="P32" i="7"/>
  <c r="B33" i="7"/>
  <c r="I33" i="7"/>
  <c r="B34" i="7"/>
  <c r="P34" i="7"/>
  <c r="B35" i="7"/>
  <c r="H35" i="7"/>
  <c r="C35" i="7"/>
  <c r="D35" i="7"/>
  <c r="B36" i="7"/>
  <c r="P36" i="7"/>
  <c r="B37" i="7"/>
  <c r="H37" i="7"/>
  <c r="B38" i="7"/>
  <c r="B39" i="7"/>
  <c r="H39" i="7" s="1"/>
  <c r="B40" i="7"/>
  <c r="P40" i="7" s="1"/>
  <c r="B41" i="7"/>
  <c r="H41" i="7" s="1"/>
  <c r="B42" i="7"/>
  <c r="P42" i="7"/>
  <c r="B43" i="7"/>
  <c r="H43" i="7" s="1"/>
  <c r="B44" i="7"/>
  <c r="P44" i="7" s="1"/>
  <c r="I44" i="7"/>
  <c r="B45" i="7"/>
  <c r="H45" i="7" s="1"/>
  <c r="B46" i="7"/>
  <c r="P46" i="7" s="1"/>
  <c r="I46" i="7"/>
  <c r="B47" i="7"/>
  <c r="H47" i="7"/>
  <c r="B48" i="7"/>
  <c r="P48" i="7"/>
  <c r="I48" i="7"/>
  <c r="B49" i="7"/>
  <c r="H49" i="7"/>
  <c r="I49" i="7"/>
  <c r="B50" i="7"/>
  <c r="P50" i="7" s="1"/>
  <c r="I50" i="7"/>
  <c r="B51" i="7"/>
  <c r="H51" i="7"/>
  <c r="I51" i="7"/>
  <c r="J51" i="7"/>
  <c r="B52" i="7"/>
  <c r="P52" i="7"/>
  <c r="B53" i="7"/>
  <c r="H53" i="7"/>
  <c r="C53" i="7"/>
  <c r="D53" i="7"/>
  <c r="B54" i="7"/>
  <c r="P54" i="7"/>
  <c r="H54" i="7"/>
  <c r="B55" i="7"/>
  <c r="H55" i="7" s="1"/>
  <c r="J55" i="7" s="1"/>
  <c r="I55" i="7"/>
  <c r="B56" i="7"/>
  <c r="P56" i="7" s="1"/>
  <c r="I56" i="7"/>
  <c r="B57" i="7"/>
  <c r="H57" i="7" s="1"/>
  <c r="I57" i="7"/>
  <c r="B58" i="7"/>
  <c r="P58" i="7" s="1"/>
  <c r="I58" i="7"/>
  <c r="B59" i="7"/>
  <c r="H59" i="7"/>
  <c r="I59" i="7"/>
  <c r="B60" i="7"/>
  <c r="P60" i="7" s="1"/>
  <c r="B61" i="7"/>
  <c r="B62" i="7"/>
  <c r="H62" i="7" s="1"/>
  <c r="B63" i="7"/>
  <c r="B64" i="7"/>
  <c r="I64" i="7"/>
  <c r="B65" i="7"/>
  <c r="H65" i="7" s="1"/>
  <c r="C65" i="7"/>
  <c r="D65" i="7" s="1"/>
  <c r="I65" i="7"/>
  <c r="Q65" i="7"/>
  <c r="B66" i="7"/>
  <c r="C66" i="7"/>
  <c r="I66" i="7"/>
  <c r="B67" i="7"/>
  <c r="H67" i="7"/>
  <c r="C67" i="7"/>
  <c r="I67" i="7"/>
  <c r="B68" i="7"/>
  <c r="P68" i="7" s="1"/>
  <c r="C68" i="7"/>
  <c r="B69" i="7"/>
  <c r="C69" i="7"/>
  <c r="B70" i="7"/>
  <c r="B71" i="7"/>
  <c r="P71" i="7" s="1"/>
  <c r="I71" i="7"/>
  <c r="B72" i="7"/>
  <c r="P72" i="7"/>
  <c r="C72" i="7"/>
  <c r="B73" i="7"/>
  <c r="H73" i="7"/>
  <c r="B74" i="7"/>
  <c r="H74" i="7"/>
  <c r="B75" i="7"/>
  <c r="H75" i="7"/>
  <c r="B76" i="7"/>
  <c r="P76" i="7"/>
  <c r="I76" i="7"/>
  <c r="B77" i="7"/>
  <c r="I77" i="7"/>
  <c r="B78" i="7"/>
  <c r="C78" i="7"/>
  <c r="I78" i="7"/>
  <c r="B79" i="7"/>
  <c r="C79" i="7"/>
  <c r="B80" i="7"/>
  <c r="P80" i="7"/>
  <c r="I80" i="7"/>
  <c r="B81" i="7"/>
  <c r="H81" i="7"/>
  <c r="C81" i="7"/>
  <c r="D81" i="7" s="1"/>
  <c r="I81" i="7"/>
  <c r="Q81" i="7"/>
  <c r="B82" i="7"/>
  <c r="C82" i="7"/>
  <c r="I82" i="7"/>
  <c r="B83" i="7"/>
  <c r="H83" i="7"/>
  <c r="J83" i="7" s="1"/>
  <c r="C83" i="7"/>
  <c r="D83" i="7" s="1"/>
  <c r="I83" i="7"/>
  <c r="Q83" i="7"/>
  <c r="B84" i="7"/>
  <c r="P84" i="7" s="1"/>
  <c r="C84" i="7"/>
  <c r="B85" i="7"/>
  <c r="C85" i="7"/>
  <c r="B86" i="7"/>
  <c r="B87" i="7"/>
  <c r="I87" i="7"/>
  <c r="B88" i="7"/>
  <c r="P88" i="7" s="1"/>
  <c r="C88" i="7"/>
  <c r="B89" i="7"/>
  <c r="Q89" i="7" s="1"/>
  <c r="H89" i="7"/>
  <c r="B90" i="7"/>
  <c r="H90" i="7" s="1"/>
  <c r="B91" i="7"/>
  <c r="H91" i="7" s="1"/>
  <c r="B92" i="7"/>
  <c r="P92" i="7" s="1"/>
  <c r="I92" i="7"/>
  <c r="B93" i="7"/>
  <c r="H93" i="7"/>
  <c r="J93" i="7" s="1"/>
  <c r="I93" i="7"/>
  <c r="B94" i="7"/>
  <c r="P94" i="7"/>
  <c r="C94" i="7"/>
  <c r="I94" i="7"/>
  <c r="B95" i="7"/>
  <c r="H95" i="7"/>
  <c r="C95" i="7"/>
  <c r="B96" i="7"/>
  <c r="P96" i="7" s="1"/>
  <c r="I96" i="7"/>
  <c r="B97" i="7"/>
  <c r="H97" i="7" s="1"/>
  <c r="C97" i="7"/>
  <c r="I97" i="7"/>
  <c r="B98" i="7"/>
  <c r="P98" i="7" s="1"/>
  <c r="C98" i="7"/>
  <c r="I98" i="7"/>
  <c r="B99" i="7"/>
  <c r="H99" i="7" s="1"/>
  <c r="J99" i="7" s="1"/>
  <c r="C99" i="7"/>
  <c r="I99" i="7"/>
  <c r="B100" i="7"/>
  <c r="P100" i="7"/>
  <c r="C100" i="7"/>
  <c r="B101" i="7"/>
  <c r="D101" i="7" s="1"/>
  <c r="C101" i="7"/>
  <c r="B102" i="7"/>
  <c r="H102" i="7" s="1"/>
  <c r="B103" i="7"/>
  <c r="H103" i="7" s="1"/>
  <c r="B104" i="7"/>
  <c r="P104" i="7" s="1"/>
  <c r="C104" i="7"/>
  <c r="B105" i="7"/>
  <c r="Q105" i="7" s="1"/>
  <c r="H105" i="7"/>
  <c r="B106" i="7"/>
  <c r="Q106" i="7" s="1"/>
  <c r="H106" i="7"/>
  <c r="B107" i="7"/>
  <c r="H107" i="7" s="1"/>
  <c r="Q107" i="7"/>
  <c r="B108" i="7"/>
  <c r="P108" i="7"/>
  <c r="I108" i="7"/>
  <c r="B109" i="7"/>
  <c r="H109" i="7"/>
  <c r="I109" i="7"/>
  <c r="Q109" i="7"/>
  <c r="B110" i="7"/>
  <c r="P110" i="7"/>
  <c r="C110" i="7"/>
  <c r="I110" i="7"/>
  <c r="Q110" i="7"/>
  <c r="B111" i="7"/>
  <c r="H111" i="7" s="1"/>
  <c r="C111" i="7"/>
  <c r="D111" i="7"/>
  <c r="B112" i="7"/>
  <c r="P112" i="7"/>
  <c r="I112" i="7"/>
  <c r="B113" i="7"/>
  <c r="H113" i="7" s="1"/>
  <c r="C113" i="7"/>
  <c r="D113" i="7" s="1"/>
  <c r="I113" i="7"/>
  <c r="B114" i="7"/>
  <c r="P114" i="7" s="1"/>
  <c r="C114" i="7"/>
  <c r="I114" i="7"/>
  <c r="B115" i="7"/>
  <c r="H115" i="7" s="1"/>
  <c r="J115" i="7" s="1"/>
  <c r="C115" i="7"/>
  <c r="I115" i="7"/>
  <c r="B116" i="7"/>
  <c r="P116" i="7"/>
  <c r="C116" i="7"/>
  <c r="B117" i="7"/>
  <c r="H117" i="7"/>
  <c r="C117" i="7"/>
  <c r="Q117" i="7"/>
  <c r="B118" i="7"/>
  <c r="P118" i="7"/>
  <c r="B119" i="7"/>
  <c r="H119" i="7"/>
  <c r="I119" i="7"/>
  <c r="B120" i="7"/>
  <c r="P120" i="7" s="1"/>
  <c r="C120" i="7"/>
  <c r="B121" i="7"/>
  <c r="H121" i="7" s="1"/>
  <c r="Q121" i="7"/>
  <c r="B122" i="7"/>
  <c r="P122" i="7" s="1"/>
  <c r="H122" i="7"/>
  <c r="B123" i="7"/>
  <c r="H123" i="7" s="1"/>
  <c r="B124" i="7"/>
  <c r="P124" i="7"/>
  <c r="I124" i="7"/>
  <c r="B125" i="7"/>
  <c r="H125" i="7" s="1"/>
  <c r="J125" i="7" s="1"/>
  <c r="I125" i="7"/>
  <c r="B126" i="7"/>
  <c r="P126" i="7" s="1"/>
  <c r="C126" i="7"/>
  <c r="I126" i="7"/>
  <c r="B127" i="7"/>
  <c r="H127" i="7" s="1"/>
  <c r="C127" i="7"/>
  <c r="I127" i="7"/>
  <c r="B128" i="7"/>
  <c r="P128" i="7" s="1"/>
  <c r="C128" i="7"/>
  <c r="D128" i="7"/>
  <c r="B129" i="7"/>
  <c r="H129" i="7" s="1"/>
  <c r="Q129" i="7"/>
  <c r="B130" i="7"/>
  <c r="P130" i="7" s="1"/>
  <c r="B131" i="7"/>
  <c r="H131" i="7"/>
  <c r="B132" i="7"/>
  <c r="P132" i="7"/>
  <c r="I132" i="7"/>
  <c r="B133" i="7"/>
  <c r="H133" i="7" s="1"/>
  <c r="B134" i="7"/>
  <c r="P134" i="7" s="1"/>
  <c r="I134" i="7"/>
  <c r="B135" i="7"/>
  <c r="H135" i="7"/>
  <c r="C135" i="7"/>
  <c r="D135" i="7" s="1"/>
  <c r="Q135" i="7"/>
  <c r="B136" i="7"/>
  <c r="H136" i="7"/>
  <c r="I136" i="7"/>
  <c r="B1" i="13"/>
  <c r="B2" i="13"/>
  <c r="B5" i="13"/>
  <c r="C16" i="13" s="1"/>
  <c r="B14" i="13"/>
  <c r="P14" i="13"/>
  <c r="H14" i="13"/>
  <c r="B15" i="13"/>
  <c r="Q15" i="13" s="1"/>
  <c r="H15" i="13"/>
  <c r="B16" i="13"/>
  <c r="H16" i="13"/>
  <c r="B17" i="13"/>
  <c r="Q17" i="13" s="1"/>
  <c r="H17" i="13"/>
  <c r="B18" i="13"/>
  <c r="P18" i="13" s="1"/>
  <c r="H18" i="13"/>
  <c r="B19" i="13"/>
  <c r="Q19" i="13"/>
  <c r="H19" i="13"/>
  <c r="B20" i="13"/>
  <c r="Q20" i="13" s="1"/>
  <c r="H20" i="13"/>
  <c r="B21" i="13"/>
  <c r="Q21" i="13"/>
  <c r="H21" i="13"/>
  <c r="B22" i="13"/>
  <c r="P22" i="13" s="1"/>
  <c r="H22" i="13"/>
  <c r="B23" i="13"/>
  <c r="Q23" i="13"/>
  <c r="H23" i="13"/>
  <c r="B24" i="13"/>
  <c r="P24" i="13"/>
  <c r="C24" i="13"/>
  <c r="D24" i="13"/>
  <c r="H24" i="13"/>
  <c r="I24" i="13"/>
  <c r="B25" i="13"/>
  <c r="D25" i="13" s="1"/>
  <c r="Q25" i="13"/>
  <c r="C25" i="13"/>
  <c r="H25" i="13"/>
  <c r="J25" i="13" s="1"/>
  <c r="I25" i="13"/>
  <c r="B26" i="13"/>
  <c r="P26" i="13"/>
  <c r="C26" i="13"/>
  <c r="H26" i="13"/>
  <c r="I26" i="13"/>
  <c r="B27" i="13"/>
  <c r="Q27" i="13"/>
  <c r="C27" i="13"/>
  <c r="H27" i="13"/>
  <c r="I27" i="13"/>
  <c r="B28" i="13"/>
  <c r="P28" i="13" s="1"/>
  <c r="H28" i="13"/>
  <c r="B29" i="13"/>
  <c r="Q29" i="13" s="1"/>
  <c r="H29" i="13"/>
  <c r="B30" i="13"/>
  <c r="P30" i="13" s="1"/>
  <c r="C30" i="13"/>
  <c r="H30" i="13"/>
  <c r="I30" i="13"/>
  <c r="B31" i="13"/>
  <c r="Q31" i="13"/>
  <c r="H31" i="13"/>
  <c r="B32" i="13"/>
  <c r="P32" i="13"/>
  <c r="C32" i="13"/>
  <c r="H32" i="13"/>
  <c r="I32" i="13"/>
  <c r="B33" i="13"/>
  <c r="Q33" i="13"/>
  <c r="C33" i="13"/>
  <c r="D33" i="13"/>
  <c r="H33" i="13"/>
  <c r="J33" i="13" s="1"/>
  <c r="I33" i="13"/>
  <c r="B34" i="13"/>
  <c r="P34" i="13" s="1"/>
  <c r="H34" i="13"/>
  <c r="B35" i="13"/>
  <c r="Q35" i="13"/>
  <c r="C35" i="13"/>
  <c r="D35" i="13" s="1"/>
  <c r="H35" i="13"/>
  <c r="I35" i="13"/>
  <c r="J35" i="13"/>
  <c r="B36" i="13"/>
  <c r="P36" i="13"/>
  <c r="H36" i="13"/>
  <c r="B37" i="13"/>
  <c r="Q37" i="13"/>
  <c r="C37" i="13"/>
  <c r="H37" i="13"/>
  <c r="I37" i="13"/>
  <c r="B38" i="13"/>
  <c r="P38" i="13"/>
  <c r="H38" i="13"/>
  <c r="B39" i="13"/>
  <c r="D39" i="13" s="1"/>
  <c r="Q39" i="13"/>
  <c r="C39" i="13"/>
  <c r="H39" i="13"/>
  <c r="I39" i="13"/>
  <c r="J39" i="13"/>
  <c r="B40" i="13"/>
  <c r="P40" i="13"/>
  <c r="H40" i="13"/>
  <c r="B41" i="13"/>
  <c r="Q41" i="13"/>
  <c r="C41" i="13"/>
  <c r="H41" i="13"/>
  <c r="I41" i="13"/>
  <c r="J41" i="13"/>
  <c r="B42" i="13"/>
  <c r="P42" i="13" s="1"/>
  <c r="H42" i="13"/>
  <c r="B43" i="13"/>
  <c r="Q43" i="13"/>
  <c r="C43" i="13"/>
  <c r="D43" i="13"/>
  <c r="H43" i="13"/>
  <c r="I43" i="13"/>
  <c r="J43" i="13" s="1"/>
  <c r="P43" i="13"/>
  <c r="B44" i="13"/>
  <c r="P44" i="13"/>
  <c r="H44" i="13"/>
  <c r="B45" i="13"/>
  <c r="Q45" i="13" s="1"/>
  <c r="C45" i="13"/>
  <c r="H45" i="13"/>
  <c r="I45" i="13"/>
  <c r="B46" i="13"/>
  <c r="P46" i="13"/>
  <c r="H46" i="13"/>
  <c r="B47" i="13"/>
  <c r="Q47" i="13"/>
  <c r="C47" i="13"/>
  <c r="H47" i="13"/>
  <c r="J47" i="13" s="1"/>
  <c r="I47" i="13"/>
  <c r="P47" i="13"/>
  <c r="B48" i="13"/>
  <c r="P48" i="13" s="1"/>
  <c r="H48" i="13"/>
  <c r="B49" i="13"/>
  <c r="Q49" i="13" s="1"/>
  <c r="C49" i="13"/>
  <c r="H49" i="13"/>
  <c r="J49" i="13" s="1"/>
  <c r="I49" i="13"/>
  <c r="B50" i="13"/>
  <c r="P50" i="13" s="1"/>
  <c r="H50" i="13"/>
  <c r="B51" i="13"/>
  <c r="Q51" i="13"/>
  <c r="C51" i="13"/>
  <c r="H51" i="13"/>
  <c r="J51" i="13" s="1"/>
  <c r="I51" i="13"/>
  <c r="P51" i="13"/>
  <c r="B52" i="13"/>
  <c r="P52" i="13" s="1"/>
  <c r="H52" i="13"/>
  <c r="B53" i="13"/>
  <c r="Q53" i="13" s="1"/>
  <c r="C53" i="13"/>
  <c r="H53" i="13"/>
  <c r="J53" i="13" s="1"/>
  <c r="I53" i="13"/>
  <c r="B54" i="13"/>
  <c r="P54" i="13"/>
  <c r="H54" i="13"/>
  <c r="B55" i="13"/>
  <c r="Q55" i="13"/>
  <c r="C55" i="13"/>
  <c r="H55" i="13"/>
  <c r="I55" i="13"/>
  <c r="J55" i="13"/>
  <c r="B56" i="13"/>
  <c r="P56" i="13"/>
  <c r="H56" i="13"/>
  <c r="Q56" i="13"/>
  <c r="B57" i="13"/>
  <c r="C57" i="13"/>
  <c r="D57" i="13" s="1"/>
  <c r="H57" i="13"/>
  <c r="J57" i="13" s="1"/>
  <c r="I57" i="13"/>
  <c r="P57" i="13"/>
  <c r="Q57" i="13"/>
  <c r="B58" i="13"/>
  <c r="P58" i="13"/>
  <c r="H58" i="13"/>
  <c r="B59" i="13"/>
  <c r="Q59" i="13" s="1"/>
  <c r="C59" i="13"/>
  <c r="H59" i="13"/>
  <c r="I59" i="13"/>
  <c r="J59" i="13"/>
  <c r="B60" i="13"/>
  <c r="P60" i="13"/>
  <c r="H60" i="13"/>
  <c r="B61" i="13"/>
  <c r="Q61" i="13" s="1"/>
  <c r="C61" i="13"/>
  <c r="H61" i="13"/>
  <c r="I61" i="13"/>
  <c r="J61" i="13" s="1"/>
  <c r="B62" i="13"/>
  <c r="P62" i="13" s="1"/>
  <c r="H62" i="13"/>
  <c r="B63" i="13"/>
  <c r="Q63" i="13"/>
  <c r="C63" i="13"/>
  <c r="H63" i="13"/>
  <c r="I63" i="13"/>
  <c r="B64" i="13"/>
  <c r="P64" i="13" s="1"/>
  <c r="H64" i="13"/>
  <c r="B65" i="13"/>
  <c r="Q65" i="13" s="1"/>
  <c r="C65" i="13"/>
  <c r="H65" i="13"/>
  <c r="I65" i="13"/>
  <c r="B66" i="13"/>
  <c r="P66" i="13"/>
  <c r="H66" i="13"/>
  <c r="B67" i="13"/>
  <c r="Q67" i="13"/>
  <c r="C67" i="13"/>
  <c r="H67" i="13"/>
  <c r="I67" i="13"/>
  <c r="B68" i="13"/>
  <c r="P68" i="13" s="1"/>
  <c r="H68" i="13"/>
  <c r="B69" i="13"/>
  <c r="Q69" i="13" s="1"/>
  <c r="C69" i="13"/>
  <c r="H69" i="13"/>
  <c r="I69" i="13"/>
  <c r="B70" i="13"/>
  <c r="P70" i="13"/>
  <c r="H70" i="13"/>
  <c r="B71" i="13"/>
  <c r="Q71" i="13"/>
  <c r="C71" i="13"/>
  <c r="H71" i="13"/>
  <c r="I71" i="13"/>
  <c r="J71" i="13"/>
  <c r="B72" i="13"/>
  <c r="P72" i="13"/>
  <c r="H72" i="13"/>
  <c r="B73" i="13"/>
  <c r="Q73" i="13" s="1"/>
  <c r="C73" i="13"/>
  <c r="H73" i="13"/>
  <c r="I73" i="13"/>
  <c r="J73" i="13" s="1"/>
  <c r="B74" i="13"/>
  <c r="P74" i="13" s="1"/>
  <c r="H74" i="13"/>
  <c r="B75" i="13"/>
  <c r="Q75" i="13"/>
  <c r="C75" i="13"/>
  <c r="D75" i="13" s="1"/>
  <c r="H75" i="13"/>
  <c r="I75" i="13"/>
  <c r="J75" i="13"/>
  <c r="B76" i="13"/>
  <c r="P76" i="13"/>
  <c r="H76" i="13"/>
  <c r="B77" i="13"/>
  <c r="P77" i="13" s="1"/>
  <c r="H77" i="13"/>
  <c r="B78" i="13"/>
  <c r="P78" i="13" s="1"/>
  <c r="H78" i="13"/>
  <c r="B79" i="13"/>
  <c r="Q79" i="13"/>
  <c r="H79" i="13"/>
  <c r="B80" i="13"/>
  <c r="P80" i="13"/>
  <c r="C80" i="13"/>
  <c r="H80" i="13"/>
  <c r="I80" i="13"/>
  <c r="B81" i="13"/>
  <c r="Q81" i="13" s="1"/>
  <c r="C81" i="13"/>
  <c r="H81" i="13"/>
  <c r="I81" i="13"/>
  <c r="B82" i="13"/>
  <c r="D82" i="13" s="1"/>
  <c r="C82" i="13"/>
  <c r="H82" i="13"/>
  <c r="I82" i="13"/>
  <c r="B83" i="13"/>
  <c r="Q83" i="13" s="1"/>
  <c r="H83" i="13"/>
  <c r="B84" i="13"/>
  <c r="P84" i="13" s="1"/>
  <c r="H84" i="13"/>
  <c r="B85" i="13"/>
  <c r="P85" i="13" s="1"/>
  <c r="H85" i="13"/>
  <c r="B86" i="13"/>
  <c r="P86" i="13" s="1"/>
  <c r="H86" i="13"/>
  <c r="B87" i="13"/>
  <c r="Q87" i="13" s="1"/>
  <c r="H87" i="13"/>
  <c r="B88" i="13"/>
  <c r="P88" i="13"/>
  <c r="C88" i="13"/>
  <c r="H88" i="13"/>
  <c r="I88" i="13"/>
  <c r="B89" i="13"/>
  <c r="Q89" i="13"/>
  <c r="C89" i="13"/>
  <c r="H89" i="13"/>
  <c r="I89" i="13"/>
  <c r="B90" i="13"/>
  <c r="P90" i="13"/>
  <c r="H90" i="13"/>
  <c r="B91" i="13"/>
  <c r="Q91" i="13" s="1"/>
  <c r="H91" i="13"/>
  <c r="B92" i="13"/>
  <c r="P92" i="13"/>
  <c r="H92" i="13"/>
  <c r="B93" i="13"/>
  <c r="Q93" i="13" s="1"/>
  <c r="H93" i="13"/>
  <c r="B94" i="13"/>
  <c r="P94" i="13"/>
  <c r="C94" i="13"/>
  <c r="D94" i="13" s="1"/>
  <c r="H94" i="13"/>
  <c r="I94" i="13"/>
  <c r="B95" i="13"/>
  <c r="D95" i="13" s="1"/>
  <c r="C95" i="13"/>
  <c r="H95" i="13"/>
  <c r="I95" i="13"/>
  <c r="B96" i="13"/>
  <c r="P96" i="13" s="1"/>
  <c r="C96" i="13"/>
  <c r="D96" i="13" s="1"/>
  <c r="H96" i="13"/>
  <c r="I96" i="13"/>
  <c r="B97" i="13"/>
  <c r="P97" i="13" s="1"/>
  <c r="H97" i="13"/>
  <c r="B98" i="13"/>
  <c r="P98" i="13" s="1"/>
  <c r="H98" i="13"/>
  <c r="B99" i="13"/>
  <c r="Q99" i="13" s="1"/>
  <c r="H99" i="13"/>
  <c r="B100" i="13"/>
  <c r="P100" i="13"/>
  <c r="H100" i="13"/>
  <c r="B101" i="13"/>
  <c r="P101" i="13"/>
  <c r="C101" i="13"/>
  <c r="H101" i="13"/>
  <c r="I101" i="13"/>
  <c r="B102" i="13"/>
  <c r="P102" i="13"/>
  <c r="H102" i="13"/>
  <c r="B103" i="13"/>
  <c r="Q103" i="13"/>
  <c r="C103" i="13"/>
  <c r="H103" i="13"/>
  <c r="J103" i="13" s="1"/>
  <c r="I103" i="13"/>
  <c r="B104" i="13"/>
  <c r="P104" i="13" s="1"/>
  <c r="H104" i="13"/>
  <c r="B105" i="13"/>
  <c r="P105" i="13"/>
  <c r="H105" i="13"/>
  <c r="B106" i="13"/>
  <c r="P106" i="13"/>
  <c r="H106" i="13"/>
  <c r="B107" i="13"/>
  <c r="Q107" i="13"/>
  <c r="H107" i="13"/>
  <c r="B108" i="13"/>
  <c r="P108" i="13"/>
  <c r="C108" i="13"/>
  <c r="D108" i="13" s="1"/>
  <c r="H108" i="13"/>
  <c r="I108" i="13"/>
  <c r="B109" i="13"/>
  <c r="P109" i="13" s="1"/>
  <c r="C109" i="13"/>
  <c r="D109" i="13"/>
  <c r="H109" i="13"/>
  <c r="J109" i="13" s="1"/>
  <c r="I109" i="13"/>
  <c r="B110" i="13"/>
  <c r="P110" i="13" s="1"/>
  <c r="C110" i="13"/>
  <c r="H110" i="13"/>
  <c r="I110" i="13"/>
  <c r="B111" i="13"/>
  <c r="Q111" i="13"/>
  <c r="C111" i="13"/>
  <c r="H111" i="13"/>
  <c r="J111" i="13" s="1"/>
  <c r="I111" i="13"/>
  <c r="B112" i="13"/>
  <c r="P112" i="13"/>
  <c r="H112" i="13"/>
  <c r="B113" i="13"/>
  <c r="H113" i="13"/>
  <c r="B114" i="13"/>
  <c r="C114" i="13"/>
  <c r="H114" i="13"/>
  <c r="I114" i="13"/>
  <c r="B115" i="13"/>
  <c r="Q115" i="13"/>
  <c r="C115" i="13"/>
  <c r="H115" i="13"/>
  <c r="I115" i="13"/>
  <c r="B116" i="13"/>
  <c r="P116" i="13"/>
  <c r="H116" i="13"/>
  <c r="B117" i="13"/>
  <c r="P117" i="13" s="1"/>
  <c r="H117" i="13"/>
  <c r="B118" i="13"/>
  <c r="P118" i="13" s="1"/>
  <c r="H118" i="13"/>
  <c r="B119" i="13"/>
  <c r="P119" i="13" s="1"/>
  <c r="H119" i="13"/>
  <c r="B120" i="13"/>
  <c r="P120" i="13" s="1"/>
  <c r="H120" i="13"/>
  <c r="B121" i="13"/>
  <c r="Q121" i="13"/>
  <c r="H121" i="13"/>
  <c r="B122" i="13"/>
  <c r="P122" i="13" s="1"/>
  <c r="C122" i="13"/>
  <c r="H122" i="13"/>
  <c r="I122" i="13"/>
  <c r="J122" i="13" s="1"/>
  <c r="B123" i="13"/>
  <c r="C123" i="13"/>
  <c r="H123" i="13"/>
  <c r="I123" i="13"/>
  <c r="J123" i="13"/>
  <c r="B124" i="13"/>
  <c r="P124" i="13"/>
  <c r="C124" i="13"/>
  <c r="H124" i="13"/>
  <c r="I124" i="13"/>
  <c r="B125" i="13"/>
  <c r="C125" i="13"/>
  <c r="H125" i="13"/>
  <c r="I125" i="13"/>
  <c r="B126" i="13"/>
  <c r="P126" i="13"/>
  <c r="H126" i="13"/>
  <c r="B127" i="13"/>
  <c r="P127" i="13" s="1"/>
  <c r="H127" i="13"/>
  <c r="B128" i="13"/>
  <c r="D128" i="13" s="1"/>
  <c r="C128" i="13"/>
  <c r="H128" i="13"/>
  <c r="I128" i="13"/>
  <c r="B129" i="13"/>
  <c r="C129" i="13"/>
  <c r="H129" i="13"/>
  <c r="I129" i="13"/>
  <c r="B130" i="13"/>
  <c r="P130" i="13" s="1"/>
  <c r="H130" i="13"/>
  <c r="B131" i="13"/>
  <c r="Q131" i="13"/>
  <c r="H131" i="13"/>
  <c r="B132" i="13"/>
  <c r="P132" i="13"/>
  <c r="C132" i="13"/>
  <c r="H132" i="13"/>
  <c r="I132" i="13"/>
  <c r="B133" i="13"/>
  <c r="C133" i="13"/>
  <c r="H133" i="13"/>
  <c r="J133" i="13" s="1"/>
  <c r="I133" i="13"/>
  <c r="B134" i="13"/>
  <c r="P134" i="13" s="1"/>
  <c r="C134" i="13"/>
  <c r="H134" i="13"/>
  <c r="I134" i="13"/>
  <c r="B135" i="13"/>
  <c r="P135" i="13" s="1"/>
  <c r="C135" i="13"/>
  <c r="H135" i="13"/>
  <c r="I135" i="13"/>
  <c r="B136" i="13"/>
  <c r="P136" i="13" s="1"/>
  <c r="C136" i="13"/>
  <c r="H136" i="13"/>
  <c r="I136" i="13"/>
  <c r="B1" i="12"/>
  <c r="B2" i="12"/>
  <c r="B5" i="12"/>
  <c r="C15" i="12"/>
  <c r="B14" i="12"/>
  <c r="H14" i="12"/>
  <c r="P14" i="12"/>
  <c r="B15" i="12"/>
  <c r="B16" i="12"/>
  <c r="P16" i="12"/>
  <c r="B17" i="12"/>
  <c r="H17" i="12"/>
  <c r="B18" i="12"/>
  <c r="P18" i="12"/>
  <c r="B19" i="12"/>
  <c r="Q19" i="12"/>
  <c r="B20" i="12"/>
  <c r="H20" i="12"/>
  <c r="B21" i="12"/>
  <c r="Q21" i="12"/>
  <c r="B22" i="12"/>
  <c r="P22" i="12"/>
  <c r="H22" i="12"/>
  <c r="B23" i="12"/>
  <c r="Q23" i="12" s="1"/>
  <c r="B24" i="12"/>
  <c r="H24" i="12"/>
  <c r="B25" i="12"/>
  <c r="Q25" i="12"/>
  <c r="B26" i="12"/>
  <c r="P26" i="12"/>
  <c r="Q26" i="12"/>
  <c r="B27" i="12"/>
  <c r="Q27" i="12" s="1"/>
  <c r="B28" i="12"/>
  <c r="H28" i="12" s="1"/>
  <c r="B29" i="12"/>
  <c r="Q29" i="12" s="1"/>
  <c r="B30" i="12"/>
  <c r="P30" i="12" s="1"/>
  <c r="H30" i="12"/>
  <c r="B31" i="12"/>
  <c r="Q31" i="12"/>
  <c r="B32" i="12"/>
  <c r="H32" i="12"/>
  <c r="B33" i="12"/>
  <c r="Q33" i="12"/>
  <c r="B34" i="12"/>
  <c r="P34" i="12"/>
  <c r="H34" i="12"/>
  <c r="B35" i="12"/>
  <c r="Q35" i="12" s="1"/>
  <c r="B36" i="12"/>
  <c r="C36" i="12"/>
  <c r="Q36" i="12"/>
  <c r="B37" i="12"/>
  <c r="Q37" i="12" s="1"/>
  <c r="B38" i="12"/>
  <c r="H38" i="12"/>
  <c r="B39" i="12"/>
  <c r="Q39" i="12" s="1"/>
  <c r="B40" i="12"/>
  <c r="H40" i="12"/>
  <c r="P40" i="12"/>
  <c r="B41" i="12"/>
  <c r="Q41" i="12"/>
  <c r="B42" i="12"/>
  <c r="H42" i="12"/>
  <c r="B43" i="12"/>
  <c r="Q43" i="12" s="1"/>
  <c r="B44" i="12"/>
  <c r="H44" i="12" s="1"/>
  <c r="B45" i="12"/>
  <c r="Q45" i="12"/>
  <c r="B46" i="12"/>
  <c r="H46" i="12" s="1"/>
  <c r="B47" i="12"/>
  <c r="Q47" i="12"/>
  <c r="B48" i="12"/>
  <c r="H48" i="12" s="1"/>
  <c r="B49" i="12"/>
  <c r="Q49" i="12" s="1"/>
  <c r="B50" i="12"/>
  <c r="H50" i="12" s="1"/>
  <c r="B51" i="12"/>
  <c r="Q51" i="12" s="1"/>
  <c r="B52" i="12"/>
  <c r="H52" i="12"/>
  <c r="B53" i="12"/>
  <c r="Q53" i="12" s="1"/>
  <c r="B54" i="12"/>
  <c r="H54" i="12"/>
  <c r="B55" i="12"/>
  <c r="H55" i="12" s="1"/>
  <c r="B56" i="12"/>
  <c r="H56" i="12"/>
  <c r="B57" i="12"/>
  <c r="H57" i="12" s="1"/>
  <c r="B58" i="12"/>
  <c r="Q58" i="12" s="1"/>
  <c r="H58" i="12"/>
  <c r="B59" i="12"/>
  <c r="H59" i="12" s="1"/>
  <c r="B60" i="12"/>
  <c r="H60" i="12"/>
  <c r="B61" i="12"/>
  <c r="H61" i="12" s="1"/>
  <c r="B62" i="12"/>
  <c r="H62" i="12" s="1"/>
  <c r="B63" i="12"/>
  <c r="H63" i="12"/>
  <c r="B64" i="12"/>
  <c r="Q64" i="12" s="1"/>
  <c r="B65" i="12"/>
  <c r="H65" i="12"/>
  <c r="B66" i="12"/>
  <c r="H66" i="12" s="1"/>
  <c r="Q66" i="12"/>
  <c r="B67" i="12"/>
  <c r="H67" i="12" s="1"/>
  <c r="B68" i="12"/>
  <c r="P68" i="12" s="1"/>
  <c r="Q68" i="12"/>
  <c r="H68" i="12"/>
  <c r="B69" i="12"/>
  <c r="H69" i="12"/>
  <c r="B70" i="12"/>
  <c r="Q70" i="12" s="1"/>
  <c r="P70" i="12"/>
  <c r="B71" i="12"/>
  <c r="H71" i="12" s="1"/>
  <c r="B72" i="12"/>
  <c r="H72" i="12"/>
  <c r="P72" i="12"/>
  <c r="Q72" i="12"/>
  <c r="B73" i="12"/>
  <c r="H73" i="12"/>
  <c r="B74" i="12"/>
  <c r="P74" i="12" s="1"/>
  <c r="B75" i="12"/>
  <c r="H75" i="12" s="1"/>
  <c r="B76" i="12"/>
  <c r="B77" i="12"/>
  <c r="H77" i="12" s="1"/>
  <c r="B78" i="12"/>
  <c r="H78" i="12"/>
  <c r="Q78" i="12"/>
  <c r="B79" i="12"/>
  <c r="H79" i="12"/>
  <c r="Q79" i="12"/>
  <c r="B80" i="12"/>
  <c r="H80" i="12" s="1"/>
  <c r="B81" i="12"/>
  <c r="H81" i="12" s="1"/>
  <c r="B82" i="12"/>
  <c r="B83" i="12"/>
  <c r="H83" i="12" s="1"/>
  <c r="B84" i="12"/>
  <c r="Q84" i="12" s="1"/>
  <c r="H84" i="12"/>
  <c r="B85" i="12"/>
  <c r="H85" i="12" s="1"/>
  <c r="B86" i="12"/>
  <c r="H86" i="12" s="1"/>
  <c r="B87" i="12"/>
  <c r="H87" i="12" s="1"/>
  <c r="Q87" i="12"/>
  <c r="B88" i="12"/>
  <c r="H88" i="12" s="1"/>
  <c r="B89" i="12"/>
  <c r="H89" i="12" s="1"/>
  <c r="B90" i="12"/>
  <c r="H90" i="12" s="1"/>
  <c r="B91" i="12"/>
  <c r="H91" i="12" s="1"/>
  <c r="B92" i="12"/>
  <c r="B93" i="12"/>
  <c r="H93" i="12"/>
  <c r="B94" i="12"/>
  <c r="H94" i="12" s="1"/>
  <c r="B95" i="12"/>
  <c r="H95" i="12"/>
  <c r="B96" i="12"/>
  <c r="Q96" i="12" s="1"/>
  <c r="B97" i="12"/>
  <c r="H97" i="12"/>
  <c r="Q97" i="12"/>
  <c r="B98" i="12"/>
  <c r="Q98" i="12"/>
  <c r="H98" i="12"/>
  <c r="B99" i="12"/>
  <c r="H99" i="12" s="1"/>
  <c r="B100" i="12"/>
  <c r="Q100" i="12"/>
  <c r="H100" i="12"/>
  <c r="B101" i="12"/>
  <c r="H101" i="12"/>
  <c r="B102" i="12"/>
  <c r="Q102" i="12" s="1"/>
  <c r="B103" i="12"/>
  <c r="H103" i="12"/>
  <c r="B104" i="12"/>
  <c r="H104" i="12" s="1"/>
  <c r="B105" i="12"/>
  <c r="H105" i="12"/>
  <c r="B106" i="12"/>
  <c r="H106" i="12" s="1"/>
  <c r="B107" i="12"/>
  <c r="Q107" i="12" s="1"/>
  <c r="H107" i="12"/>
  <c r="B108" i="12"/>
  <c r="B109" i="12"/>
  <c r="H109" i="12" s="1"/>
  <c r="B110" i="12"/>
  <c r="H110" i="12"/>
  <c r="P110" i="12"/>
  <c r="B111" i="12"/>
  <c r="H111" i="12" s="1"/>
  <c r="B112" i="12"/>
  <c r="B113" i="12"/>
  <c r="H113" i="12" s="1"/>
  <c r="B114" i="12"/>
  <c r="H114" i="12" s="1"/>
  <c r="B115" i="12"/>
  <c r="H115" i="12"/>
  <c r="P115" i="12"/>
  <c r="B116" i="12"/>
  <c r="H116" i="12"/>
  <c r="Q116" i="12"/>
  <c r="B117" i="12"/>
  <c r="H117" i="12"/>
  <c r="Q117" i="12"/>
  <c r="B118" i="12"/>
  <c r="H118" i="12" s="1"/>
  <c r="B119" i="12"/>
  <c r="Q119" i="12" s="1"/>
  <c r="H119" i="12"/>
  <c r="B120" i="12"/>
  <c r="H120" i="12"/>
  <c r="B121" i="12"/>
  <c r="H121" i="12" s="1"/>
  <c r="B122" i="12"/>
  <c r="H122" i="12"/>
  <c r="B123" i="12"/>
  <c r="H123" i="12" s="1"/>
  <c r="B124" i="12"/>
  <c r="Q124" i="12" s="1"/>
  <c r="H124" i="12"/>
  <c r="B125" i="12"/>
  <c r="H125" i="12"/>
  <c r="Q125" i="12"/>
  <c r="B126" i="12"/>
  <c r="H126" i="12" s="1"/>
  <c r="B127" i="12"/>
  <c r="H127" i="12"/>
  <c r="B128" i="12"/>
  <c r="H128" i="12" s="1"/>
  <c r="B129" i="12"/>
  <c r="P129" i="12" s="1"/>
  <c r="H129" i="12"/>
  <c r="B130" i="12"/>
  <c r="H130" i="12"/>
  <c r="Q130" i="12"/>
  <c r="B131" i="12"/>
  <c r="H131" i="12" s="1"/>
  <c r="Q131" i="12"/>
  <c r="B132" i="12"/>
  <c r="H132" i="12" s="1"/>
  <c r="B133" i="12"/>
  <c r="H133" i="12"/>
  <c r="B134" i="12"/>
  <c r="H134" i="12" s="1"/>
  <c r="B135" i="12"/>
  <c r="H135" i="12"/>
  <c r="B136" i="12"/>
  <c r="H136" i="12" s="1"/>
  <c r="F4" i="2"/>
  <c r="A3" i="1"/>
  <c r="F4" i="1"/>
  <c r="I896" i="1"/>
  <c r="A3" i="3"/>
  <c r="F4" i="3"/>
  <c r="Q103" i="12"/>
  <c r="Q93" i="12"/>
  <c r="Q89" i="12"/>
  <c r="Q75" i="12"/>
  <c r="Q73" i="12"/>
  <c r="Q67" i="12"/>
  <c r="Q65" i="12"/>
  <c r="Q63" i="12"/>
  <c r="Q53" i="10"/>
  <c r="P53" i="10"/>
  <c r="Q39" i="10"/>
  <c r="P35" i="10"/>
  <c r="Q35" i="10"/>
  <c r="Q31" i="10"/>
  <c r="P27" i="10"/>
  <c r="Q27" i="10"/>
  <c r="P23" i="10"/>
  <c r="Q23" i="10"/>
  <c r="Q19" i="10"/>
  <c r="P15" i="10"/>
  <c r="Q15" i="10"/>
  <c r="D69" i="13"/>
  <c r="D61" i="13"/>
  <c r="D45" i="13"/>
  <c r="D37" i="13"/>
  <c r="J24" i="13"/>
  <c r="Q128" i="7"/>
  <c r="Q124" i="7"/>
  <c r="Q120" i="7"/>
  <c r="Q112" i="7"/>
  <c r="Q104" i="7"/>
  <c r="Q96" i="7"/>
  <c r="Q88" i="7"/>
  <c r="Q84" i="7"/>
  <c r="Q80" i="7"/>
  <c r="Q76" i="7"/>
  <c r="Q72" i="7"/>
  <c r="Q64" i="7"/>
  <c r="Q56" i="7"/>
  <c r="Q48" i="7"/>
  <c r="Q40" i="7"/>
  <c r="Q36" i="7"/>
  <c r="Q32" i="7"/>
  <c r="Q28" i="7"/>
  <c r="Q24" i="7"/>
  <c r="Q20" i="7"/>
  <c r="Q16" i="7"/>
  <c r="Q36" i="10"/>
  <c r="Q28" i="10"/>
  <c r="Q24" i="10"/>
  <c r="Q20" i="10"/>
  <c r="Q16" i="10"/>
  <c r="D84" i="7"/>
  <c r="D69" i="10"/>
  <c r="D61" i="10"/>
  <c r="P47" i="12"/>
  <c r="P43" i="12"/>
  <c r="P35" i="12"/>
  <c r="H31" i="12"/>
  <c r="P31" i="12"/>
  <c r="H27" i="12"/>
  <c r="P27" i="12"/>
  <c r="H23" i="12"/>
  <c r="P23" i="12"/>
  <c r="H19" i="12"/>
  <c r="P19" i="12"/>
  <c r="P109" i="12"/>
  <c r="P107" i="12"/>
  <c r="P105" i="12"/>
  <c r="P101" i="12"/>
  <c r="P97" i="12"/>
  <c r="P95" i="12"/>
  <c r="P93" i="12"/>
  <c r="P89" i="12"/>
  <c r="P87" i="12"/>
  <c r="P79" i="12"/>
  <c r="P77" i="12"/>
  <c r="P73" i="12"/>
  <c r="P71" i="12"/>
  <c r="P69" i="12"/>
  <c r="P65" i="12"/>
  <c r="P63" i="12"/>
  <c r="P61" i="12"/>
  <c r="H53" i="12"/>
  <c r="P53" i="12"/>
  <c r="H45" i="12"/>
  <c r="P45" i="12"/>
  <c r="H41" i="12"/>
  <c r="P41" i="12"/>
  <c r="H37" i="12"/>
  <c r="P37" i="12"/>
  <c r="P33" i="12"/>
  <c r="P29" i="12"/>
  <c r="P25" i="12"/>
  <c r="P21" i="12"/>
  <c r="P132" i="12"/>
  <c r="P130" i="12"/>
  <c r="P122" i="12"/>
  <c r="P120" i="12"/>
  <c r="C39" i="12"/>
  <c r="P17" i="12"/>
  <c r="P135" i="7"/>
  <c r="P133" i="7"/>
  <c r="P131" i="7"/>
  <c r="P129" i="7"/>
  <c r="P125" i="7"/>
  <c r="P123" i="7"/>
  <c r="P121" i="7"/>
  <c r="P117" i="7"/>
  <c r="P113" i="7"/>
  <c r="P111" i="7"/>
  <c r="P109" i="7"/>
  <c r="P107" i="7"/>
  <c r="P105" i="7"/>
  <c r="P103" i="7"/>
  <c r="P101" i="7"/>
  <c r="P97" i="7"/>
  <c r="P93" i="7"/>
  <c r="P91" i="7"/>
  <c r="P89" i="7"/>
  <c r="P87" i="7"/>
  <c r="P85" i="7"/>
  <c r="P83" i="7"/>
  <c r="P81" i="7"/>
  <c r="P79" i="7"/>
  <c r="P77" i="7"/>
  <c r="P73" i="7"/>
  <c r="P69" i="7"/>
  <c r="P65" i="7"/>
  <c r="P63" i="7"/>
  <c r="P61" i="7"/>
  <c r="P57" i="7"/>
  <c r="P55" i="7"/>
  <c r="P53" i="7"/>
  <c r="P49" i="7"/>
  <c r="P45" i="7"/>
  <c r="P41" i="7"/>
  <c r="P37" i="7"/>
  <c r="P35" i="7"/>
  <c r="P33" i="7"/>
  <c r="P31" i="7"/>
  <c r="P29" i="7"/>
  <c r="P27" i="7"/>
  <c r="P25" i="7"/>
  <c r="P23" i="7"/>
  <c r="P21" i="7"/>
  <c r="P19" i="7"/>
  <c r="C19" i="7"/>
  <c r="D19" i="7" s="1"/>
  <c r="I18" i="7"/>
  <c r="P17" i="7"/>
  <c r="C17" i="7"/>
  <c r="D17" i="7" s="1"/>
  <c r="I16" i="7"/>
  <c r="P15" i="7"/>
  <c r="I24" i="10"/>
  <c r="J24" i="10"/>
  <c r="I20" i="10"/>
  <c r="J20" i="10" s="1"/>
  <c r="I16" i="10"/>
  <c r="J16" i="10"/>
  <c r="Q136" i="12"/>
  <c r="P131" i="12"/>
  <c r="P127" i="12"/>
  <c r="Q126" i="12"/>
  <c r="P123" i="12"/>
  <c r="P121" i="12"/>
  <c r="Q120" i="12"/>
  <c r="P117" i="12"/>
  <c r="P108" i="12"/>
  <c r="Q106" i="12"/>
  <c r="Q101" i="12"/>
  <c r="Q95" i="12"/>
  <c r="P96" i="10"/>
  <c r="H128" i="7"/>
  <c r="H112" i="7"/>
  <c r="J112" i="7"/>
  <c r="H104" i="7"/>
  <c r="H96" i="7"/>
  <c r="J96" i="7" s="1"/>
  <c r="H88" i="7"/>
  <c r="H80" i="7"/>
  <c r="H72" i="7"/>
  <c r="H40" i="7"/>
  <c r="H32" i="7"/>
  <c r="H24" i="7"/>
  <c r="D114" i="10"/>
  <c r="Q69" i="12"/>
  <c r="H64" i="12"/>
  <c r="Q57" i="12"/>
  <c r="H26" i="12"/>
  <c r="H18" i="12"/>
  <c r="H16" i="12"/>
  <c r="D136" i="13"/>
  <c r="E136" i="13" s="1"/>
  <c r="F136" i="13" s="1"/>
  <c r="Q112" i="13"/>
  <c r="P111" i="13"/>
  <c r="Q108" i="13"/>
  <c r="Q104" i="13"/>
  <c r="P103" i="13"/>
  <c r="P99" i="13"/>
  <c r="Q96" i="13"/>
  <c r="P95" i="13"/>
  <c r="P87" i="13"/>
  <c r="Q80" i="13"/>
  <c r="Q74" i="13"/>
  <c r="P73" i="13"/>
  <c r="Q72" i="13"/>
  <c r="P71" i="13"/>
  <c r="Q70" i="13"/>
  <c r="P69" i="13"/>
  <c r="Q68" i="13"/>
  <c r="P67" i="13"/>
  <c r="Q66" i="13"/>
  <c r="P65" i="13"/>
  <c r="Q64" i="13"/>
  <c r="P63" i="13"/>
  <c r="Q62" i="13"/>
  <c r="P61" i="13"/>
  <c r="Q60" i="13"/>
  <c r="P59" i="13"/>
  <c r="Q58" i="13"/>
  <c r="P55" i="13"/>
  <c r="Q54" i="13"/>
  <c r="Q48" i="13"/>
  <c r="Q44" i="13"/>
  <c r="Q40" i="13"/>
  <c r="Q36" i="13"/>
  <c r="P33" i="13"/>
  <c r="Q32" i="13"/>
  <c r="D26" i="13"/>
  <c r="Q18" i="13"/>
  <c r="Q16" i="13"/>
  <c r="H134" i="7"/>
  <c r="H124" i="7"/>
  <c r="J124" i="7"/>
  <c r="H108" i="7"/>
  <c r="H92" i="7"/>
  <c r="H84" i="7"/>
  <c r="H76" i="7"/>
  <c r="J76" i="7" s="1"/>
  <c r="H60" i="7"/>
  <c r="H44" i="7"/>
  <c r="H36" i="7"/>
  <c r="H15" i="7"/>
  <c r="Q14" i="7"/>
  <c r="P73" i="10"/>
  <c r="Q72" i="10"/>
  <c r="P69" i="10"/>
  <c r="P65" i="10"/>
  <c r="P93" i="10"/>
  <c r="Q92" i="10"/>
  <c r="P89" i="10"/>
  <c r="D48" i="9"/>
  <c r="P22" i="7"/>
  <c r="H22" i="7"/>
  <c r="P134" i="10"/>
  <c r="Q134" i="10"/>
  <c r="Q133" i="10"/>
  <c r="P133" i="10"/>
  <c r="P132" i="10"/>
  <c r="Q132" i="10"/>
  <c r="P126" i="10"/>
  <c r="Q126" i="10"/>
  <c r="P88" i="10"/>
  <c r="Q88" i="10"/>
  <c r="P82" i="10"/>
  <c r="Q82" i="10"/>
  <c r="Q81" i="10"/>
  <c r="P81" i="10"/>
  <c r="P80" i="10"/>
  <c r="Q80" i="10"/>
  <c r="P79" i="10"/>
  <c r="Q79" i="10"/>
  <c r="P78" i="10"/>
  <c r="Q78" i="10"/>
  <c r="Q77" i="10"/>
  <c r="P77" i="10"/>
  <c r="P76" i="10"/>
  <c r="Q76" i="10"/>
  <c r="P38" i="7"/>
  <c r="H38" i="7"/>
  <c r="C16" i="7"/>
  <c r="D16" i="7"/>
  <c r="I17" i="7"/>
  <c r="C18" i="7"/>
  <c r="D18" i="7" s="1"/>
  <c r="I19" i="7"/>
  <c r="C20" i="7"/>
  <c r="D20" i="7" s="1"/>
  <c r="I20" i="7"/>
  <c r="C21" i="7"/>
  <c r="D21" i="7" s="1"/>
  <c r="I23" i="7"/>
  <c r="J23" i="7"/>
  <c r="C24" i="7"/>
  <c r="D24" i="7" s="1"/>
  <c r="I29" i="7"/>
  <c r="C30" i="7"/>
  <c r="D30" i="7"/>
  <c r="C33" i="7"/>
  <c r="D33" i="7"/>
  <c r="C34" i="7"/>
  <c r="D34" i="7"/>
  <c r="I35" i="7"/>
  <c r="C36" i="7"/>
  <c r="D36" i="7"/>
  <c r="C37" i="7"/>
  <c r="D37" i="7" s="1"/>
  <c r="I39" i="7"/>
  <c r="C40" i="7"/>
  <c r="D40" i="7"/>
  <c r="P136" i="10"/>
  <c r="Q136" i="10"/>
  <c r="P130" i="10"/>
  <c r="Q130" i="10"/>
  <c r="Q129" i="10"/>
  <c r="P129" i="10"/>
  <c r="P128" i="10"/>
  <c r="Q128" i="10"/>
  <c r="P86" i="10"/>
  <c r="Q86" i="10"/>
  <c r="Q85" i="10"/>
  <c r="P85" i="10"/>
  <c r="P84" i="10"/>
  <c r="Q84" i="10"/>
  <c r="P74" i="10"/>
  <c r="Q74" i="10"/>
  <c r="P66" i="10"/>
  <c r="Q66" i="10"/>
  <c r="P37" i="10"/>
  <c r="Q37" i="10"/>
  <c r="P29" i="10"/>
  <c r="Q29" i="10"/>
  <c r="Q14" i="10"/>
  <c r="P14" i="10"/>
  <c r="Q68" i="10"/>
  <c r="H52" i="7"/>
  <c r="H68" i="7"/>
  <c r="H100" i="7"/>
  <c r="H116" i="7"/>
  <c r="H132" i="7"/>
  <c r="J132" i="7"/>
  <c r="Q136" i="7"/>
  <c r="P29" i="13"/>
  <c r="P37" i="13"/>
  <c r="P41" i="13"/>
  <c r="P45" i="13"/>
  <c r="P49" i="13"/>
  <c r="P79" i="13"/>
  <c r="Q88" i="13"/>
  <c r="Q92" i="13"/>
  <c r="Q100" i="13"/>
  <c r="P107" i="13"/>
  <c r="Q24" i="12"/>
  <c r="Q32" i="12"/>
  <c r="P125" i="10"/>
  <c r="H48" i="7"/>
  <c r="J48" i="7"/>
  <c r="H120" i="7"/>
  <c r="Q105" i="12"/>
  <c r="P112" i="12"/>
  <c r="P125" i="12"/>
  <c r="P133" i="12"/>
  <c r="P39" i="7"/>
  <c r="P43" i="7"/>
  <c r="P47" i="7"/>
  <c r="P51" i="7"/>
  <c r="P59" i="7"/>
  <c r="P67" i="7"/>
  <c r="P75" i="7"/>
  <c r="P95" i="7"/>
  <c r="P99" i="7"/>
  <c r="P115" i="7"/>
  <c r="P119" i="7"/>
  <c r="P127" i="7"/>
  <c r="P15" i="12"/>
  <c r="D39" i="12"/>
  <c r="P116" i="12"/>
  <c r="H21" i="12"/>
  <c r="H25" i="12"/>
  <c r="H29" i="12"/>
  <c r="H33" i="12"/>
  <c r="P99" i="12"/>
  <c r="P103" i="12"/>
  <c r="H35" i="12"/>
  <c r="H39" i="12"/>
  <c r="H43" i="12"/>
  <c r="H47" i="12"/>
  <c r="Q32" i="10"/>
  <c r="Q40" i="10"/>
  <c r="Q44" i="7"/>
  <c r="Q52" i="7"/>
  <c r="Q60" i="7"/>
  <c r="Q68" i="7"/>
  <c r="Q92" i="7"/>
  <c r="Q100" i="7"/>
  <c r="Q108" i="7"/>
  <c r="Q116" i="7"/>
  <c r="D41" i="13"/>
  <c r="D49" i="13"/>
  <c r="D65" i="13"/>
  <c r="D73" i="13"/>
  <c r="Q111" i="12"/>
  <c r="Q129" i="12"/>
  <c r="Q115" i="12"/>
  <c r="Q110" i="12"/>
  <c r="Q104" i="12"/>
  <c r="P102" i="12"/>
  <c r="P100" i="12"/>
  <c r="P98" i="12"/>
  <c r="H96" i="12"/>
  <c r="P88" i="12"/>
  <c r="P84" i="12"/>
  <c r="P78" i="12"/>
  <c r="P62" i="12"/>
  <c r="P60" i="12"/>
  <c r="P56" i="12"/>
  <c r="P55" i="12"/>
  <c r="P54" i="12"/>
  <c r="P50" i="12"/>
  <c r="P46" i="12"/>
  <c r="P42" i="12"/>
  <c r="P38" i="12"/>
  <c r="D36" i="12"/>
  <c r="Q34" i="12"/>
  <c r="P32" i="12"/>
  <c r="P28" i="12"/>
  <c r="P24" i="12"/>
  <c r="P20" i="12"/>
  <c r="Q14" i="12"/>
  <c r="I131" i="13"/>
  <c r="J131" i="13" s="1"/>
  <c r="C131" i="13"/>
  <c r="I130" i="13"/>
  <c r="J130" i="13"/>
  <c r="C130" i="13"/>
  <c r="D130" i="13" s="1"/>
  <c r="I127" i="13"/>
  <c r="J127" i="13" s="1"/>
  <c r="C127" i="13"/>
  <c r="I126" i="13"/>
  <c r="J126" i="13"/>
  <c r="C126" i="13"/>
  <c r="D126" i="13" s="1"/>
  <c r="I121" i="13"/>
  <c r="J121" i="13"/>
  <c r="C121" i="13"/>
  <c r="D121" i="13" s="1"/>
  <c r="I120" i="13"/>
  <c r="J120" i="13" s="1"/>
  <c r="C120" i="13"/>
  <c r="D120" i="13"/>
  <c r="I119" i="13"/>
  <c r="J119" i="13" s="1"/>
  <c r="C119" i="13"/>
  <c r="D119" i="13" s="1"/>
  <c r="I118" i="13"/>
  <c r="J118" i="13" s="1"/>
  <c r="C118" i="13"/>
  <c r="D118" i="13" s="1"/>
  <c r="I117" i="13"/>
  <c r="J117" i="13" s="1"/>
  <c r="C117" i="13"/>
  <c r="D117" i="13" s="1"/>
  <c r="I116" i="13"/>
  <c r="J116" i="13" s="1"/>
  <c r="C116" i="13"/>
  <c r="D116" i="13" s="1"/>
  <c r="I113" i="13"/>
  <c r="J113" i="13" s="1"/>
  <c r="C113" i="13"/>
  <c r="I112" i="13"/>
  <c r="J112" i="13" s="1"/>
  <c r="C112" i="13"/>
  <c r="D112" i="13"/>
  <c r="I107" i="13"/>
  <c r="J107" i="13" s="1"/>
  <c r="C107" i="13"/>
  <c r="D107" i="13"/>
  <c r="I106" i="13"/>
  <c r="J106" i="13" s="1"/>
  <c r="C106" i="13"/>
  <c r="D106" i="13"/>
  <c r="I105" i="13"/>
  <c r="J105" i="13" s="1"/>
  <c r="C105" i="13"/>
  <c r="D105" i="13"/>
  <c r="I104" i="13"/>
  <c r="J104" i="13" s="1"/>
  <c r="C104" i="13"/>
  <c r="D104" i="13"/>
  <c r="I102" i="13"/>
  <c r="J102" i="13" s="1"/>
  <c r="C102" i="13"/>
  <c r="D102" i="13"/>
  <c r="Q101" i="13"/>
  <c r="I100" i="13"/>
  <c r="J100" i="13"/>
  <c r="C100" i="13"/>
  <c r="D100" i="13" s="1"/>
  <c r="I99" i="13"/>
  <c r="C99" i="13"/>
  <c r="D99" i="13"/>
  <c r="I98" i="13"/>
  <c r="C98" i="13"/>
  <c r="D98" i="13" s="1"/>
  <c r="I97" i="13"/>
  <c r="J97" i="13" s="1"/>
  <c r="C97" i="13"/>
  <c r="D97" i="13" s="1"/>
  <c r="Q94" i="13"/>
  <c r="I93" i="13"/>
  <c r="J93" i="13" s="1"/>
  <c r="C93" i="13"/>
  <c r="D93" i="13" s="1"/>
  <c r="I92" i="13"/>
  <c r="J92" i="13" s="1"/>
  <c r="C92" i="13"/>
  <c r="D92" i="13" s="1"/>
  <c r="I91" i="13"/>
  <c r="J91" i="13" s="1"/>
  <c r="C91" i="13"/>
  <c r="D91" i="13" s="1"/>
  <c r="I90" i="13"/>
  <c r="J90" i="13" s="1"/>
  <c r="C90" i="13"/>
  <c r="D90" i="13" s="1"/>
  <c r="I87" i="13"/>
  <c r="J87" i="13" s="1"/>
  <c r="C87" i="13"/>
  <c r="D87" i="13" s="1"/>
  <c r="I86" i="13"/>
  <c r="J86" i="13" s="1"/>
  <c r="C86" i="13"/>
  <c r="D86" i="13" s="1"/>
  <c r="I85" i="13"/>
  <c r="J85" i="13" s="1"/>
  <c r="C85" i="13"/>
  <c r="D85" i="13" s="1"/>
  <c r="I84" i="13"/>
  <c r="J84" i="13" s="1"/>
  <c r="C84" i="13"/>
  <c r="D84" i="13" s="1"/>
  <c r="I83" i="13"/>
  <c r="J83" i="13" s="1"/>
  <c r="C83" i="13"/>
  <c r="D83" i="13" s="1"/>
  <c r="I79" i="13"/>
  <c r="J79" i="13" s="1"/>
  <c r="C79" i="13"/>
  <c r="D79" i="13" s="1"/>
  <c r="I78" i="13"/>
  <c r="J78" i="13" s="1"/>
  <c r="C78" i="13"/>
  <c r="D78" i="13" s="1"/>
  <c r="I77" i="13"/>
  <c r="J77" i="13" s="1"/>
  <c r="C77" i="13"/>
  <c r="D77" i="13" s="1"/>
  <c r="I76" i="13"/>
  <c r="J76" i="13" s="1"/>
  <c r="C76" i="13"/>
  <c r="D76" i="13" s="1"/>
  <c r="P75" i="13"/>
  <c r="I74" i="13"/>
  <c r="J74" i="13" s="1"/>
  <c r="C74" i="13"/>
  <c r="D74" i="13"/>
  <c r="I72" i="13"/>
  <c r="J72" i="13" s="1"/>
  <c r="C72" i="13"/>
  <c r="D72" i="13"/>
  <c r="I70" i="13"/>
  <c r="J70" i="13" s="1"/>
  <c r="C70" i="13"/>
  <c r="D70" i="13"/>
  <c r="I68" i="13"/>
  <c r="J68" i="13" s="1"/>
  <c r="C68" i="13"/>
  <c r="D68" i="13"/>
  <c r="I66" i="13"/>
  <c r="J66" i="13" s="1"/>
  <c r="C66" i="13"/>
  <c r="D66" i="13"/>
  <c r="I64" i="13"/>
  <c r="J64" i="13" s="1"/>
  <c r="C64" i="13"/>
  <c r="D64" i="13"/>
  <c r="I62" i="13"/>
  <c r="J62" i="13" s="1"/>
  <c r="C62" i="13"/>
  <c r="D62" i="13"/>
  <c r="I60" i="13"/>
  <c r="J60" i="13" s="1"/>
  <c r="C60" i="13"/>
  <c r="D60" i="13"/>
  <c r="I58" i="13"/>
  <c r="J58" i="13" s="1"/>
  <c r="C58" i="13"/>
  <c r="D58" i="13"/>
  <c r="I56" i="13"/>
  <c r="J56" i="13" s="1"/>
  <c r="C56" i="13"/>
  <c r="D56" i="13"/>
  <c r="I54" i="13"/>
  <c r="J54" i="13" s="1"/>
  <c r="C54" i="13"/>
  <c r="D54" i="13"/>
  <c r="I52" i="13"/>
  <c r="J52" i="13" s="1"/>
  <c r="C52" i="13"/>
  <c r="D52" i="13"/>
  <c r="I50" i="13"/>
  <c r="J50" i="13" s="1"/>
  <c r="C50" i="13"/>
  <c r="D50" i="13"/>
  <c r="I48" i="13"/>
  <c r="J48" i="13" s="1"/>
  <c r="C48" i="13"/>
  <c r="D48" i="13"/>
  <c r="I46" i="13"/>
  <c r="J46" i="13" s="1"/>
  <c r="C46" i="13"/>
  <c r="D46" i="13"/>
  <c r="I44" i="13"/>
  <c r="J44" i="13" s="1"/>
  <c r="C44" i="13"/>
  <c r="D44" i="13"/>
  <c r="I42" i="13"/>
  <c r="J42" i="13" s="1"/>
  <c r="C42" i="13"/>
  <c r="D42" i="13"/>
  <c r="I40" i="13"/>
  <c r="J40" i="13" s="1"/>
  <c r="C40" i="13"/>
  <c r="D40" i="13"/>
  <c r="I38" i="13"/>
  <c r="J38" i="13" s="1"/>
  <c r="C38" i="13"/>
  <c r="D38" i="13"/>
  <c r="I36" i="13"/>
  <c r="J36" i="13" s="1"/>
  <c r="C36" i="13"/>
  <c r="D36" i="13"/>
  <c r="I34" i="13"/>
  <c r="J34" i="13" s="1"/>
  <c r="C34" i="13"/>
  <c r="D34" i="13"/>
  <c r="I31" i="13"/>
  <c r="J31" i="13" s="1"/>
  <c r="C31" i="13"/>
  <c r="D31" i="13"/>
  <c r="Q30" i="13"/>
  <c r="I29" i="13"/>
  <c r="J29" i="13"/>
  <c r="C29" i="13"/>
  <c r="D29" i="13"/>
  <c r="I28" i="13"/>
  <c r="J28" i="13"/>
  <c r="C28" i="13"/>
  <c r="D28" i="13"/>
  <c r="I23" i="13"/>
  <c r="J23" i="13"/>
  <c r="C23" i="13"/>
  <c r="I22" i="13"/>
  <c r="J22" i="13" s="1"/>
  <c r="C22" i="13"/>
  <c r="D22" i="13"/>
  <c r="I21" i="13"/>
  <c r="J21" i="13" s="1"/>
  <c r="C21" i="13"/>
  <c r="D21" i="13"/>
  <c r="I20" i="13"/>
  <c r="J20" i="13" s="1"/>
  <c r="C20" i="13"/>
  <c r="D20" i="13"/>
  <c r="I18" i="13"/>
  <c r="J18" i="13" s="1"/>
  <c r="C18" i="13"/>
  <c r="D18" i="13"/>
  <c r="H130" i="7"/>
  <c r="Q127" i="7"/>
  <c r="D127" i="7"/>
  <c r="Q126" i="7"/>
  <c r="D126" i="7"/>
  <c r="E126" i="7" s="1"/>
  <c r="F126" i="7" s="1"/>
  <c r="Q125" i="7"/>
  <c r="D120" i="7"/>
  <c r="H118" i="7"/>
  <c r="Q115" i="7"/>
  <c r="D115" i="7"/>
  <c r="Q114" i="7"/>
  <c r="D114" i="7"/>
  <c r="Q99" i="7"/>
  <c r="D99" i="7"/>
  <c r="J97" i="7"/>
  <c r="D95" i="7"/>
  <c r="Q94" i="7"/>
  <c r="H94" i="7"/>
  <c r="J94" i="7"/>
  <c r="Q93" i="7"/>
  <c r="D78" i="7"/>
  <c r="Q67" i="7"/>
  <c r="D67" i="7"/>
  <c r="Q59" i="7"/>
  <c r="Q51" i="7"/>
  <c r="Q43" i="7"/>
  <c r="H42" i="7"/>
  <c r="Q41" i="7"/>
  <c r="Q21" i="10"/>
  <c r="D112" i="9"/>
  <c r="J95" i="9"/>
  <c r="J87" i="9"/>
  <c r="J79" i="9"/>
  <c r="B3" i="7"/>
  <c r="O111" i="7" s="1"/>
  <c r="J135" i="10"/>
  <c r="D135" i="10"/>
  <c r="J127" i="10"/>
  <c r="D127" i="10"/>
  <c r="J124" i="10"/>
  <c r="D124" i="10"/>
  <c r="J118" i="10"/>
  <c r="D118" i="10"/>
  <c r="J116" i="10"/>
  <c r="D116" i="10"/>
  <c r="J110" i="10"/>
  <c r="D110" i="10"/>
  <c r="J108" i="10"/>
  <c r="D108" i="10"/>
  <c r="J106" i="10"/>
  <c r="D106" i="10"/>
  <c r="J104" i="10"/>
  <c r="D104" i="10"/>
  <c r="J102" i="10"/>
  <c r="D102" i="10"/>
  <c r="J100" i="10"/>
  <c r="D100" i="10"/>
  <c r="J98" i="10"/>
  <c r="D98" i="10"/>
  <c r="J75" i="10"/>
  <c r="D75" i="10"/>
  <c r="J73" i="10"/>
  <c r="D73" i="10"/>
  <c r="J65" i="10"/>
  <c r="D65" i="10"/>
  <c r="J57" i="10"/>
  <c r="D57" i="10"/>
  <c r="J51" i="10"/>
  <c r="D51" i="10"/>
  <c r="J30" i="10"/>
  <c r="D30" i="10"/>
  <c r="D105" i="9"/>
  <c r="D104" i="9"/>
  <c r="D89" i="9"/>
  <c r="D88" i="9"/>
  <c r="D81" i="9"/>
  <c r="D80" i="9"/>
  <c r="H87" i="7"/>
  <c r="Q87" i="7"/>
  <c r="P86" i="7"/>
  <c r="Q86" i="7"/>
  <c r="H85" i="7"/>
  <c r="Q85" i="7"/>
  <c r="P82" i="7"/>
  <c r="H82" i="7"/>
  <c r="Q82" i="7"/>
  <c r="P78" i="7"/>
  <c r="H78" i="7"/>
  <c r="J78" i="7" s="1"/>
  <c r="Q78" i="7"/>
  <c r="H77" i="7"/>
  <c r="Q77" i="7"/>
  <c r="H71" i="7"/>
  <c r="J71" i="7" s="1"/>
  <c r="Q71" i="7"/>
  <c r="P70" i="7"/>
  <c r="Q70" i="7"/>
  <c r="H69" i="7"/>
  <c r="Q69" i="7"/>
  <c r="P66" i="7"/>
  <c r="H66" i="7"/>
  <c r="Q66" i="7"/>
  <c r="P64" i="7"/>
  <c r="H64" i="7"/>
  <c r="J64" i="7"/>
  <c r="H63" i="7"/>
  <c r="Q63" i="7"/>
  <c r="P62" i="7"/>
  <c r="Q62" i="7"/>
  <c r="H61" i="7"/>
  <c r="J61" i="7" s="1"/>
  <c r="Q61" i="7"/>
  <c r="P58" i="12"/>
  <c r="Q56" i="12"/>
  <c r="Q55" i="12"/>
  <c r="Q54" i="12"/>
  <c r="Q52" i="12"/>
  <c r="Q50" i="12"/>
  <c r="Q48" i="12"/>
  <c r="Q46" i="12"/>
  <c r="Q44" i="12"/>
  <c r="Q42" i="12"/>
  <c r="Q40" i="12"/>
  <c r="Q38" i="12"/>
  <c r="Q30" i="12"/>
  <c r="Q28" i="12"/>
  <c r="Q22" i="12"/>
  <c r="Q20" i="12"/>
  <c r="Q18" i="12"/>
  <c r="Q17" i="12"/>
  <c r="Q16" i="12"/>
  <c r="Q136" i="13"/>
  <c r="Q135" i="13"/>
  <c r="Q134" i="13"/>
  <c r="Q133" i="13"/>
  <c r="Q132" i="13"/>
  <c r="D131" i="13"/>
  <c r="Q130" i="13"/>
  <c r="J129" i="13"/>
  <c r="D129" i="13"/>
  <c r="Q128" i="13"/>
  <c r="D127" i="13"/>
  <c r="Q126" i="13"/>
  <c r="J125" i="13"/>
  <c r="D125" i="13"/>
  <c r="Q124" i="13"/>
  <c r="Q123" i="13"/>
  <c r="Q122" i="13"/>
  <c r="Q120" i="13"/>
  <c r="Q119" i="13"/>
  <c r="Q118" i="13"/>
  <c r="Q117" i="13"/>
  <c r="Q116" i="13"/>
  <c r="J115" i="13"/>
  <c r="D115" i="13"/>
  <c r="Q114" i="13"/>
  <c r="D113" i="13"/>
  <c r="Q110" i="13"/>
  <c r="Q109" i="13"/>
  <c r="J108" i="13"/>
  <c r="Q106" i="13"/>
  <c r="Q105" i="13"/>
  <c r="J134" i="7"/>
  <c r="H126" i="7"/>
  <c r="Q122" i="7"/>
  <c r="Q119" i="7"/>
  <c r="Q118" i="7"/>
  <c r="H114" i="7"/>
  <c r="J114" i="7"/>
  <c r="Q111" i="7"/>
  <c r="J108" i="7"/>
  <c r="Q91" i="7"/>
  <c r="J82" i="7"/>
  <c r="J80" i="7"/>
  <c r="D79" i="7"/>
  <c r="Q75" i="7"/>
  <c r="J66" i="7"/>
  <c r="P90" i="7"/>
  <c r="Q90" i="7"/>
  <c r="H79" i="7"/>
  <c r="J79" i="7" s="1"/>
  <c r="Q79" i="7"/>
  <c r="P74" i="7"/>
  <c r="Q74" i="7"/>
  <c r="J99" i="13"/>
  <c r="J98" i="13"/>
  <c r="J95" i="13"/>
  <c r="J94" i="13"/>
  <c r="P91" i="13"/>
  <c r="Q90" i="13"/>
  <c r="J89" i="13"/>
  <c r="D89" i="13"/>
  <c r="J88" i="13"/>
  <c r="Q86" i="13"/>
  <c r="Q85" i="13"/>
  <c r="Q84" i="13"/>
  <c r="P83" i="13"/>
  <c r="J81" i="13"/>
  <c r="D81" i="13"/>
  <c r="J80" i="13"/>
  <c r="Q78" i="13"/>
  <c r="Q77" i="13"/>
  <c r="Q76" i="13"/>
  <c r="J32" i="13"/>
  <c r="J30" i="13"/>
  <c r="Q28" i="13"/>
  <c r="J27" i="13"/>
  <c r="D27" i="13"/>
  <c r="Q26" i="13"/>
  <c r="P25" i="13"/>
  <c r="Q24" i="13"/>
  <c r="D23" i="13"/>
  <c r="Q22" i="13"/>
  <c r="P21" i="13"/>
  <c r="P20" i="13"/>
  <c r="P19" i="13"/>
  <c r="B3" i="13"/>
  <c r="O25" i="13" s="1"/>
  <c r="P136" i="7"/>
  <c r="J126" i="7"/>
  <c r="Q102" i="7"/>
  <c r="Q101" i="7"/>
  <c r="Q98" i="7"/>
  <c r="H98" i="7"/>
  <c r="J98" i="7"/>
  <c r="Q95" i="7"/>
  <c r="J92" i="7"/>
  <c r="J87" i="7"/>
  <c r="H86" i="7"/>
  <c r="J86" i="7" s="1"/>
  <c r="D85" i="7"/>
  <c r="D82" i="7"/>
  <c r="J77" i="7"/>
  <c r="D72" i="7"/>
  <c r="H70" i="7"/>
  <c r="D69" i="7"/>
  <c r="D66" i="7"/>
  <c r="J59" i="7"/>
  <c r="Q58" i="7"/>
  <c r="H58" i="7"/>
  <c r="J58" i="7"/>
  <c r="H56" i="7"/>
  <c r="J56" i="7" s="1"/>
  <c r="Q55" i="7"/>
  <c r="Q54" i="7"/>
  <c r="Q53" i="7"/>
  <c r="Q50" i="7"/>
  <c r="H50" i="7"/>
  <c r="J50" i="7" s="1"/>
  <c r="Q47" i="7"/>
  <c r="Q46" i="7"/>
  <c r="H46" i="7"/>
  <c r="J46" i="7"/>
  <c r="Q45" i="7"/>
  <c r="J44" i="7"/>
  <c r="Q42" i="7"/>
  <c r="Q39" i="7"/>
  <c r="Q38" i="7"/>
  <c r="Q37" i="7"/>
  <c r="Q34" i="7"/>
  <c r="H34" i="7"/>
  <c r="Q31" i="7"/>
  <c r="Q30" i="7"/>
  <c r="H30" i="7"/>
  <c r="Q29" i="7"/>
  <c r="Q26" i="7"/>
  <c r="Q23" i="7"/>
  <c r="Q22" i="7"/>
  <c r="Q21" i="7"/>
  <c r="H18" i="7"/>
  <c r="J18" i="7" s="1"/>
  <c r="Q17" i="7"/>
  <c r="H16" i="7"/>
  <c r="J16" i="7" s="1"/>
  <c r="Q124" i="10"/>
  <c r="Q120" i="10"/>
  <c r="Q118" i="10"/>
  <c r="P117" i="10"/>
  <c r="Q116" i="10"/>
  <c r="Q114" i="10"/>
  <c r="P113" i="10"/>
  <c r="Q112" i="10"/>
  <c r="Q110" i="10"/>
  <c r="P109" i="10"/>
  <c r="Q108" i="10"/>
  <c r="Q107" i="10"/>
  <c r="Q106" i="10"/>
  <c r="P105" i="10"/>
  <c r="Q104" i="10"/>
  <c r="Q103" i="10"/>
  <c r="Q102" i="10"/>
  <c r="P101" i="10"/>
  <c r="Q100" i="10"/>
  <c r="Q99" i="10"/>
  <c r="Q98" i="10"/>
  <c r="P97" i="10"/>
  <c r="Q94" i="10"/>
  <c r="Q90" i="10"/>
  <c r="Q64" i="10"/>
  <c r="Q62" i="10"/>
  <c r="P61" i="10"/>
  <c r="Q60" i="10"/>
  <c r="Q58" i="10"/>
  <c r="P57" i="10"/>
  <c r="Q56" i="10"/>
  <c r="Q54" i="10"/>
  <c r="Q51" i="10"/>
  <c r="Q49" i="10"/>
  <c r="Q47" i="10"/>
  <c r="Q45" i="10"/>
  <c r="Q43" i="10"/>
  <c r="Q41" i="10"/>
  <c r="Q33" i="10"/>
  <c r="Q25" i="10"/>
  <c r="Q17" i="10"/>
  <c r="B45" i="5"/>
  <c r="I18" i="10"/>
  <c r="J18" i="10" s="1"/>
  <c r="I22" i="10"/>
  <c r="J22" i="10"/>
  <c r="C17" i="10"/>
  <c r="D17" i="10" s="1"/>
  <c r="C19" i="10"/>
  <c r="D19" i="10"/>
  <c r="C21" i="10"/>
  <c r="D21" i="10" s="1"/>
  <c r="C23" i="10"/>
  <c r="D23" i="10"/>
  <c r="I136" i="10"/>
  <c r="J136" i="10" s="1"/>
  <c r="C136" i="10"/>
  <c r="D136" i="10"/>
  <c r="I134" i="10"/>
  <c r="J134" i="10" s="1"/>
  <c r="K134" i="10" s="1"/>
  <c r="L134" i="10" s="1"/>
  <c r="C134" i="10"/>
  <c r="D134" i="10" s="1"/>
  <c r="I133" i="10"/>
  <c r="J133" i="10"/>
  <c r="K133" i="10" s="1"/>
  <c r="L133" i="10" s="1"/>
  <c r="C133" i="10"/>
  <c r="D133" i="10"/>
  <c r="I132" i="10"/>
  <c r="J132" i="10" s="1"/>
  <c r="C132" i="10"/>
  <c r="D132" i="10"/>
  <c r="I130" i="10"/>
  <c r="J130" i="10" s="1"/>
  <c r="C130" i="10"/>
  <c r="D130" i="10"/>
  <c r="I129" i="10"/>
  <c r="J129" i="10" s="1"/>
  <c r="C129" i="10"/>
  <c r="D129" i="10"/>
  <c r="I128" i="10"/>
  <c r="J128" i="10" s="1"/>
  <c r="C128" i="10"/>
  <c r="D128" i="10"/>
  <c r="I126" i="10"/>
  <c r="J126" i="10" s="1"/>
  <c r="C126" i="10"/>
  <c r="D126" i="10"/>
  <c r="I123" i="10"/>
  <c r="J123" i="10" s="1"/>
  <c r="C123" i="10"/>
  <c r="D123" i="10"/>
  <c r="I122" i="10"/>
  <c r="J122" i="10" s="1"/>
  <c r="C122" i="10"/>
  <c r="D122" i="10"/>
  <c r="I121" i="10"/>
  <c r="J121" i="10" s="1"/>
  <c r="C121" i="10"/>
  <c r="D121" i="10"/>
  <c r="I119" i="10"/>
  <c r="J119" i="10" s="1"/>
  <c r="C119" i="10"/>
  <c r="D119" i="10"/>
  <c r="I115" i="10"/>
  <c r="J115" i="10" s="1"/>
  <c r="C115" i="10"/>
  <c r="D115" i="10"/>
  <c r="I111" i="10"/>
  <c r="J111" i="10" s="1"/>
  <c r="C111" i="10"/>
  <c r="D111" i="10"/>
  <c r="I96" i="10"/>
  <c r="J96" i="10" s="1"/>
  <c r="C96" i="10"/>
  <c r="D96" i="10"/>
  <c r="I95" i="10"/>
  <c r="J95" i="10" s="1"/>
  <c r="C95" i="10"/>
  <c r="D95" i="10"/>
  <c r="I93" i="10"/>
  <c r="J93" i="10" s="1"/>
  <c r="C93" i="10"/>
  <c r="D93" i="10"/>
  <c r="I91" i="10"/>
  <c r="J91" i="10" s="1"/>
  <c r="C91" i="10"/>
  <c r="D91" i="10"/>
  <c r="I89" i="10"/>
  <c r="J89" i="10" s="1"/>
  <c r="C89" i="10"/>
  <c r="D89" i="10"/>
  <c r="I88" i="10"/>
  <c r="J88" i="10" s="1"/>
  <c r="C88" i="10"/>
  <c r="D88" i="10"/>
  <c r="I86" i="10"/>
  <c r="J86" i="10" s="1"/>
  <c r="C86" i="10"/>
  <c r="D86" i="10"/>
  <c r="I85" i="10"/>
  <c r="J85" i="10" s="1"/>
  <c r="C85" i="10"/>
  <c r="D85" i="10"/>
  <c r="I84" i="10"/>
  <c r="J84" i="10" s="1"/>
  <c r="C84" i="10"/>
  <c r="D84" i="10"/>
  <c r="I82" i="10"/>
  <c r="J82" i="10" s="1"/>
  <c r="C82" i="10"/>
  <c r="D82" i="10"/>
  <c r="I81" i="10"/>
  <c r="J81" i="10" s="1"/>
  <c r="C81" i="10"/>
  <c r="D81" i="10"/>
  <c r="I80" i="10"/>
  <c r="J80" i="10" s="1"/>
  <c r="C80" i="10"/>
  <c r="D80" i="10"/>
  <c r="I79" i="10"/>
  <c r="J79" i="10" s="1"/>
  <c r="C79" i="10"/>
  <c r="D79" i="10"/>
  <c r="I78" i="10"/>
  <c r="J78" i="10" s="1"/>
  <c r="C78" i="10"/>
  <c r="D78" i="10"/>
  <c r="I77" i="10"/>
  <c r="J77" i="10" s="1"/>
  <c r="C77" i="10"/>
  <c r="D77" i="10"/>
  <c r="I76" i="10"/>
  <c r="J76" i="10" s="1"/>
  <c r="C76" i="10"/>
  <c r="D76" i="10"/>
  <c r="I74" i="10"/>
  <c r="J74" i="10" s="1"/>
  <c r="C74" i="10"/>
  <c r="D74" i="10"/>
  <c r="I72" i="10"/>
  <c r="C72" i="10"/>
  <c r="D72" i="10"/>
  <c r="I70" i="10"/>
  <c r="J70" i="10"/>
  <c r="C70" i="10"/>
  <c r="D70" i="10"/>
  <c r="I68" i="10"/>
  <c r="J68" i="10"/>
  <c r="C68" i="10"/>
  <c r="D68" i="10"/>
  <c r="I66" i="10"/>
  <c r="J66" i="10"/>
  <c r="C66" i="10"/>
  <c r="D66" i="10"/>
  <c r="I63" i="10"/>
  <c r="J63" i="10"/>
  <c r="C63" i="10"/>
  <c r="D63" i="10"/>
  <c r="I59" i="10"/>
  <c r="J59" i="10"/>
  <c r="C59" i="10"/>
  <c r="D59" i="10"/>
  <c r="I55" i="10"/>
  <c r="J55" i="10"/>
  <c r="C55" i="10"/>
  <c r="D55" i="10"/>
  <c r="I53" i="10"/>
  <c r="J53" i="10"/>
  <c r="C53" i="10"/>
  <c r="D53" i="10"/>
  <c r="I52" i="10"/>
  <c r="J52" i="10"/>
  <c r="C52" i="10"/>
  <c r="D52" i="10"/>
  <c r="I50" i="10"/>
  <c r="J50" i="10"/>
  <c r="C50" i="10"/>
  <c r="D50" i="10"/>
  <c r="I48" i="10"/>
  <c r="J48" i="10"/>
  <c r="C48" i="10"/>
  <c r="D48" i="10"/>
  <c r="I46" i="10"/>
  <c r="J46" i="10"/>
  <c r="C46" i="10"/>
  <c r="D46" i="10"/>
  <c r="I44" i="10"/>
  <c r="J44" i="10"/>
  <c r="C44" i="10"/>
  <c r="D44" i="10"/>
  <c r="I42" i="10"/>
  <c r="J42" i="10"/>
  <c r="C42" i="10"/>
  <c r="D42" i="10"/>
  <c r="I40" i="10"/>
  <c r="J40" i="10"/>
  <c r="C40" i="10"/>
  <c r="D40" i="10"/>
  <c r="I37" i="10"/>
  <c r="J37" i="10"/>
  <c r="C37" i="10"/>
  <c r="D37" i="10"/>
  <c r="I35" i="10"/>
  <c r="J35" i="10"/>
  <c r="C35" i="10"/>
  <c r="D35" i="10"/>
  <c r="I34" i="10"/>
  <c r="J34" i="10"/>
  <c r="C34" i="10"/>
  <c r="D34" i="10"/>
  <c r="I32" i="10"/>
  <c r="J32" i="10"/>
  <c r="C32" i="10"/>
  <c r="D32" i="10"/>
  <c r="I19" i="10"/>
  <c r="J19" i="10"/>
  <c r="C18" i="10"/>
  <c r="D18" i="10"/>
  <c r="B3" i="10"/>
  <c r="O45" i="10"/>
  <c r="O47" i="7"/>
  <c r="O15" i="7"/>
  <c r="O14" i="7"/>
  <c r="O22" i="7"/>
  <c r="O46" i="7"/>
  <c r="O54" i="7"/>
  <c r="O78" i="7"/>
  <c r="O86" i="7"/>
  <c r="O110" i="7"/>
  <c r="O118" i="7"/>
  <c r="O19" i="7"/>
  <c r="O27" i="7"/>
  <c r="O51" i="7"/>
  <c r="O59" i="7"/>
  <c r="O83" i="7"/>
  <c r="O107" i="7"/>
  <c r="O115" i="7"/>
  <c r="C15" i="7"/>
  <c r="D15" i="7"/>
  <c r="I21" i="7"/>
  <c r="C22" i="7"/>
  <c r="D22" i="7"/>
  <c r="I22" i="7"/>
  <c r="J22" i="7" s="1"/>
  <c r="C23" i="7"/>
  <c r="D23" i="7"/>
  <c r="I24" i="7"/>
  <c r="J24" i="7" s="1"/>
  <c r="C25" i="7"/>
  <c r="D25" i="7"/>
  <c r="I25" i="7"/>
  <c r="J25" i="7" s="1"/>
  <c r="C26" i="7"/>
  <c r="D26" i="7"/>
  <c r="I26" i="7"/>
  <c r="C27" i="7"/>
  <c r="D27" i="7"/>
  <c r="I27" i="7"/>
  <c r="C28" i="7"/>
  <c r="D28" i="7" s="1"/>
  <c r="I28" i="7"/>
  <c r="C29" i="7"/>
  <c r="D29" i="7"/>
  <c r="I31" i="7"/>
  <c r="C32" i="7"/>
  <c r="D32" i="7"/>
  <c r="I36" i="7"/>
  <c r="J36" i="7" s="1"/>
  <c r="I37" i="7"/>
  <c r="J37" i="7"/>
  <c r="C38" i="7"/>
  <c r="D38" i="7" s="1"/>
  <c r="I38" i="7"/>
  <c r="C39" i="7"/>
  <c r="D39" i="7" s="1"/>
  <c r="I40" i="7"/>
  <c r="C41" i="7"/>
  <c r="D41" i="7" s="1"/>
  <c r="I41" i="7"/>
  <c r="C42" i="7"/>
  <c r="D42" i="7"/>
  <c r="I42" i="7"/>
  <c r="J42" i="7" s="1"/>
  <c r="C43" i="7"/>
  <c r="D43" i="7"/>
  <c r="I43" i="7"/>
  <c r="C44" i="7"/>
  <c r="D44" i="7" s="1"/>
  <c r="C45" i="7"/>
  <c r="D45" i="7"/>
  <c r="I47" i="7"/>
  <c r="C48" i="7"/>
  <c r="D48" i="7"/>
  <c r="I52" i="7"/>
  <c r="J52" i="7" s="1"/>
  <c r="I53" i="7"/>
  <c r="C54" i="7"/>
  <c r="D54" i="7"/>
  <c r="I54" i="7"/>
  <c r="J54" i="7" s="1"/>
  <c r="C55" i="7"/>
  <c r="D55" i="7"/>
  <c r="I60" i="7"/>
  <c r="J60" i="7" s="1"/>
  <c r="I61" i="7"/>
  <c r="C62" i="7"/>
  <c r="D62" i="7" s="1"/>
  <c r="I62" i="7"/>
  <c r="C63" i="7"/>
  <c r="D63" i="7" s="1"/>
  <c r="I68" i="7"/>
  <c r="I69" i="7"/>
  <c r="C70" i="7"/>
  <c r="D70" i="7" s="1"/>
  <c r="I70" i="7"/>
  <c r="J70" i="7"/>
  <c r="C71" i="7"/>
  <c r="D71" i="7" s="1"/>
  <c r="I72" i="7"/>
  <c r="J72" i="7"/>
  <c r="C73" i="7"/>
  <c r="D73" i="7" s="1"/>
  <c r="I73" i="7"/>
  <c r="C74" i="7"/>
  <c r="D74" i="7" s="1"/>
  <c r="I74" i="7"/>
  <c r="C75" i="7"/>
  <c r="D75" i="7"/>
  <c r="I75" i="7"/>
  <c r="C76" i="7"/>
  <c r="D76" i="7"/>
  <c r="C77" i="7"/>
  <c r="D77" i="7" s="1"/>
  <c r="I79" i="7"/>
  <c r="C80" i="7"/>
  <c r="D80" i="7" s="1"/>
  <c r="I84" i="7"/>
  <c r="I85" i="7"/>
  <c r="C86" i="7"/>
  <c r="D86" i="7" s="1"/>
  <c r="I86" i="7"/>
  <c r="C87" i="7"/>
  <c r="D87" i="7" s="1"/>
  <c r="I88" i="7"/>
  <c r="J88" i="7"/>
  <c r="C89" i="7"/>
  <c r="D89" i="7" s="1"/>
  <c r="I89" i="7"/>
  <c r="C90" i="7"/>
  <c r="D90" i="7"/>
  <c r="I90" i="7"/>
  <c r="C91" i="7"/>
  <c r="D91" i="7"/>
  <c r="I91" i="7"/>
  <c r="C92" i="7"/>
  <c r="D92" i="7" s="1"/>
  <c r="C93" i="7"/>
  <c r="D93" i="7"/>
  <c r="I95" i="7"/>
  <c r="J95" i="7" s="1"/>
  <c r="C96" i="7"/>
  <c r="D96" i="7"/>
  <c r="I100" i="7"/>
  <c r="I101" i="7"/>
  <c r="C102" i="7"/>
  <c r="D102" i="7"/>
  <c r="I102" i="7"/>
  <c r="J102" i="7" s="1"/>
  <c r="C103" i="7"/>
  <c r="D103" i="7"/>
  <c r="I103" i="7"/>
  <c r="I104" i="7"/>
  <c r="J104" i="7"/>
  <c r="C105" i="7"/>
  <c r="D105" i="7" s="1"/>
  <c r="I105" i="7"/>
  <c r="C106" i="7"/>
  <c r="D106" i="7"/>
  <c r="I106" i="7"/>
  <c r="C107" i="7"/>
  <c r="D107" i="7"/>
  <c r="I107" i="7"/>
  <c r="C108" i="7"/>
  <c r="D108" i="7" s="1"/>
  <c r="C109" i="7"/>
  <c r="D109" i="7"/>
  <c r="I111" i="7"/>
  <c r="C112" i="7"/>
  <c r="D112" i="7"/>
  <c r="I116" i="7"/>
  <c r="J116" i="7" s="1"/>
  <c r="I117" i="7"/>
  <c r="C118" i="7"/>
  <c r="D118" i="7"/>
  <c r="I118" i="7"/>
  <c r="C119" i="7"/>
  <c r="D119" i="7"/>
  <c r="I120" i="7"/>
  <c r="J120" i="7" s="1"/>
  <c r="C121" i="7"/>
  <c r="D121" i="7"/>
  <c r="I121" i="7"/>
  <c r="C122" i="7"/>
  <c r="D122" i="7" s="1"/>
  <c r="I122" i="7"/>
  <c r="J122" i="7"/>
  <c r="C123" i="7"/>
  <c r="D123" i="7" s="1"/>
  <c r="I123" i="7"/>
  <c r="C124" i="7"/>
  <c r="D124" i="7" s="1"/>
  <c r="C125" i="7"/>
  <c r="D125" i="7"/>
  <c r="I128" i="7"/>
  <c r="C129" i="7"/>
  <c r="D129" i="7" s="1"/>
  <c r="I129" i="7"/>
  <c r="J129" i="7"/>
  <c r="C130" i="7"/>
  <c r="D130" i="7" s="1"/>
  <c r="I130" i="7"/>
  <c r="C131" i="7"/>
  <c r="D131" i="7" s="1"/>
  <c r="I131" i="7"/>
  <c r="J131" i="7" s="1"/>
  <c r="C132" i="7"/>
  <c r="D132" i="7"/>
  <c r="C133" i="7"/>
  <c r="D133" i="7" s="1"/>
  <c r="I133" i="7"/>
  <c r="J133" i="7"/>
  <c r="C134" i="7"/>
  <c r="D134" i="7" s="1"/>
  <c r="I135" i="7"/>
  <c r="J135" i="7"/>
  <c r="C136" i="7"/>
  <c r="D136" i="7" s="1"/>
  <c r="O119" i="7"/>
  <c r="O103" i="7"/>
  <c r="O87" i="7"/>
  <c r="O71" i="7"/>
  <c r="O55" i="7"/>
  <c r="O39" i="7"/>
  <c r="O23" i="7"/>
  <c r="O130" i="7"/>
  <c r="O114" i="7"/>
  <c r="O98" i="7"/>
  <c r="O82" i="7"/>
  <c r="O66" i="7"/>
  <c r="O50" i="7"/>
  <c r="O34" i="7"/>
  <c r="O18" i="7"/>
  <c r="C135" i="9"/>
  <c r="D135" i="9"/>
  <c r="I132" i="9"/>
  <c r="J132" i="9" s="1"/>
  <c r="I131" i="9"/>
  <c r="J131" i="9"/>
  <c r="C121" i="9"/>
  <c r="D121" i="9" s="1"/>
  <c r="C117" i="9"/>
  <c r="D117" i="9"/>
  <c r="I116" i="9"/>
  <c r="J116" i="9" s="1"/>
  <c r="I115" i="9"/>
  <c r="J115" i="9"/>
  <c r="C109" i="9"/>
  <c r="D109" i="9" s="1"/>
  <c r="C108" i="9"/>
  <c r="D108" i="9"/>
  <c r="I107" i="9"/>
  <c r="J107" i="9" s="1"/>
  <c r="C101" i="9"/>
  <c r="D101" i="9"/>
  <c r="C100" i="9"/>
  <c r="D100" i="9" s="1"/>
  <c r="I99" i="9"/>
  <c r="J99" i="9"/>
  <c r="C93" i="9"/>
  <c r="D93" i="9" s="1"/>
  <c r="C92" i="9"/>
  <c r="D92" i="9"/>
  <c r="I91" i="9"/>
  <c r="J91" i="9" s="1"/>
  <c r="C85" i="9"/>
  <c r="D85" i="9"/>
  <c r="C84" i="9"/>
  <c r="D84" i="9" s="1"/>
  <c r="I83" i="9"/>
  <c r="J83" i="9"/>
  <c r="C77" i="9"/>
  <c r="D77" i="9" s="1"/>
  <c r="I76" i="9"/>
  <c r="J76" i="9"/>
  <c r="I75" i="9"/>
  <c r="J75" i="9" s="1"/>
  <c r="C50" i="9"/>
  <c r="D50" i="9"/>
  <c r="C46" i="9"/>
  <c r="D46" i="9" s="1"/>
  <c r="C42" i="9"/>
  <c r="D42" i="9"/>
  <c r="C36" i="9"/>
  <c r="D36" i="9" s="1"/>
  <c r="C32" i="9"/>
  <c r="D32" i="9"/>
  <c r="C27" i="9"/>
  <c r="D27" i="9" s="1"/>
  <c r="C19" i="9"/>
  <c r="D19" i="9"/>
  <c r="C136" i="9"/>
  <c r="D136" i="9" s="1"/>
  <c r="E136" i="9" s="1"/>
  <c r="F136" i="9" s="1"/>
  <c r="I135" i="9"/>
  <c r="J135" i="9" s="1"/>
  <c r="I130" i="9"/>
  <c r="J130" i="9"/>
  <c r="I128" i="9"/>
  <c r="J128" i="9" s="1"/>
  <c r="C126" i="9"/>
  <c r="D126" i="9"/>
  <c r="I124" i="9"/>
  <c r="J124" i="9" s="1"/>
  <c r="I122" i="9"/>
  <c r="J122" i="9"/>
  <c r="I121" i="9"/>
  <c r="J121" i="9" s="1"/>
  <c r="C120" i="9"/>
  <c r="D120" i="9"/>
  <c r="C119" i="9"/>
  <c r="D119" i="9" s="1"/>
  <c r="C118" i="9"/>
  <c r="D118" i="9"/>
  <c r="I117" i="9"/>
  <c r="J117" i="9" s="1"/>
  <c r="C115" i="9"/>
  <c r="D115" i="9"/>
  <c r="C114" i="9"/>
  <c r="D114" i="9" s="1"/>
  <c r="I113" i="9"/>
  <c r="J113" i="9"/>
  <c r="C111" i="9"/>
  <c r="D111" i="9" s="1"/>
  <c r="C110" i="9"/>
  <c r="D110" i="9"/>
  <c r="I109" i="9"/>
  <c r="J109" i="9" s="1"/>
  <c r="C107" i="9"/>
  <c r="D107" i="9"/>
  <c r="C106" i="9"/>
  <c r="D106" i="9" s="1"/>
  <c r="I105" i="9"/>
  <c r="J105" i="9"/>
  <c r="C103" i="9"/>
  <c r="D103" i="9" s="1"/>
  <c r="C102" i="9"/>
  <c r="D102" i="9"/>
  <c r="I101" i="9"/>
  <c r="J101" i="9" s="1"/>
  <c r="C99" i="9"/>
  <c r="D99" i="9"/>
  <c r="C98" i="9"/>
  <c r="D98" i="9" s="1"/>
  <c r="I97" i="9"/>
  <c r="J97" i="9"/>
  <c r="C95" i="9"/>
  <c r="D95" i="9" s="1"/>
  <c r="C94" i="9"/>
  <c r="D94" i="9"/>
  <c r="I93" i="9"/>
  <c r="J93" i="9" s="1"/>
  <c r="C91" i="9"/>
  <c r="D91" i="9"/>
  <c r="C90" i="9"/>
  <c r="D90" i="9" s="1"/>
  <c r="I89" i="9"/>
  <c r="J89" i="9"/>
  <c r="C87" i="9"/>
  <c r="D87" i="9" s="1"/>
  <c r="C86" i="9"/>
  <c r="D86" i="9"/>
  <c r="I85" i="9"/>
  <c r="J85" i="9" s="1"/>
  <c r="C83" i="9"/>
  <c r="D83" i="9"/>
  <c r="C82" i="9"/>
  <c r="D82" i="9" s="1"/>
  <c r="I81" i="9"/>
  <c r="J81" i="9"/>
  <c r="C79" i="9"/>
  <c r="D79" i="9" s="1"/>
  <c r="C78" i="9"/>
  <c r="D78" i="9"/>
  <c r="I77" i="9"/>
  <c r="J77" i="9" s="1"/>
  <c r="I74" i="9"/>
  <c r="J74" i="9"/>
  <c r="C74" i="9"/>
  <c r="D74" i="9" s="1"/>
  <c r="I72" i="9"/>
  <c r="J72" i="9"/>
  <c r="C72" i="9"/>
  <c r="D72" i="9" s="1"/>
  <c r="I70" i="9"/>
  <c r="J70" i="9"/>
  <c r="C70" i="9"/>
  <c r="D70" i="9" s="1"/>
  <c r="I60" i="9"/>
  <c r="J60" i="9" s="1"/>
  <c r="C60" i="9"/>
  <c r="D60" i="9" s="1"/>
  <c r="I58" i="9"/>
  <c r="J58" i="9" s="1"/>
  <c r="C58" i="9"/>
  <c r="D58" i="9" s="1"/>
  <c r="I56" i="9"/>
  <c r="J56" i="9" s="1"/>
  <c r="C56" i="9"/>
  <c r="D56" i="9" s="1"/>
  <c r="I54" i="9"/>
  <c r="J54" i="9" s="1"/>
  <c r="C54" i="9"/>
  <c r="D54" i="9" s="1"/>
  <c r="C51" i="9"/>
  <c r="D51" i="9" s="1"/>
  <c r="I49" i="9"/>
  <c r="J49" i="9" s="1"/>
  <c r="C47" i="9"/>
  <c r="D47" i="9" s="1"/>
  <c r="I45" i="9"/>
  <c r="J45" i="9" s="1"/>
  <c r="C43" i="9"/>
  <c r="D43" i="9" s="1"/>
  <c r="I41" i="9"/>
  <c r="J41" i="9" s="1"/>
  <c r="I40" i="9"/>
  <c r="J40" i="9" s="1"/>
  <c r="C39" i="9"/>
  <c r="D39" i="9" s="1"/>
  <c r="I37" i="9"/>
  <c r="J37" i="9" s="1"/>
  <c r="C35" i="9"/>
  <c r="D35" i="9" s="1"/>
  <c r="I33" i="9"/>
  <c r="J33" i="9" s="1"/>
  <c r="C31" i="9"/>
  <c r="D31" i="9" s="1"/>
  <c r="I29" i="9"/>
  <c r="J29" i="9" s="1"/>
  <c r="I25" i="9"/>
  <c r="J25" i="9" s="1"/>
  <c r="I21" i="9"/>
  <c r="J21" i="9" s="1"/>
  <c r="I17" i="9"/>
  <c r="J17" i="9" s="1"/>
  <c r="B3" i="9"/>
  <c r="O30" i="9" s="1"/>
  <c r="I89" i="12"/>
  <c r="C87" i="12"/>
  <c r="D87" i="12" s="1"/>
  <c r="I85" i="12"/>
  <c r="C75" i="12"/>
  <c r="D75" i="12" s="1"/>
  <c r="C53" i="12"/>
  <c r="D53" i="12" s="1"/>
  <c r="C52" i="12"/>
  <c r="D52" i="12" s="1"/>
  <c r="C24" i="12"/>
  <c r="D24" i="12" s="1"/>
  <c r="C23" i="12"/>
  <c r="D23" i="12" s="1"/>
  <c r="I135" i="12"/>
  <c r="C135" i="12"/>
  <c r="D135" i="12"/>
  <c r="C44" i="12"/>
  <c r="D44" i="12" s="1"/>
  <c r="B49" i="1"/>
  <c r="C31" i="12"/>
  <c r="D31" i="12" s="1"/>
  <c r="C47" i="12"/>
  <c r="D47" i="12" s="1"/>
  <c r="I131" i="12"/>
  <c r="J131" i="12" s="1"/>
  <c r="C127" i="12"/>
  <c r="D127" i="12" s="1"/>
  <c r="E127" i="12" s="1"/>
  <c r="F127" i="12" s="1"/>
  <c r="I124" i="12"/>
  <c r="C113" i="12"/>
  <c r="D113" i="12"/>
  <c r="I110" i="12"/>
  <c r="J110" i="12" s="1"/>
  <c r="C110" i="12"/>
  <c r="D110" i="12"/>
  <c r="I109" i="12"/>
  <c r="J109" i="12" s="1"/>
  <c r="C99" i="12"/>
  <c r="D99" i="12"/>
  <c r="I97" i="12"/>
  <c r="J97" i="12" s="1"/>
  <c r="I94" i="12"/>
  <c r="C94" i="12"/>
  <c r="D94" i="12" s="1"/>
  <c r="C67" i="12"/>
  <c r="D67" i="12" s="1"/>
  <c r="I59" i="12"/>
  <c r="C48" i="12"/>
  <c r="D48" i="12" s="1"/>
  <c r="C40" i="12"/>
  <c r="D40" i="12"/>
  <c r="I31" i="12"/>
  <c r="J31" i="12" s="1"/>
  <c r="I16" i="12"/>
  <c r="J16" i="12"/>
  <c r="C19" i="12"/>
  <c r="D19" i="12" s="1"/>
  <c r="C27" i="12"/>
  <c r="D27" i="12"/>
  <c r="C35" i="12"/>
  <c r="D35" i="12" s="1"/>
  <c r="C43" i="12"/>
  <c r="D43" i="12"/>
  <c r="C51" i="12"/>
  <c r="D51" i="12" s="1"/>
  <c r="C133" i="12"/>
  <c r="D133" i="12"/>
  <c r="I126" i="12"/>
  <c r="C125" i="12"/>
  <c r="D125" i="12"/>
  <c r="I122" i="12"/>
  <c r="I117" i="12"/>
  <c r="C116" i="12"/>
  <c r="D116" i="12"/>
  <c r="C114" i="12"/>
  <c r="D114" i="12" s="1"/>
  <c r="I107" i="12"/>
  <c r="C103" i="12"/>
  <c r="D103" i="12"/>
  <c r="I93" i="12"/>
  <c r="I90" i="12"/>
  <c r="J90" i="12" s="1"/>
  <c r="C90" i="12"/>
  <c r="D90" i="12" s="1"/>
  <c r="C71" i="12"/>
  <c r="D71" i="12" s="1"/>
  <c r="I66" i="12"/>
  <c r="J66" i="12" s="1"/>
  <c r="C66" i="12"/>
  <c r="D66" i="12" s="1"/>
  <c r="I55" i="12"/>
  <c r="J55" i="12" s="1"/>
  <c r="I51" i="12"/>
  <c r="I47" i="12"/>
  <c r="I43" i="12"/>
  <c r="I39" i="12"/>
  <c r="J39" i="12" s="1"/>
  <c r="I35" i="12"/>
  <c r="J35" i="12" s="1"/>
  <c r="C34" i="12"/>
  <c r="D34" i="12" s="1"/>
  <c r="B3" i="12"/>
  <c r="O99" i="12" s="1"/>
  <c r="R108" i="12" s="1"/>
  <c r="S108" i="12" s="1"/>
  <c r="O17" i="12"/>
  <c r="O43" i="10"/>
  <c r="O65" i="10"/>
  <c r="O67" i="10"/>
  <c r="O69" i="10"/>
  <c r="O71" i="10"/>
  <c r="O73" i="10"/>
  <c r="O75" i="10"/>
  <c r="O81" i="10"/>
  <c r="O114" i="10"/>
  <c r="O116" i="10"/>
  <c r="O134" i="10"/>
  <c r="O136" i="10"/>
  <c r="O28" i="10"/>
  <c r="O44" i="10"/>
  <c r="O19" i="10"/>
  <c r="O35" i="10"/>
  <c r="O53" i="10"/>
  <c r="O55" i="10"/>
  <c r="O78" i="10"/>
  <c r="O87" i="10"/>
  <c r="O99" i="10"/>
  <c r="O130" i="10"/>
  <c r="O132" i="10"/>
  <c r="O24" i="10"/>
  <c r="O40" i="10"/>
  <c r="O15" i="10"/>
  <c r="O31" i="10"/>
  <c r="I29" i="10"/>
  <c r="J29" i="10" s="1"/>
  <c r="C29" i="10"/>
  <c r="D29" i="10"/>
  <c r="I27" i="10"/>
  <c r="J27" i="10" s="1"/>
  <c r="C27" i="10"/>
  <c r="D27" i="10"/>
  <c r="I26" i="10"/>
  <c r="J26" i="10" s="1"/>
  <c r="C26" i="10"/>
  <c r="D26" i="10"/>
  <c r="I23" i="10"/>
  <c r="J23" i="10" s="1"/>
  <c r="C22" i="10"/>
  <c r="D22" i="10"/>
  <c r="C20" i="10"/>
  <c r="D20" i="10" s="1"/>
  <c r="I17" i="10"/>
  <c r="O135" i="7"/>
  <c r="O16" i="7"/>
  <c r="O20" i="7"/>
  <c r="O24" i="7"/>
  <c r="O28" i="7"/>
  <c r="O32" i="7"/>
  <c r="O36" i="7"/>
  <c r="O40" i="7"/>
  <c r="O44" i="7"/>
  <c r="O48" i="7"/>
  <c r="O52" i="7"/>
  <c r="O56" i="7"/>
  <c r="O60" i="7"/>
  <c r="O64" i="7"/>
  <c r="O68" i="7"/>
  <c r="O72" i="7"/>
  <c r="O76" i="7"/>
  <c r="O80" i="7"/>
  <c r="O84" i="7"/>
  <c r="O88" i="7"/>
  <c r="O92" i="7"/>
  <c r="O96" i="7"/>
  <c r="O100" i="7"/>
  <c r="O104" i="7"/>
  <c r="O108" i="7"/>
  <c r="O112" i="7"/>
  <c r="O116" i="7"/>
  <c r="O120" i="7"/>
  <c r="O124" i="7"/>
  <c r="O128" i="7"/>
  <c r="O132" i="7"/>
  <c r="O136" i="7"/>
  <c r="O17" i="7"/>
  <c r="O21" i="7"/>
  <c r="O25" i="7"/>
  <c r="O29" i="7"/>
  <c r="O33" i="7"/>
  <c r="O37" i="7"/>
  <c r="O41" i="7"/>
  <c r="O45" i="7"/>
  <c r="O49" i="7"/>
  <c r="O53" i="7"/>
  <c r="O57" i="7"/>
  <c r="O61" i="7"/>
  <c r="O65" i="7"/>
  <c r="O69" i="7"/>
  <c r="O73" i="7"/>
  <c r="O77" i="7"/>
  <c r="O81" i="7"/>
  <c r="O85" i="7"/>
  <c r="O89" i="7"/>
  <c r="O93" i="7"/>
  <c r="O97" i="7"/>
  <c r="O101" i="7"/>
  <c r="O105" i="7"/>
  <c r="O109" i="7"/>
  <c r="O113" i="7"/>
  <c r="O117" i="7"/>
  <c r="O121" i="7"/>
  <c r="O125" i="7"/>
  <c r="O129" i="7"/>
  <c r="O133" i="7"/>
  <c r="O85" i="12"/>
  <c r="O46" i="12"/>
  <c r="O46" i="9"/>
  <c r="O14" i="9"/>
  <c r="O21" i="9"/>
  <c r="O65" i="9"/>
  <c r="O41" i="10"/>
  <c r="O33" i="10"/>
  <c r="O25" i="10"/>
  <c r="O17" i="10"/>
  <c r="O48" i="10"/>
  <c r="O38" i="10"/>
  <c r="O30" i="10"/>
  <c r="O22" i="10"/>
  <c r="O14" i="10"/>
  <c r="O129" i="10"/>
  <c r="O123" i="10"/>
  <c r="O120" i="10"/>
  <c r="O118" i="10"/>
  <c r="O111" i="10"/>
  <c r="O105" i="10"/>
  <c r="O97" i="10"/>
  <c r="O84" i="10"/>
  <c r="O82" i="10"/>
  <c r="O77" i="10"/>
  <c r="O59" i="10"/>
  <c r="O47" i="10"/>
  <c r="O23" i="13"/>
  <c r="O73" i="13"/>
  <c r="O76" i="13"/>
  <c r="O80" i="13"/>
  <c r="O93" i="13"/>
  <c r="O98" i="13"/>
  <c r="O106" i="13"/>
  <c r="O113" i="13"/>
  <c r="O115" i="13"/>
  <c r="O120" i="13"/>
  <c r="O125" i="13"/>
  <c r="O19" i="13"/>
  <c r="O32" i="13"/>
  <c r="O36" i="13"/>
  <c r="O40" i="13"/>
  <c r="O44" i="13"/>
  <c r="O46" i="13"/>
  <c r="O48" i="13"/>
  <c r="O77" i="13"/>
  <c r="O86" i="13"/>
  <c r="O97" i="13"/>
  <c r="O105" i="13"/>
  <c r="O117" i="13"/>
  <c r="O128" i="13"/>
  <c r="O18" i="13"/>
  <c r="O128" i="10"/>
  <c r="O126" i="10"/>
  <c r="O117" i="10"/>
  <c r="O110" i="10"/>
  <c r="O106" i="10"/>
  <c r="O102" i="10"/>
  <c r="O98" i="10"/>
  <c r="O94" i="10"/>
  <c r="O92" i="10"/>
  <c r="O90" i="10"/>
  <c r="O85" i="10"/>
  <c r="O64" i="10"/>
  <c r="O61" i="10"/>
  <c r="O49" i="10"/>
  <c r="B44" i="5"/>
  <c r="E13" i="5"/>
  <c r="O69" i="13"/>
  <c r="O65" i="13"/>
  <c r="O61" i="13"/>
  <c r="O55" i="13"/>
  <c r="O51" i="13"/>
  <c r="O24" i="13"/>
  <c r="C28" i="9"/>
  <c r="D28" i="9"/>
  <c r="C26" i="9"/>
  <c r="D26" i="9"/>
  <c r="C24" i="9"/>
  <c r="D24" i="9"/>
  <c r="C22" i="9"/>
  <c r="D22" i="9"/>
  <c r="C20" i="9"/>
  <c r="D20" i="9"/>
  <c r="C18" i="9"/>
  <c r="D18" i="9"/>
  <c r="C16" i="10"/>
  <c r="D16" i="10"/>
  <c r="I15" i="10"/>
  <c r="B44" i="4"/>
  <c r="E13" i="4" s="1"/>
  <c r="B43" i="4"/>
  <c r="B49" i="3"/>
  <c r="E13" i="3"/>
  <c r="B39" i="2"/>
  <c r="O75" i="9"/>
  <c r="O80" i="9"/>
  <c r="O84" i="9"/>
  <c r="O88" i="9"/>
  <c r="O92" i="9"/>
  <c r="O96" i="9"/>
  <c r="O100" i="9"/>
  <c r="O104" i="9"/>
  <c r="O108" i="9"/>
  <c r="O112" i="9"/>
  <c r="O115" i="9"/>
  <c r="O120" i="9"/>
  <c r="O126" i="9"/>
  <c r="O131" i="9"/>
  <c r="O134" i="9"/>
  <c r="O54" i="9"/>
  <c r="O58" i="9"/>
  <c r="O62" i="9"/>
  <c r="O66" i="9"/>
  <c r="O70" i="9"/>
  <c r="O74" i="9"/>
  <c r="O83" i="9"/>
  <c r="O91" i="9"/>
  <c r="O99" i="9"/>
  <c r="O107" i="9"/>
  <c r="O116" i="9"/>
  <c r="O122" i="9"/>
  <c r="O125" i="9"/>
  <c r="O135" i="9"/>
  <c r="O19" i="9"/>
  <c r="O27" i="9"/>
  <c r="O35" i="9"/>
  <c r="O43" i="9"/>
  <c r="O51" i="9"/>
  <c r="O20" i="9"/>
  <c r="O28" i="9"/>
  <c r="R32" i="9" s="1"/>
  <c r="S32" i="9" s="1"/>
  <c r="O36" i="9"/>
  <c r="O44" i="9"/>
  <c r="O21" i="13"/>
  <c r="O14" i="13"/>
  <c r="O27" i="13"/>
  <c r="O29" i="13"/>
  <c r="O33" i="13"/>
  <c r="O37" i="13"/>
  <c r="O41" i="13"/>
  <c r="O50" i="13"/>
  <c r="O54" i="13"/>
  <c r="O58" i="13"/>
  <c r="O60" i="13"/>
  <c r="O64" i="13"/>
  <c r="O68" i="13"/>
  <c r="O72" i="13"/>
  <c r="O78" i="13"/>
  <c r="O83" i="13"/>
  <c r="O85" i="13"/>
  <c r="O88" i="13"/>
  <c r="O92" i="13"/>
  <c r="O96" i="13"/>
  <c r="O100" i="13"/>
  <c r="O104" i="13"/>
  <c r="O108" i="13"/>
  <c r="O112" i="13"/>
  <c r="O119" i="13"/>
  <c r="O124" i="13"/>
  <c r="O129" i="13"/>
  <c r="O132" i="13"/>
  <c r="O134" i="13"/>
  <c r="O136" i="13"/>
  <c r="O17" i="13"/>
  <c r="O50" i="9"/>
  <c r="O34" i="9"/>
  <c r="O18" i="9"/>
  <c r="O41" i="9"/>
  <c r="O25" i="9"/>
  <c r="O132" i="9"/>
  <c r="O119" i="9"/>
  <c r="O109" i="9"/>
  <c r="O101" i="9"/>
  <c r="O93" i="9"/>
  <c r="O85" i="9"/>
  <c r="O77" i="9"/>
  <c r="O72" i="9"/>
  <c r="O64" i="9"/>
  <c r="O56" i="9"/>
  <c r="C15" i="13"/>
  <c r="D15" i="13" s="1"/>
  <c r="C17" i="13"/>
  <c r="D17" i="13"/>
  <c r="I17" i="13"/>
  <c r="J17" i="13" s="1"/>
  <c r="C19" i="13"/>
  <c r="D19" i="13" s="1"/>
  <c r="I19" i="13"/>
  <c r="J19" i="13" s="1"/>
  <c r="C15" i="9"/>
  <c r="D15" i="9" s="1"/>
  <c r="C16" i="9"/>
  <c r="D16" i="9" s="1"/>
  <c r="I16" i="9"/>
  <c r="J16" i="9"/>
  <c r="C17" i="9"/>
  <c r="D17" i="9" s="1"/>
  <c r="I18" i="9"/>
  <c r="J18" i="9"/>
  <c r="I19" i="9"/>
  <c r="J19" i="9" s="1"/>
  <c r="I20" i="9"/>
  <c r="J20" i="9" s="1"/>
  <c r="C21" i="9"/>
  <c r="D21" i="9" s="1"/>
  <c r="I22" i="9"/>
  <c r="J22" i="9" s="1"/>
  <c r="I23" i="9"/>
  <c r="J23" i="9" s="1"/>
  <c r="I24" i="9"/>
  <c r="J24" i="9"/>
  <c r="C25" i="9"/>
  <c r="D25" i="9" s="1"/>
  <c r="I26" i="9"/>
  <c r="J26" i="9"/>
  <c r="I27" i="9"/>
  <c r="J27" i="9" s="1"/>
  <c r="I28" i="9"/>
  <c r="J28" i="9" s="1"/>
  <c r="C29" i="9"/>
  <c r="D29" i="9" s="1"/>
  <c r="I30" i="9"/>
  <c r="J30" i="9" s="1"/>
  <c r="I31" i="9"/>
  <c r="J31" i="9" s="1"/>
  <c r="I32" i="9"/>
  <c r="J32" i="9"/>
  <c r="C33" i="9"/>
  <c r="D33" i="9" s="1"/>
  <c r="I34" i="9"/>
  <c r="J34" i="9"/>
  <c r="I35" i="9"/>
  <c r="J35" i="9" s="1"/>
  <c r="I36" i="9"/>
  <c r="J36" i="9" s="1"/>
  <c r="C37" i="9"/>
  <c r="D37" i="9" s="1"/>
  <c r="I38" i="9"/>
  <c r="J38" i="9" s="1"/>
  <c r="I39" i="9"/>
  <c r="J39" i="9" s="1"/>
  <c r="C40" i="9"/>
  <c r="D40" i="9"/>
  <c r="C41" i="9"/>
  <c r="D41" i="9" s="1"/>
  <c r="I42" i="9"/>
  <c r="J42" i="9"/>
  <c r="I43" i="9"/>
  <c r="J43" i="9" s="1"/>
  <c r="I44" i="9"/>
  <c r="J44" i="9" s="1"/>
  <c r="C45" i="9"/>
  <c r="D45" i="9" s="1"/>
  <c r="I46" i="9"/>
  <c r="J46" i="9" s="1"/>
  <c r="I47" i="9"/>
  <c r="J47" i="9" s="1"/>
  <c r="I48" i="9"/>
  <c r="J48" i="9"/>
  <c r="C49" i="9"/>
  <c r="D49" i="9" s="1"/>
  <c r="I50" i="9"/>
  <c r="J50" i="9"/>
  <c r="I51" i="9"/>
  <c r="J51" i="9" s="1"/>
  <c r="C53" i="9"/>
  <c r="D53" i="9" s="1"/>
  <c r="I53" i="9"/>
  <c r="J53" i="9" s="1"/>
  <c r="C55" i="9"/>
  <c r="D55" i="9" s="1"/>
  <c r="I55" i="9"/>
  <c r="J55" i="9" s="1"/>
  <c r="C57" i="9"/>
  <c r="D57" i="9"/>
  <c r="I57" i="9"/>
  <c r="J57" i="9" s="1"/>
  <c r="C59" i="9"/>
  <c r="D59" i="9"/>
  <c r="I59" i="9"/>
  <c r="J59" i="9" s="1"/>
  <c r="C61" i="9"/>
  <c r="D61" i="9" s="1"/>
  <c r="I61" i="9"/>
  <c r="J61" i="9" s="1"/>
  <c r="C63" i="9"/>
  <c r="D63" i="9" s="1"/>
  <c r="I63" i="9"/>
  <c r="J63" i="9" s="1"/>
  <c r="C65" i="9"/>
  <c r="D65" i="9"/>
  <c r="I65" i="9"/>
  <c r="J65" i="9" s="1"/>
  <c r="C67" i="9"/>
  <c r="D67" i="9"/>
  <c r="I67" i="9"/>
  <c r="J67" i="9" s="1"/>
  <c r="C69" i="9"/>
  <c r="D69" i="9" s="1"/>
  <c r="I69" i="9"/>
  <c r="J69" i="9" s="1"/>
  <c r="C71" i="9"/>
  <c r="D71" i="9" s="1"/>
  <c r="I71" i="9"/>
  <c r="J71" i="9" s="1"/>
  <c r="C73" i="9"/>
  <c r="D73" i="9"/>
  <c r="I73" i="9"/>
  <c r="J73" i="9" s="1"/>
  <c r="C75" i="9"/>
  <c r="D75" i="9"/>
  <c r="C76" i="9"/>
  <c r="D76" i="9" s="1"/>
  <c r="I78" i="9"/>
  <c r="J78" i="9" s="1"/>
  <c r="I80" i="9"/>
  <c r="J80" i="9" s="1"/>
  <c r="I82" i="9"/>
  <c r="J82" i="9" s="1"/>
  <c r="I84" i="9"/>
  <c r="J84" i="9" s="1"/>
  <c r="I86" i="9"/>
  <c r="J86" i="9"/>
  <c r="I88" i="9"/>
  <c r="J88" i="9" s="1"/>
  <c r="I90" i="9"/>
  <c r="J90" i="9"/>
  <c r="I92" i="9"/>
  <c r="J92" i="9" s="1"/>
  <c r="I94" i="9"/>
  <c r="J94" i="9" s="1"/>
  <c r="I96" i="9"/>
  <c r="J96" i="9" s="1"/>
  <c r="I98" i="9"/>
  <c r="J98" i="9" s="1"/>
  <c r="I100" i="9"/>
  <c r="J100" i="9" s="1"/>
  <c r="I102" i="9"/>
  <c r="J102" i="9"/>
  <c r="I104" i="9"/>
  <c r="J104" i="9" s="1"/>
  <c r="I106" i="9"/>
  <c r="J106" i="9"/>
  <c r="I108" i="9"/>
  <c r="J108" i="9" s="1"/>
  <c r="I110" i="9"/>
  <c r="J110" i="9" s="1"/>
  <c r="I112" i="9"/>
  <c r="J112" i="9" s="1"/>
  <c r="I114" i="9"/>
  <c r="J114" i="9" s="1"/>
  <c r="C116" i="9"/>
  <c r="D116" i="9" s="1"/>
  <c r="I118" i="9"/>
  <c r="J118" i="9"/>
  <c r="I119" i="9"/>
  <c r="J119" i="9" s="1"/>
  <c r="I120" i="9"/>
  <c r="J120" i="9"/>
  <c r="C122" i="9"/>
  <c r="D122" i="9" s="1"/>
  <c r="C123" i="9"/>
  <c r="D123" i="9" s="1"/>
  <c r="I123" i="9"/>
  <c r="J123" i="9" s="1"/>
  <c r="C124" i="9"/>
  <c r="D124" i="9" s="1"/>
  <c r="C125" i="9"/>
  <c r="D125" i="9" s="1"/>
  <c r="I125" i="9"/>
  <c r="J125" i="9"/>
  <c r="I126" i="9"/>
  <c r="J126" i="9" s="1"/>
  <c r="C127" i="9"/>
  <c r="D127" i="9"/>
  <c r="I127" i="9"/>
  <c r="J127" i="9" s="1"/>
  <c r="C128" i="9"/>
  <c r="D128" i="9" s="1"/>
  <c r="C129" i="9"/>
  <c r="D129" i="9" s="1"/>
  <c r="I129" i="9"/>
  <c r="J129" i="9" s="1"/>
  <c r="C130" i="9"/>
  <c r="D130" i="9" s="1"/>
  <c r="C131" i="9"/>
  <c r="D131" i="9"/>
  <c r="C132" i="9"/>
  <c r="D132" i="9" s="1"/>
  <c r="C133" i="9"/>
  <c r="D133" i="9"/>
  <c r="I133" i="9"/>
  <c r="J133" i="9" s="1"/>
  <c r="C134" i="9"/>
  <c r="D134" i="9" s="1"/>
  <c r="E134" i="9" s="1"/>
  <c r="F134" i="9" s="1"/>
  <c r="I134" i="9"/>
  <c r="J134" i="9" s="1"/>
  <c r="I136" i="9"/>
  <c r="J136" i="9"/>
  <c r="B40" i="2"/>
  <c r="E13" i="2" s="1"/>
  <c r="I15" i="13"/>
  <c r="C22" i="12"/>
  <c r="D22" i="12"/>
  <c r="I29" i="12"/>
  <c r="C21" i="12"/>
  <c r="D21" i="12"/>
  <c r="C25" i="12"/>
  <c r="D25" i="12" s="1"/>
  <c r="C29" i="12"/>
  <c r="D29" i="12"/>
  <c r="C33" i="12"/>
  <c r="D33" i="12" s="1"/>
  <c r="C37" i="12"/>
  <c r="D37" i="12"/>
  <c r="C41" i="12"/>
  <c r="D41" i="12" s="1"/>
  <c r="C45" i="12"/>
  <c r="D45" i="12"/>
  <c r="C49" i="12"/>
  <c r="D49" i="12" s="1"/>
  <c r="I136" i="12"/>
  <c r="C134" i="12"/>
  <c r="D134" i="12"/>
  <c r="I132" i="12"/>
  <c r="I130" i="12"/>
  <c r="C128" i="12"/>
  <c r="D128" i="12"/>
  <c r="I123" i="12"/>
  <c r="I121" i="12"/>
  <c r="J121" i="12"/>
  <c r="C120" i="12"/>
  <c r="D120" i="12" s="1"/>
  <c r="I119" i="12"/>
  <c r="J119" i="12"/>
  <c r="C119" i="12"/>
  <c r="D119" i="12" s="1"/>
  <c r="I118" i="12"/>
  <c r="J118" i="12"/>
  <c r="C112" i="12"/>
  <c r="D112" i="12" s="1"/>
  <c r="I111" i="12"/>
  <c r="I108" i="12"/>
  <c r="I106" i="12"/>
  <c r="J106" i="12" s="1"/>
  <c r="C105" i="12"/>
  <c r="D105" i="12"/>
  <c r="I104" i="12"/>
  <c r="J104" i="12" s="1"/>
  <c r="C104" i="12"/>
  <c r="D104" i="12"/>
  <c r="C101" i="12"/>
  <c r="D101" i="12" s="1"/>
  <c r="I96" i="12"/>
  <c r="C96" i="12"/>
  <c r="D96" i="12"/>
  <c r="I95" i="12"/>
  <c r="J95" i="12" s="1"/>
  <c r="I92" i="12"/>
  <c r="C92" i="12"/>
  <c r="D92" i="12" s="1"/>
  <c r="I91" i="12"/>
  <c r="I84" i="12"/>
  <c r="J84" i="12"/>
  <c r="C84" i="12"/>
  <c r="D84" i="12" s="1"/>
  <c r="I83" i="12"/>
  <c r="J83" i="12"/>
  <c r="C81" i="12"/>
  <c r="D81" i="12" s="1"/>
  <c r="I80" i="12"/>
  <c r="J80" i="12"/>
  <c r="C80" i="12"/>
  <c r="D80" i="12" s="1"/>
  <c r="I79" i="12"/>
  <c r="J79" i="12"/>
  <c r="C77" i="12"/>
  <c r="D77" i="12" s="1"/>
  <c r="I76" i="12"/>
  <c r="C76" i="12"/>
  <c r="D76" i="12" s="1"/>
  <c r="C73" i="12"/>
  <c r="D73" i="12"/>
  <c r="I72" i="12"/>
  <c r="C72" i="12"/>
  <c r="D72" i="12" s="1"/>
  <c r="C69" i="12"/>
  <c r="D69" i="12"/>
  <c r="C65" i="12"/>
  <c r="D65" i="12" s="1"/>
  <c r="I64" i="12"/>
  <c r="J64" i="12"/>
  <c r="C63" i="12"/>
  <c r="D63" i="12" s="1"/>
  <c r="I62" i="12"/>
  <c r="J62" i="12"/>
  <c r="C62" i="12"/>
  <c r="D62" i="12" s="1"/>
  <c r="I61" i="12"/>
  <c r="I58" i="12"/>
  <c r="J58" i="12" s="1"/>
  <c r="C58" i="12"/>
  <c r="D58" i="12"/>
  <c r="I57" i="12"/>
  <c r="J57" i="12" s="1"/>
  <c r="I54" i="12"/>
  <c r="J54" i="12"/>
  <c r="C54" i="12"/>
  <c r="D54" i="12" s="1"/>
  <c r="C28" i="12"/>
  <c r="D28" i="12"/>
  <c r="I21" i="12"/>
  <c r="I23" i="12"/>
  <c r="J23" i="12" s="1"/>
  <c r="C30" i="12"/>
  <c r="D30" i="12"/>
  <c r="C32" i="12"/>
  <c r="D32" i="12" s="1"/>
  <c r="C17" i="12"/>
  <c r="D17" i="12"/>
  <c r="I18" i="12"/>
  <c r="J18" i="12" s="1"/>
  <c r="I20" i="12"/>
  <c r="J20" i="12"/>
  <c r="I22" i="12"/>
  <c r="J22" i="12" s="1"/>
  <c r="I24" i="12"/>
  <c r="I26" i="12"/>
  <c r="J26" i="12" s="1"/>
  <c r="I28" i="12"/>
  <c r="J28" i="12"/>
  <c r="I30" i="12"/>
  <c r="J30" i="12" s="1"/>
  <c r="I32" i="12"/>
  <c r="I34" i="12"/>
  <c r="J34" i="12"/>
  <c r="I36" i="12"/>
  <c r="I38" i="12"/>
  <c r="I40" i="12"/>
  <c r="I42" i="12"/>
  <c r="I44" i="12"/>
  <c r="I46" i="12"/>
  <c r="J46" i="12"/>
  <c r="I48" i="12"/>
  <c r="J48" i="12" s="1"/>
  <c r="I50" i="12"/>
  <c r="I52" i="12"/>
  <c r="J52" i="12"/>
  <c r="C136" i="12"/>
  <c r="D136" i="12" s="1"/>
  <c r="I134" i="12"/>
  <c r="I133" i="12"/>
  <c r="C132" i="12"/>
  <c r="D132" i="12" s="1"/>
  <c r="C131" i="12"/>
  <c r="D131" i="12"/>
  <c r="C130" i="12"/>
  <c r="D130" i="12" s="1"/>
  <c r="I129" i="12"/>
  <c r="C129" i="12"/>
  <c r="D129" i="12" s="1"/>
  <c r="I128" i="12"/>
  <c r="I127" i="12"/>
  <c r="C126" i="12"/>
  <c r="D126" i="12" s="1"/>
  <c r="I125" i="12"/>
  <c r="C124" i="12"/>
  <c r="D124" i="12"/>
  <c r="C123" i="12"/>
  <c r="D123" i="12" s="1"/>
  <c r="C122" i="12"/>
  <c r="D122" i="12"/>
  <c r="C121" i="12"/>
  <c r="D121" i="12" s="1"/>
  <c r="I120" i="12"/>
  <c r="J120" i="12"/>
  <c r="C118" i="12"/>
  <c r="D118" i="12" s="1"/>
  <c r="C117" i="12"/>
  <c r="D117" i="12"/>
  <c r="I116" i="12"/>
  <c r="I115" i="12"/>
  <c r="J115" i="12" s="1"/>
  <c r="C115" i="12"/>
  <c r="D115" i="12"/>
  <c r="I114" i="12"/>
  <c r="I113" i="12"/>
  <c r="J113" i="12"/>
  <c r="I112" i="12"/>
  <c r="C111" i="12"/>
  <c r="D111" i="12" s="1"/>
  <c r="C109" i="12"/>
  <c r="D109" i="12"/>
  <c r="C108" i="12"/>
  <c r="D108" i="12" s="1"/>
  <c r="C107" i="12"/>
  <c r="D107" i="12"/>
  <c r="C106" i="12"/>
  <c r="D106" i="12" s="1"/>
  <c r="I105" i="12"/>
  <c r="J105" i="12"/>
  <c r="I103" i="12"/>
  <c r="I102" i="12"/>
  <c r="C102" i="12"/>
  <c r="D102" i="12" s="1"/>
  <c r="I101" i="12"/>
  <c r="J101" i="12"/>
  <c r="I100" i="12"/>
  <c r="J100" i="12" s="1"/>
  <c r="C100" i="12"/>
  <c r="D100" i="12"/>
  <c r="I99" i="12"/>
  <c r="I98" i="12"/>
  <c r="J98" i="12" s="1"/>
  <c r="C98" i="12"/>
  <c r="D98" i="12"/>
  <c r="C97" i="12"/>
  <c r="D97" i="12" s="1"/>
  <c r="C95" i="12"/>
  <c r="D95" i="12"/>
  <c r="C93" i="12"/>
  <c r="D93" i="12" s="1"/>
  <c r="C91" i="12"/>
  <c r="D91" i="12"/>
  <c r="C89" i="12"/>
  <c r="D89" i="12" s="1"/>
  <c r="I88" i="12"/>
  <c r="C88" i="12"/>
  <c r="D88" i="12" s="1"/>
  <c r="I87" i="12"/>
  <c r="J87" i="12"/>
  <c r="I86" i="12"/>
  <c r="J86" i="12" s="1"/>
  <c r="C86" i="12"/>
  <c r="D86" i="12"/>
  <c r="C85" i="12"/>
  <c r="D85" i="12" s="1"/>
  <c r="C83" i="12"/>
  <c r="D83" i="12"/>
  <c r="I82" i="12"/>
  <c r="C82" i="12"/>
  <c r="D82" i="12" s="1"/>
  <c r="I81" i="12"/>
  <c r="J81" i="12"/>
  <c r="C79" i="12"/>
  <c r="D79" i="12" s="1"/>
  <c r="I78" i="12"/>
  <c r="C78" i="12"/>
  <c r="D78" i="12" s="1"/>
  <c r="I77" i="12"/>
  <c r="I75" i="12"/>
  <c r="J75" i="12"/>
  <c r="I74" i="12"/>
  <c r="C74" i="12"/>
  <c r="D74" i="12"/>
  <c r="I73" i="12"/>
  <c r="I71" i="12"/>
  <c r="I70" i="12"/>
  <c r="C70" i="12"/>
  <c r="D70" i="12" s="1"/>
  <c r="I69" i="12"/>
  <c r="I68" i="12"/>
  <c r="J68" i="12" s="1"/>
  <c r="C68" i="12"/>
  <c r="D68" i="12"/>
  <c r="I67" i="12"/>
  <c r="J67" i="12" s="1"/>
  <c r="I65" i="12"/>
  <c r="C64" i="12"/>
  <c r="D64" i="12"/>
  <c r="I63" i="12"/>
  <c r="C61" i="12"/>
  <c r="D61" i="12"/>
  <c r="I60" i="12"/>
  <c r="C60" i="12"/>
  <c r="D60" i="12" s="1"/>
  <c r="C59" i="12"/>
  <c r="D59" i="12"/>
  <c r="C57" i="12"/>
  <c r="D57" i="12" s="1"/>
  <c r="I56" i="12"/>
  <c r="J56" i="12"/>
  <c r="C56" i="12"/>
  <c r="D56" i="12" s="1"/>
  <c r="C55" i="12"/>
  <c r="D55" i="12"/>
  <c r="I53" i="12"/>
  <c r="J53" i="12" s="1"/>
  <c r="C50" i="12"/>
  <c r="D50" i="12"/>
  <c r="I49" i="12"/>
  <c r="C46" i="12"/>
  <c r="D46" i="12"/>
  <c r="I45" i="12"/>
  <c r="J45" i="12" s="1"/>
  <c r="C42" i="12"/>
  <c r="D42" i="12"/>
  <c r="I41" i="12"/>
  <c r="J41" i="12" s="1"/>
  <c r="C38" i="12"/>
  <c r="D38" i="12"/>
  <c r="I37" i="12"/>
  <c r="J37" i="12" s="1"/>
  <c r="I33" i="12"/>
  <c r="J33" i="12"/>
  <c r="I27" i="12"/>
  <c r="J27" i="12" s="1"/>
  <c r="C26" i="12"/>
  <c r="D26" i="12"/>
  <c r="I25" i="12"/>
  <c r="C20" i="12"/>
  <c r="D20" i="12"/>
  <c r="I19" i="12"/>
  <c r="I15" i="12"/>
  <c r="B50" i="1"/>
  <c r="E13" i="1"/>
  <c r="K896" i="1"/>
  <c r="O42" i="7"/>
  <c r="O26" i="7"/>
  <c r="O90" i="7"/>
  <c r="O31" i="7"/>
  <c r="O95" i="7"/>
  <c r="O58" i="7"/>
  <c r="O122" i="7"/>
  <c r="O63" i="7"/>
  <c r="O127" i="7"/>
  <c r="J96" i="12"/>
  <c r="O53" i="9"/>
  <c r="O61" i="9"/>
  <c r="O69" i="9"/>
  <c r="O76" i="9"/>
  <c r="O81" i="9"/>
  <c r="O89" i="9"/>
  <c r="O97" i="9"/>
  <c r="O105" i="9"/>
  <c r="O113" i="9"/>
  <c r="O128" i="9"/>
  <c r="O17" i="9"/>
  <c r="O33" i="9"/>
  <c r="O49" i="9"/>
  <c r="O26" i="9"/>
  <c r="O42" i="9"/>
  <c r="O16" i="13"/>
  <c r="O135" i="13"/>
  <c r="O133" i="13"/>
  <c r="O130" i="13"/>
  <c r="O127" i="13"/>
  <c r="O121" i="13"/>
  <c r="O118" i="13"/>
  <c r="O111" i="13"/>
  <c r="O107" i="13"/>
  <c r="O103" i="13"/>
  <c r="O99" i="13"/>
  <c r="O95" i="13"/>
  <c r="O89" i="13"/>
  <c r="O87" i="13"/>
  <c r="O84" i="13"/>
  <c r="O82" i="13"/>
  <c r="O75" i="13"/>
  <c r="R82" i="13" s="1"/>
  <c r="O71" i="13"/>
  <c r="O67" i="13"/>
  <c r="O63" i="13"/>
  <c r="O59" i="13"/>
  <c r="O57" i="13"/>
  <c r="O53" i="13"/>
  <c r="O42" i="13"/>
  <c r="O38" i="13"/>
  <c r="O34" i="13"/>
  <c r="O30" i="13"/>
  <c r="O28" i="13"/>
  <c r="O22" i="13"/>
  <c r="O20" i="13"/>
  <c r="O48" i="9"/>
  <c r="O40" i="9"/>
  <c r="O32" i="9"/>
  <c r="O24" i="9"/>
  <c r="O16" i="9"/>
  <c r="O47" i="9"/>
  <c r="O39" i="9"/>
  <c r="O31" i="9"/>
  <c r="O23" i="9"/>
  <c r="O15" i="9"/>
  <c r="O130" i="9"/>
  <c r="O124" i="9"/>
  <c r="O117" i="9"/>
  <c r="O111" i="9"/>
  <c r="O103" i="9"/>
  <c r="O95" i="9"/>
  <c r="O87" i="9"/>
  <c r="O79" i="9"/>
  <c r="O71" i="9"/>
  <c r="O67" i="9"/>
  <c r="O63" i="9"/>
  <c r="R64" i="9" s="1"/>
  <c r="S64" i="9" s="1"/>
  <c r="O59" i="9"/>
  <c r="R74" i="9" s="1"/>
  <c r="S74" i="9" s="1"/>
  <c r="O55" i="9"/>
  <c r="R56" i="9" s="1"/>
  <c r="S56" i="9" s="1"/>
  <c r="O136" i="9"/>
  <c r="O133" i="9"/>
  <c r="O127" i="9"/>
  <c r="O123" i="9"/>
  <c r="O118" i="9"/>
  <c r="O114" i="9"/>
  <c r="O110" i="9"/>
  <c r="O106" i="9"/>
  <c r="R121" i="9" s="1"/>
  <c r="S121" i="9" s="1"/>
  <c r="O102" i="9"/>
  <c r="O98" i="9"/>
  <c r="O94" i="9"/>
  <c r="O90" i="9"/>
  <c r="O86" i="9"/>
  <c r="O82" i="9"/>
  <c r="O78" i="9"/>
  <c r="O26" i="13"/>
  <c r="O52" i="13"/>
  <c r="O56" i="13"/>
  <c r="O62" i="13"/>
  <c r="O66" i="13"/>
  <c r="O70" i="13"/>
  <c r="O57" i="10"/>
  <c r="O63" i="10"/>
  <c r="O80" i="10"/>
  <c r="O89" i="10"/>
  <c r="O91" i="10"/>
  <c r="O93" i="10"/>
  <c r="R93" i="10"/>
  <c r="S93" i="10" s="1"/>
  <c r="O95" i="10"/>
  <c r="O100" i="10"/>
  <c r="R99" i="10"/>
  <c r="O104" i="10"/>
  <c r="R103" i="10" s="1"/>
  <c r="O108" i="10"/>
  <c r="O113" i="10"/>
  <c r="O125" i="10"/>
  <c r="R124" i="10" s="1"/>
  <c r="S124" i="10" s="1"/>
  <c r="O127" i="10"/>
  <c r="O15" i="13"/>
  <c r="O131" i="13"/>
  <c r="O122" i="13"/>
  <c r="O109" i="13"/>
  <c r="O101" i="13"/>
  <c r="O91" i="13"/>
  <c r="O81" i="13"/>
  <c r="O49" i="13"/>
  <c r="O47" i="13"/>
  <c r="O45" i="13"/>
  <c r="O43" i="13"/>
  <c r="O39" i="13"/>
  <c r="O35" i="13"/>
  <c r="O31" i="13"/>
  <c r="O126" i="13"/>
  <c r="O123" i="13"/>
  <c r="O116" i="13"/>
  <c r="O114" i="13"/>
  <c r="O110" i="13"/>
  <c r="O102" i="13"/>
  <c r="O94" i="13"/>
  <c r="O90" i="13"/>
  <c r="O79" i="13"/>
  <c r="O74" i="13"/>
  <c r="O58" i="10"/>
  <c r="O60" i="10"/>
  <c r="O79" i="10"/>
  <c r="R78" i="10" s="1"/>
  <c r="S78" i="10" s="1"/>
  <c r="O83" i="10"/>
  <c r="O96" i="10"/>
  <c r="O101" i="10"/>
  <c r="O109" i="10"/>
  <c r="R110" i="10" s="1"/>
  <c r="S110" i="10" s="1"/>
  <c r="O112" i="10"/>
  <c r="O119" i="10"/>
  <c r="O121" i="10"/>
  <c r="O124" i="10"/>
  <c r="O133" i="10"/>
  <c r="R130" i="10" s="1"/>
  <c r="S130" i="10" s="1"/>
  <c r="O18" i="10"/>
  <c r="O26" i="10"/>
  <c r="O34" i="10"/>
  <c r="O42" i="10"/>
  <c r="O52" i="10"/>
  <c r="O21" i="10"/>
  <c r="O29" i="10"/>
  <c r="R28" i="10" s="1"/>
  <c r="O37" i="10"/>
  <c r="O73" i="9"/>
  <c r="O37" i="9"/>
  <c r="O54" i="12"/>
  <c r="O38" i="12"/>
  <c r="O22" i="12"/>
  <c r="O135" i="12"/>
  <c r="O128" i="12"/>
  <c r="O122" i="12"/>
  <c r="O114" i="12"/>
  <c r="O109" i="12"/>
  <c r="O101" i="12"/>
  <c r="O92" i="12"/>
  <c r="O88" i="12"/>
  <c r="O81" i="12"/>
  <c r="O72" i="12"/>
  <c r="O67" i="12"/>
  <c r="O61" i="12"/>
  <c r="O23" i="12"/>
  <c r="O39" i="10"/>
  <c r="R38" i="10" s="1"/>
  <c r="O23" i="10"/>
  <c r="O46" i="10"/>
  <c r="O32" i="10"/>
  <c r="R30" i="10" s="1"/>
  <c r="O16" i="10"/>
  <c r="O131" i="10"/>
  <c r="O107" i="10"/>
  <c r="O88" i="10"/>
  <c r="O86" i="10"/>
  <c r="R85" i="10" s="1"/>
  <c r="S85" i="10" s="1"/>
  <c r="O56" i="10"/>
  <c r="O54" i="10"/>
  <c r="O51" i="10"/>
  <c r="R47" i="10" s="1"/>
  <c r="O27" i="10"/>
  <c r="O50" i="10"/>
  <c r="O36" i="10"/>
  <c r="R40" i="10"/>
  <c r="O20" i="10"/>
  <c r="R16" i="10" s="1"/>
  <c r="S16" i="10" s="1"/>
  <c r="O135" i="10"/>
  <c r="O122" i="10"/>
  <c r="O115" i="10"/>
  <c r="O103" i="10"/>
  <c r="O76" i="10"/>
  <c r="R76" i="10" s="1"/>
  <c r="S76" i="10" s="1"/>
  <c r="O74" i="10"/>
  <c r="O72" i="10"/>
  <c r="R71" i="10"/>
  <c r="O70" i="10"/>
  <c r="O68" i="10"/>
  <c r="R67" i="10" s="1"/>
  <c r="O66" i="10"/>
  <c r="O62" i="10"/>
  <c r="R62" i="10"/>
  <c r="J130" i="7"/>
  <c r="J85" i="7"/>
  <c r="J69" i="7"/>
  <c r="J38" i="7"/>
  <c r="E127" i="7"/>
  <c r="F127" i="7" s="1"/>
  <c r="E135" i="9"/>
  <c r="F135" i="9" s="1"/>
  <c r="O57" i="9"/>
  <c r="O52" i="9"/>
  <c r="O68" i="9"/>
  <c r="R67" i="9" s="1"/>
  <c r="S67" i="9" s="1"/>
  <c r="O29" i="9"/>
  <c r="R28" i="9" s="1"/>
  <c r="O22" i="9"/>
  <c r="R23" i="9"/>
  <c r="O60" i="9"/>
  <c r="O121" i="9"/>
  <c r="O129" i="9"/>
  <c r="R136" i="9" s="1"/>
  <c r="S136" i="9" s="1"/>
  <c r="O45" i="9"/>
  <c r="O38" i="9"/>
  <c r="R37" i="9"/>
  <c r="O50" i="12"/>
  <c r="O42" i="12"/>
  <c r="O34" i="12"/>
  <c r="O26" i="12"/>
  <c r="O18" i="12"/>
  <c r="O136" i="12"/>
  <c r="O132" i="12"/>
  <c r="O129" i="12"/>
  <c r="O127" i="12"/>
  <c r="O123" i="12"/>
  <c r="O120" i="12"/>
  <c r="O115" i="12"/>
  <c r="O113" i="12"/>
  <c r="O110" i="12"/>
  <c r="O106" i="12"/>
  <c r="O102" i="12"/>
  <c r="O100" i="12"/>
  <c r="O97" i="12"/>
  <c r="O91" i="12"/>
  <c r="O89" i="12"/>
  <c r="O87" i="12"/>
  <c r="O82" i="12"/>
  <c r="O78" i="12"/>
  <c r="O75" i="12"/>
  <c r="R47" i="12" s="1"/>
  <c r="O70" i="12"/>
  <c r="O68" i="12"/>
  <c r="O66" i="12"/>
  <c r="O62" i="12"/>
  <c r="O59" i="12"/>
  <c r="O31" i="12"/>
  <c r="O21" i="12"/>
  <c r="O35" i="12"/>
  <c r="O37" i="12"/>
  <c r="O39" i="12"/>
  <c r="O41" i="12"/>
  <c r="O43" i="12"/>
  <c r="O45" i="12"/>
  <c r="O47" i="12"/>
  <c r="O49" i="12"/>
  <c r="O51" i="12"/>
  <c r="O53" i="12"/>
  <c r="O55" i="12"/>
  <c r="O60" i="12"/>
  <c r="O63" i="12"/>
  <c r="O71" i="12"/>
  <c r="O76" i="12"/>
  <c r="O79" i="12"/>
  <c r="O80" i="12"/>
  <c r="O83" i="12"/>
  <c r="O84" i="12"/>
  <c r="O98" i="12"/>
  <c r="O103" i="12"/>
  <c r="O107" i="12"/>
  <c r="O108" i="12"/>
  <c r="O121" i="12"/>
  <c r="O124" i="12"/>
  <c r="O125" i="12"/>
  <c r="O130" i="12"/>
  <c r="O133" i="12"/>
  <c r="O134" i="12"/>
  <c r="O16" i="12"/>
  <c r="O24" i="12"/>
  <c r="O32" i="12"/>
  <c r="O40" i="12"/>
  <c r="O48" i="12"/>
  <c r="O27" i="12"/>
  <c r="O25" i="12"/>
  <c r="O29" i="12"/>
  <c r="O57" i="12"/>
  <c r="O58" i="12"/>
  <c r="O65" i="12"/>
  <c r="O73" i="12"/>
  <c r="O74" i="12"/>
  <c r="O86" i="12"/>
  <c r="O93" i="12"/>
  <c r="O94" i="12"/>
  <c r="O95" i="12"/>
  <c r="O96" i="12"/>
  <c r="O105" i="12"/>
  <c r="O112" i="12"/>
  <c r="O117" i="12"/>
  <c r="O118" i="12"/>
  <c r="O119" i="12"/>
  <c r="O15" i="12"/>
  <c r="O20" i="12"/>
  <c r="O28" i="12"/>
  <c r="O36" i="12"/>
  <c r="O44" i="12"/>
  <c r="O52" i="12"/>
  <c r="O33" i="12"/>
  <c r="O19" i="12"/>
  <c r="R37" i="10"/>
  <c r="S37" i="10" s="1"/>
  <c r="R117" i="12"/>
  <c r="S117" i="12" s="1"/>
  <c r="R30" i="12"/>
  <c r="S30" i="12" s="1"/>
  <c r="R42" i="10"/>
  <c r="R74" i="10"/>
  <c r="S74" i="10" s="1"/>
  <c r="R14" i="10"/>
  <c r="R39" i="10"/>
  <c r="R35" i="10"/>
  <c r="S35" i="10" s="1"/>
  <c r="R119" i="10"/>
  <c r="R51" i="10"/>
  <c r="S51" i="10" s="1"/>
  <c r="R43" i="10"/>
  <c r="R72" i="10"/>
  <c r="R125" i="10"/>
  <c r="R118" i="10"/>
  <c r="S118" i="10"/>
  <c r="R114" i="10"/>
  <c r="S114" i="10" s="1"/>
  <c r="R106" i="10"/>
  <c r="S106" i="10" s="1"/>
  <c r="R102" i="10"/>
  <c r="S102" i="10"/>
  <c r="R98" i="10"/>
  <c r="S98" i="10" s="1"/>
  <c r="R90" i="10"/>
  <c r="R82" i="10"/>
  <c r="S82" i="10" s="1"/>
  <c r="R113" i="10"/>
  <c r="R91" i="10"/>
  <c r="R89" i="10"/>
  <c r="S89" i="10" s="1"/>
  <c r="R81" i="10"/>
  <c r="S81" i="10" s="1"/>
  <c r="R100" i="10"/>
  <c r="S100" i="10"/>
  <c r="R79" i="10"/>
  <c r="S79" i="10" s="1"/>
  <c r="R96" i="10"/>
  <c r="S96" i="10"/>
  <c r="R92" i="10"/>
  <c r="R129" i="10"/>
  <c r="S129" i="10" s="1"/>
  <c r="R128" i="10"/>
  <c r="S128" i="10" s="1"/>
  <c r="R104" i="10"/>
  <c r="S104" i="10" s="1"/>
  <c r="R94" i="10"/>
  <c r="R88" i="10"/>
  <c r="S88" i="10" s="1"/>
  <c r="R80" i="10"/>
  <c r="S80" i="10" s="1"/>
  <c r="R115" i="10"/>
  <c r="R105" i="10"/>
  <c r="R97" i="10"/>
  <c r="R131" i="10"/>
  <c r="R57" i="10"/>
  <c r="S57" i="10" s="1"/>
  <c r="R66" i="10"/>
  <c r="S66" i="10"/>
  <c r="R65" i="10"/>
  <c r="S65" i="10" s="1"/>
  <c r="R63" i="10"/>
  <c r="R60" i="10"/>
  <c r="R136" i="10"/>
  <c r="S136" i="10" s="1"/>
  <c r="T136" i="10" s="1"/>
  <c r="J15" i="10"/>
  <c r="R86" i="13"/>
  <c r="S86" i="13" s="1"/>
  <c r="R104" i="13"/>
  <c r="S104" i="13"/>
  <c r="R96" i="13"/>
  <c r="R14" i="13"/>
  <c r="R128" i="13"/>
  <c r="R124" i="13"/>
  <c r="S124" i="13"/>
  <c r="R120" i="13"/>
  <c r="S120" i="13" s="1"/>
  <c r="R72" i="13"/>
  <c r="S72" i="13"/>
  <c r="R68" i="13"/>
  <c r="R60" i="13"/>
  <c r="S60" i="13"/>
  <c r="R56" i="13"/>
  <c r="S56" i="13" s="1"/>
  <c r="R42" i="13"/>
  <c r="S42" i="13"/>
  <c r="R38" i="13"/>
  <c r="S38" i="13" s="1"/>
  <c r="R19" i="13"/>
  <c r="S19" i="13"/>
  <c r="T19" i="13" s="1"/>
  <c r="U19" i="13" s="1"/>
  <c r="R15" i="13"/>
  <c r="R45" i="13"/>
  <c r="S45" i="13" s="1"/>
  <c r="R127" i="13"/>
  <c r="S127" i="13"/>
  <c r="R115" i="13"/>
  <c r="R91" i="13"/>
  <c r="S91" i="13" s="1"/>
  <c r="R83" i="13"/>
  <c r="S83" i="13" s="1"/>
  <c r="R37" i="13"/>
  <c r="S37" i="13" s="1"/>
  <c r="R133" i="13"/>
  <c r="R95" i="13"/>
  <c r="S95" i="13" s="1"/>
  <c r="R16" i="13"/>
  <c r="R31" i="13"/>
  <c r="R119" i="13"/>
  <c r="R35" i="13"/>
  <c r="R129" i="13"/>
  <c r="R18" i="13"/>
  <c r="R25" i="13"/>
  <c r="S25" i="13" s="1"/>
  <c r="T25" i="13" s="1"/>
  <c r="U25" i="13" s="1"/>
  <c r="R131" i="13"/>
  <c r="R81" i="13"/>
  <c r="R75" i="9"/>
  <c r="S75" i="9" s="1"/>
  <c r="R131" i="9"/>
  <c r="S131" i="9" s="1"/>
  <c r="R78" i="9"/>
  <c r="S78" i="9" s="1"/>
  <c r="R94" i="9"/>
  <c r="S94" i="9" s="1"/>
  <c r="R81" i="9"/>
  <c r="S81" i="9" s="1"/>
  <c r="R97" i="9"/>
  <c r="S97" i="9" s="1"/>
  <c r="R72" i="9"/>
  <c r="S72" i="9"/>
  <c r="R68" i="9"/>
  <c r="S68" i="9" s="1"/>
  <c r="R60" i="9"/>
  <c r="S60" i="9" s="1"/>
  <c r="R52" i="9"/>
  <c r="S52" i="9" s="1"/>
  <c r="R57" i="9"/>
  <c r="S57" i="9"/>
  <c r="R65" i="9"/>
  <c r="S65" i="9" s="1"/>
  <c r="R51" i="9"/>
  <c r="S51" i="9"/>
  <c r="R127" i="9"/>
  <c r="S127" i="9" s="1"/>
  <c r="R84" i="9"/>
  <c r="S84" i="9" s="1"/>
  <c r="R79" i="9"/>
  <c r="S79" i="9"/>
  <c r="R95" i="9"/>
  <c r="S95" i="9" s="1"/>
  <c r="R107" i="9"/>
  <c r="S107" i="9"/>
  <c r="R99" i="9"/>
  <c r="S99" i="9" s="1"/>
  <c r="R116" i="9"/>
  <c r="S116" i="9" s="1"/>
  <c r="R106" i="9"/>
  <c r="S106" i="9"/>
  <c r="R73" i="9"/>
  <c r="S73" i="9" s="1"/>
  <c r="R35" i="9"/>
  <c r="S35" i="9"/>
  <c r="R27" i="9"/>
  <c r="S27" i="9" s="1"/>
  <c r="R19" i="9"/>
  <c r="S19" i="9"/>
  <c r="R40" i="9"/>
  <c r="S40" i="9" s="1"/>
  <c r="R24" i="9"/>
  <c r="S24" i="9"/>
  <c r="R59" i="9"/>
  <c r="S59" i="9" s="1"/>
  <c r="R45" i="9"/>
  <c r="S45" i="9" s="1"/>
  <c r="R29" i="9"/>
  <c r="S29" i="9"/>
  <c r="R21" i="9"/>
  <c r="S21" i="9" s="1"/>
  <c r="R14" i="9"/>
  <c r="R38" i="9"/>
  <c r="S38" i="9"/>
  <c r="R26" i="9"/>
  <c r="S26" i="9" s="1"/>
  <c r="R22" i="9"/>
  <c r="S22" i="9"/>
  <c r="R122" i="9"/>
  <c r="S122" i="9" s="1"/>
  <c r="R80" i="9"/>
  <c r="R96" i="9"/>
  <c r="R91" i="9"/>
  <c r="S91" i="9" s="1"/>
  <c r="R109" i="9"/>
  <c r="S109" i="9"/>
  <c r="R101" i="9"/>
  <c r="S101" i="9" s="1"/>
  <c r="R124" i="9"/>
  <c r="S124" i="9"/>
  <c r="R112" i="9"/>
  <c r="R104" i="9"/>
  <c r="R46" i="9"/>
  <c r="S46" i="9"/>
  <c r="R47" i="9"/>
  <c r="S47" i="9" s="1"/>
  <c r="R31" i="9"/>
  <c r="S31" i="9"/>
  <c r="R15" i="9"/>
  <c r="R44" i="9"/>
  <c r="S44" i="9"/>
  <c r="R36" i="9"/>
  <c r="S36" i="9" s="1"/>
  <c r="R20" i="9"/>
  <c r="S20" i="9"/>
  <c r="R63" i="9"/>
  <c r="S63" i="9" s="1"/>
  <c r="R49" i="9"/>
  <c r="S49" i="9"/>
  <c r="R33" i="9"/>
  <c r="S33" i="9" s="1"/>
  <c r="R25" i="9"/>
  <c r="S25" i="9"/>
  <c r="R18" i="9"/>
  <c r="S18" i="9" s="1"/>
  <c r="R30" i="9"/>
  <c r="S30" i="9"/>
  <c r="R125" i="9"/>
  <c r="S125" i="9" s="1"/>
  <c r="R117" i="9"/>
  <c r="S117" i="9"/>
  <c r="J15" i="13"/>
  <c r="J21" i="12"/>
  <c r="J65" i="12"/>
  <c r="J69" i="12"/>
  <c r="J73" i="12"/>
  <c r="J25" i="12"/>
  <c r="J19" i="12"/>
  <c r="R20" i="10"/>
  <c r="S20" i="10"/>
  <c r="R134" i="10"/>
  <c r="S134" i="10" s="1"/>
  <c r="R24" i="10"/>
  <c r="S24" i="10"/>
  <c r="R129" i="9"/>
  <c r="R17" i="9"/>
  <c r="S17" i="9"/>
  <c r="R34" i="9"/>
  <c r="S34" i="9" s="1"/>
  <c r="R41" i="9"/>
  <c r="S41" i="9"/>
  <c r="R71" i="9"/>
  <c r="R55" i="9"/>
  <c r="S55" i="9" s="1"/>
  <c r="R39" i="9"/>
  <c r="S39" i="9"/>
  <c r="R108" i="9"/>
  <c r="R118" i="9"/>
  <c r="R128" i="9"/>
  <c r="S128" i="9"/>
  <c r="R105" i="9"/>
  <c r="S105" i="9" s="1"/>
  <c r="R135" i="9"/>
  <c r="S135" i="9"/>
  <c r="R83" i="9"/>
  <c r="S83" i="9" s="1"/>
  <c r="R88" i="9"/>
  <c r="R133" i="9"/>
  <c r="R115" i="9"/>
  <c r="S115" i="9" s="1"/>
  <c r="R42" i="9"/>
  <c r="S42" i="9"/>
  <c r="R48" i="9"/>
  <c r="S48" i="9" s="1"/>
  <c r="R102" i="9"/>
  <c r="R110" i="9"/>
  <c r="R120" i="9"/>
  <c r="R132" i="9"/>
  <c r="S132" i="9"/>
  <c r="R103" i="9"/>
  <c r="S103" i="9" s="1"/>
  <c r="R111" i="9"/>
  <c r="S111" i="9"/>
  <c r="R87" i="9"/>
  <c r="S87" i="9" s="1"/>
  <c r="R92" i="9"/>
  <c r="R76" i="9"/>
  <c r="S76" i="9"/>
  <c r="R134" i="9"/>
  <c r="R69" i="9"/>
  <c r="S69" i="9"/>
  <c r="R61" i="9"/>
  <c r="S61" i="9" s="1"/>
  <c r="R53" i="9"/>
  <c r="S53" i="9"/>
  <c r="R54" i="9"/>
  <c r="S54" i="9" s="1"/>
  <c r="R62" i="9"/>
  <c r="S62" i="9"/>
  <c r="R70" i="9"/>
  <c r="S70" i="9" s="1"/>
  <c r="R93" i="9"/>
  <c r="S93" i="9"/>
  <c r="R85" i="9"/>
  <c r="S85" i="9" s="1"/>
  <c r="R77" i="9"/>
  <c r="S77" i="9"/>
  <c r="R98" i="9"/>
  <c r="R90" i="9"/>
  <c r="R82" i="9"/>
  <c r="R130" i="9"/>
  <c r="S130" i="9"/>
  <c r="R119" i="9"/>
  <c r="R123" i="9"/>
  <c r="R51" i="13"/>
  <c r="S51" i="13"/>
  <c r="R77" i="13"/>
  <c r="R123" i="13"/>
  <c r="R29" i="13"/>
  <c r="S29" i="13" s="1"/>
  <c r="T29" i="13" s="1"/>
  <c r="U29" i="13" s="1"/>
  <c r="R49" i="13"/>
  <c r="S49" i="13" s="1"/>
  <c r="R84" i="13"/>
  <c r="S84" i="13"/>
  <c r="R73" i="13"/>
  <c r="S73" i="13" s="1"/>
  <c r="R93" i="13"/>
  <c r="R107" i="13"/>
  <c r="S107" i="13"/>
  <c r="R21" i="13"/>
  <c r="S21" i="13" s="1"/>
  <c r="T21" i="13" s="1"/>
  <c r="U21" i="13" s="1"/>
  <c r="R41" i="13"/>
  <c r="S41" i="13" s="1"/>
  <c r="R97" i="13"/>
  <c r="S97" i="13"/>
  <c r="R125" i="13"/>
  <c r="S125" i="13" s="1"/>
  <c r="R59" i="13"/>
  <c r="S59" i="13"/>
  <c r="R67" i="13"/>
  <c r="S67" i="13" s="1"/>
  <c r="R85" i="13"/>
  <c r="R89" i="13"/>
  <c r="R76" i="13"/>
  <c r="S76" i="13" s="1"/>
  <c r="R111" i="13"/>
  <c r="S111" i="13"/>
  <c r="R27" i="13"/>
  <c r="R47" i="13"/>
  <c r="S47" i="13" s="1"/>
  <c r="R17" i="13"/>
  <c r="R20" i="13"/>
  <c r="S20" i="13" s="1"/>
  <c r="T20" i="13" s="1"/>
  <c r="U20" i="13" s="1"/>
  <c r="R24" i="13"/>
  <c r="S24" i="13" s="1"/>
  <c r="T24" i="13" s="1"/>
  <c r="U24" i="13" s="1"/>
  <c r="R28" i="13"/>
  <c r="S28" i="13" s="1"/>
  <c r="T28" i="13" s="1"/>
  <c r="U28" i="13" s="1"/>
  <c r="R32" i="13"/>
  <c r="S32" i="13" s="1"/>
  <c r="T32" i="13" s="1"/>
  <c r="U32" i="13" s="1"/>
  <c r="R36" i="13"/>
  <c r="S36" i="13" s="1"/>
  <c r="R40" i="13"/>
  <c r="S40" i="13" s="1"/>
  <c r="R52" i="13"/>
  <c r="R58" i="13"/>
  <c r="S58" i="13" s="1"/>
  <c r="R66" i="13"/>
  <c r="R70" i="13"/>
  <c r="R74" i="13"/>
  <c r="S74" i="13" s="1"/>
  <c r="R118" i="13"/>
  <c r="S118" i="13"/>
  <c r="R122" i="13"/>
  <c r="S122" i="13" s="1"/>
  <c r="R130" i="13"/>
  <c r="S130" i="13"/>
  <c r="R134" i="13"/>
  <c r="R75" i="13"/>
  <c r="S75" i="13" s="1"/>
  <c r="R109" i="13"/>
  <c r="S109" i="13"/>
  <c r="R113" i="13"/>
  <c r="S113" i="13" s="1"/>
  <c r="R135" i="13"/>
  <c r="R90" i="13"/>
  <c r="S90" i="13"/>
  <c r="R127" i="10"/>
  <c r="R64" i="10"/>
  <c r="R61" i="10"/>
  <c r="S61" i="10"/>
  <c r="R56" i="10"/>
  <c r="R58" i="10"/>
  <c r="R101" i="10"/>
  <c r="R111" i="10"/>
  <c r="R108" i="10"/>
  <c r="S108" i="10" s="1"/>
  <c r="R126" i="10"/>
  <c r="S126" i="10"/>
  <c r="R132" i="10"/>
  <c r="S132" i="10" s="1"/>
  <c r="R133" i="10"/>
  <c r="S133" i="10"/>
  <c r="R107" i="10"/>
  <c r="R109" i="10"/>
  <c r="R112" i="10"/>
  <c r="S112" i="10"/>
  <c r="R116" i="10"/>
  <c r="S116" i="10" s="1"/>
  <c r="R120" i="10"/>
  <c r="S120" i="10"/>
  <c r="R117" i="10"/>
  <c r="R49" i="10"/>
  <c r="R50" i="10"/>
  <c r="R27" i="10"/>
  <c r="S27" i="10" s="1"/>
  <c r="R29" i="10"/>
  <c r="S29" i="10"/>
  <c r="R53" i="10"/>
  <c r="S53" i="10" s="1"/>
  <c r="R19" i="10"/>
  <c r="S19" i="10"/>
  <c r="R31" i="10"/>
  <c r="R23" i="10"/>
  <c r="S23" i="10" s="1"/>
  <c r="R15" i="10"/>
  <c r="S15" i="10"/>
  <c r="R55" i="10"/>
  <c r="S55" i="10" s="1"/>
  <c r="R54" i="10"/>
  <c r="R25" i="10"/>
  <c r="R34" i="10"/>
  <c r="R21" i="10"/>
  <c r="R32" i="12"/>
  <c r="S32" i="12"/>
  <c r="R27" i="12"/>
  <c r="S27" i="12"/>
  <c r="R83" i="12"/>
  <c r="R38" i="12"/>
  <c r="S38" i="12"/>
  <c r="R54" i="12"/>
  <c r="S54" i="12" s="1"/>
  <c r="R28" i="12"/>
  <c r="S28" i="12"/>
  <c r="R59" i="12"/>
  <c r="R36" i="10"/>
  <c r="R32" i="10"/>
  <c r="S32" i="10"/>
  <c r="R134" i="12"/>
  <c r="R50" i="12"/>
  <c r="S50" i="12"/>
  <c r="R55" i="12"/>
  <c r="S55" i="12" s="1"/>
  <c r="R36" i="12"/>
  <c r="R31" i="12"/>
  <c r="S31" i="12"/>
  <c r="R35" i="12"/>
  <c r="S35" i="12"/>
  <c r="R63" i="12"/>
  <c r="S63" i="12"/>
  <c r="R42" i="12"/>
  <c r="S42" i="12" s="1"/>
  <c r="R26" i="12"/>
  <c r="S26" i="12"/>
  <c r="R37" i="12"/>
  <c r="S37" i="12" s="1"/>
  <c r="R64" i="12"/>
  <c r="R56" i="12"/>
  <c r="S56" i="12" s="1"/>
  <c r="R62" i="12"/>
  <c r="S62" i="12"/>
  <c r="R75" i="12"/>
  <c r="R52" i="12"/>
  <c r="R85" i="12"/>
  <c r="R46" i="12"/>
  <c r="S46" i="12" s="1"/>
  <c r="R67" i="12"/>
  <c r="R57" i="12"/>
  <c r="R34" i="12"/>
  <c r="S34" i="12"/>
  <c r="R29" i="12"/>
  <c r="S29" i="12" s="1"/>
  <c r="R49" i="12"/>
  <c r="R44" i="12"/>
  <c r="R48" i="12"/>
  <c r="R58" i="12"/>
  <c r="S58" i="12" s="1"/>
  <c r="R116" i="12"/>
  <c r="S116" i="12"/>
  <c r="R60" i="12"/>
  <c r="S60" i="12"/>
  <c r="R127" i="12"/>
  <c r="S127" i="12" s="1"/>
  <c r="R130" i="12"/>
  <c r="S130" i="12"/>
  <c r="R82" i="12"/>
  <c r="K135" i="10"/>
  <c r="L135" i="10"/>
  <c r="K136" i="10"/>
  <c r="L136" i="10" s="1"/>
  <c r="H112" i="12"/>
  <c r="J112" i="12"/>
  <c r="Q112" i="12"/>
  <c r="Q92" i="12"/>
  <c r="P92" i="12"/>
  <c r="H82" i="12"/>
  <c r="J82" i="12" s="1"/>
  <c r="P82" i="12"/>
  <c r="S82" i="12"/>
  <c r="H76" i="12"/>
  <c r="J76" i="12" s="1"/>
  <c r="P76" i="12"/>
  <c r="Q129" i="13"/>
  <c r="P129" i="13"/>
  <c r="S129" i="13"/>
  <c r="P114" i="13"/>
  <c r="D114" i="13"/>
  <c r="Q113" i="13"/>
  <c r="R132" i="13"/>
  <c r="S132" i="13" s="1"/>
  <c r="P113" i="13"/>
  <c r="H108" i="12"/>
  <c r="J108" i="12" s="1"/>
  <c r="Q108" i="12"/>
  <c r="R118" i="12"/>
  <c r="Q94" i="12"/>
  <c r="P94" i="12"/>
  <c r="Q90" i="12"/>
  <c r="P90" i="12"/>
  <c r="Q86" i="12"/>
  <c r="R96" i="12" s="1"/>
  <c r="S96" i="12" s="1"/>
  <c r="P86" i="12"/>
  <c r="P36" i="12"/>
  <c r="S36" i="12"/>
  <c r="H36" i="12"/>
  <c r="J36" i="12" s="1"/>
  <c r="H15" i="12"/>
  <c r="J15" i="12"/>
  <c r="Q15" i="12"/>
  <c r="P133" i="13"/>
  <c r="S133" i="13" s="1"/>
  <c r="D133" i="13"/>
  <c r="Q125" i="13"/>
  <c r="P125" i="13"/>
  <c r="P123" i="13"/>
  <c r="S123" i="13" s="1"/>
  <c r="D123" i="13"/>
  <c r="Q127" i="12"/>
  <c r="Q122" i="12"/>
  <c r="R132" i="12"/>
  <c r="S132" i="12" s="1"/>
  <c r="P119" i="12"/>
  <c r="P104" i="12"/>
  <c r="P96" i="12"/>
  <c r="H92" i="12"/>
  <c r="J92" i="12"/>
  <c r="Q76" i="12"/>
  <c r="Q60" i="12"/>
  <c r="R70" i="12"/>
  <c r="S70" i="12"/>
  <c r="P52" i="12"/>
  <c r="S52" i="12" s="1"/>
  <c r="P44" i="12"/>
  <c r="S44" i="12"/>
  <c r="Q98" i="13"/>
  <c r="R117" i="13" s="1"/>
  <c r="S117" i="13" s="1"/>
  <c r="Q97" i="13"/>
  <c r="R116" i="13"/>
  <c r="S116" i="13" s="1"/>
  <c r="P89" i="13"/>
  <c r="S89" i="13"/>
  <c r="D88" i="13"/>
  <c r="Q52" i="13"/>
  <c r="R71" i="13"/>
  <c r="S71" i="13"/>
  <c r="Q50" i="13"/>
  <c r="R69" i="13" s="1"/>
  <c r="S69" i="13" s="1"/>
  <c r="Q46" i="13"/>
  <c r="R65" i="13"/>
  <c r="S65" i="13" s="1"/>
  <c r="Q42" i="13"/>
  <c r="R61" i="13"/>
  <c r="S61" i="13" s="1"/>
  <c r="Q38" i="13"/>
  <c r="R57" i="13"/>
  <c r="S57" i="13"/>
  <c r="P27" i="13"/>
  <c r="S27" i="13" s="1"/>
  <c r="T27" i="13" s="1"/>
  <c r="U27" i="13"/>
  <c r="P16" i="13"/>
  <c r="S16" i="13" s="1"/>
  <c r="T16" i="13" s="1"/>
  <c r="U16" i="13" s="1"/>
  <c r="P15" i="13"/>
  <c r="S15" i="13"/>
  <c r="T15" i="13"/>
  <c r="U15" i="13" s="1"/>
  <c r="Q14" i="13"/>
  <c r="R33" i="13"/>
  <c r="S33" i="13"/>
  <c r="Q134" i="7"/>
  <c r="Q130" i="7"/>
  <c r="Q123" i="7"/>
  <c r="D117" i="7"/>
  <c r="D116" i="7"/>
  <c r="D104" i="7"/>
  <c r="Q73" i="7"/>
  <c r="D68" i="7"/>
  <c r="Q57" i="7"/>
  <c r="Q35" i="7"/>
  <c r="H26" i="7"/>
  <c r="J26" i="7"/>
  <c r="P131" i="10"/>
  <c r="P127" i="10"/>
  <c r="S127" i="10" s="1"/>
  <c r="P91" i="10"/>
  <c r="S91" i="10"/>
  <c r="P87" i="10"/>
  <c r="P83" i="10"/>
  <c r="P75" i="10"/>
  <c r="P67" i="10"/>
  <c r="P59" i="10"/>
  <c r="P55" i="10"/>
  <c r="P46" i="10"/>
  <c r="P42" i="10"/>
  <c r="S42" i="10" s="1"/>
  <c r="P22" i="10"/>
  <c r="D52" i="9"/>
  <c r="Q82" i="12"/>
  <c r="R92" i="12" s="1"/>
  <c r="S92" i="12" s="1"/>
  <c r="D110" i="13"/>
  <c r="D103" i="13"/>
  <c r="Q102" i="13"/>
  <c r="R121" i="13" s="1"/>
  <c r="D71" i="13"/>
  <c r="D63" i="13"/>
  <c r="Q34" i="13"/>
  <c r="R53" i="13" s="1"/>
  <c r="P119" i="10"/>
  <c r="S119" i="10"/>
  <c r="P38" i="10"/>
  <c r="S38" i="10" s="1"/>
  <c r="D132" i="13"/>
  <c r="P131" i="13"/>
  <c r="S131" i="13"/>
  <c r="D100" i="7"/>
  <c r="D94" i="7"/>
  <c r="P111" i="10"/>
  <c r="S111" i="10"/>
  <c r="P52" i="10"/>
  <c r="P48" i="10"/>
  <c r="P44" i="10"/>
  <c r="D96" i="9"/>
  <c r="D44" i="9"/>
  <c r="D38" i="9"/>
  <c r="D34" i="9"/>
  <c r="D30" i="9"/>
  <c r="S23" i="9"/>
  <c r="D67" i="13"/>
  <c r="P30" i="10"/>
  <c r="S30" i="10" s="1"/>
  <c r="D51" i="13"/>
  <c r="P23" i="13"/>
  <c r="R44" i="10"/>
  <c r="R77" i="12"/>
  <c r="S77" i="12" s="1"/>
  <c r="R33" i="10"/>
  <c r="R41" i="10"/>
  <c r="J129" i="12"/>
  <c r="J117" i="12"/>
  <c r="J91" i="12"/>
  <c r="J27" i="7"/>
  <c r="R66" i="9"/>
  <c r="S66" i="9" s="1"/>
  <c r="O30" i="12"/>
  <c r="O131" i="12"/>
  <c r="O116" i="12"/>
  <c r="R125" i="12" s="1"/>
  <c r="S125" i="12" s="1"/>
  <c r="O104" i="12"/>
  <c r="O90" i="12"/>
  <c r="O77" i="12"/>
  <c r="O64" i="12"/>
  <c r="R74" i="12" s="1"/>
  <c r="S74" i="12" s="1"/>
  <c r="J29" i="12"/>
  <c r="J126" i="12"/>
  <c r="J60" i="12"/>
  <c r="J121" i="7"/>
  <c r="J91" i="7"/>
  <c r="P135" i="12"/>
  <c r="J134" i="12"/>
  <c r="J132" i="12"/>
  <c r="J123" i="12"/>
  <c r="J24" i="12"/>
  <c r="D101" i="13"/>
  <c r="D80" i="13"/>
  <c r="J117" i="7"/>
  <c r="D110" i="7"/>
  <c r="J67" i="7"/>
  <c r="J53" i="7"/>
  <c r="J47" i="7"/>
  <c r="J43" i="7"/>
  <c r="J39" i="7"/>
  <c r="J35" i="7"/>
  <c r="J31" i="7"/>
  <c r="J29" i="7"/>
  <c r="J21" i="7"/>
  <c r="R73" i="10"/>
  <c r="S73" i="10"/>
  <c r="Q70" i="10"/>
  <c r="R70" i="10"/>
  <c r="S70" i="10" s="1"/>
  <c r="P63" i="10"/>
  <c r="S63" i="10"/>
  <c r="D68" i="9"/>
  <c r="D66" i="9"/>
  <c r="D64" i="9"/>
  <c r="D62" i="9"/>
  <c r="J136" i="12"/>
  <c r="J135" i="12"/>
  <c r="J133" i="12"/>
  <c r="J130" i="12"/>
  <c r="J128" i="12"/>
  <c r="K132" i="12" s="1"/>
  <c r="L132" i="12" s="1"/>
  <c r="J127" i="12"/>
  <c r="K127" i="12"/>
  <c r="L127" i="12"/>
  <c r="J125" i="12"/>
  <c r="K124" i="12" s="1"/>
  <c r="L124" i="12" s="1"/>
  <c r="J124" i="12"/>
  <c r="J122" i="12"/>
  <c r="J116" i="12"/>
  <c r="J114" i="12"/>
  <c r="J107" i="12"/>
  <c r="J59" i="12"/>
  <c r="J42" i="12"/>
  <c r="J32" i="12"/>
  <c r="D124" i="13"/>
  <c r="D122" i="13"/>
  <c r="P115" i="13"/>
  <c r="S115" i="13"/>
  <c r="D111" i="13"/>
  <c r="D55" i="13"/>
  <c r="D53" i="13"/>
  <c r="D32" i="13"/>
  <c r="P31" i="13"/>
  <c r="S31" i="13"/>
  <c r="T31" i="13"/>
  <c r="U31" i="13"/>
  <c r="D30" i="13"/>
  <c r="P17" i="13"/>
  <c r="S17" i="13"/>
  <c r="T17" i="13"/>
  <c r="U17" i="13" s="1"/>
  <c r="J105" i="7"/>
  <c r="J103" i="7"/>
  <c r="D98" i="7"/>
  <c r="J90" i="7"/>
  <c r="D88" i="7"/>
  <c r="J81" i="7"/>
  <c r="J65" i="7"/>
  <c r="J57" i="7"/>
  <c r="J49" i="7"/>
  <c r="Q25" i="7"/>
  <c r="Q18" i="7"/>
  <c r="R59" i="10"/>
  <c r="P18" i="10"/>
  <c r="R50" i="9"/>
  <c r="S50" i="9" s="1"/>
  <c r="R43" i="9"/>
  <c r="S43" i="9"/>
  <c r="T14" i="13"/>
  <c r="U136" i="10"/>
  <c r="Q135" i="12"/>
  <c r="Q133" i="12"/>
  <c r="Q132" i="12"/>
  <c r="Q123" i="12"/>
  <c r="R133" i="12" s="1"/>
  <c r="S133" i="12" s="1"/>
  <c r="S40" i="10"/>
  <c r="D47" i="13"/>
  <c r="Q132" i="7"/>
  <c r="Q131" i="7"/>
  <c r="Q103" i="7"/>
  <c r="Q49" i="7"/>
  <c r="D120" i="10"/>
  <c r="P115" i="10"/>
  <c r="S115" i="10" s="1"/>
  <c r="P50" i="10"/>
  <c r="S50" i="10"/>
  <c r="P34" i="10"/>
  <c r="S34" i="10" s="1"/>
  <c r="P26" i="10"/>
  <c r="D113" i="9"/>
  <c r="J111" i="9"/>
  <c r="K111" i="9" s="1"/>
  <c r="L111" i="9" s="1"/>
  <c r="J103" i="9"/>
  <c r="R110" i="12"/>
  <c r="S110" i="12"/>
  <c r="R105" i="12"/>
  <c r="S105" i="12" s="1"/>
  <c r="R103" i="12"/>
  <c r="S103" i="12" s="1"/>
  <c r="R107" i="12"/>
  <c r="S107" i="12" s="1"/>
  <c r="R113" i="12"/>
  <c r="R114" i="12"/>
  <c r="R112" i="12"/>
  <c r="S112" i="12" s="1"/>
  <c r="R115" i="12"/>
  <c r="S115" i="12" s="1"/>
  <c r="R111" i="12"/>
  <c r="R97" i="12"/>
  <c r="S97" i="12" s="1"/>
  <c r="R106" i="12"/>
  <c r="R88" i="12"/>
  <c r="S88" i="12" s="1"/>
  <c r="R94" i="12"/>
  <c r="S94" i="12" s="1"/>
  <c r="R89" i="12"/>
  <c r="S89" i="12" s="1"/>
  <c r="R99" i="12"/>
  <c r="S99" i="12" s="1"/>
  <c r="R104" i="12"/>
  <c r="R126" i="12"/>
  <c r="R41" i="12"/>
  <c r="S41" i="12" s="1"/>
  <c r="R39" i="12"/>
  <c r="R40" i="12"/>
  <c r="S40" i="12"/>
  <c r="R102" i="12"/>
  <c r="S102" i="12" s="1"/>
  <c r="R86" i="12"/>
  <c r="S86" i="12" s="1"/>
  <c r="R73" i="12"/>
  <c r="S73" i="12" s="1"/>
  <c r="R100" i="12"/>
  <c r="S100" i="12" s="1"/>
  <c r="K76" i="9"/>
  <c r="L76" i="9" s="1"/>
  <c r="K77" i="9"/>
  <c r="L77" i="9"/>
  <c r="K74" i="9"/>
  <c r="L74" i="9" s="1"/>
  <c r="E100" i="9"/>
  <c r="F100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99" i="9"/>
  <c r="F99" i="9"/>
  <c r="E98" i="9"/>
  <c r="F98" i="9" s="1"/>
  <c r="T136" i="9"/>
  <c r="U136" i="9" s="1"/>
  <c r="S37" i="9"/>
  <c r="S28" i="9"/>
  <c r="J77" i="12"/>
  <c r="J50" i="12"/>
  <c r="J38" i="12"/>
  <c r="J61" i="12"/>
  <c r="J72" i="12"/>
  <c r="J111" i="12"/>
  <c r="J85" i="12"/>
  <c r="J89" i="12"/>
  <c r="J123" i="7"/>
  <c r="J107" i="7"/>
  <c r="J19" i="7"/>
  <c r="J17" i="7"/>
  <c r="J136" i="13"/>
  <c r="J134" i="13"/>
  <c r="J128" i="13"/>
  <c r="J124" i="13"/>
  <c r="P121" i="13"/>
  <c r="S121" i="13" s="1"/>
  <c r="J114" i="13"/>
  <c r="J110" i="13"/>
  <c r="J96" i="13"/>
  <c r="J82" i="13"/>
  <c r="J37" i="13"/>
  <c r="J119" i="7"/>
  <c r="J71" i="12"/>
  <c r="J88" i="12"/>
  <c r="J103" i="12"/>
  <c r="J40" i="12"/>
  <c r="J75" i="7"/>
  <c r="J74" i="7"/>
  <c r="J73" i="7"/>
  <c r="J113" i="7"/>
  <c r="H110" i="7"/>
  <c r="J110" i="7" s="1"/>
  <c r="P71" i="10"/>
  <c r="S71" i="10" s="1"/>
  <c r="I16" i="13"/>
  <c r="C23" i="9"/>
  <c r="D23" i="9"/>
  <c r="K131" i="12"/>
  <c r="L131" i="12" s="1"/>
  <c r="K133" i="12"/>
  <c r="L133" i="12" s="1"/>
  <c r="K136" i="12"/>
  <c r="L136" i="12" s="1"/>
  <c r="I17" i="12"/>
  <c r="J17" i="12" s="1"/>
  <c r="K68" i="9"/>
  <c r="L68" i="9" s="1"/>
  <c r="K67" i="9"/>
  <c r="L67" i="9"/>
  <c r="T135" i="9"/>
  <c r="U135" i="9" s="1"/>
  <c r="J15" i="9"/>
  <c r="S15" i="9"/>
  <c r="K134" i="9"/>
  <c r="L134" i="9" s="1"/>
  <c r="E132" i="9"/>
  <c r="F132" i="9"/>
  <c r="K136" i="9"/>
  <c r="L136" i="9" s="1"/>
  <c r="K135" i="9"/>
  <c r="L135" i="9"/>
  <c r="K129" i="9"/>
  <c r="L129" i="9" s="1"/>
  <c r="K128" i="9"/>
  <c r="L128" i="9"/>
  <c r="E126" i="9"/>
  <c r="F126" i="9" s="1"/>
  <c r="E127" i="9"/>
  <c r="F127" i="9"/>
  <c r="K125" i="9"/>
  <c r="L125" i="9" s="1"/>
  <c r="K124" i="9"/>
  <c r="L124" i="9" s="1"/>
  <c r="K115" i="9"/>
  <c r="L115" i="9" s="1"/>
  <c r="K116" i="9"/>
  <c r="L116" i="9" s="1"/>
  <c r="K118" i="9"/>
  <c r="L118" i="9" s="1"/>
  <c r="K117" i="9"/>
  <c r="L117" i="9" s="1"/>
  <c r="K114" i="9"/>
  <c r="L114" i="9" s="1"/>
  <c r="K113" i="9"/>
  <c r="L113" i="9" s="1"/>
  <c r="E133" i="9"/>
  <c r="F133" i="9" s="1"/>
  <c r="E131" i="9"/>
  <c r="F131" i="9" s="1"/>
  <c r="E128" i="9"/>
  <c r="F128" i="9" s="1"/>
  <c r="E124" i="9"/>
  <c r="F124" i="9" s="1"/>
  <c r="E123" i="9"/>
  <c r="F123" i="9" s="1"/>
  <c r="K120" i="9"/>
  <c r="L120" i="9" s="1"/>
  <c r="K133" i="9"/>
  <c r="L133" i="9" s="1"/>
  <c r="K131" i="9"/>
  <c r="L131" i="9" s="1"/>
  <c r="K132" i="9"/>
  <c r="L132" i="9" s="1"/>
  <c r="K130" i="9"/>
  <c r="L130" i="9" s="1"/>
  <c r="K121" i="9"/>
  <c r="L121" i="9" s="1"/>
  <c r="K122" i="9"/>
  <c r="L122" i="9" s="1"/>
  <c r="K123" i="9"/>
  <c r="L123" i="9" s="1"/>
  <c r="E122" i="9"/>
  <c r="F122" i="9" s="1"/>
  <c r="E118" i="9"/>
  <c r="F118" i="9" s="1"/>
  <c r="E120" i="9"/>
  <c r="F120" i="9" s="1"/>
  <c r="E117" i="9"/>
  <c r="F117" i="9" s="1"/>
  <c r="E121" i="9"/>
  <c r="F121" i="9" s="1"/>
  <c r="E119" i="9"/>
  <c r="F119" i="9" s="1"/>
  <c r="E116" i="9"/>
  <c r="F116" i="9" s="1"/>
  <c r="E115" i="9"/>
  <c r="F115" i="9" s="1"/>
  <c r="E114" i="9"/>
  <c r="F114" i="9" s="1"/>
  <c r="E130" i="9"/>
  <c r="F130" i="9" s="1"/>
  <c r="E129" i="9"/>
  <c r="F129" i="9" s="1"/>
  <c r="K127" i="9"/>
  <c r="L127" i="9" s="1"/>
  <c r="K126" i="9"/>
  <c r="L126" i="9" s="1"/>
  <c r="E125" i="9"/>
  <c r="F125" i="9" s="1"/>
  <c r="K119" i="9"/>
  <c r="L119" i="9" s="1"/>
  <c r="K112" i="9"/>
  <c r="L112" i="9" s="1"/>
  <c r="C18" i="12"/>
  <c r="D18" i="12" s="1"/>
  <c r="C16" i="12"/>
  <c r="D16" i="12" s="1"/>
  <c r="I56" i="10"/>
  <c r="S56" i="10" s="1"/>
  <c r="C56" i="10"/>
  <c r="D56" i="10"/>
  <c r="I49" i="10"/>
  <c r="J49" i="10" s="1"/>
  <c r="I45" i="10"/>
  <c r="C45" i="10"/>
  <c r="D45" i="10"/>
  <c r="I43" i="10"/>
  <c r="C43" i="10"/>
  <c r="D43" i="10" s="1"/>
  <c r="I38" i="10"/>
  <c r="J38" i="10" s="1"/>
  <c r="C38" i="10"/>
  <c r="D38" i="10" s="1"/>
  <c r="I33" i="10"/>
  <c r="C33" i="10"/>
  <c r="D33" i="10" s="1"/>
  <c r="I31" i="10"/>
  <c r="J31" i="10" s="1"/>
  <c r="C31" i="10"/>
  <c r="D31" i="10"/>
  <c r="I28" i="10"/>
  <c r="C28" i="10"/>
  <c r="D28" i="10" s="1"/>
  <c r="K136" i="13"/>
  <c r="L136" i="13" s="1"/>
  <c r="J16" i="13"/>
  <c r="J56" i="10"/>
  <c r="J28" i="10"/>
  <c r="S28" i="10"/>
  <c r="S31" i="10"/>
  <c r="J33" i="10"/>
  <c r="S33" i="10"/>
  <c r="J43" i="10"/>
  <c r="S43" i="10"/>
  <c r="J45" i="10"/>
  <c r="S49" i="10"/>
  <c r="R45" i="10"/>
  <c r="S45" i="10"/>
  <c r="R46" i="10"/>
  <c r="S46" i="10" s="1"/>
  <c r="J30" i="7"/>
  <c r="S44" i="10"/>
  <c r="R44" i="13"/>
  <c r="S44" i="13" s="1"/>
  <c r="R43" i="13"/>
  <c r="S43" i="13" s="1"/>
  <c r="S59" i="10"/>
  <c r="R22" i="10"/>
  <c r="S22" i="10"/>
  <c r="R52" i="10"/>
  <c r="S52" i="10" s="1"/>
  <c r="R69" i="10"/>
  <c r="R75" i="10"/>
  <c r="S75" i="10" s="1"/>
  <c r="H33" i="7"/>
  <c r="J33" i="7" s="1"/>
  <c r="Q33" i="7"/>
  <c r="C15" i="10"/>
  <c r="D15" i="10"/>
  <c r="C24" i="10"/>
  <c r="D24" i="10" s="1"/>
  <c r="C25" i="10"/>
  <c r="D25" i="10"/>
  <c r="I25" i="10"/>
  <c r="J25" i="10" s="1"/>
  <c r="C39" i="10"/>
  <c r="D39" i="10"/>
  <c r="I39" i="10"/>
  <c r="C41" i="10"/>
  <c r="D41" i="10" s="1"/>
  <c r="I41" i="10"/>
  <c r="C47" i="10"/>
  <c r="D47" i="10" s="1"/>
  <c r="I47" i="10"/>
  <c r="C49" i="10"/>
  <c r="D49" i="10"/>
  <c r="C54" i="10"/>
  <c r="D54" i="10" s="1"/>
  <c r="I54" i="10"/>
  <c r="J54" i="10" s="1"/>
  <c r="C58" i="10"/>
  <c r="D58" i="10" s="1"/>
  <c r="I58" i="10"/>
  <c r="C60" i="10"/>
  <c r="D60" i="10" s="1"/>
  <c r="I60" i="10"/>
  <c r="C62" i="10"/>
  <c r="D62" i="10" s="1"/>
  <c r="I62" i="10"/>
  <c r="J62" i="10" s="1"/>
  <c r="C64" i="10"/>
  <c r="D64" i="10" s="1"/>
  <c r="I64" i="10"/>
  <c r="J64" i="10" s="1"/>
  <c r="C67" i="10"/>
  <c r="D67" i="10" s="1"/>
  <c r="I67" i="10"/>
  <c r="C83" i="10"/>
  <c r="D83" i="10"/>
  <c r="I83" i="10"/>
  <c r="C87" i="10"/>
  <c r="D87" i="10" s="1"/>
  <c r="I87" i="10"/>
  <c r="J87" i="10" s="1"/>
  <c r="C90" i="10"/>
  <c r="D90" i="10" s="1"/>
  <c r="I90" i="10"/>
  <c r="J90" i="10" s="1"/>
  <c r="C92" i="10"/>
  <c r="D92" i="10" s="1"/>
  <c r="I92" i="10"/>
  <c r="C94" i="10"/>
  <c r="D94" i="10" s="1"/>
  <c r="I94" i="10"/>
  <c r="C97" i="10"/>
  <c r="D97" i="10" s="1"/>
  <c r="I97" i="10"/>
  <c r="J97" i="10" s="1"/>
  <c r="C99" i="10"/>
  <c r="D99" i="10" s="1"/>
  <c r="I99" i="10"/>
  <c r="C101" i="10"/>
  <c r="D101" i="10"/>
  <c r="I101" i="10"/>
  <c r="C103" i="10"/>
  <c r="D103" i="10" s="1"/>
  <c r="I103" i="10"/>
  <c r="J103" i="10" s="1"/>
  <c r="C105" i="10"/>
  <c r="D105" i="10" s="1"/>
  <c r="I105" i="10"/>
  <c r="J105" i="10" s="1"/>
  <c r="C107" i="10"/>
  <c r="D107" i="10" s="1"/>
  <c r="I107" i="10"/>
  <c r="J107" i="10" s="1"/>
  <c r="C109" i="10"/>
  <c r="D109" i="10" s="1"/>
  <c r="I109" i="10"/>
  <c r="J109" i="10" s="1"/>
  <c r="C113" i="10"/>
  <c r="D113" i="10" s="1"/>
  <c r="I113" i="10"/>
  <c r="J113" i="10" s="1"/>
  <c r="C117" i="10"/>
  <c r="D117" i="10" s="1"/>
  <c r="I117" i="10"/>
  <c r="J117" i="10" s="1"/>
  <c r="C125" i="10"/>
  <c r="D125" i="10" s="1"/>
  <c r="I125" i="10"/>
  <c r="J125" i="10" s="1"/>
  <c r="C131" i="10"/>
  <c r="D131" i="10" s="1"/>
  <c r="I131" i="10"/>
  <c r="R58" i="9"/>
  <c r="S58" i="9" s="1"/>
  <c r="J63" i="12"/>
  <c r="J78" i="12"/>
  <c r="R16" i="9"/>
  <c r="S16" i="9" s="1"/>
  <c r="J89" i="7"/>
  <c r="R61" i="12"/>
  <c r="R43" i="12"/>
  <c r="S43" i="12"/>
  <c r="D15" i="12"/>
  <c r="J135" i="13"/>
  <c r="K135" i="13" s="1"/>
  <c r="L135" i="13" s="1"/>
  <c r="D135" i="13"/>
  <c r="E135" i="13" s="1"/>
  <c r="F135" i="13" s="1"/>
  <c r="D134" i="13"/>
  <c r="E82" i="13" s="1"/>
  <c r="F82" i="13" s="1"/>
  <c r="J69" i="13"/>
  <c r="J67" i="13"/>
  <c r="J65" i="13"/>
  <c r="J63" i="13"/>
  <c r="K41" i="13" s="1"/>
  <c r="L41" i="13" s="1"/>
  <c r="J45" i="13"/>
  <c r="P35" i="13"/>
  <c r="S35" i="13"/>
  <c r="J26" i="13"/>
  <c r="K18" i="13" s="1"/>
  <c r="J136" i="7"/>
  <c r="J127" i="7"/>
  <c r="J109" i="7"/>
  <c r="C64" i="7"/>
  <c r="D64" i="7"/>
  <c r="I63" i="7"/>
  <c r="C61" i="7"/>
  <c r="D61" i="7" s="1"/>
  <c r="C60" i="7"/>
  <c r="D60" i="7" s="1"/>
  <c r="C59" i="7"/>
  <c r="D59" i="7" s="1"/>
  <c r="C58" i="7"/>
  <c r="D58" i="7" s="1"/>
  <c r="C57" i="7"/>
  <c r="D57" i="7" s="1"/>
  <c r="C56" i="7"/>
  <c r="D56" i="7" s="1"/>
  <c r="C52" i="7"/>
  <c r="D52" i="7" s="1"/>
  <c r="C51" i="7"/>
  <c r="D51" i="7" s="1"/>
  <c r="C50" i="7"/>
  <c r="D50" i="7" s="1"/>
  <c r="C49" i="7"/>
  <c r="D49" i="7" s="1"/>
  <c r="C47" i="7"/>
  <c r="D47" i="7" s="1"/>
  <c r="C46" i="7"/>
  <c r="D46" i="7" s="1"/>
  <c r="I45" i="7"/>
  <c r="Q27" i="7"/>
  <c r="D112" i="10"/>
  <c r="R87" i="10"/>
  <c r="S87" i="10"/>
  <c r="S69" i="10"/>
  <c r="J66" i="9"/>
  <c r="J62" i="9"/>
  <c r="J52" i="9"/>
  <c r="I15" i="7"/>
  <c r="C31" i="7"/>
  <c r="D31" i="7" s="1"/>
  <c r="I32" i="7"/>
  <c r="J32" i="7" s="1"/>
  <c r="I34" i="7"/>
  <c r="J34" i="7" s="1"/>
  <c r="Q135" i="10"/>
  <c r="R135" i="10" s="1"/>
  <c r="P135" i="10"/>
  <c r="Q123" i="10"/>
  <c r="R123" i="10" s="1"/>
  <c r="P123" i="10"/>
  <c r="Q122" i="10"/>
  <c r="R122" i="10" s="1"/>
  <c r="P122" i="10"/>
  <c r="Q121" i="10"/>
  <c r="R121" i="10"/>
  <c r="P121" i="10"/>
  <c r="S121" i="10" s="1"/>
  <c r="Q95" i="10"/>
  <c r="R95" i="10"/>
  <c r="P95" i="10"/>
  <c r="S95" i="10" s="1"/>
  <c r="J99" i="12"/>
  <c r="S61" i="12"/>
  <c r="S47" i="12"/>
  <c r="J93" i="12"/>
  <c r="J94" i="12"/>
  <c r="J62" i="7"/>
  <c r="S72" i="10"/>
  <c r="J132" i="13"/>
  <c r="K131" i="13"/>
  <c r="L131" i="13" s="1"/>
  <c r="J101" i="13"/>
  <c r="P93" i="13"/>
  <c r="S93" i="13"/>
  <c r="Q82" i="13"/>
  <c r="R101" i="13" s="1"/>
  <c r="S101" i="13" s="1"/>
  <c r="P81" i="13"/>
  <c r="S81" i="13" s="1"/>
  <c r="K126" i="12"/>
  <c r="L126" i="12" s="1"/>
  <c r="K122" i="12"/>
  <c r="L122" i="12" s="1"/>
  <c r="K125" i="12"/>
  <c r="L125" i="12"/>
  <c r="K129" i="12"/>
  <c r="L129" i="12" s="1"/>
  <c r="K123" i="12"/>
  <c r="L123" i="12"/>
  <c r="K29" i="13"/>
  <c r="L29" i="13" s="1"/>
  <c r="K105" i="13"/>
  <c r="L105" i="13" s="1"/>
  <c r="K106" i="13"/>
  <c r="L106" i="13"/>
  <c r="K107" i="13"/>
  <c r="L107" i="13" s="1"/>
  <c r="K44" i="13"/>
  <c r="L44" i="13" s="1"/>
  <c r="K42" i="13"/>
  <c r="L42" i="13" s="1"/>
  <c r="K46" i="13"/>
  <c r="L46" i="13" s="1"/>
  <c r="K84" i="13"/>
  <c r="L84" i="13"/>
  <c r="K86" i="13"/>
  <c r="L86" i="13" s="1"/>
  <c r="K91" i="13"/>
  <c r="L91" i="13"/>
  <c r="K93" i="13"/>
  <c r="L93" i="13" s="1"/>
  <c r="K68" i="13"/>
  <c r="L68" i="13"/>
  <c r="K70" i="13"/>
  <c r="L70" i="13" s="1"/>
  <c r="K72" i="13"/>
  <c r="L72" i="13"/>
  <c r="K73" i="13"/>
  <c r="L73" i="13" s="1"/>
  <c r="K83" i="13"/>
  <c r="L83" i="13"/>
  <c r="K85" i="13"/>
  <c r="L85" i="13" s="1"/>
  <c r="K87" i="13"/>
  <c r="L87" i="13"/>
  <c r="K92" i="13"/>
  <c r="L92" i="13" s="1"/>
  <c r="K67" i="13"/>
  <c r="L67" i="13"/>
  <c r="K69" i="13"/>
  <c r="L69" i="13" s="1"/>
  <c r="K71" i="13"/>
  <c r="L71" i="13"/>
  <c r="K78" i="13"/>
  <c r="L78" i="13" s="1"/>
  <c r="K114" i="13"/>
  <c r="L114" i="13"/>
  <c r="K123" i="13"/>
  <c r="L123" i="13" s="1"/>
  <c r="K120" i="13"/>
  <c r="L120" i="13"/>
  <c r="K125" i="13"/>
  <c r="L125" i="13" s="1"/>
  <c r="K122" i="13"/>
  <c r="L122" i="13"/>
  <c r="K126" i="13"/>
  <c r="L126" i="13" s="1"/>
  <c r="K130" i="13"/>
  <c r="L130" i="13"/>
  <c r="K129" i="13"/>
  <c r="L129" i="13" s="1"/>
  <c r="K127" i="13"/>
  <c r="L127" i="13"/>
  <c r="K128" i="13"/>
  <c r="L128" i="13" s="1"/>
  <c r="K37" i="13"/>
  <c r="L37" i="13" s="1"/>
  <c r="K39" i="13"/>
  <c r="L39" i="13" s="1"/>
  <c r="K32" i="13"/>
  <c r="L32" i="13" s="1"/>
  <c r="K35" i="13"/>
  <c r="L35" i="13" s="1"/>
  <c r="K38" i="13"/>
  <c r="L38" i="13" s="1"/>
  <c r="K47" i="13"/>
  <c r="L47" i="13" s="1"/>
  <c r="L18" i="13"/>
  <c r="K17" i="13"/>
  <c r="L17" i="13" s="1"/>
  <c r="K22" i="13"/>
  <c r="L22" i="13" s="1"/>
  <c r="K23" i="13"/>
  <c r="L23" i="13" s="1"/>
  <c r="K19" i="13"/>
  <c r="L19" i="13" s="1"/>
  <c r="K24" i="13"/>
  <c r="L24" i="13" s="1"/>
  <c r="K25" i="13"/>
  <c r="L25" i="13" s="1"/>
  <c r="K26" i="13"/>
  <c r="L26" i="13" s="1"/>
  <c r="E79" i="13"/>
  <c r="F79" i="13" s="1"/>
  <c r="E76" i="13"/>
  <c r="F76" i="13"/>
  <c r="K102" i="13"/>
  <c r="L102" i="13"/>
  <c r="K103" i="13"/>
  <c r="L103" i="13" s="1"/>
  <c r="K101" i="13"/>
  <c r="L101" i="13"/>
  <c r="K104" i="13"/>
  <c r="L104" i="13" s="1"/>
  <c r="K110" i="13"/>
  <c r="L110" i="13"/>
  <c r="K108" i="13"/>
  <c r="L108" i="13" s="1"/>
  <c r="K109" i="13"/>
  <c r="L109" i="13"/>
  <c r="K111" i="13"/>
  <c r="L111" i="13" s="1"/>
  <c r="E129" i="13"/>
  <c r="F129" i="13"/>
  <c r="K40" i="13"/>
  <c r="L40" i="13" s="1"/>
  <c r="K76" i="13"/>
  <c r="L76" i="13"/>
  <c r="K77" i="13"/>
  <c r="L77" i="13"/>
  <c r="K79" i="13"/>
  <c r="L79" i="13"/>
  <c r="K117" i="13"/>
  <c r="L117" i="13" s="1"/>
  <c r="K118" i="13"/>
  <c r="L118" i="13"/>
  <c r="K124" i="13"/>
  <c r="L124" i="13" s="1"/>
  <c r="K132" i="13"/>
  <c r="L132" i="13"/>
  <c r="E90" i="13"/>
  <c r="F90" i="13"/>
  <c r="E89" i="13"/>
  <c r="F89" i="13" s="1"/>
  <c r="E99" i="13"/>
  <c r="F99" i="13"/>
  <c r="E112" i="13"/>
  <c r="F112" i="13" s="1"/>
  <c r="E116" i="13"/>
  <c r="F116" i="13"/>
  <c r="E113" i="13"/>
  <c r="F113" i="13" s="1"/>
  <c r="K121" i="13"/>
  <c r="L121" i="13"/>
  <c r="K119" i="13"/>
  <c r="L119" i="13"/>
  <c r="K134" i="13"/>
  <c r="L134" i="13"/>
  <c r="K133" i="13"/>
  <c r="L133" i="13"/>
  <c r="E127" i="13"/>
  <c r="F127" i="13"/>
  <c r="E107" i="13"/>
  <c r="F107" i="13" s="1"/>
  <c r="E108" i="13"/>
  <c r="F108" i="13"/>
  <c r="E81" i="13"/>
  <c r="F81" i="13" s="1"/>
  <c r="K75" i="13"/>
  <c r="L75" i="13"/>
  <c r="K74" i="13"/>
  <c r="L74" i="13"/>
  <c r="E61" i="13"/>
  <c r="F61" i="13"/>
  <c r="E64" i="13"/>
  <c r="F64" i="13" s="1"/>
  <c r="E63" i="13"/>
  <c r="F63" i="13"/>
  <c r="E65" i="13"/>
  <c r="F65" i="13" s="1"/>
  <c r="E67" i="13"/>
  <c r="F67" i="13"/>
  <c r="E69" i="13"/>
  <c r="F69" i="13" s="1"/>
  <c r="E71" i="13"/>
  <c r="F71" i="13"/>
  <c r="E73" i="13"/>
  <c r="F73" i="13" s="1"/>
  <c r="E75" i="13"/>
  <c r="F75" i="13"/>
  <c r="K64" i="13"/>
  <c r="L64" i="13" s="1"/>
  <c r="K65" i="13"/>
  <c r="L65" i="13" s="1"/>
  <c r="K63" i="13"/>
  <c r="L63" i="13" s="1"/>
  <c r="K62" i="13"/>
  <c r="L62" i="13" s="1"/>
  <c r="K56" i="13"/>
  <c r="L56" i="13" s="1"/>
  <c r="K57" i="13"/>
  <c r="L57" i="13"/>
  <c r="E78" i="13"/>
  <c r="F78" i="13" s="1"/>
  <c r="E84" i="13"/>
  <c r="F84" i="13" s="1"/>
  <c r="E85" i="13"/>
  <c r="F85" i="13" s="1"/>
  <c r="E86" i="13"/>
  <c r="F86" i="13" s="1"/>
  <c r="E87" i="13"/>
  <c r="F87" i="13"/>
  <c r="E91" i="13"/>
  <c r="F91" i="13" s="1"/>
  <c r="E92" i="13"/>
  <c r="F92" i="13"/>
  <c r="E93" i="13"/>
  <c r="F93" i="13" s="1"/>
  <c r="E118" i="13"/>
  <c r="F118" i="13" s="1"/>
  <c r="E119" i="13"/>
  <c r="F119" i="13" s="1"/>
  <c r="E96" i="13"/>
  <c r="F96" i="13" s="1"/>
  <c r="E94" i="13"/>
  <c r="F94" i="13" s="1"/>
  <c r="K66" i="13"/>
  <c r="L66" i="13"/>
  <c r="K82" i="13"/>
  <c r="L82" i="13" s="1"/>
  <c r="K80" i="13"/>
  <c r="L80" i="13"/>
  <c r="K81" i="13"/>
  <c r="L81" i="13" s="1"/>
  <c r="K90" i="13"/>
  <c r="L90" i="13" s="1"/>
  <c r="K88" i="13"/>
  <c r="L88" i="13" s="1"/>
  <c r="K89" i="13"/>
  <c r="L89" i="13" s="1"/>
  <c r="E102" i="13"/>
  <c r="F102" i="13" s="1"/>
  <c r="E101" i="13"/>
  <c r="F101" i="13"/>
  <c r="E100" i="13"/>
  <c r="F100" i="13" s="1"/>
  <c r="E104" i="13"/>
  <c r="F104" i="13"/>
  <c r="E103" i="13"/>
  <c r="F103" i="13" s="1"/>
  <c r="K112" i="13"/>
  <c r="L112" i="13" s="1"/>
  <c r="K113" i="13"/>
  <c r="L113" i="13" s="1"/>
  <c r="K116" i="13"/>
  <c r="L116" i="13" s="1"/>
  <c r="K115" i="13"/>
  <c r="L115" i="13" s="1"/>
  <c r="E125" i="13"/>
  <c r="F125" i="13"/>
  <c r="E126" i="13"/>
  <c r="F126" i="13" s="1"/>
  <c r="E124" i="13"/>
  <c r="F124" i="13"/>
  <c r="E121" i="13"/>
  <c r="F121" i="13" s="1"/>
  <c r="E120" i="13"/>
  <c r="F120" i="13" s="1"/>
  <c r="E122" i="13"/>
  <c r="F122" i="13" s="1"/>
  <c r="E123" i="13"/>
  <c r="F123" i="13" s="1"/>
  <c r="K100" i="13"/>
  <c r="L100" i="13" s="1"/>
  <c r="K97" i="13"/>
  <c r="L97" i="13"/>
  <c r="K99" i="13"/>
  <c r="L99" i="13" s="1"/>
  <c r="K94" i="13"/>
  <c r="L94" i="13"/>
  <c r="K96" i="13"/>
  <c r="L96" i="13" s="1"/>
  <c r="K98" i="13"/>
  <c r="L98" i="13" s="1"/>
  <c r="K95" i="13"/>
  <c r="L95" i="13" s="1"/>
  <c r="K61" i="13"/>
  <c r="L61" i="13" s="1"/>
  <c r="K60" i="13"/>
  <c r="L60" i="13" s="1"/>
  <c r="K58" i="13"/>
  <c r="L58" i="13"/>
  <c r="K59" i="13"/>
  <c r="L59" i="13" s="1"/>
  <c r="K55" i="13"/>
  <c r="L55" i="13"/>
  <c r="K54" i="13"/>
  <c r="L54" i="13" s="1"/>
  <c r="K53" i="13"/>
  <c r="L53" i="13" s="1"/>
  <c r="K51" i="13"/>
  <c r="L51" i="13" s="1"/>
  <c r="K50" i="13"/>
  <c r="L50" i="13" s="1"/>
  <c r="K52" i="13"/>
  <c r="L52" i="13" s="1"/>
  <c r="K49" i="13"/>
  <c r="L49" i="13"/>
  <c r="K48" i="13"/>
  <c r="L48" i="13" s="1"/>
  <c r="E109" i="13"/>
  <c r="F109" i="13" s="1"/>
  <c r="E95" i="13"/>
  <c r="F95" i="13" s="1"/>
  <c r="K65" i="9"/>
  <c r="L65" i="9" s="1"/>
  <c r="K66" i="9"/>
  <c r="L66" i="9" s="1"/>
  <c r="K64" i="9"/>
  <c r="L64" i="9" s="1"/>
  <c r="D15" i="3" s="1"/>
  <c r="F15" i="3" s="1"/>
  <c r="K63" i="9"/>
  <c r="L63" i="9" s="1"/>
  <c r="K78" i="9"/>
  <c r="L78" i="9" s="1"/>
  <c r="K75" i="9"/>
  <c r="L75" i="9" s="1"/>
  <c r="K81" i="9"/>
  <c r="L81" i="9" s="1"/>
  <c r="K82" i="9"/>
  <c r="L82" i="9" s="1"/>
  <c r="K85" i="9"/>
  <c r="L85" i="9" s="1"/>
  <c r="K86" i="9"/>
  <c r="L86" i="9" s="1"/>
  <c r="E28" i="9"/>
  <c r="F28" i="9"/>
  <c r="E27" i="9"/>
  <c r="F27" i="9" s="1"/>
  <c r="E63" i="9"/>
  <c r="F63" i="9" s="1"/>
  <c r="E56" i="9"/>
  <c r="F56" i="9" s="1"/>
  <c r="E52" i="9"/>
  <c r="F52" i="9" s="1"/>
  <c r="E58" i="9"/>
  <c r="F58" i="9" s="1"/>
  <c r="E74" i="9"/>
  <c r="F74" i="9"/>
  <c r="E75" i="9"/>
  <c r="F75" i="9" s="1"/>
  <c r="E69" i="9"/>
  <c r="F69" i="9"/>
  <c r="E59" i="9"/>
  <c r="F59" i="9" s="1"/>
  <c r="E62" i="9"/>
  <c r="F62" i="9" s="1"/>
  <c r="E57" i="9"/>
  <c r="F57" i="9" s="1"/>
  <c r="E53" i="9"/>
  <c r="F53" i="9" s="1"/>
  <c r="E94" i="9"/>
  <c r="F94" i="9" s="1"/>
  <c r="E90" i="9"/>
  <c r="F90" i="9"/>
  <c r="E86" i="9"/>
  <c r="F86" i="9" s="1"/>
  <c r="E82" i="9"/>
  <c r="F82" i="9"/>
  <c r="E78" i="9"/>
  <c r="F78" i="9" s="1"/>
  <c r="E93" i="9"/>
  <c r="F93" i="9" s="1"/>
  <c r="E89" i="9"/>
  <c r="F89" i="9" s="1"/>
  <c r="E85" i="9"/>
  <c r="F85" i="9" s="1"/>
  <c r="E81" i="9"/>
  <c r="F81" i="9" s="1"/>
  <c r="E77" i="9"/>
  <c r="F77" i="9"/>
  <c r="E71" i="9"/>
  <c r="F71" i="9" s="1"/>
  <c r="E64" i="9"/>
  <c r="F64" i="9"/>
  <c r="D13" i="3"/>
  <c r="E41" i="9"/>
  <c r="F41" i="9"/>
  <c r="E40" i="9"/>
  <c r="F40" i="9"/>
  <c r="E45" i="9"/>
  <c r="F45" i="9"/>
  <c r="E46" i="9"/>
  <c r="F46" i="9"/>
  <c r="E51" i="9"/>
  <c r="F51" i="9"/>
  <c r="E49" i="9"/>
  <c r="F49" i="9" s="1"/>
  <c r="E97" i="9"/>
  <c r="F97" i="9"/>
  <c r="E60" i="9"/>
  <c r="F60" i="9" s="1"/>
  <c r="E54" i="9"/>
  <c r="F54" i="9"/>
  <c r="E76" i="9"/>
  <c r="F76" i="9" s="1"/>
  <c r="E66" i="9"/>
  <c r="F66" i="9"/>
  <c r="E68" i="9"/>
  <c r="F68" i="9" s="1"/>
  <c r="E73" i="9"/>
  <c r="F73" i="9" s="1"/>
  <c r="E67" i="9"/>
  <c r="F67" i="9" s="1"/>
  <c r="E72" i="9"/>
  <c r="F72" i="9" s="1"/>
  <c r="E61" i="9"/>
  <c r="F61" i="9" s="1"/>
  <c r="E55" i="9"/>
  <c r="F55" i="9" s="1"/>
  <c r="E95" i="9"/>
  <c r="F95" i="9" s="1"/>
  <c r="E91" i="9"/>
  <c r="F91" i="9" s="1"/>
  <c r="E87" i="9"/>
  <c r="F87" i="9" s="1"/>
  <c r="E83" i="9"/>
  <c r="F83" i="9" s="1"/>
  <c r="E79" i="9"/>
  <c r="F79" i="9" s="1"/>
  <c r="E96" i="9"/>
  <c r="F96" i="9" s="1"/>
  <c r="E92" i="9"/>
  <c r="F92" i="9" s="1"/>
  <c r="E88" i="9"/>
  <c r="F88" i="9" s="1"/>
  <c r="E84" i="9"/>
  <c r="F84" i="9" s="1"/>
  <c r="E80" i="9"/>
  <c r="F80" i="9" s="1"/>
  <c r="E70" i="9"/>
  <c r="F70" i="9" s="1"/>
  <c r="E65" i="9"/>
  <c r="F65" i="9" s="1"/>
  <c r="E31" i="9"/>
  <c r="F31" i="9" s="1"/>
  <c r="E30" i="9"/>
  <c r="F30" i="9" s="1"/>
  <c r="E29" i="9"/>
  <c r="F29" i="9" s="1"/>
  <c r="E32" i="9"/>
  <c r="F32" i="9" s="1"/>
  <c r="E33" i="9"/>
  <c r="F33" i="9" s="1"/>
  <c r="E34" i="9"/>
  <c r="F34" i="9" s="1"/>
  <c r="E35" i="9"/>
  <c r="F35" i="9" s="1"/>
  <c r="E39" i="9"/>
  <c r="F39" i="9" s="1"/>
  <c r="E36" i="9"/>
  <c r="F36" i="9" s="1"/>
  <c r="E37" i="9"/>
  <c r="F37" i="9" s="1"/>
  <c r="E38" i="9"/>
  <c r="F38" i="9" s="1"/>
  <c r="E42" i="9"/>
  <c r="F42" i="9" s="1"/>
  <c r="E43" i="9"/>
  <c r="F43" i="9" s="1"/>
  <c r="E47" i="9"/>
  <c r="F47" i="9" s="1"/>
  <c r="E44" i="9"/>
  <c r="F44" i="9" s="1"/>
  <c r="E50" i="9"/>
  <c r="F50" i="9" s="1"/>
  <c r="E48" i="9"/>
  <c r="F48" i="9" s="1"/>
  <c r="E24" i="9"/>
  <c r="F24" i="9" s="1"/>
  <c r="E26" i="9"/>
  <c r="F26" i="9" s="1"/>
  <c r="E25" i="9"/>
  <c r="F25" i="9" s="1"/>
  <c r="K48" i="9"/>
  <c r="L48" i="9" s="1"/>
  <c r="K62" i="9"/>
  <c r="L62" i="9" s="1"/>
  <c r="K61" i="9"/>
  <c r="L61" i="9" s="1"/>
  <c r="K56" i="9"/>
  <c r="L56" i="9" s="1"/>
  <c r="K54" i="9"/>
  <c r="L54" i="9" s="1"/>
  <c r="K52" i="9"/>
  <c r="L52" i="9" s="1"/>
  <c r="K51" i="9"/>
  <c r="L51" i="9" s="1"/>
  <c r="K17" i="9"/>
  <c r="L17" i="9" s="1"/>
  <c r="K21" i="9"/>
  <c r="L21" i="9" s="1"/>
  <c r="K19" i="9"/>
  <c r="L19" i="9" s="1"/>
  <c r="K29" i="9"/>
  <c r="L29" i="9" s="1"/>
  <c r="K27" i="9"/>
  <c r="L27" i="9" s="1"/>
  <c r="K31" i="9"/>
  <c r="L31" i="9" s="1"/>
  <c r="K30" i="9"/>
  <c r="L30" i="9" s="1"/>
  <c r="K37" i="9"/>
  <c r="L37" i="9" s="1"/>
  <c r="K35" i="9"/>
  <c r="L35" i="9" s="1"/>
  <c r="K39" i="9"/>
  <c r="L39" i="9" s="1"/>
  <c r="K38" i="9"/>
  <c r="L38" i="9" s="1"/>
  <c r="K41" i="9"/>
  <c r="L41" i="9" s="1"/>
  <c r="K16" i="9"/>
  <c r="L16" i="9" s="1"/>
  <c r="K23" i="9"/>
  <c r="L23" i="9" s="1"/>
  <c r="K22" i="9"/>
  <c r="L22" i="9" s="1"/>
  <c r="K24" i="9"/>
  <c r="L24" i="9" s="1"/>
  <c r="K25" i="9"/>
  <c r="L25" i="9" s="1"/>
  <c r="K42" i="9"/>
  <c r="L42" i="9" s="1"/>
  <c r="K45" i="9"/>
  <c r="L45" i="9" s="1"/>
  <c r="K43" i="9"/>
  <c r="L43" i="9" s="1"/>
  <c r="K44" i="9"/>
  <c r="L44" i="9" s="1"/>
  <c r="K49" i="9"/>
  <c r="L49" i="9" s="1"/>
  <c r="K46" i="9"/>
  <c r="L46" i="9" s="1"/>
  <c r="K47" i="9"/>
  <c r="L47" i="9" s="1"/>
  <c r="K59" i="9"/>
  <c r="L59" i="9" s="1"/>
  <c r="K60" i="9"/>
  <c r="L60" i="9" s="1"/>
  <c r="K57" i="9"/>
  <c r="L57" i="9" s="1"/>
  <c r="K55" i="9"/>
  <c r="L55" i="9" s="1"/>
  <c r="K53" i="9"/>
  <c r="L53" i="9" s="1"/>
  <c r="K50" i="9"/>
  <c r="L50" i="9" s="1"/>
  <c r="K58" i="9"/>
  <c r="L58" i="9" s="1"/>
  <c r="K20" i="9"/>
  <c r="L20" i="9" s="1"/>
  <c r="K18" i="9"/>
  <c r="L18" i="9" s="1"/>
  <c r="K26" i="9"/>
  <c r="L26" i="9" s="1"/>
  <c r="K28" i="9"/>
  <c r="L28" i="9" s="1"/>
  <c r="K32" i="9"/>
  <c r="L32" i="9" s="1"/>
  <c r="K33" i="9"/>
  <c r="L33" i="9" s="1"/>
  <c r="K36" i="9"/>
  <c r="L36" i="9" s="1"/>
  <c r="K34" i="9"/>
  <c r="L34" i="9" s="1"/>
  <c r="K40" i="9"/>
  <c r="L40" i="9" s="1"/>
  <c r="K15" i="9"/>
  <c r="L15" i="9" s="1"/>
  <c r="K89" i="9"/>
  <c r="L89" i="9" s="1"/>
  <c r="K90" i="9"/>
  <c r="L90" i="9" s="1"/>
  <c r="K93" i="9"/>
  <c r="L93" i="9" s="1"/>
  <c r="K94" i="9"/>
  <c r="L94" i="9" s="1"/>
  <c r="K97" i="9"/>
  <c r="L97" i="9" s="1"/>
  <c r="E15" i="9"/>
  <c r="F15" i="9" s="1"/>
  <c r="E22" i="9"/>
  <c r="F22" i="9" s="1"/>
  <c r="E21" i="9"/>
  <c r="F21" i="9" s="1"/>
  <c r="E17" i="9"/>
  <c r="F17" i="9" s="1"/>
  <c r="E16" i="9"/>
  <c r="F16" i="9" s="1"/>
  <c r="E18" i="9"/>
  <c r="F18" i="9" s="1"/>
  <c r="E20" i="9"/>
  <c r="F20" i="9" s="1"/>
  <c r="E19" i="9"/>
  <c r="F19" i="9" s="1"/>
  <c r="E23" i="9"/>
  <c r="F23" i="9" s="1"/>
  <c r="F13" i="3"/>
  <c r="K104" i="9"/>
  <c r="L104" i="9"/>
  <c r="K103" i="9"/>
  <c r="L103" i="9"/>
  <c r="K95" i="9"/>
  <c r="L95" i="9"/>
  <c r="K96" i="9"/>
  <c r="L96" i="9"/>
  <c r="K87" i="9"/>
  <c r="L87" i="9"/>
  <c r="K88" i="9"/>
  <c r="L88" i="9"/>
  <c r="K98" i="9"/>
  <c r="L98" i="9"/>
  <c r="K101" i="9"/>
  <c r="L101" i="9"/>
  <c r="K102" i="9"/>
  <c r="L102" i="9"/>
  <c r="K69" i="9"/>
  <c r="L69" i="9"/>
  <c r="K71" i="9"/>
  <c r="L71" i="9"/>
  <c r="K70" i="9"/>
  <c r="L70" i="9"/>
  <c r="K73" i="9"/>
  <c r="L73" i="9"/>
  <c r="K72" i="9"/>
  <c r="L72" i="9"/>
  <c r="K80" i="9"/>
  <c r="L80" i="9"/>
  <c r="K108" i="9"/>
  <c r="L108" i="9"/>
  <c r="K100" i="9"/>
  <c r="L100" i="9"/>
  <c r="K92" i="9"/>
  <c r="L92" i="9"/>
  <c r="K84" i="9"/>
  <c r="L84" i="9"/>
  <c r="K79" i="9"/>
  <c r="L79" i="9"/>
  <c r="K109" i="9"/>
  <c r="L109" i="9"/>
  <c r="K83" i="9"/>
  <c r="L83" i="9"/>
  <c r="K99" i="9"/>
  <c r="L99" i="9"/>
  <c r="K110" i="9"/>
  <c r="L110" i="9"/>
  <c r="K106" i="9"/>
  <c r="L106" i="9"/>
  <c r="K105" i="9"/>
  <c r="L105" i="9"/>
  <c r="K91" i="9"/>
  <c r="L91" i="9"/>
  <c r="K107" i="9"/>
  <c r="L107" i="9"/>
  <c r="S123" i="9"/>
  <c r="S119" i="9"/>
  <c r="S82" i="9"/>
  <c r="S90" i="9"/>
  <c r="S98" i="9"/>
  <c r="S134" i="9"/>
  <c r="T134" i="9" s="1"/>
  <c r="U134" i="9"/>
  <c r="S92" i="9"/>
  <c r="S120" i="9"/>
  <c r="S110" i="9"/>
  <c r="S102" i="9"/>
  <c r="S133" i="9"/>
  <c r="S88" i="9"/>
  <c r="S118" i="9"/>
  <c r="S108" i="9"/>
  <c r="S71" i="9"/>
  <c r="S129" i="9"/>
  <c r="S104" i="9"/>
  <c r="S112" i="9"/>
  <c r="S96" i="9"/>
  <c r="S80" i="9"/>
  <c r="E129" i="7"/>
  <c r="F129" i="7"/>
  <c r="E131" i="7"/>
  <c r="F131" i="7"/>
  <c r="E130" i="7"/>
  <c r="F130" i="7"/>
  <c r="E125" i="7"/>
  <c r="F125" i="7"/>
  <c r="E123" i="7"/>
  <c r="F123" i="7"/>
  <c r="E124" i="7"/>
  <c r="F124" i="7"/>
  <c r="J128" i="7"/>
  <c r="K134" i="7"/>
  <c r="L134" i="7" s="1"/>
  <c r="E136" i="7"/>
  <c r="F136" i="7" s="1"/>
  <c r="E134" i="7"/>
  <c r="F134" i="7" s="1"/>
  <c r="E132" i="7"/>
  <c r="F132" i="7" s="1"/>
  <c r="E135" i="7"/>
  <c r="F135" i="7" s="1"/>
  <c r="E133" i="7"/>
  <c r="F133" i="7" s="1"/>
  <c r="K119" i="7"/>
  <c r="L119" i="7" s="1"/>
  <c r="K120" i="7"/>
  <c r="L120" i="7" s="1"/>
  <c r="E113" i="7"/>
  <c r="F113" i="7" s="1"/>
  <c r="E112" i="7"/>
  <c r="F112" i="7" s="1"/>
  <c r="E110" i="7"/>
  <c r="F110" i="7" s="1"/>
  <c r="E111" i="7"/>
  <c r="F111" i="7" s="1"/>
  <c r="E109" i="7"/>
  <c r="F109" i="7" s="1"/>
  <c r="E106" i="7"/>
  <c r="F106" i="7" s="1"/>
  <c r="E100" i="7"/>
  <c r="F100" i="7" s="1"/>
  <c r="E99" i="7"/>
  <c r="F99" i="7" s="1"/>
  <c r="E98" i="7"/>
  <c r="F98" i="7" s="1"/>
  <c r="E103" i="7"/>
  <c r="F103" i="7" s="1"/>
  <c r="E107" i="7"/>
  <c r="F107" i="7" s="1"/>
  <c r="E102" i="7"/>
  <c r="F102" i="7" s="1"/>
  <c r="E108" i="7"/>
  <c r="F108" i="7" s="1"/>
  <c r="E105" i="7"/>
  <c r="F105" i="7" s="1"/>
  <c r="E101" i="7"/>
  <c r="F101" i="7" s="1"/>
  <c r="E104" i="7"/>
  <c r="F104" i="7" s="1"/>
  <c r="E117" i="7"/>
  <c r="F117" i="7" s="1"/>
  <c r="J118" i="7"/>
  <c r="J100" i="7"/>
  <c r="E128" i="7"/>
  <c r="F128" i="7" s="1"/>
  <c r="K130" i="7"/>
  <c r="L130" i="7" s="1"/>
  <c r="K133" i="7"/>
  <c r="L133" i="7" s="1"/>
  <c r="K131" i="7"/>
  <c r="L131" i="7" s="1"/>
  <c r="K128" i="7"/>
  <c r="L128" i="7" s="1"/>
  <c r="K129" i="7"/>
  <c r="L129" i="7" s="1"/>
  <c r="K135" i="7"/>
  <c r="L135" i="7" s="1"/>
  <c r="K132" i="7"/>
  <c r="L132" i="7" s="1"/>
  <c r="K136" i="7"/>
  <c r="L136" i="7" s="1"/>
  <c r="K127" i="7"/>
  <c r="L127" i="7" s="1"/>
  <c r="K124" i="7"/>
  <c r="L124" i="7" s="1"/>
  <c r="K125" i="7"/>
  <c r="L125" i="7" s="1"/>
  <c r="K126" i="7"/>
  <c r="L126" i="7" s="1"/>
  <c r="E118" i="7"/>
  <c r="F118" i="7" s="1"/>
  <c r="E119" i="7"/>
  <c r="F119" i="7" s="1"/>
  <c r="E120" i="7"/>
  <c r="F120" i="7" s="1"/>
  <c r="E114" i="7"/>
  <c r="F114" i="7" s="1"/>
  <c r="E116" i="7"/>
  <c r="F116" i="7" s="1"/>
  <c r="E115" i="7"/>
  <c r="F115" i="7" s="1"/>
  <c r="E121" i="7"/>
  <c r="F121" i="7" s="1"/>
  <c r="E122" i="7"/>
  <c r="F122" i="7" s="1"/>
  <c r="J15" i="7"/>
  <c r="J106" i="7"/>
  <c r="J84" i="7"/>
  <c r="J68" i="7"/>
  <c r="J40" i="7"/>
  <c r="E136" i="10"/>
  <c r="F136" i="10" s="1"/>
  <c r="E121" i="10"/>
  <c r="F121" i="10"/>
  <c r="E123" i="10"/>
  <c r="F123" i="10" s="1"/>
  <c r="E130" i="10"/>
  <c r="F130" i="10"/>
  <c r="E126" i="10"/>
  <c r="F126" i="10" s="1"/>
  <c r="E128" i="10"/>
  <c r="F128" i="10" s="1"/>
  <c r="E131" i="10"/>
  <c r="F131" i="10" s="1"/>
  <c r="E135" i="10"/>
  <c r="F135" i="10"/>
  <c r="E122" i="10"/>
  <c r="F122" i="10" s="1"/>
  <c r="E129" i="10"/>
  <c r="F129" i="10"/>
  <c r="E133" i="10"/>
  <c r="F133" i="10" s="1"/>
  <c r="E124" i="10"/>
  <c r="F124" i="10"/>
  <c r="E125" i="10"/>
  <c r="F125" i="10" s="1"/>
  <c r="E127" i="10"/>
  <c r="F127" i="10" s="1"/>
  <c r="E132" i="10"/>
  <c r="F132" i="10" s="1"/>
  <c r="E134" i="10"/>
  <c r="F134" i="10"/>
  <c r="E51" i="10"/>
  <c r="F51" i="10" s="1"/>
  <c r="E53" i="10"/>
  <c r="F53" i="10"/>
  <c r="E54" i="10"/>
  <c r="F54" i="10" s="1"/>
  <c r="E50" i="10"/>
  <c r="F50" i="10"/>
  <c r="E47" i="10"/>
  <c r="F47" i="10" s="1"/>
  <c r="E48" i="10"/>
  <c r="F48" i="10" s="1"/>
  <c r="E52" i="10"/>
  <c r="F52" i="10" s="1"/>
  <c r="E46" i="10"/>
  <c r="F46" i="10"/>
  <c r="E49" i="10"/>
  <c r="F49" i="10" s="1"/>
  <c r="E56" i="10"/>
  <c r="F56" i="10"/>
  <c r="E55" i="10"/>
  <c r="F55" i="10" s="1"/>
  <c r="E44" i="10"/>
  <c r="F44" i="10"/>
  <c r="E45" i="10"/>
  <c r="F45" i="10" s="1"/>
  <c r="E79" i="10"/>
  <c r="F79" i="10" s="1"/>
  <c r="E84" i="10"/>
  <c r="F84" i="10" s="1"/>
  <c r="E86" i="10"/>
  <c r="F86" i="10"/>
  <c r="E76" i="10"/>
  <c r="F76" i="10" s="1"/>
  <c r="E60" i="10"/>
  <c r="F60" i="10"/>
  <c r="E62" i="10"/>
  <c r="F62" i="10" s="1"/>
  <c r="E59" i="10"/>
  <c r="F59" i="10"/>
  <c r="E69" i="10"/>
  <c r="F69" i="10" s="1"/>
  <c r="E71" i="10"/>
  <c r="F71" i="10" s="1"/>
  <c r="E58" i="10"/>
  <c r="F58" i="10" s="1"/>
  <c r="E57" i="10"/>
  <c r="F57" i="10"/>
  <c r="E67" i="10"/>
  <c r="F67" i="10" s="1"/>
  <c r="E65" i="10"/>
  <c r="F65" i="10"/>
  <c r="E70" i="10"/>
  <c r="F70" i="10" s="1"/>
  <c r="E61" i="10"/>
  <c r="F61" i="10"/>
  <c r="E64" i="10"/>
  <c r="F64" i="10" s="1"/>
  <c r="D13" i="5"/>
  <c r="F13" i="5" s="1"/>
  <c r="E66" i="10"/>
  <c r="F66" i="10" s="1"/>
  <c r="E68" i="10"/>
  <c r="F68" i="10"/>
  <c r="E63" i="10"/>
  <c r="F63" i="10" s="1"/>
  <c r="J17" i="10"/>
  <c r="E72" i="10"/>
  <c r="F72" i="10"/>
  <c r="E75" i="10"/>
  <c r="F75" i="10"/>
  <c r="E77" i="10"/>
  <c r="F77" i="10"/>
  <c r="E78" i="10"/>
  <c r="F78" i="10"/>
  <c r="E80" i="10"/>
  <c r="F80" i="10"/>
  <c r="E81" i="10"/>
  <c r="F81" i="10"/>
  <c r="E82" i="10"/>
  <c r="F82" i="10"/>
  <c r="E83" i="10"/>
  <c r="F83" i="10"/>
  <c r="E85" i="10"/>
  <c r="F85" i="10"/>
  <c r="E89" i="10"/>
  <c r="F89" i="10"/>
  <c r="E96" i="10"/>
  <c r="F96" i="10"/>
  <c r="E120" i="10"/>
  <c r="F120" i="10"/>
  <c r="E37" i="10"/>
  <c r="F37" i="10"/>
  <c r="E38" i="10"/>
  <c r="F38" i="10"/>
  <c r="E41" i="10"/>
  <c r="F41" i="10"/>
  <c r="E42" i="10"/>
  <c r="F42" i="10"/>
  <c r="E43" i="10"/>
  <c r="F43" i="10"/>
  <c r="E39" i="10"/>
  <c r="F39" i="10"/>
  <c r="E40" i="10"/>
  <c r="F40" i="10"/>
  <c r="K132" i="10"/>
  <c r="L132" i="10"/>
  <c r="E74" i="10"/>
  <c r="F74" i="10"/>
  <c r="E73" i="10"/>
  <c r="F73" i="10"/>
  <c r="E88" i="10"/>
  <c r="F88" i="10"/>
  <c r="E87" i="10"/>
  <c r="F87" i="10"/>
  <c r="E91" i="10"/>
  <c r="F91" i="10"/>
  <c r="E90" i="10"/>
  <c r="F90" i="10"/>
  <c r="E93" i="10"/>
  <c r="F93" i="10"/>
  <c r="E92" i="10"/>
  <c r="F92" i="10"/>
  <c r="E95" i="10"/>
  <c r="F95" i="10"/>
  <c r="E94" i="10"/>
  <c r="F94" i="10"/>
  <c r="E98" i="10"/>
  <c r="F98" i="10" s="1"/>
  <c r="E104" i="10"/>
  <c r="F104" i="10"/>
  <c r="E108" i="10"/>
  <c r="F108" i="10" s="1"/>
  <c r="E106" i="10"/>
  <c r="F106" i="10"/>
  <c r="E111" i="10"/>
  <c r="F111" i="10" s="1"/>
  <c r="E103" i="10"/>
  <c r="F103" i="10"/>
  <c r="E97" i="10"/>
  <c r="F97" i="10" s="1"/>
  <c r="E100" i="10"/>
  <c r="F100" i="10"/>
  <c r="E101" i="10"/>
  <c r="F101" i="10" s="1"/>
  <c r="E105" i="10"/>
  <c r="F105" i="10"/>
  <c r="E109" i="10"/>
  <c r="F109" i="10" s="1"/>
  <c r="E110" i="10"/>
  <c r="F110" i="10"/>
  <c r="E102" i="10"/>
  <c r="F102" i="10" s="1"/>
  <c r="E107" i="10"/>
  <c r="F107" i="10"/>
  <c r="E99" i="10"/>
  <c r="F99" i="10" s="1"/>
  <c r="E114" i="10"/>
  <c r="F114" i="10"/>
  <c r="E113" i="10"/>
  <c r="F113" i="10" s="1"/>
  <c r="E115" i="10"/>
  <c r="F115" i="10"/>
  <c r="E112" i="10"/>
  <c r="F112" i="10" s="1"/>
  <c r="E116" i="10"/>
  <c r="F116" i="10"/>
  <c r="E117" i="10"/>
  <c r="F117" i="10" s="1"/>
  <c r="E118" i="10"/>
  <c r="F118" i="10"/>
  <c r="E119" i="10"/>
  <c r="F119" i="10" s="1"/>
  <c r="J72" i="10"/>
  <c r="J69" i="10"/>
  <c r="I36" i="10"/>
  <c r="C36" i="10"/>
  <c r="D36" i="10" s="1"/>
  <c r="E32" i="10" s="1"/>
  <c r="F32" i="10" s="1"/>
  <c r="I21" i="10"/>
  <c r="K130" i="12"/>
  <c r="L130" i="12"/>
  <c r="K128" i="12"/>
  <c r="L128" i="12"/>
  <c r="E56" i="12"/>
  <c r="F56" i="12"/>
  <c r="E57" i="12"/>
  <c r="F57" i="12"/>
  <c r="E60" i="12"/>
  <c r="F60" i="12"/>
  <c r="E97" i="12"/>
  <c r="F97" i="12" s="1"/>
  <c r="E26" i="12"/>
  <c r="F26" i="12"/>
  <c r="E23" i="12"/>
  <c r="F23" i="12" s="1"/>
  <c r="E25" i="12"/>
  <c r="F25" i="12"/>
  <c r="E24" i="12"/>
  <c r="F24" i="12" s="1"/>
  <c r="E37" i="12"/>
  <c r="F37" i="12"/>
  <c r="E36" i="12"/>
  <c r="F36" i="12" s="1"/>
  <c r="E38" i="12"/>
  <c r="F38" i="12"/>
  <c r="E42" i="12"/>
  <c r="F42" i="12" s="1"/>
  <c r="E41" i="12"/>
  <c r="F41" i="12"/>
  <c r="E45" i="12"/>
  <c r="F45" i="12" s="1"/>
  <c r="E46" i="12"/>
  <c r="F46" i="12"/>
  <c r="E50" i="12"/>
  <c r="F50" i="12" s="1"/>
  <c r="E49" i="12"/>
  <c r="F49" i="12"/>
  <c r="E55" i="12"/>
  <c r="F55" i="12" s="1"/>
  <c r="E54" i="12"/>
  <c r="F54" i="12"/>
  <c r="E59" i="12"/>
  <c r="F59" i="12"/>
  <c r="E58" i="12"/>
  <c r="F58" i="12"/>
  <c r="E91" i="12"/>
  <c r="F91" i="12"/>
  <c r="E90" i="12"/>
  <c r="F90" i="12"/>
  <c r="E95" i="12"/>
  <c r="F95" i="12"/>
  <c r="E94" i="12"/>
  <c r="F94" i="12"/>
  <c r="E101" i="12"/>
  <c r="F101" i="12"/>
  <c r="E102" i="12"/>
  <c r="F102" i="12"/>
  <c r="K107" i="12"/>
  <c r="L107" i="12"/>
  <c r="K113" i="12"/>
  <c r="L113" i="12"/>
  <c r="K110" i="12"/>
  <c r="L110" i="12"/>
  <c r="K103" i="12"/>
  <c r="L103" i="12"/>
  <c r="K106" i="12"/>
  <c r="L106" i="12"/>
  <c r="K104" i="12"/>
  <c r="L104" i="12"/>
  <c r="K111" i="12"/>
  <c r="L111" i="12"/>
  <c r="K105" i="12"/>
  <c r="L105" i="12"/>
  <c r="K112" i="12"/>
  <c r="L112" i="12"/>
  <c r="K108" i="12"/>
  <c r="L108" i="12"/>
  <c r="K109" i="12"/>
  <c r="L109" i="12"/>
  <c r="E28" i="12"/>
  <c r="F28" i="12"/>
  <c r="E29" i="12"/>
  <c r="F29" i="12"/>
  <c r="E30" i="12"/>
  <c r="F30" i="12"/>
  <c r="E62" i="12"/>
  <c r="F62" i="12"/>
  <c r="E61" i="12"/>
  <c r="F61" i="12"/>
  <c r="E64" i="12"/>
  <c r="F64" i="12"/>
  <c r="E65" i="12"/>
  <c r="F65" i="12"/>
  <c r="E71" i="12"/>
  <c r="F71" i="12" s="1"/>
  <c r="E72" i="12"/>
  <c r="F72" i="12"/>
  <c r="E70" i="12"/>
  <c r="F70" i="12" s="1"/>
  <c r="E129" i="12"/>
  <c r="F129" i="12"/>
  <c r="E128" i="12"/>
  <c r="F128" i="12" s="1"/>
  <c r="E130" i="12"/>
  <c r="F130" i="12"/>
  <c r="E132" i="12"/>
  <c r="F132" i="12" s="1"/>
  <c r="E136" i="12"/>
  <c r="F136" i="12"/>
  <c r="E135" i="12"/>
  <c r="F135" i="12" s="1"/>
  <c r="E134" i="12"/>
  <c r="F134" i="12"/>
  <c r="E133" i="12"/>
  <c r="F133" i="12" s="1"/>
  <c r="E131" i="12"/>
  <c r="F131" i="12"/>
  <c r="E22" i="12"/>
  <c r="F22" i="12" s="1"/>
  <c r="E21" i="12"/>
  <c r="F21" i="12"/>
  <c r="E20" i="12"/>
  <c r="F20" i="12" s="1"/>
  <c r="E40" i="12"/>
  <c r="F40" i="12"/>
  <c r="E39" i="12"/>
  <c r="F39" i="12" s="1"/>
  <c r="E74" i="12"/>
  <c r="F74" i="12"/>
  <c r="D13" i="1" s="1"/>
  <c r="E73" i="12"/>
  <c r="F73" i="12"/>
  <c r="E75" i="12"/>
  <c r="F75" i="12" s="1"/>
  <c r="E78" i="12"/>
  <c r="F78" i="12"/>
  <c r="E79" i="12"/>
  <c r="F79" i="12" s="1"/>
  <c r="E82" i="12"/>
  <c r="F82" i="12"/>
  <c r="E98" i="12"/>
  <c r="F98" i="12" s="1"/>
  <c r="E63" i="12"/>
  <c r="F63" i="12"/>
  <c r="E96" i="12"/>
  <c r="F96" i="12" s="1"/>
  <c r="E43" i="12"/>
  <c r="F43" i="12"/>
  <c r="E27" i="12"/>
  <c r="F27" i="12" s="1"/>
  <c r="E85" i="12"/>
  <c r="F85" i="12"/>
  <c r="E89" i="12"/>
  <c r="F89" i="12" s="1"/>
  <c r="E86" i="12"/>
  <c r="F86" i="12"/>
  <c r="E87" i="12"/>
  <c r="F87" i="12" s="1"/>
  <c r="E88" i="12"/>
  <c r="F88" i="12"/>
  <c r="E93" i="12"/>
  <c r="F93" i="12" s="1"/>
  <c r="E92" i="12"/>
  <c r="F92" i="12"/>
  <c r="E100" i="12"/>
  <c r="F100" i="12"/>
  <c r="E99" i="12"/>
  <c r="F99" i="12" s="1"/>
  <c r="E107" i="12"/>
  <c r="F107" i="12"/>
  <c r="E115" i="12"/>
  <c r="F115" i="12" s="1"/>
  <c r="E121" i="12"/>
  <c r="F121" i="12"/>
  <c r="E125" i="12"/>
  <c r="F125" i="12" s="1"/>
  <c r="E124" i="12"/>
  <c r="F124" i="12"/>
  <c r="E103" i="12"/>
  <c r="F103" i="12" s="1"/>
  <c r="E126" i="12"/>
  <c r="F126" i="12"/>
  <c r="E109" i="12"/>
  <c r="F109" i="12" s="1"/>
  <c r="E118" i="12"/>
  <c r="F118" i="12"/>
  <c r="E123" i="12"/>
  <c r="F123" i="12" s="1"/>
  <c r="E106" i="12"/>
  <c r="F106" i="12"/>
  <c r="E104" i="12"/>
  <c r="F104" i="12" s="1"/>
  <c r="E108" i="12"/>
  <c r="F108" i="12"/>
  <c r="E111" i="12"/>
  <c r="F111" i="12" s="1"/>
  <c r="E117" i="12"/>
  <c r="F117" i="12"/>
  <c r="E122" i="12"/>
  <c r="F122" i="12" s="1"/>
  <c r="E116" i="12"/>
  <c r="F116" i="12"/>
  <c r="E110" i="12"/>
  <c r="F110" i="12" s="1"/>
  <c r="E113" i="12"/>
  <c r="F113" i="12"/>
  <c r="E105" i="12"/>
  <c r="F105" i="12" s="1"/>
  <c r="E112" i="12"/>
  <c r="F112" i="12"/>
  <c r="E119" i="12"/>
  <c r="F119" i="12" s="1"/>
  <c r="E120" i="12"/>
  <c r="F120" i="12"/>
  <c r="E114" i="12"/>
  <c r="F114" i="12" s="1"/>
  <c r="E32" i="12"/>
  <c r="F32" i="12"/>
  <c r="E31" i="12"/>
  <c r="F31" i="12" s="1"/>
  <c r="E66" i="12"/>
  <c r="F66" i="12"/>
  <c r="E67" i="12"/>
  <c r="F67" i="12" s="1"/>
  <c r="E68" i="12"/>
  <c r="F68" i="12"/>
  <c r="E69" i="12"/>
  <c r="F69" i="12" s="1"/>
  <c r="E76" i="12"/>
  <c r="F76" i="12"/>
  <c r="E77" i="12"/>
  <c r="F77" i="12" s="1"/>
  <c r="E83" i="12"/>
  <c r="F83" i="12"/>
  <c r="E84" i="12"/>
  <c r="F84" i="12" s="1"/>
  <c r="E35" i="12"/>
  <c r="F35" i="12"/>
  <c r="E33" i="12"/>
  <c r="F33" i="12" s="1"/>
  <c r="E34" i="12"/>
  <c r="F34" i="12"/>
  <c r="E48" i="12"/>
  <c r="F48" i="12" s="1"/>
  <c r="E47" i="12"/>
  <c r="F47" i="12"/>
  <c r="E53" i="12"/>
  <c r="F53" i="12" s="1"/>
  <c r="E52" i="12"/>
  <c r="F52" i="12"/>
  <c r="E80" i="12"/>
  <c r="F80" i="12" s="1"/>
  <c r="E81" i="12"/>
  <c r="F81" i="12"/>
  <c r="E51" i="12"/>
  <c r="F51" i="12" s="1"/>
  <c r="E19" i="12"/>
  <c r="F19" i="12"/>
  <c r="E44" i="12"/>
  <c r="F44" i="12" s="1"/>
  <c r="K120" i="12"/>
  <c r="L120" i="12" s="1"/>
  <c r="K121" i="12"/>
  <c r="L121" i="12"/>
  <c r="E17" i="12"/>
  <c r="F17" i="12" s="1"/>
  <c r="E18" i="12"/>
  <c r="F18" i="12"/>
  <c r="E16" i="12"/>
  <c r="F16" i="12" s="1"/>
  <c r="E15" i="12"/>
  <c r="F15" i="12" s="1"/>
  <c r="K116" i="12"/>
  <c r="L116" i="12" s="1"/>
  <c r="K114" i="12"/>
  <c r="L114" i="12" s="1"/>
  <c r="K118" i="12"/>
  <c r="L118" i="12" s="1"/>
  <c r="K117" i="12"/>
  <c r="L117" i="12" s="1"/>
  <c r="K115" i="12"/>
  <c r="L115" i="12" s="1"/>
  <c r="K119" i="12"/>
  <c r="L119" i="12" s="1"/>
  <c r="J43" i="12"/>
  <c r="J47" i="12"/>
  <c r="J63" i="7"/>
  <c r="S47" i="10"/>
  <c r="J47" i="10"/>
  <c r="J41" i="10"/>
  <c r="S41" i="10"/>
  <c r="S39" i="10"/>
  <c r="J39" i="10"/>
  <c r="S122" i="10"/>
  <c r="S62" i="10"/>
  <c r="S113" i="10"/>
  <c r="S64" i="10"/>
  <c r="S54" i="10"/>
  <c r="S103" i="10"/>
  <c r="S117" i="10"/>
  <c r="J45" i="7"/>
  <c r="K122" i="7"/>
  <c r="L122" i="7" s="1"/>
  <c r="K121" i="7"/>
  <c r="L121" i="7" s="1"/>
  <c r="E131" i="13"/>
  <c r="F131" i="13" s="1"/>
  <c r="E132" i="13"/>
  <c r="F132" i="13" s="1"/>
  <c r="E133" i="13"/>
  <c r="F133" i="13" s="1"/>
  <c r="E134" i="13"/>
  <c r="F134" i="13" s="1"/>
  <c r="J131" i="10"/>
  <c r="K117" i="10" s="1"/>
  <c r="L117" i="10" s="1"/>
  <c r="S131" i="10"/>
  <c r="K114" i="10"/>
  <c r="L114" i="10" s="1"/>
  <c r="K108" i="10"/>
  <c r="L108" i="10" s="1"/>
  <c r="S101" i="10"/>
  <c r="J101" i="10"/>
  <c r="S99" i="10"/>
  <c r="J99" i="10"/>
  <c r="J94" i="10"/>
  <c r="K88" i="10" s="1"/>
  <c r="L88" i="10" s="1"/>
  <c r="S94" i="10"/>
  <c r="J92" i="10"/>
  <c r="S92" i="10"/>
  <c r="J83" i="10"/>
  <c r="K72" i="10" s="1"/>
  <c r="L72" i="10" s="1"/>
  <c r="J67" i="10"/>
  <c r="S67" i="10"/>
  <c r="J60" i="10"/>
  <c r="S60" i="10"/>
  <c r="J58" i="10"/>
  <c r="S58" i="10"/>
  <c r="K113" i="7"/>
  <c r="L113" i="7" s="1"/>
  <c r="S90" i="10"/>
  <c r="S105" i="10"/>
  <c r="S107" i="10"/>
  <c r="K123" i="7"/>
  <c r="L123" i="7" s="1"/>
  <c r="S125" i="10"/>
  <c r="S97" i="10"/>
  <c r="S109" i="10"/>
  <c r="S25" i="10"/>
  <c r="T133" i="9"/>
  <c r="U133" i="9" s="1"/>
  <c r="T132" i="9"/>
  <c r="U132" i="9" s="1"/>
  <c r="T131" i="9"/>
  <c r="U131" i="9" s="1"/>
  <c r="T130" i="9"/>
  <c r="U130" i="9" s="1"/>
  <c r="T127" i="9"/>
  <c r="U127" i="9" s="1"/>
  <c r="T128" i="9"/>
  <c r="U128" i="9"/>
  <c r="T129" i="9"/>
  <c r="U129" i="9" s="1"/>
  <c r="K112" i="7"/>
  <c r="L112" i="7" s="1"/>
  <c r="K117" i="7"/>
  <c r="L117" i="7"/>
  <c r="K114" i="7"/>
  <c r="L114" i="7" s="1"/>
  <c r="K116" i="7"/>
  <c r="L116" i="7"/>
  <c r="K115" i="7"/>
  <c r="L115" i="7" s="1"/>
  <c r="K118" i="7"/>
  <c r="L118" i="7"/>
  <c r="J21" i="10"/>
  <c r="S21" i="10"/>
  <c r="J36" i="10"/>
  <c r="K35" i="10" s="1"/>
  <c r="L35" i="10" s="1"/>
  <c r="S36" i="10"/>
  <c r="E19" i="10"/>
  <c r="F19" i="10" s="1"/>
  <c r="E18" i="10"/>
  <c r="F18" i="10" s="1"/>
  <c r="E26" i="10"/>
  <c r="F26" i="10"/>
  <c r="E15" i="10"/>
  <c r="F15" i="10" s="1"/>
  <c r="E22" i="10"/>
  <c r="F22" i="10" s="1"/>
  <c r="E25" i="10"/>
  <c r="F25" i="10" s="1"/>
  <c r="E24" i="10"/>
  <c r="F24" i="10" s="1"/>
  <c r="E29" i="10"/>
  <c r="F29" i="10" s="1"/>
  <c r="E31" i="10"/>
  <c r="F31" i="10" s="1"/>
  <c r="E36" i="10"/>
  <c r="F36" i="10" s="1"/>
  <c r="E34" i="10"/>
  <c r="F34" i="10"/>
  <c r="E35" i="10"/>
  <c r="F35" i="10" s="1"/>
  <c r="K47" i="10"/>
  <c r="L47" i="10" s="1"/>
  <c r="K43" i="10"/>
  <c r="L43" i="10" s="1"/>
  <c r="K39" i="10"/>
  <c r="L39" i="10" s="1"/>
  <c r="K38" i="10"/>
  <c r="L38" i="10" s="1"/>
  <c r="K37" i="10"/>
  <c r="L37" i="10" s="1"/>
  <c r="K51" i="10"/>
  <c r="L51" i="10"/>
  <c r="K52" i="10"/>
  <c r="L52" i="10" s="1"/>
  <c r="K54" i="10"/>
  <c r="L54" i="10" s="1"/>
  <c r="K59" i="10"/>
  <c r="L59" i="10" s="1"/>
  <c r="K57" i="10"/>
  <c r="L57" i="10"/>
  <c r="K63" i="10"/>
  <c r="L63" i="10" s="1"/>
  <c r="K64" i="10"/>
  <c r="L64" i="10" s="1"/>
  <c r="D14" i="5"/>
  <c r="K67" i="10"/>
  <c r="L67" i="10" s="1"/>
  <c r="K69" i="10"/>
  <c r="L69" i="10"/>
  <c r="E27" i="10"/>
  <c r="F27" i="10"/>
  <c r="E23" i="10"/>
  <c r="F23" i="10"/>
  <c r="E28" i="10"/>
  <c r="F28" i="10"/>
  <c r="E16" i="10"/>
  <c r="F16" i="10"/>
  <c r="E17" i="10"/>
  <c r="F17" i="10"/>
  <c r="E20" i="10"/>
  <c r="F20" i="10"/>
  <c r="E21" i="10"/>
  <c r="F21" i="10"/>
  <c r="E30" i="10"/>
  <c r="F30" i="10"/>
  <c r="E33" i="10"/>
  <c r="F33" i="10"/>
  <c r="K79" i="10"/>
  <c r="L79" i="10" s="1"/>
  <c r="K82" i="10"/>
  <c r="L82" i="10"/>
  <c r="K80" i="10"/>
  <c r="L80" i="10" s="1"/>
  <c r="K76" i="10"/>
  <c r="L76" i="10"/>
  <c r="K89" i="10"/>
  <c r="L89" i="10" s="1"/>
  <c r="K84" i="10"/>
  <c r="L84" i="10"/>
  <c r="K101" i="10"/>
  <c r="L101" i="10" s="1"/>
  <c r="K126" i="10"/>
  <c r="L126" i="10"/>
  <c r="K127" i="10"/>
  <c r="L127" i="10"/>
  <c r="K121" i="10"/>
  <c r="L121" i="10" s="1"/>
  <c r="K123" i="10"/>
  <c r="L123" i="10"/>
  <c r="K129" i="10"/>
  <c r="L129" i="10" s="1"/>
  <c r="K131" i="10"/>
  <c r="L131" i="10"/>
  <c r="K122" i="10"/>
  <c r="L122" i="10" s="1"/>
  <c r="K125" i="10"/>
  <c r="L125" i="10"/>
  <c r="K130" i="10"/>
  <c r="L130" i="10" s="1"/>
  <c r="K95" i="10"/>
  <c r="L95" i="10" s="1"/>
  <c r="K96" i="10"/>
  <c r="L96" i="10"/>
  <c r="F14" i="5"/>
  <c r="K36" i="10"/>
  <c r="L36" i="10"/>
  <c r="K33" i="10"/>
  <c r="L33" i="10"/>
  <c r="K28" i="10"/>
  <c r="L28" i="10"/>
  <c r="K23" i="10"/>
  <c r="L23" i="10"/>
  <c r="K26" i="10"/>
  <c r="L26" i="10"/>
  <c r="K25" i="10"/>
  <c r="L25" i="10"/>
  <c r="K31" i="10"/>
  <c r="L31" i="10"/>
  <c r="K21" i="10"/>
  <c r="L21" i="10"/>
  <c r="K16" i="10"/>
  <c r="L16" i="10"/>
  <c r="K18" i="10"/>
  <c r="L18" i="10"/>
  <c r="K17" i="10"/>
  <c r="L17" i="10"/>
  <c r="K93" i="10" l="1"/>
  <c r="L93" i="10" s="1"/>
  <c r="K91" i="10"/>
  <c r="L91" i="10" s="1"/>
  <c r="K75" i="10"/>
  <c r="L75" i="10" s="1"/>
  <c r="K62" i="10"/>
  <c r="L62" i="10" s="1"/>
  <c r="K58" i="10"/>
  <c r="L58" i="10" s="1"/>
  <c r="K55" i="10"/>
  <c r="L55" i="10" s="1"/>
  <c r="K56" i="10"/>
  <c r="L56" i="10" s="1"/>
  <c r="K41" i="10"/>
  <c r="L41" i="10" s="1"/>
  <c r="K48" i="10"/>
  <c r="L48" i="10" s="1"/>
  <c r="K46" i="10"/>
  <c r="L46" i="10" s="1"/>
  <c r="K44" i="10"/>
  <c r="L44" i="10" s="1"/>
  <c r="K97" i="10"/>
  <c r="L97" i="10" s="1"/>
  <c r="K103" i="10"/>
  <c r="L103" i="10" s="1"/>
  <c r="K113" i="10"/>
  <c r="L113" i="10" s="1"/>
  <c r="K124" i="10"/>
  <c r="L124" i="10" s="1"/>
  <c r="K15" i="10"/>
  <c r="L15" i="10" s="1"/>
  <c r="K20" i="10"/>
  <c r="L20" i="10" s="1"/>
  <c r="K19" i="10"/>
  <c r="L19" i="10" s="1"/>
  <c r="K29" i="10"/>
  <c r="L29" i="10" s="1"/>
  <c r="K30" i="10"/>
  <c r="L30" i="10" s="1"/>
  <c r="K24" i="10"/>
  <c r="L24" i="10" s="1"/>
  <c r="K22" i="10"/>
  <c r="L22" i="10" s="1"/>
  <c r="K27" i="10"/>
  <c r="L27" i="10" s="1"/>
  <c r="K32" i="10"/>
  <c r="L32" i="10" s="1"/>
  <c r="K34" i="10"/>
  <c r="L34" i="10" s="1"/>
  <c r="K128" i="10"/>
  <c r="L128" i="10" s="1"/>
  <c r="K98" i="10"/>
  <c r="L98" i="10" s="1"/>
  <c r="K77" i="10"/>
  <c r="L77" i="10" s="1"/>
  <c r="K66" i="10"/>
  <c r="L66" i="10" s="1"/>
  <c r="K60" i="10"/>
  <c r="L60" i="10" s="1"/>
  <c r="K61" i="10"/>
  <c r="L61" i="10" s="1"/>
  <c r="K53" i="10"/>
  <c r="L53" i="10" s="1"/>
  <c r="K50" i="10"/>
  <c r="L50" i="10" s="1"/>
  <c r="K42" i="10"/>
  <c r="L42" i="10" s="1"/>
  <c r="K40" i="10"/>
  <c r="L40" i="10" s="1"/>
  <c r="K45" i="10"/>
  <c r="L45" i="10" s="1"/>
  <c r="K49" i="10"/>
  <c r="L49" i="10" s="1"/>
  <c r="K104" i="10"/>
  <c r="L104" i="10" s="1"/>
  <c r="K112" i="10"/>
  <c r="L112" i="10" s="1"/>
  <c r="K119" i="10"/>
  <c r="L119" i="10" s="1"/>
  <c r="K107" i="10"/>
  <c r="L107" i="10" s="1"/>
  <c r="K70" i="10"/>
  <c r="L70" i="10" s="1"/>
  <c r="K71" i="10"/>
  <c r="L71" i="10" s="1"/>
  <c r="K65" i="10"/>
  <c r="L65" i="10" s="1"/>
  <c r="K68" i="10"/>
  <c r="L68" i="10" s="1"/>
  <c r="K78" i="10"/>
  <c r="L78" i="10" s="1"/>
  <c r="K73" i="10"/>
  <c r="L73" i="10" s="1"/>
  <c r="K83" i="10"/>
  <c r="L83" i="10" s="1"/>
  <c r="K81" i="10"/>
  <c r="L81" i="10" s="1"/>
  <c r="K74" i="10"/>
  <c r="L74" i="10" s="1"/>
  <c r="K92" i="10"/>
  <c r="L92" i="10" s="1"/>
  <c r="K85" i="10"/>
  <c r="L85" i="10" s="1"/>
  <c r="K90" i="10"/>
  <c r="L90" i="10" s="1"/>
  <c r="K86" i="10"/>
  <c r="L86" i="10" s="1"/>
  <c r="K87" i="10"/>
  <c r="L87" i="10" s="1"/>
  <c r="K94" i="10"/>
  <c r="L94" i="10" s="1"/>
  <c r="K118" i="10"/>
  <c r="L118" i="10" s="1"/>
  <c r="K120" i="10"/>
  <c r="L120" i="10" s="1"/>
  <c r="K115" i="10"/>
  <c r="L115" i="10" s="1"/>
  <c r="K116" i="10"/>
  <c r="L116" i="10" s="1"/>
  <c r="K111" i="10"/>
  <c r="L111" i="10" s="1"/>
  <c r="K110" i="10"/>
  <c r="L110" i="10" s="1"/>
  <c r="K109" i="10"/>
  <c r="L109" i="10" s="1"/>
  <c r="K106" i="10"/>
  <c r="L106" i="10" s="1"/>
  <c r="K105" i="10"/>
  <c r="L105" i="10" s="1"/>
  <c r="K102" i="10"/>
  <c r="L102" i="10" s="1"/>
  <c r="K99" i="10"/>
  <c r="L99" i="10" s="1"/>
  <c r="K100" i="10"/>
  <c r="L100" i="10" s="1"/>
  <c r="D15" i="1"/>
  <c r="F13" i="1"/>
  <c r="S135" i="10"/>
  <c r="S123" i="10"/>
  <c r="T96" i="10" s="1"/>
  <c r="U96" i="10" s="1"/>
  <c r="E83" i="13"/>
  <c r="F83" i="13" s="1"/>
  <c r="D13" i="2" s="1"/>
  <c r="E77" i="13"/>
  <c r="F77" i="13" s="1"/>
  <c r="K27" i="13"/>
  <c r="L27" i="13" s="1"/>
  <c r="K28" i="13"/>
  <c r="L28" i="13" s="1"/>
  <c r="K15" i="13"/>
  <c r="L15" i="13" s="1"/>
  <c r="K21" i="13"/>
  <c r="L21" i="13" s="1"/>
  <c r="K16" i="13"/>
  <c r="L16" i="13" s="1"/>
  <c r="K20" i="13"/>
  <c r="L20" i="13" s="1"/>
  <c r="K34" i="13"/>
  <c r="L34" i="13" s="1"/>
  <c r="K30" i="13"/>
  <c r="L30" i="13" s="1"/>
  <c r="K36" i="13"/>
  <c r="L36" i="13" s="1"/>
  <c r="K31" i="13"/>
  <c r="L31" i="13" s="1"/>
  <c r="K33" i="13"/>
  <c r="L33" i="13" s="1"/>
  <c r="K45" i="13"/>
  <c r="L45" i="13" s="1"/>
  <c r="K43" i="13"/>
  <c r="L43" i="13" s="1"/>
  <c r="K135" i="12"/>
  <c r="L135" i="12" s="1"/>
  <c r="K134" i="12"/>
  <c r="L134" i="12" s="1"/>
  <c r="E74" i="13"/>
  <c r="F74" i="13" s="1"/>
  <c r="E72" i="13"/>
  <c r="F72" i="13" s="1"/>
  <c r="E70" i="13"/>
  <c r="F70" i="13" s="1"/>
  <c r="E68" i="13"/>
  <c r="F68" i="13" s="1"/>
  <c r="E60" i="13"/>
  <c r="F60" i="13" s="1"/>
  <c r="E66" i="13"/>
  <c r="F66" i="13" s="1"/>
  <c r="E62" i="13"/>
  <c r="F62" i="13" s="1"/>
  <c r="E80" i="13"/>
  <c r="F80" i="13" s="1"/>
  <c r="E105" i="13"/>
  <c r="F105" i="13" s="1"/>
  <c r="E106" i="13"/>
  <c r="F106" i="13" s="1"/>
  <c r="E128" i="13"/>
  <c r="F128" i="13" s="1"/>
  <c r="E110" i="13"/>
  <c r="F110" i="13" s="1"/>
  <c r="E114" i="13"/>
  <c r="F114" i="13" s="1"/>
  <c r="E115" i="13"/>
  <c r="F115" i="13" s="1"/>
  <c r="E111" i="13"/>
  <c r="F111" i="13" s="1"/>
  <c r="E98" i="13"/>
  <c r="F98" i="13" s="1"/>
  <c r="E88" i="13"/>
  <c r="F88" i="13" s="1"/>
  <c r="E97" i="13"/>
  <c r="F97" i="13" s="1"/>
  <c r="E117" i="13"/>
  <c r="F117" i="13" s="1"/>
  <c r="E130" i="13"/>
  <c r="F130" i="13" s="1"/>
  <c r="S104" i="12"/>
  <c r="R83" i="10"/>
  <c r="S83" i="10" s="1"/>
  <c r="R77" i="10"/>
  <c r="S77" i="10" s="1"/>
  <c r="R86" i="10"/>
  <c r="S86" i="10" s="1"/>
  <c r="R18" i="10"/>
  <c r="S18" i="10" s="1"/>
  <c r="R68" i="10"/>
  <c r="S68" i="10" s="1"/>
  <c r="T53" i="10" s="1"/>
  <c r="U53" i="10" s="1"/>
  <c r="R26" i="10"/>
  <c r="S26" i="10" s="1"/>
  <c r="R68" i="12"/>
  <c r="S68" i="12" s="1"/>
  <c r="R17" i="10"/>
  <c r="S17" i="10" s="1"/>
  <c r="R113" i="9"/>
  <c r="S113" i="9" s="1"/>
  <c r="O14" i="12"/>
  <c r="R126" i="9"/>
  <c r="S126" i="9" s="1"/>
  <c r="R89" i="9"/>
  <c r="S89" i="9" s="1"/>
  <c r="R100" i="9"/>
  <c r="S100" i="9" s="1"/>
  <c r="R86" i="9"/>
  <c r="S86" i="9" s="1"/>
  <c r="R114" i="9"/>
  <c r="S114" i="9" s="1"/>
  <c r="T114" i="9" s="1"/>
  <c r="U114" i="9" s="1"/>
  <c r="R55" i="13"/>
  <c r="S55" i="13" s="1"/>
  <c r="R105" i="13"/>
  <c r="R79" i="13"/>
  <c r="S79" i="13" s="1"/>
  <c r="R88" i="13"/>
  <c r="S88" i="13" s="1"/>
  <c r="R63" i="13"/>
  <c r="S63" i="13" s="1"/>
  <c r="R87" i="13"/>
  <c r="S87" i="13" s="1"/>
  <c r="R99" i="13"/>
  <c r="S99" i="13" s="1"/>
  <c r="R23" i="13"/>
  <c r="S23" i="13" s="1"/>
  <c r="T23" i="13" s="1"/>
  <c r="U23" i="13" s="1"/>
  <c r="R22" i="13"/>
  <c r="R26" i="13"/>
  <c r="S26" i="13" s="1"/>
  <c r="T26" i="13" s="1"/>
  <c r="U26" i="13" s="1"/>
  <c r="R30" i="13"/>
  <c r="S30" i="13" s="1"/>
  <c r="T30" i="13" s="1"/>
  <c r="U30" i="13" s="1"/>
  <c r="R64" i="13"/>
  <c r="R103" i="13"/>
  <c r="S103" i="13" s="1"/>
  <c r="R136" i="13"/>
  <c r="R84" i="10"/>
  <c r="S84" i="10" s="1"/>
  <c r="T84" i="10" s="1"/>
  <c r="U84" i="10" s="1"/>
  <c r="R48" i="10"/>
  <c r="S48" i="10" s="1"/>
  <c r="T27" i="10" s="1"/>
  <c r="U27" i="10" s="1"/>
  <c r="R129" i="12"/>
  <c r="S129" i="12" s="1"/>
  <c r="R76" i="12"/>
  <c r="S76" i="12" s="1"/>
  <c r="R33" i="12"/>
  <c r="S33" i="12" s="1"/>
  <c r="R45" i="12"/>
  <c r="R51" i="12"/>
  <c r="R53" i="12"/>
  <c r="R39" i="13"/>
  <c r="R50" i="13"/>
  <c r="R54" i="13"/>
  <c r="R98" i="13"/>
  <c r="R34" i="13"/>
  <c r="R100" i="13"/>
  <c r="R102" i="13"/>
  <c r="R108" i="13"/>
  <c r="R46" i="13"/>
  <c r="R62" i="13"/>
  <c r="R94" i="13"/>
  <c r="R48" i="13"/>
  <c r="R78" i="13"/>
  <c r="R80" i="13"/>
  <c r="R92" i="13"/>
  <c r="R106" i="13"/>
  <c r="R110" i="13"/>
  <c r="R112" i="13"/>
  <c r="R126" i="13"/>
  <c r="O56" i="12"/>
  <c r="O111" i="12"/>
  <c r="O69" i="12"/>
  <c r="O126" i="12"/>
  <c r="S53" i="12"/>
  <c r="J44" i="12"/>
  <c r="O131" i="7"/>
  <c r="O99" i="7"/>
  <c r="O75" i="7"/>
  <c r="O43" i="7"/>
  <c r="O134" i="7"/>
  <c r="O102" i="7"/>
  <c r="O70" i="7"/>
  <c r="O38" i="7"/>
  <c r="O74" i="7"/>
  <c r="O79" i="7"/>
  <c r="Q80" i="12"/>
  <c r="R90" i="12" s="1"/>
  <c r="S90" i="12" s="1"/>
  <c r="Q99" i="12"/>
  <c r="R109" i="12" s="1"/>
  <c r="S109" i="12" s="1"/>
  <c r="H51" i="12"/>
  <c r="J51" i="12" s="1"/>
  <c r="P83" i="12"/>
  <c r="S83" i="12" s="1"/>
  <c r="P64" i="12"/>
  <c r="S64" i="12" s="1"/>
  <c r="Q109" i="12"/>
  <c r="R119" i="12" s="1"/>
  <c r="S119" i="12" s="1"/>
  <c r="P114" i="12"/>
  <c r="S114" i="12" s="1"/>
  <c r="P126" i="12"/>
  <c r="S126" i="12" s="1"/>
  <c r="P134" i="12"/>
  <c r="S134" i="12" s="1"/>
  <c r="P49" i="12"/>
  <c r="S49" i="12" s="1"/>
  <c r="P57" i="12"/>
  <c r="S57" i="12" s="1"/>
  <c r="P81" i="12"/>
  <c r="P91" i="12"/>
  <c r="P51" i="12"/>
  <c r="S51" i="12" s="1"/>
  <c r="Q59" i="12"/>
  <c r="R69" i="12" s="1"/>
  <c r="S69" i="12" s="1"/>
  <c r="Q71" i="12"/>
  <c r="R81" i="12" s="1"/>
  <c r="Q91" i="12"/>
  <c r="R101" i="12" s="1"/>
  <c r="S101" i="12" s="1"/>
  <c r="Q128" i="12"/>
  <c r="Q121" i="12"/>
  <c r="R131" i="12" s="1"/>
  <c r="S131" i="12" s="1"/>
  <c r="Q118" i="12"/>
  <c r="R128" i="12" s="1"/>
  <c r="Q113" i="12"/>
  <c r="R123" i="12" s="1"/>
  <c r="S123" i="12" s="1"/>
  <c r="P106" i="12"/>
  <c r="S106" i="12" s="1"/>
  <c r="Q88" i="12"/>
  <c r="R98" i="12" s="1"/>
  <c r="S98" i="12" s="1"/>
  <c r="Q85" i="12"/>
  <c r="R95" i="12" s="1"/>
  <c r="S95" i="12" s="1"/>
  <c r="P80" i="12"/>
  <c r="H74" i="12"/>
  <c r="J74" i="12" s="1"/>
  <c r="H70" i="12"/>
  <c r="J70" i="12" s="1"/>
  <c r="P66" i="12"/>
  <c r="Q61" i="12"/>
  <c r="R71" i="12" s="1"/>
  <c r="S71" i="12" s="1"/>
  <c r="P48" i="12"/>
  <c r="S48" i="12" s="1"/>
  <c r="S106" i="13"/>
  <c r="S96" i="13"/>
  <c r="S94" i="13"/>
  <c r="S68" i="13"/>
  <c r="S18" i="13"/>
  <c r="T18" i="13" s="1"/>
  <c r="U18" i="13" s="1"/>
  <c r="D16" i="13"/>
  <c r="O123" i="7"/>
  <c r="O91" i="7"/>
  <c r="O67" i="7"/>
  <c r="O35" i="7"/>
  <c r="O126" i="7"/>
  <c r="O94" i="7"/>
  <c r="O62" i="7"/>
  <c r="O30" i="7"/>
  <c r="O106" i="7"/>
  <c r="Q83" i="12"/>
  <c r="R93" i="12" s="1"/>
  <c r="S93" i="12" s="1"/>
  <c r="P111" i="12"/>
  <c r="S111" i="12" s="1"/>
  <c r="P124" i="12"/>
  <c r="S124" i="12" s="1"/>
  <c r="Q134" i="12"/>
  <c r="P118" i="12"/>
  <c r="S118" i="12" s="1"/>
  <c r="P128" i="12"/>
  <c r="P136" i="12"/>
  <c r="H49" i="12"/>
  <c r="J49" i="12" s="1"/>
  <c r="P59" i="12"/>
  <c r="S59" i="12" s="1"/>
  <c r="P67" i="12"/>
  <c r="S67" i="12" s="1"/>
  <c r="P75" i="12"/>
  <c r="S75" i="12" s="1"/>
  <c r="P85" i="12"/>
  <c r="S85" i="12" s="1"/>
  <c r="P39" i="12"/>
  <c r="S39" i="12" s="1"/>
  <c r="Q114" i="12"/>
  <c r="R124" i="12" s="1"/>
  <c r="P113" i="12"/>
  <c r="S113" i="12" s="1"/>
  <c r="H102" i="12"/>
  <c r="J102" i="12" s="1"/>
  <c r="Q81" i="12"/>
  <c r="R91" i="12" s="1"/>
  <c r="Q77" i="12"/>
  <c r="R87" i="12" s="1"/>
  <c r="S87" i="12" s="1"/>
  <c r="Q74" i="12"/>
  <c r="R84" i="12" s="1"/>
  <c r="S84" i="12" s="1"/>
  <c r="Q62" i="12"/>
  <c r="R72" i="12" s="1"/>
  <c r="S72" i="12" s="1"/>
  <c r="S126" i="13"/>
  <c r="T122" i="13" s="1"/>
  <c r="U122" i="13" s="1"/>
  <c r="S110" i="13"/>
  <c r="S102" i="13"/>
  <c r="S100" i="13"/>
  <c r="S92" i="13"/>
  <c r="S78" i="13"/>
  <c r="S70" i="13"/>
  <c r="S62" i="13"/>
  <c r="S52" i="13"/>
  <c r="S50" i="13"/>
  <c r="S45" i="12"/>
  <c r="S108" i="13"/>
  <c r="S98" i="13"/>
  <c r="S64" i="13"/>
  <c r="S54" i="13"/>
  <c r="S34" i="13"/>
  <c r="S22" i="13"/>
  <c r="T22" i="13" s="1"/>
  <c r="U22" i="13" s="1"/>
  <c r="J111" i="7"/>
  <c r="S136" i="13"/>
  <c r="T136" i="13" s="1"/>
  <c r="U136" i="13" s="1"/>
  <c r="S135" i="13"/>
  <c r="T135" i="13" s="1"/>
  <c r="U135" i="13" s="1"/>
  <c r="S134" i="13"/>
  <c r="T130" i="13" s="1"/>
  <c r="U130" i="13" s="1"/>
  <c r="S119" i="13"/>
  <c r="S112" i="13"/>
  <c r="S105" i="13"/>
  <c r="S85" i="13"/>
  <c r="S80" i="13"/>
  <c r="S77" i="13"/>
  <c r="S66" i="13"/>
  <c r="S48" i="13"/>
  <c r="S46" i="13"/>
  <c r="J41" i="7"/>
  <c r="P128" i="13"/>
  <c r="S128" i="13" s="1"/>
  <c r="Q127" i="13"/>
  <c r="P53" i="13"/>
  <c r="S53" i="13" s="1"/>
  <c r="Q133" i="7"/>
  <c r="Q113" i="7"/>
  <c r="P106" i="7"/>
  <c r="P102" i="7"/>
  <c r="H101" i="7"/>
  <c r="J101" i="7" s="1"/>
  <c r="D97" i="7"/>
  <c r="H28" i="7"/>
  <c r="J28" i="7" s="1"/>
  <c r="H20" i="7"/>
  <c r="J20" i="7" s="1"/>
  <c r="Q95" i="13"/>
  <c r="R114" i="13" s="1"/>
  <c r="S114" i="13" s="1"/>
  <c r="P82" i="13"/>
  <c r="S82" i="13" s="1"/>
  <c r="D59" i="13"/>
  <c r="P39" i="13"/>
  <c r="S39" i="13" s="1"/>
  <c r="Q97" i="7"/>
  <c r="T114" i="13" l="1"/>
  <c r="U114" i="13" s="1"/>
  <c r="T113" i="13"/>
  <c r="U113" i="13" s="1"/>
  <c r="T66" i="13"/>
  <c r="U66" i="13" s="1"/>
  <c r="T65" i="13"/>
  <c r="U65" i="13" s="1"/>
  <c r="T69" i="13"/>
  <c r="U69" i="13" s="1"/>
  <c r="T70" i="13"/>
  <c r="U70" i="13" s="1"/>
  <c r="T102" i="13"/>
  <c r="U102" i="13" s="1"/>
  <c r="T101" i="13"/>
  <c r="U101" i="13" s="1"/>
  <c r="T94" i="13"/>
  <c r="U94" i="13" s="1"/>
  <c r="T93" i="13"/>
  <c r="U93" i="13" s="1"/>
  <c r="S91" i="12"/>
  <c r="R15" i="7"/>
  <c r="S15" i="7" s="1"/>
  <c r="R90" i="7"/>
  <c r="S90" i="7" s="1"/>
  <c r="R107" i="7"/>
  <c r="S107" i="7" s="1"/>
  <c r="R115" i="7"/>
  <c r="S115" i="7" s="1"/>
  <c r="R127" i="7"/>
  <c r="S127" i="7" s="1"/>
  <c r="R109" i="7"/>
  <c r="S109" i="7" s="1"/>
  <c r="R117" i="7"/>
  <c r="S117" i="7" s="1"/>
  <c r="R125" i="7"/>
  <c r="S125" i="7" s="1"/>
  <c r="R133" i="7"/>
  <c r="S133" i="7" s="1"/>
  <c r="R112" i="7"/>
  <c r="S112" i="7" s="1"/>
  <c r="R116" i="7"/>
  <c r="S116" i="7" s="1"/>
  <c r="R124" i="7"/>
  <c r="S124" i="7" s="1"/>
  <c r="R91" i="7"/>
  <c r="S91" i="7" s="1"/>
  <c r="R92" i="7"/>
  <c r="S92" i="7" s="1"/>
  <c r="R85" i="7"/>
  <c r="S85" i="7" s="1"/>
  <c r="R19" i="7"/>
  <c r="S19" i="7" s="1"/>
  <c r="R31" i="7"/>
  <c r="S31" i="7" s="1"/>
  <c r="R43" i="7"/>
  <c r="S43" i="7" s="1"/>
  <c r="R51" i="7"/>
  <c r="S51" i="7" s="1"/>
  <c r="R59" i="7"/>
  <c r="S59" i="7" s="1"/>
  <c r="R65" i="7"/>
  <c r="S65" i="7" s="1"/>
  <c r="R16" i="7"/>
  <c r="S16" i="7" s="1"/>
  <c r="R34" i="7"/>
  <c r="S34" i="7" s="1"/>
  <c r="R46" i="7"/>
  <c r="S46" i="7" s="1"/>
  <c r="R72" i="7"/>
  <c r="S72" i="7" s="1"/>
  <c r="R89" i="7"/>
  <c r="S89" i="7" s="1"/>
  <c r="R61" i="7"/>
  <c r="S61" i="7" s="1"/>
  <c r="R86" i="7"/>
  <c r="S86" i="7" s="1"/>
  <c r="R102" i="7"/>
  <c r="R118" i="7"/>
  <c r="S118" i="7" s="1"/>
  <c r="R126" i="7"/>
  <c r="S126" i="7" s="1"/>
  <c r="R101" i="7"/>
  <c r="S101" i="7" s="1"/>
  <c r="R77" i="7"/>
  <c r="S77" i="7" s="1"/>
  <c r="R71" i="7"/>
  <c r="S71" i="7" s="1"/>
  <c r="R21" i="7"/>
  <c r="S21" i="7" s="1"/>
  <c r="R37" i="7"/>
  <c r="S37" i="7" s="1"/>
  <c r="R45" i="7"/>
  <c r="S45" i="7" s="1"/>
  <c r="R20" i="7"/>
  <c r="S20" i="7" s="1"/>
  <c r="R24" i="7"/>
  <c r="S24" i="7" s="1"/>
  <c r="R28" i="7"/>
  <c r="S28" i="7" s="1"/>
  <c r="R36" i="7"/>
  <c r="S36" i="7" s="1"/>
  <c r="R40" i="7"/>
  <c r="S40" i="7" s="1"/>
  <c r="R52" i="7"/>
  <c r="S52" i="7" s="1"/>
  <c r="R56" i="7"/>
  <c r="S56" i="7" s="1"/>
  <c r="R62" i="7"/>
  <c r="S62" i="7" s="1"/>
  <c r="R68" i="7"/>
  <c r="S68" i="7" s="1"/>
  <c r="R74" i="7"/>
  <c r="S74" i="7" s="1"/>
  <c r="R105" i="7"/>
  <c r="S105" i="7" s="1"/>
  <c r="R95" i="7"/>
  <c r="S95" i="7" s="1"/>
  <c r="R96" i="7"/>
  <c r="S96" i="7" s="1"/>
  <c r="R81" i="7"/>
  <c r="S81" i="7" s="1"/>
  <c r="R82" i="7"/>
  <c r="S82" i="7" s="1"/>
  <c r="R98" i="7"/>
  <c r="S98" i="7" s="1"/>
  <c r="R111" i="7"/>
  <c r="S111" i="7" s="1"/>
  <c r="R119" i="7"/>
  <c r="S119" i="7" s="1"/>
  <c r="R135" i="7"/>
  <c r="S135" i="7" s="1"/>
  <c r="T135" i="7" s="1"/>
  <c r="U135" i="7" s="1"/>
  <c r="R113" i="7"/>
  <c r="S113" i="7" s="1"/>
  <c r="R121" i="7"/>
  <c r="S121" i="7" s="1"/>
  <c r="R129" i="7"/>
  <c r="S129" i="7" s="1"/>
  <c r="R108" i="7"/>
  <c r="S108" i="7" s="1"/>
  <c r="R114" i="7"/>
  <c r="S114" i="7" s="1"/>
  <c r="R120" i="7"/>
  <c r="S120" i="7" s="1"/>
  <c r="R128" i="7"/>
  <c r="S128" i="7" s="1"/>
  <c r="R93" i="7"/>
  <c r="S93" i="7" s="1"/>
  <c r="R83" i="7"/>
  <c r="S83" i="7" s="1"/>
  <c r="R84" i="7"/>
  <c r="S84" i="7" s="1"/>
  <c r="R23" i="7"/>
  <c r="S23" i="7" s="1"/>
  <c r="R39" i="7"/>
  <c r="S39" i="7" s="1"/>
  <c r="R47" i="7"/>
  <c r="S47" i="7" s="1"/>
  <c r="R55" i="7"/>
  <c r="S55" i="7" s="1"/>
  <c r="R63" i="7"/>
  <c r="S63" i="7" s="1"/>
  <c r="R14" i="7"/>
  <c r="R53" i="7"/>
  <c r="S53" i="7" s="1"/>
  <c r="R69" i="7"/>
  <c r="S69" i="7" s="1"/>
  <c r="R30" i="7"/>
  <c r="S30" i="7" s="1"/>
  <c r="R42" i="7"/>
  <c r="S42" i="7" s="1"/>
  <c r="R48" i="7"/>
  <c r="S48" i="7" s="1"/>
  <c r="R70" i="7"/>
  <c r="S70" i="7" s="1"/>
  <c r="R87" i="7"/>
  <c r="S87" i="7" s="1"/>
  <c r="R88" i="7"/>
  <c r="S88" i="7" s="1"/>
  <c r="R134" i="7"/>
  <c r="S134" i="7" s="1"/>
  <c r="T134" i="7" s="1"/>
  <c r="U134" i="7" s="1"/>
  <c r="R25" i="7"/>
  <c r="S25" i="7" s="1"/>
  <c r="R132" i="7"/>
  <c r="S132" i="7" s="1"/>
  <c r="R49" i="7"/>
  <c r="S49" i="7" s="1"/>
  <c r="R78" i="7"/>
  <c r="S78" i="7" s="1"/>
  <c r="R94" i="7"/>
  <c r="S94" i="7" s="1"/>
  <c r="R106" i="7"/>
  <c r="R110" i="7"/>
  <c r="S110" i="7" s="1"/>
  <c r="R122" i="7"/>
  <c r="S122" i="7" s="1"/>
  <c r="R136" i="7"/>
  <c r="S136" i="7" s="1"/>
  <c r="T136" i="7" s="1"/>
  <c r="U136" i="7" s="1"/>
  <c r="R99" i="7"/>
  <c r="S99" i="7" s="1"/>
  <c r="R100" i="7"/>
  <c r="S100" i="7" s="1"/>
  <c r="R75" i="7"/>
  <c r="S75" i="7" s="1"/>
  <c r="R76" i="7"/>
  <c r="S76" i="7" s="1"/>
  <c r="R67" i="7"/>
  <c r="S67" i="7" s="1"/>
  <c r="R17" i="7"/>
  <c r="S17" i="7" s="1"/>
  <c r="R29" i="7"/>
  <c r="S29" i="7" s="1"/>
  <c r="R41" i="7"/>
  <c r="S41" i="7" s="1"/>
  <c r="R22" i="7"/>
  <c r="S22" i="7" s="1"/>
  <c r="R26" i="7"/>
  <c r="S26" i="7" s="1"/>
  <c r="R32" i="7"/>
  <c r="S32" i="7" s="1"/>
  <c r="R38" i="7"/>
  <c r="S38" i="7" s="1"/>
  <c r="R44" i="7"/>
  <c r="S44" i="7" s="1"/>
  <c r="R50" i="7"/>
  <c r="S50" i="7" s="1"/>
  <c r="R54" i="7"/>
  <c r="S54" i="7" s="1"/>
  <c r="R58" i="7"/>
  <c r="S58" i="7" s="1"/>
  <c r="R66" i="7"/>
  <c r="S66" i="7" s="1"/>
  <c r="R104" i="7"/>
  <c r="S104" i="7" s="1"/>
  <c r="R97" i="7"/>
  <c r="S97" i="7" s="1"/>
  <c r="R79" i="7"/>
  <c r="S79" i="7" s="1"/>
  <c r="R80" i="7"/>
  <c r="S80" i="7" s="1"/>
  <c r="R60" i="7"/>
  <c r="S60" i="7" s="1"/>
  <c r="R123" i="7"/>
  <c r="S123" i="7" s="1"/>
  <c r="R103" i="7"/>
  <c r="S103" i="7" s="1"/>
  <c r="R27" i="7"/>
  <c r="S27" i="7" s="1"/>
  <c r="R64" i="7"/>
  <c r="S64" i="7" s="1"/>
  <c r="R57" i="7"/>
  <c r="S57" i="7" s="1"/>
  <c r="R18" i="7"/>
  <c r="S18" i="7" s="1"/>
  <c r="R33" i="7"/>
  <c r="S33" i="7" s="1"/>
  <c r="R73" i="7"/>
  <c r="S73" i="7" s="1"/>
  <c r="R130" i="7"/>
  <c r="S130" i="7" s="1"/>
  <c r="T130" i="7" s="1"/>
  <c r="U130" i="7" s="1"/>
  <c r="R35" i="7"/>
  <c r="S35" i="7" s="1"/>
  <c r="R131" i="7"/>
  <c r="S131" i="7" s="1"/>
  <c r="T131" i="7" s="1"/>
  <c r="U131" i="7" s="1"/>
  <c r="R66" i="12"/>
  <c r="R65" i="12"/>
  <c r="S65" i="12" s="1"/>
  <c r="T99" i="13"/>
  <c r="U99" i="13" s="1"/>
  <c r="T79" i="13"/>
  <c r="U79" i="13" s="1"/>
  <c r="T19" i="9"/>
  <c r="U19" i="9" s="1"/>
  <c r="T25" i="9"/>
  <c r="U25" i="9" s="1"/>
  <c r="T33" i="9"/>
  <c r="U33" i="9" s="1"/>
  <c r="T14" i="9"/>
  <c r="T85" i="9"/>
  <c r="U85" i="9" s="1"/>
  <c r="T84" i="9"/>
  <c r="U84" i="9" s="1"/>
  <c r="T37" i="9"/>
  <c r="U37" i="9" s="1"/>
  <c r="T66" i="9"/>
  <c r="U66" i="9" s="1"/>
  <c r="T43" i="9"/>
  <c r="U43" i="9" s="1"/>
  <c r="T45" i="9"/>
  <c r="U45" i="9" s="1"/>
  <c r="T52" i="9"/>
  <c r="U52" i="9" s="1"/>
  <c r="T68" i="9"/>
  <c r="U68" i="9" s="1"/>
  <c r="T48" i="9"/>
  <c r="U48" i="9" s="1"/>
  <c r="T47" i="9"/>
  <c r="U47" i="9" s="1"/>
  <c r="T56" i="9"/>
  <c r="U56" i="9" s="1"/>
  <c r="T55" i="9"/>
  <c r="U55" i="9" s="1"/>
  <c r="T69" i="9"/>
  <c r="U69" i="9" s="1"/>
  <c r="T44" i="9"/>
  <c r="U44" i="9" s="1"/>
  <c r="T51" i="9"/>
  <c r="U51" i="9" s="1"/>
  <c r="T64" i="9"/>
  <c r="U64" i="9" s="1"/>
  <c r="B1212" i="3" s="1"/>
  <c r="T50" i="9"/>
  <c r="U50" i="9" s="1"/>
  <c r="T63" i="9"/>
  <c r="U63" i="9" s="1"/>
  <c r="T58" i="9"/>
  <c r="U58" i="9" s="1"/>
  <c r="T39" i="9"/>
  <c r="U39" i="9" s="1"/>
  <c r="T40" i="9"/>
  <c r="U40" i="9" s="1"/>
  <c r="T23" i="9"/>
  <c r="U23" i="9" s="1"/>
  <c r="T21" i="9"/>
  <c r="U21" i="9" s="1"/>
  <c r="T32" i="9"/>
  <c r="U32" i="9" s="1"/>
  <c r="T18" i="9"/>
  <c r="U18" i="9" s="1"/>
  <c r="T28" i="9"/>
  <c r="U28" i="9" s="1"/>
  <c r="T30" i="9"/>
  <c r="U30" i="9" s="1"/>
  <c r="T26" i="9"/>
  <c r="U26" i="9" s="1"/>
  <c r="T15" i="9"/>
  <c r="U15" i="9" s="1"/>
  <c r="T82" i="9"/>
  <c r="U82" i="9" s="1"/>
  <c r="T72" i="9"/>
  <c r="U72" i="9" s="1"/>
  <c r="T80" i="9"/>
  <c r="U80" i="9" s="1"/>
  <c r="T78" i="9"/>
  <c r="U78" i="9" s="1"/>
  <c r="T75" i="9"/>
  <c r="U75" i="9" s="1"/>
  <c r="T20" i="9"/>
  <c r="U20" i="9" s="1"/>
  <c r="T24" i="9"/>
  <c r="U24" i="9" s="1"/>
  <c r="T17" i="9"/>
  <c r="U17" i="9" s="1"/>
  <c r="T86" i="9"/>
  <c r="U86" i="9" s="1"/>
  <c r="T83" i="9"/>
  <c r="U83" i="9" s="1"/>
  <c r="T41" i="9"/>
  <c r="U41" i="9" s="1"/>
  <c r="T49" i="9"/>
  <c r="U49" i="9" s="1"/>
  <c r="T70" i="9"/>
  <c r="U70" i="9" s="1"/>
  <c r="T62" i="9"/>
  <c r="U62" i="9" s="1"/>
  <c r="T29" i="9"/>
  <c r="U29" i="9" s="1"/>
  <c r="T79" i="9"/>
  <c r="U79" i="9" s="1"/>
  <c r="T65" i="9"/>
  <c r="U65" i="9" s="1"/>
  <c r="T54" i="9"/>
  <c r="U54" i="9" s="1"/>
  <c r="T67" i="9"/>
  <c r="U67" i="9" s="1"/>
  <c r="T59" i="9"/>
  <c r="U59" i="9" s="1"/>
  <c r="T27" i="9"/>
  <c r="U27" i="9" s="1"/>
  <c r="T34" i="9"/>
  <c r="U34" i="9" s="1"/>
  <c r="T81" i="9"/>
  <c r="U81" i="9" s="1"/>
  <c r="T77" i="9"/>
  <c r="U77" i="9" s="1"/>
  <c r="T60" i="9"/>
  <c r="U60" i="9" s="1"/>
  <c r="T53" i="9"/>
  <c r="U53" i="9" s="1"/>
  <c r="T57" i="9"/>
  <c r="U57" i="9" s="1"/>
  <c r="T38" i="9"/>
  <c r="U38" i="9" s="1"/>
  <c r="T31" i="9"/>
  <c r="U31" i="9" s="1"/>
  <c r="T16" i="9"/>
  <c r="U16" i="9" s="1"/>
  <c r="T76" i="9"/>
  <c r="U76" i="9" s="1"/>
  <c r="T42" i="9"/>
  <c r="U42" i="9" s="1"/>
  <c r="T46" i="9"/>
  <c r="U46" i="9" s="1"/>
  <c r="T71" i="9"/>
  <c r="U71" i="9" s="1"/>
  <c r="T61" i="9"/>
  <c r="U61" i="9" s="1"/>
  <c r="T35" i="9"/>
  <c r="U35" i="9" s="1"/>
  <c r="T36" i="9"/>
  <c r="U36" i="9" s="1"/>
  <c r="T73" i="9"/>
  <c r="U73" i="9" s="1"/>
  <c r="T74" i="9"/>
  <c r="U74" i="9" s="1"/>
  <c r="G899" i="1" s="1"/>
  <c r="I901" i="1" s="1"/>
  <c r="K901" i="1" s="1"/>
  <c r="T22" i="9"/>
  <c r="U22" i="9" s="1"/>
  <c r="R15" i="12"/>
  <c r="S15" i="12" s="1"/>
  <c r="R22" i="12"/>
  <c r="S22" i="12" s="1"/>
  <c r="T22" i="12" s="1"/>
  <c r="U22" i="12" s="1"/>
  <c r="R14" i="12"/>
  <c r="R20" i="12"/>
  <c r="S20" i="12" s="1"/>
  <c r="T20" i="12" s="1"/>
  <c r="U20" i="12" s="1"/>
  <c r="R24" i="12"/>
  <c r="S24" i="12" s="1"/>
  <c r="R25" i="12"/>
  <c r="S25" i="12" s="1"/>
  <c r="R18" i="12"/>
  <c r="S18" i="12" s="1"/>
  <c r="T18" i="12" s="1"/>
  <c r="U18" i="12" s="1"/>
  <c r="R23" i="12"/>
  <c r="S23" i="12" s="1"/>
  <c r="T23" i="12" s="1"/>
  <c r="U23" i="12" s="1"/>
  <c r="R21" i="12"/>
  <c r="S21" i="12" s="1"/>
  <c r="T21" i="12" s="1"/>
  <c r="U21" i="12" s="1"/>
  <c r="R17" i="12"/>
  <c r="S17" i="12" s="1"/>
  <c r="T17" i="12" s="1"/>
  <c r="U17" i="12" s="1"/>
  <c r="R16" i="12"/>
  <c r="S16" i="12" s="1"/>
  <c r="T16" i="12" s="1"/>
  <c r="U16" i="12" s="1"/>
  <c r="R19" i="12"/>
  <c r="S19" i="12" s="1"/>
  <c r="T19" i="12" s="1"/>
  <c r="U19" i="12" s="1"/>
  <c r="T18" i="10"/>
  <c r="U18" i="10" s="1"/>
  <c r="T121" i="13"/>
  <c r="U121" i="13" s="1"/>
  <c r="T132" i="13"/>
  <c r="U132" i="13" s="1"/>
  <c r="T54" i="10"/>
  <c r="U54" i="10" s="1"/>
  <c r="T107" i="10"/>
  <c r="U107" i="10" s="1"/>
  <c r="T42" i="10"/>
  <c r="U42" i="10" s="1"/>
  <c r="T87" i="10"/>
  <c r="U87" i="10" s="1"/>
  <c r="T94" i="10"/>
  <c r="U94" i="10" s="1"/>
  <c r="T102" i="10"/>
  <c r="U102" i="10" s="1"/>
  <c r="T36" i="10"/>
  <c r="U36" i="10" s="1"/>
  <c r="T88" i="10"/>
  <c r="U88" i="10" s="1"/>
  <c r="T50" i="10"/>
  <c r="U50" i="10" s="1"/>
  <c r="T40" i="10"/>
  <c r="U40" i="10" s="1"/>
  <c r="K101" i="7"/>
  <c r="L101" i="7" s="1"/>
  <c r="K67" i="7"/>
  <c r="L67" i="7" s="1"/>
  <c r="K65" i="7"/>
  <c r="L65" i="7" s="1"/>
  <c r="K62" i="7"/>
  <c r="L62" i="7" s="1"/>
  <c r="K59" i="7"/>
  <c r="L59" i="7" s="1"/>
  <c r="K55" i="7"/>
  <c r="L55" i="7" s="1"/>
  <c r="K53" i="7"/>
  <c r="L53" i="7" s="1"/>
  <c r="K44" i="7"/>
  <c r="L44" i="7" s="1"/>
  <c r="K48" i="7"/>
  <c r="L48" i="7" s="1"/>
  <c r="K52" i="7"/>
  <c r="L52" i="7" s="1"/>
  <c r="K60" i="7"/>
  <c r="L60" i="7" s="1"/>
  <c r="K43" i="7"/>
  <c r="L43" i="7" s="1"/>
  <c r="K45" i="7"/>
  <c r="L45" i="7" s="1"/>
  <c r="K97" i="7"/>
  <c r="L97" i="7" s="1"/>
  <c r="K98" i="7"/>
  <c r="L98" i="7" s="1"/>
  <c r="K99" i="7"/>
  <c r="L99" i="7" s="1"/>
  <c r="K88" i="7"/>
  <c r="L88" i="7" s="1"/>
  <c r="K92" i="7"/>
  <c r="L92" i="7" s="1"/>
  <c r="K91" i="7"/>
  <c r="L91" i="7" s="1"/>
  <c r="K89" i="7"/>
  <c r="L89" i="7" s="1"/>
  <c r="K95" i="7"/>
  <c r="L95" i="7" s="1"/>
  <c r="K77" i="7"/>
  <c r="L77" i="7" s="1"/>
  <c r="K72" i="7"/>
  <c r="L72" i="7" s="1"/>
  <c r="K73" i="7"/>
  <c r="L73" i="7" s="1"/>
  <c r="K71" i="7"/>
  <c r="L71" i="7" s="1"/>
  <c r="K70" i="7"/>
  <c r="L70" i="7" s="1"/>
  <c r="K78" i="7"/>
  <c r="L78" i="7" s="1"/>
  <c r="K76" i="7"/>
  <c r="L76" i="7" s="1"/>
  <c r="K84" i="7"/>
  <c r="L84" i="7" s="1"/>
  <c r="K66" i="7"/>
  <c r="L66" i="7" s="1"/>
  <c r="K47" i="7"/>
  <c r="L47" i="7" s="1"/>
  <c r="K49" i="7"/>
  <c r="L49" i="7" s="1"/>
  <c r="K96" i="7"/>
  <c r="L96" i="7" s="1"/>
  <c r="K90" i="7"/>
  <c r="L90" i="7" s="1"/>
  <c r="K87" i="7"/>
  <c r="L87" i="7" s="1"/>
  <c r="K80" i="7"/>
  <c r="L80" i="7" s="1"/>
  <c r="K69" i="7"/>
  <c r="L69" i="7" s="1"/>
  <c r="K79" i="7"/>
  <c r="L79" i="7" s="1"/>
  <c r="K83" i="7"/>
  <c r="L83" i="7" s="1"/>
  <c r="K64" i="7"/>
  <c r="L64" i="7" s="1"/>
  <c r="D14" i="4" s="1"/>
  <c r="F14" i="4" s="1"/>
  <c r="K68" i="7"/>
  <c r="L68" i="7" s="1"/>
  <c r="K61" i="7"/>
  <c r="L61" i="7" s="1"/>
  <c r="K58" i="7"/>
  <c r="L58" i="7" s="1"/>
  <c r="K54" i="7"/>
  <c r="L54" i="7" s="1"/>
  <c r="K57" i="7"/>
  <c r="L57" i="7" s="1"/>
  <c r="K50" i="7"/>
  <c r="L50" i="7" s="1"/>
  <c r="K51" i="7"/>
  <c r="L51" i="7" s="1"/>
  <c r="K100" i="7"/>
  <c r="L100" i="7" s="1"/>
  <c r="K86" i="7"/>
  <c r="L86" i="7" s="1"/>
  <c r="K85" i="7"/>
  <c r="L85" i="7" s="1"/>
  <c r="K94" i="7"/>
  <c r="L94" i="7" s="1"/>
  <c r="K46" i="7"/>
  <c r="L46" i="7" s="1"/>
  <c r="K82" i="7"/>
  <c r="L82" i="7" s="1"/>
  <c r="K75" i="7"/>
  <c r="L75" i="7" s="1"/>
  <c r="K74" i="7"/>
  <c r="L74" i="7" s="1"/>
  <c r="K81" i="7"/>
  <c r="L81" i="7" s="1"/>
  <c r="K63" i="7"/>
  <c r="L63" i="7" s="1"/>
  <c r="K56" i="7"/>
  <c r="L56" i="7" s="1"/>
  <c r="K42" i="7"/>
  <c r="L42" i="7" s="1"/>
  <c r="K93" i="7"/>
  <c r="L93" i="7" s="1"/>
  <c r="K41" i="7"/>
  <c r="L41" i="7" s="1"/>
  <c r="K36" i="7"/>
  <c r="L36" i="7" s="1"/>
  <c r="K34" i="7"/>
  <c r="L34" i="7" s="1"/>
  <c r="K38" i="7"/>
  <c r="L38" i="7" s="1"/>
  <c r="K30" i="7"/>
  <c r="L30" i="7" s="1"/>
  <c r="K29" i="7"/>
  <c r="L29" i="7" s="1"/>
  <c r="K39" i="7"/>
  <c r="L39" i="7" s="1"/>
  <c r="K31" i="7"/>
  <c r="L31" i="7" s="1"/>
  <c r="K37" i="7"/>
  <c r="L37" i="7" s="1"/>
  <c r="K33" i="7"/>
  <c r="L33" i="7" s="1"/>
  <c r="K32" i="7"/>
  <c r="L32" i="7" s="1"/>
  <c r="K40" i="7"/>
  <c r="L40" i="7" s="1"/>
  <c r="K35" i="7"/>
  <c r="L35" i="7" s="1"/>
  <c r="T104" i="13"/>
  <c r="U104" i="13" s="1"/>
  <c r="T105" i="13"/>
  <c r="U105" i="13" s="1"/>
  <c r="T97" i="13"/>
  <c r="U97" i="13" s="1"/>
  <c r="T98" i="13"/>
  <c r="U98" i="13" s="1"/>
  <c r="T35" i="13"/>
  <c r="U35" i="13" s="1"/>
  <c r="T39" i="13"/>
  <c r="U39" i="13" s="1"/>
  <c r="T38" i="13"/>
  <c r="U38" i="13" s="1"/>
  <c r="T37" i="13"/>
  <c r="U37" i="13" s="1"/>
  <c r="T36" i="13"/>
  <c r="U36" i="13" s="1"/>
  <c r="K19" i="7"/>
  <c r="L19" i="7" s="1"/>
  <c r="K17" i="7"/>
  <c r="L17" i="7" s="1"/>
  <c r="K20" i="7"/>
  <c r="L20" i="7" s="1"/>
  <c r="K18" i="7"/>
  <c r="L18" i="7" s="1"/>
  <c r="K16" i="7"/>
  <c r="L16" i="7" s="1"/>
  <c r="K15" i="7"/>
  <c r="L15" i="7" s="1"/>
  <c r="S102" i="7"/>
  <c r="T53" i="13"/>
  <c r="U53" i="13" s="1"/>
  <c r="T72" i="13"/>
  <c r="U72" i="13" s="1"/>
  <c r="T77" i="13"/>
  <c r="U77" i="13" s="1"/>
  <c r="T76" i="13"/>
  <c r="U76" i="13" s="1"/>
  <c r="T71" i="13"/>
  <c r="U71" i="13" s="1"/>
  <c r="T75" i="13"/>
  <c r="U75" i="13" s="1"/>
  <c r="T74" i="13"/>
  <c r="U74" i="13" s="1"/>
  <c r="T73" i="13"/>
  <c r="U73" i="13" s="1"/>
  <c r="T112" i="13"/>
  <c r="U112" i="13" s="1"/>
  <c r="T111" i="13"/>
  <c r="U111" i="13" s="1"/>
  <c r="T33" i="13"/>
  <c r="U33" i="13" s="1"/>
  <c r="T34" i="13"/>
  <c r="U34" i="13" s="1"/>
  <c r="T107" i="13"/>
  <c r="U107" i="13" s="1"/>
  <c r="T108" i="13"/>
  <c r="U108" i="13" s="1"/>
  <c r="T50" i="13"/>
  <c r="U50" i="13" s="1"/>
  <c r="T49" i="13"/>
  <c r="U49" i="13" s="1"/>
  <c r="T78" i="13"/>
  <c r="U78" i="13" s="1"/>
  <c r="T110" i="13"/>
  <c r="U110" i="13" s="1"/>
  <c r="T109" i="13"/>
  <c r="U109" i="13" s="1"/>
  <c r="S128" i="12"/>
  <c r="E15" i="13"/>
  <c r="F15" i="13" s="1"/>
  <c r="E16" i="13"/>
  <c r="F16" i="13" s="1"/>
  <c r="T95" i="13"/>
  <c r="U95" i="13" s="1"/>
  <c r="T96" i="13"/>
  <c r="U96" i="13" s="1"/>
  <c r="S66" i="12"/>
  <c r="S81" i="12"/>
  <c r="R135" i="12"/>
  <c r="S135" i="12" s="1"/>
  <c r="R136" i="12"/>
  <c r="S136" i="12" s="1"/>
  <c r="T87" i="13"/>
  <c r="U87" i="13" s="1"/>
  <c r="T86" i="13"/>
  <c r="U86" i="13" s="1"/>
  <c r="T99" i="9"/>
  <c r="U99" i="9" s="1"/>
  <c r="T90" i="9"/>
  <c r="U90" i="9" s="1"/>
  <c r="T95" i="9"/>
  <c r="U95" i="9" s="1"/>
  <c r="T94" i="9"/>
  <c r="U94" i="9" s="1"/>
  <c r="T92" i="9"/>
  <c r="U92" i="9" s="1"/>
  <c r="T98" i="9"/>
  <c r="U98" i="9" s="1"/>
  <c r="T100" i="9"/>
  <c r="U100" i="9" s="1"/>
  <c r="T96" i="9"/>
  <c r="U96" i="9" s="1"/>
  <c r="T97" i="9"/>
  <c r="U97" i="9" s="1"/>
  <c r="T93" i="9"/>
  <c r="U93" i="9" s="1"/>
  <c r="T91" i="9"/>
  <c r="U91" i="9" s="1"/>
  <c r="T112" i="9"/>
  <c r="U112" i="9" s="1"/>
  <c r="T106" i="9"/>
  <c r="U106" i="9" s="1"/>
  <c r="T107" i="9"/>
  <c r="U107" i="9" s="1"/>
  <c r="T102" i="9"/>
  <c r="U102" i="9" s="1"/>
  <c r="T103" i="9"/>
  <c r="U103" i="9" s="1"/>
  <c r="T113" i="9"/>
  <c r="U113" i="9" s="1"/>
  <c r="T109" i="9"/>
  <c r="U109" i="9" s="1"/>
  <c r="T111" i="9"/>
  <c r="U111" i="9" s="1"/>
  <c r="T105" i="9"/>
  <c r="U105" i="9" s="1"/>
  <c r="T108" i="9"/>
  <c r="U108" i="9" s="1"/>
  <c r="T101" i="9"/>
  <c r="U101" i="9" s="1"/>
  <c r="T104" i="9"/>
  <c r="U104" i="9" s="1"/>
  <c r="T110" i="9"/>
  <c r="U110" i="9" s="1"/>
  <c r="T85" i="10"/>
  <c r="U85" i="10" s="1"/>
  <c r="T86" i="10"/>
  <c r="U86" i="10" s="1"/>
  <c r="T131" i="13"/>
  <c r="U131" i="13" s="1"/>
  <c r="T108" i="10"/>
  <c r="U108" i="10" s="1"/>
  <c r="T41" i="10"/>
  <c r="U41" i="10" s="1"/>
  <c r="T98" i="10"/>
  <c r="U98" i="10" s="1"/>
  <c r="T32" i="10"/>
  <c r="U32" i="10" s="1"/>
  <c r="T95" i="10"/>
  <c r="U95" i="10" s="1"/>
  <c r="T31" i="10"/>
  <c r="U31" i="10" s="1"/>
  <c r="K24" i="7"/>
  <c r="L24" i="7" s="1"/>
  <c r="K28" i="7"/>
  <c r="L28" i="7" s="1"/>
  <c r="K27" i="7"/>
  <c r="L27" i="7" s="1"/>
  <c r="K22" i="7"/>
  <c r="L22" i="7" s="1"/>
  <c r="K21" i="7"/>
  <c r="L21" i="7" s="1"/>
  <c r="K26" i="7"/>
  <c r="L26" i="7" s="1"/>
  <c r="K23" i="7"/>
  <c r="L23" i="7" s="1"/>
  <c r="K25" i="7"/>
  <c r="L25" i="7" s="1"/>
  <c r="T44" i="13"/>
  <c r="U44" i="13" s="1"/>
  <c r="T42" i="13"/>
  <c r="U42" i="13" s="1"/>
  <c r="T45" i="13"/>
  <c r="U45" i="13" s="1"/>
  <c r="T40" i="13"/>
  <c r="U40" i="13" s="1"/>
  <c r="T46" i="13"/>
  <c r="U46" i="13" s="1"/>
  <c r="T43" i="13"/>
  <c r="U43" i="13" s="1"/>
  <c r="T41" i="13"/>
  <c r="U41" i="13" s="1"/>
  <c r="T115" i="13"/>
  <c r="U115" i="13" s="1"/>
  <c r="T117" i="13"/>
  <c r="U117" i="13" s="1"/>
  <c r="T119" i="13"/>
  <c r="U119" i="13" s="1"/>
  <c r="T118" i="13"/>
  <c r="U118" i="13" s="1"/>
  <c r="T116" i="13"/>
  <c r="U116" i="13" s="1"/>
  <c r="K111" i="7"/>
  <c r="L111" i="7" s="1"/>
  <c r="K108" i="7"/>
  <c r="L108" i="7" s="1"/>
  <c r="K110" i="7"/>
  <c r="L110" i="7" s="1"/>
  <c r="K109" i="7"/>
  <c r="L109" i="7" s="1"/>
  <c r="K107" i="7"/>
  <c r="L107" i="7" s="1"/>
  <c r="K103" i="7"/>
  <c r="L103" i="7" s="1"/>
  <c r="K104" i="7"/>
  <c r="L104" i="7" s="1"/>
  <c r="K102" i="7"/>
  <c r="L102" i="7" s="1"/>
  <c r="K105" i="7"/>
  <c r="L105" i="7" s="1"/>
  <c r="K106" i="7"/>
  <c r="L106" i="7" s="1"/>
  <c r="T52" i="13"/>
  <c r="U52" i="13" s="1"/>
  <c r="T51" i="13"/>
  <c r="U51" i="13" s="1"/>
  <c r="T124" i="13"/>
  <c r="U124" i="13" s="1"/>
  <c r="T125" i="13"/>
  <c r="U125" i="13" s="1"/>
  <c r="T126" i="13"/>
  <c r="U126" i="13" s="1"/>
  <c r="T123" i="13"/>
  <c r="U123" i="13" s="1"/>
  <c r="T106" i="13"/>
  <c r="U106" i="13" s="1"/>
  <c r="K56" i="12"/>
  <c r="L56" i="12" s="1"/>
  <c r="K54" i="12"/>
  <c r="L54" i="12" s="1"/>
  <c r="K52" i="12"/>
  <c r="L52" i="12" s="1"/>
  <c r="K53" i="12"/>
  <c r="L53" i="12" s="1"/>
  <c r="K69" i="12"/>
  <c r="L69" i="12" s="1"/>
  <c r="K70" i="12"/>
  <c r="L70" i="12" s="1"/>
  <c r="K67" i="12"/>
  <c r="L67" i="12" s="1"/>
  <c r="K66" i="12"/>
  <c r="L66" i="12" s="1"/>
  <c r="K61" i="12"/>
  <c r="L61" i="12" s="1"/>
  <c r="K59" i="12"/>
  <c r="L59" i="12" s="1"/>
  <c r="K57" i="12"/>
  <c r="L57" i="12" s="1"/>
  <c r="K63" i="12"/>
  <c r="L63" i="12" s="1"/>
  <c r="K68" i="12"/>
  <c r="L68" i="12" s="1"/>
  <c r="K65" i="12"/>
  <c r="L65" i="12" s="1"/>
  <c r="K62" i="12"/>
  <c r="L62" i="12" s="1"/>
  <c r="K58" i="12"/>
  <c r="L58" i="12" s="1"/>
  <c r="K60" i="12"/>
  <c r="L60" i="12" s="1"/>
  <c r="K64" i="12"/>
  <c r="L64" i="12" s="1"/>
  <c r="K55" i="12"/>
  <c r="L55" i="12" s="1"/>
  <c r="K51" i="12"/>
  <c r="L51" i="12" s="1"/>
  <c r="K50" i="12"/>
  <c r="L50" i="12" s="1"/>
  <c r="R79" i="12"/>
  <c r="S79" i="12" s="1"/>
  <c r="R78" i="12"/>
  <c r="S78" i="12" s="1"/>
  <c r="R80" i="12"/>
  <c r="S80" i="12" s="1"/>
  <c r="T103" i="13"/>
  <c r="U103" i="13" s="1"/>
  <c r="T63" i="13"/>
  <c r="U63" i="13" s="1"/>
  <c r="T55" i="13"/>
  <c r="U55" i="13" s="1"/>
  <c r="T88" i="9"/>
  <c r="U88" i="9" s="1"/>
  <c r="T87" i="9"/>
  <c r="U87" i="9" s="1"/>
  <c r="T89" i="9"/>
  <c r="U89" i="9" s="1"/>
  <c r="T16" i="10"/>
  <c r="U16" i="10" s="1"/>
  <c r="T15" i="10"/>
  <c r="U15" i="10" s="1"/>
  <c r="T14" i="10"/>
  <c r="T17" i="10"/>
  <c r="U17" i="10" s="1"/>
  <c r="T21" i="10"/>
  <c r="U21" i="10" s="1"/>
  <c r="T26" i="10"/>
  <c r="U26" i="10" s="1"/>
  <c r="T25" i="10"/>
  <c r="U25" i="10" s="1"/>
  <c r="T24" i="10"/>
  <c r="U24" i="10" s="1"/>
  <c r="T19" i="10"/>
  <c r="U19" i="10" s="1"/>
  <c r="T22" i="10"/>
  <c r="U22" i="10" s="1"/>
  <c r="T20" i="10"/>
  <c r="U20" i="10" s="1"/>
  <c r="T23" i="10"/>
  <c r="U23" i="10" s="1"/>
  <c r="T69" i="10"/>
  <c r="U69" i="10" s="1"/>
  <c r="T70" i="10"/>
  <c r="U70" i="10" s="1"/>
  <c r="T72" i="10"/>
  <c r="U72" i="10" s="1"/>
  <c r="T73" i="10"/>
  <c r="U73" i="10" s="1"/>
  <c r="T77" i="10"/>
  <c r="U77" i="10" s="1"/>
  <c r="T75" i="10"/>
  <c r="U75" i="10" s="1"/>
  <c r="T76" i="10"/>
  <c r="U76" i="10" s="1"/>
  <c r="T74" i="10"/>
  <c r="U74" i="10" s="1"/>
  <c r="T71" i="10"/>
  <c r="U71" i="10" s="1"/>
  <c r="F13" i="2"/>
  <c r="D15" i="2"/>
  <c r="T135" i="10"/>
  <c r="U135" i="10" s="1"/>
  <c r="T133" i="10"/>
  <c r="U133" i="10" s="1"/>
  <c r="T125" i="10"/>
  <c r="U125" i="10" s="1"/>
  <c r="T126" i="10"/>
  <c r="U126" i="10" s="1"/>
  <c r="T129" i="10"/>
  <c r="U129" i="10" s="1"/>
  <c r="T128" i="10"/>
  <c r="U128" i="10" s="1"/>
  <c r="T134" i="10"/>
  <c r="U134" i="10" s="1"/>
  <c r="T131" i="10"/>
  <c r="U131" i="10" s="1"/>
  <c r="T132" i="10"/>
  <c r="U132" i="10" s="1"/>
  <c r="T124" i="10"/>
  <c r="U124" i="10" s="1"/>
  <c r="T127" i="10"/>
  <c r="U127" i="10" s="1"/>
  <c r="T130" i="10"/>
  <c r="U130" i="10" s="1"/>
  <c r="T43" i="10"/>
  <c r="U43" i="10" s="1"/>
  <c r="T90" i="10"/>
  <c r="U90" i="10" s="1"/>
  <c r="T100" i="10"/>
  <c r="U100" i="10" s="1"/>
  <c r="E58" i="13"/>
  <c r="F58" i="13" s="1"/>
  <c r="E35" i="13"/>
  <c r="F35" i="13" s="1"/>
  <c r="E30" i="13"/>
  <c r="F30" i="13" s="1"/>
  <c r="E33" i="13"/>
  <c r="F33" i="13" s="1"/>
  <c r="E40" i="13"/>
  <c r="F40" i="13" s="1"/>
  <c r="E17" i="13"/>
  <c r="F17" i="13" s="1"/>
  <c r="E49" i="13"/>
  <c r="F49" i="13" s="1"/>
  <c r="E41" i="13"/>
  <c r="F41" i="13" s="1"/>
  <c r="E50" i="13"/>
  <c r="F50" i="13" s="1"/>
  <c r="E28" i="13"/>
  <c r="F28" i="13" s="1"/>
  <c r="E25" i="13"/>
  <c r="F25" i="13" s="1"/>
  <c r="E26" i="13"/>
  <c r="F26" i="13" s="1"/>
  <c r="E20" i="13"/>
  <c r="F20" i="13" s="1"/>
  <c r="E24" i="13"/>
  <c r="F24" i="13" s="1"/>
  <c r="E29" i="13"/>
  <c r="F29" i="13" s="1"/>
  <c r="E46" i="13"/>
  <c r="F46" i="13" s="1"/>
  <c r="E39" i="13"/>
  <c r="F39" i="13" s="1"/>
  <c r="E42" i="13"/>
  <c r="F42" i="13" s="1"/>
  <c r="E37" i="13"/>
  <c r="F37" i="13" s="1"/>
  <c r="E48" i="13"/>
  <c r="F48" i="13" s="1"/>
  <c r="E52" i="13"/>
  <c r="F52" i="13" s="1"/>
  <c r="E54" i="13"/>
  <c r="F54" i="13" s="1"/>
  <c r="E56" i="13"/>
  <c r="F56" i="13" s="1"/>
  <c r="E44" i="13"/>
  <c r="F44" i="13" s="1"/>
  <c r="E45" i="13"/>
  <c r="F45" i="13" s="1"/>
  <c r="E47" i="13"/>
  <c r="F47" i="13" s="1"/>
  <c r="E53" i="13"/>
  <c r="F53" i="13" s="1"/>
  <c r="E23" i="13"/>
  <c r="F23" i="13" s="1"/>
  <c r="E21" i="13"/>
  <c r="F21" i="13" s="1"/>
  <c r="E59" i="13"/>
  <c r="F59" i="13" s="1"/>
  <c r="E32" i="13"/>
  <c r="F32" i="13" s="1"/>
  <c r="E57" i="13"/>
  <c r="F57" i="13" s="1"/>
  <c r="E19" i="13"/>
  <c r="F19" i="13" s="1"/>
  <c r="E18" i="13"/>
  <c r="F18" i="13" s="1"/>
  <c r="E43" i="13"/>
  <c r="F43" i="13" s="1"/>
  <c r="E36" i="13"/>
  <c r="F36" i="13" s="1"/>
  <c r="E38" i="13"/>
  <c r="F38" i="13" s="1"/>
  <c r="E51" i="13"/>
  <c r="F51" i="13" s="1"/>
  <c r="E55" i="13"/>
  <c r="F55" i="13" s="1"/>
  <c r="E22" i="13"/>
  <c r="F22" i="13" s="1"/>
  <c r="E27" i="13"/>
  <c r="F27" i="13" s="1"/>
  <c r="E34" i="13"/>
  <c r="F34" i="13" s="1"/>
  <c r="E31" i="13"/>
  <c r="F31" i="13" s="1"/>
  <c r="S106" i="7"/>
  <c r="T106" i="7" s="1"/>
  <c r="U106" i="7" s="1"/>
  <c r="T80" i="13"/>
  <c r="U80" i="13" s="1"/>
  <c r="T54" i="13"/>
  <c r="U54" i="13" s="1"/>
  <c r="T89" i="13"/>
  <c r="U89" i="13" s="1"/>
  <c r="T92" i="13"/>
  <c r="U92" i="13" s="1"/>
  <c r="T91" i="13"/>
  <c r="U91" i="13" s="1"/>
  <c r="T90" i="13"/>
  <c r="U90" i="13" s="1"/>
  <c r="T82" i="13"/>
  <c r="U82" i="13" s="1"/>
  <c r="T81" i="13"/>
  <c r="U81" i="13" s="1"/>
  <c r="E91" i="7"/>
  <c r="F91" i="7" s="1"/>
  <c r="E85" i="7"/>
  <c r="F85" i="7" s="1"/>
  <c r="E86" i="7"/>
  <c r="F86" i="7" s="1"/>
  <c r="E89" i="7"/>
  <c r="F89" i="7" s="1"/>
  <c r="E31" i="7"/>
  <c r="F31" i="7" s="1"/>
  <c r="E30" i="7"/>
  <c r="F30" i="7" s="1"/>
  <c r="E36" i="7"/>
  <c r="F36" i="7" s="1"/>
  <c r="E76" i="7"/>
  <c r="F76" i="7" s="1"/>
  <c r="E77" i="7"/>
  <c r="F77" i="7" s="1"/>
  <c r="E79" i="7"/>
  <c r="F79" i="7" s="1"/>
  <c r="E80" i="7"/>
  <c r="F80" i="7" s="1"/>
  <c r="E62" i="7"/>
  <c r="F62" i="7" s="1"/>
  <c r="E59" i="7"/>
  <c r="F59" i="7" s="1"/>
  <c r="E60" i="7"/>
  <c r="F60" i="7" s="1"/>
  <c r="E54" i="7"/>
  <c r="F54" i="7" s="1"/>
  <c r="E15" i="7"/>
  <c r="F15" i="7" s="1"/>
  <c r="E35" i="7"/>
  <c r="F35" i="7" s="1"/>
  <c r="E87" i="7"/>
  <c r="F87" i="7" s="1"/>
  <c r="E90" i="7"/>
  <c r="F90" i="7" s="1"/>
  <c r="E82" i="7"/>
  <c r="F82" i="7" s="1"/>
  <c r="E61" i="7"/>
  <c r="F61" i="7" s="1"/>
  <c r="E56" i="7"/>
  <c r="F56" i="7" s="1"/>
  <c r="E73" i="7"/>
  <c r="F73" i="7" s="1"/>
  <c r="E66" i="7"/>
  <c r="F66" i="7" s="1"/>
  <c r="E45" i="7"/>
  <c r="F45" i="7" s="1"/>
  <c r="E25" i="7"/>
  <c r="F25" i="7" s="1"/>
  <c r="E23" i="7"/>
  <c r="F23" i="7" s="1"/>
  <c r="E53" i="7"/>
  <c r="F53" i="7" s="1"/>
  <c r="E49" i="7"/>
  <c r="F49" i="7" s="1"/>
  <c r="E97" i="7"/>
  <c r="F97" i="7" s="1"/>
  <c r="E38" i="7"/>
  <c r="F38" i="7" s="1"/>
  <c r="E16" i="7"/>
  <c r="F16" i="7" s="1"/>
  <c r="E43" i="7"/>
  <c r="F43" i="7" s="1"/>
  <c r="E17" i="7"/>
  <c r="F17" i="7" s="1"/>
  <c r="E96" i="7"/>
  <c r="F96" i="7" s="1"/>
  <c r="E64" i="7"/>
  <c r="F64" i="7" s="1"/>
  <c r="D13" i="4" s="1"/>
  <c r="E92" i="7"/>
  <c r="F92" i="7" s="1"/>
  <c r="E29" i="7"/>
  <c r="F29" i="7" s="1"/>
  <c r="E83" i="7"/>
  <c r="F83" i="7" s="1"/>
  <c r="E58" i="7"/>
  <c r="F58" i="7" s="1"/>
  <c r="E71" i="7"/>
  <c r="F71" i="7" s="1"/>
  <c r="E67" i="7"/>
  <c r="F67" i="7" s="1"/>
  <c r="E70" i="7"/>
  <c r="F70" i="7" s="1"/>
  <c r="E46" i="7"/>
  <c r="F46" i="7" s="1"/>
  <c r="E21" i="7"/>
  <c r="F21" i="7" s="1"/>
  <c r="E24" i="7"/>
  <c r="F24" i="7" s="1"/>
  <c r="E51" i="7"/>
  <c r="F51" i="7" s="1"/>
  <c r="E39" i="7"/>
  <c r="F39" i="7" s="1"/>
  <c r="E42" i="7"/>
  <c r="F42" i="7" s="1"/>
  <c r="E18" i="7"/>
  <c r="F18" i="7" s="1"/>
  <c r="E40" i="7"/>
  <c r="F40" i="7" s="1"/>
  <c r="E84" i="7"/>
  <c r="F84" i="7" s="1"/>
  <c r="E28" i="7"/>
  <c r="F28" i="7" s="1"/>
  <c r="E78" i="7"/>
  <c r="F78" i="7" s="1"/>
  <c r="E63" i="7"/>
  <c r="F63" i="7" s="1"/>
  <c r="E68" i="7"/>
  <c r="F68" i="7" s="1"/>
  <c r="E69" i="7"/>
  <c r="F69" i="7" s="1"/>
  <c r="E75" i="7"/>
  <c r="F75" i="7" s="1"/>
  <c r="E48" i="7"/>
  <c r="F48" i="7" s="1"/>
  <c r="E20" i="7"/>
  <c r="F20" i="7" s="1"/>
  <c r="E22" i="7"/>
  <c r="F22" i="7" s="1"/>
  <c r="E50" i="7"/>
  <c r="F50" i="7" s="1"/>
  <c r="E93" i="7"/>
  <c r="F93" i="7" s="1"/>
  <c r="E41" i="7"/>
  <c r="F41" i="7" s="1"/>
  <c r="E33" i="7"/>
  <c r="F33" i="7" s="1"/>
  <c r="E95" i="7"/>
  <c r="F95" i="7" s="1"/>
  <c r="E65" i="7"/>
  <c r="F65" i="7" s="1"/>
  <c r="E88" i="7"/>
  <c r="F88" i="7" s="1"/>
  <c r="E81" i="7"/>
  <c r="F81" i="7" s="1"/>
  <c r="E57" i="7"/>
  <c r="F57" i="7" s="1"/>
  <c r="E55" i="7"/>
  <c r="F55" i="7" s="1"/>
  <c r="E72" i="7"/>
  <c r="F72" i="7" s="1"/>
  <c r="E74" i="7"/>
  <c r="F74" i="7" s="1"/>
  <c r="E47" i="7"/>
  <c r="F47" i="7" s="1"/>
  <c r="E19" i="7"/>
  <c r="F19" i="7" s="1"/>
  <c r="E27" i="7"/>
  <c r="F27" i="7" s="1"/>
  <c r="E26" i="7"/>
  <c r="F26" i="7" s="1"/>
  <c r="E52" i="7"/>
  <c r="F52" i="7" s="1"/>
  <c r="E37" i="7"/>
  <c r="F37" i="7" s="1"/>
  <c r="E34" i="7"/>
  <c r="F34" i="7" s="1"/>
  <c r="E44" i="7"/>
  <c r="F44" i="7" s="1"/>
  <c r="E32" i="7"/>
  <c r="F32" i="7" s="1"/>
  <c r="E94" i="7"/>
  <c r="F94" i="7" s="1"/>
  <c r="T127" i="13"/>
  <c r="U127" i="13" s="1"/>
  <c r="T128" i="13"/>
  <c r="U128" i="13" s="1"/>
  <c r="T48" i="13"/>
  <c r="U48" i="13" s="1"/>
  <c r="T47" i="13"/>
  <c r="U47" i="13" s="1"/>
  <c r="T84" i="13"/>
  <c r="U84" i="13" s="1"/>
  <c r="T83" i="13"/>
  <c r="U83" i="13" s="1"/>
  <c r="T85" i="13"/>
  <c r="U85" i="13" s="1"/>
  <c r="T134" i="13"/>
  <c r="U134" i="13" s="1"/>
  <c r="T64" i="13"/>
  <c r="U64" i="13" s="1"/>
  <c r="T60" i="13"/>
  <c r="U60" i="13" s="1"/>
  <c r="T59" i="13"/>
  <c r="U59" i="13" s="1"/>
  <c r="T57" i="13"/>
  <c r="U57" i="13" s="1"/>
  <c r="T58" i="13"/>
  <c r="U58" i="13" s="1"/>
  <c r="T61" i="13"/>
  <c r="U61" i="13" s="1"/>
  <c r="T62" i="13"/>
  <c r="U62" i="13" s="1"/>
  <c r="T56" i="13"/>
  <c r="U56" i="13" s="1"/>
  <c r="T100" i="13"/>
  <c r="U100" i="13" s="1"/>
  <c r="K81" i="12"/>
  <c r="L81" i="12" s="1"/>
  <c r="K101" i="12"/>
  <c r="L101" i="12" s="1"/>
  <c r="K102" i="12"/>
  <c r="L102" i="12" s="1"/>
  <c r="K100" i="12"/>
  <c r="L100" i="12" s="1"/>
  <c r="K79" i="12"/>
  <c r="L79" i="12" s="1"/>
  <c r="K78" i="12"/>
  <c r="L78" i="12" s="1"/>
  <c r="K98" i="12"/>
  <c r="L98" i="12" s="1"/>
  <c r="K97" i="12"/>
  <c r="L97" i="12" s="1"/>
  <c r="K93" i="12"/>
  <c r="L93" i="12" s="1"/>
  <c r="K84" i="12"/>
  <c r="L84" i="12" s="1"/>
  <c r="K86" i="12"/>
  <c r="L86" i="12" s="1"/>
  <c r="K92" i="12"/>
  <c r="L92" i="12" s="1"/>
  <c r="K85" i="12"/>
  <c r="L85" i="12" s="1"/>
  <c r="K88" i="12"/>
  <c r="L88" i="12" s="1"/>
  <c r="K83" i="12"/>
  <c r="L83" i="12" s="1"/>
  <c r="K99" i="12"/>
  <c r="L99" i="12" s="1"/>
  <c r="K80" i="12"/>
  <c r="L80" i="12" s="1"/>
  <c r="K75" i="12"/>
  <c r="L75" i="12" s="1"/>
  <c r="K76" i="12"/>
  <c r="L76" i="12" s="1"/>
  <c r="K77" i="12"/>
  <c r="L77" i="12" s="1"/>
  <c r="K96" i="12"/>
  <c r="L96" i="12" s="1"/>
  <c r="K91" i="12"/>
  <c r="L91" i="12" s="1"/>
  <c r="K95" i="12"/>
  <c r="L95" i="12" s="1"/>
  <c r="K89" i="12"/>
  <c r="L89" i="12" s="1"/>
  <c r="K90" i="12"/>
  <c r="L90" i="12" s="1"/>
  <c r="K94" i="12"/>
  <c r="L94" i="12" s="1"/>
  <c r="K87" i="12"/>
  <c r="L87" i="12" s="1"/>
  <c r="K82" i="12"/>
  <c r="L82" i="12" s="1"/>
  <c r="K48" i="12"/>
  <c r="L48" i="12" s="1"/>
  <c r="K49" i="12"/>
  <c r="L49" i="12" s="1"/>
  <c r="K47" i="12"/>
  <c r="L47" i="12" s="1"/>
  <c r="K45" i="12"/>
  <c r="L45" i="12" s="1"/>
  <c r="K46" i="12"/>
  <c r="L46" i="12" s="1"/>
  <c r="T68" i="13"/>
  <c r="U68" i="13" s="1"/>
  <c r="T67" i="13"/>
  <c r="U67" i="13" s="1"/>
  <c r="K72" i="12"/>
  <c r="L72" i="12" s="1"/>
  <c r="K71" i="12"/>
  <c r="L71" i="12" s="1"/>
  <c r="K74" i="12"/>
  <c r="L74" i="12" s="1"/>
  <c r="K73" i="12"/>
  <c r="L73" i="12" s="1"/>
  <c r="K36" i="12"/>
  <c r="L36" i="12" s="1"/>
  <c r="K38" i="12"/>
  <c r="L38" i="12" s="1"/>
  <c r="K39" i="12"/>
  <c r="L39" i="12" s="1"/>
  <c r="K23" i="12"/>
  <c r="L23" i="12" s="1"/>
  <c r="K26" i="12"/>
  <c r="L26" i="12" s="1"/>
  <c r="K24" i="12"/>
  <c r="L24" i="12" s="1"/>
  <c r="K20" i="12"/>
  <c r="L20" i="12" s="1"/>
  <c r="K16" i="12"/>
  <c r="L16" i="12" s="1"/>
  <c r="K28" i="12"/>
  <c r="L28" i="12" s="1"/>
  <c r="K33" i="12"/>
  <c r="L33" i="12" s="1"/>
  <c r="K43" i="12"/>
  <c r="L43" i="12" s="1"/>
  <c r="K42" i="12"/>
  <c r="L42" i="12" s="1"/>
  <c r="K30" i="12"/>
  <c r="L30" i="12" s="1"/>
  <c r="K22" i="12"/>
  <c r="L22" i="12" s="1"/>
  <c r="K18" i="12"/>
  <c r="L18" i="12" s="1"/>
  <c r="K32" i="12"/>
  <c r="L32" i="12" s="1"/>
  <c r="K25" i="12"/>
  <c r="L25" i="12" s="1"/>
  <c r="K34" i="12"/>
  <c r="L34" i="12" s="1"/>
  <c r="K19" i="12"/>
  <c r="L19" i="12" s="1"/>
  <c r="K27" i="12"/>
  <c r="L27" i="12" s="1"/>
  <c r="K21" i="12"/>
  <c r="L21" i="12" s="1"/>
  <c r="K15" i="12"/>
  <c r="L15" i="12" s="1"/>
  <c r="K37" i="12"/>
  <c r="L37" i="12" s="1"/>
  <c r="K41" i="12"/>
  <c r="L41" i="12" s="1"/>
  <c r="K40" i="12"/>
  <c r="L40" i="12" s="1"/>
  <c r="K44" i="12"/>
  <c r="L44" i="12" s="1"/>
  <c r="K29" i="12"/>
  <c r="L29" i="12" s="1"/>
  <c r="K31" i="12"/>
  <c r="L31" i="12" s="1"/>
  <c r="K35" i="12"/>
  <c r="L35" i="12" s="1"/>
  <c r="K17" i="12"/>
  <c r="L17" i="12" s="1"/>
  <c r="R121" i="12"/>
  <c r="S121" i="12" s="1"/>
  <c r="R120" i="12"/>
  <c r="S120" i="12" s="1"/>
  <c r="R122" i="12"/>
  <c r="S122" i="12" s="1"/>
  <c r="T30" i="10"/>
  <c r="U30" i="10" s="1"/>
  <c r="T34" i="10"/>
  <c r="U34" i="10" s="1"/>
  <c r="T28" i="10"/>
  <c r="U28" i="10" s="1"/>
  <c r="T39" i="10"/>
  <c r="U39" i="10" s="1"/>
  <c r="T37" i="10"/>
  <c r="U37" i="10" s="1"/>
  <c r="T44" i="10"/>
  <c r="U44" i="10" s="1"/>
  <c r="T47" i="10"/>
  <c r="U47" i="10" s="1"/>
  <c r="T48" i="10"/>
  <c r="U48" i="10" s="1"/>
  <c r="T45" i="10"/>
  <c r="U45" i="10" s="1"/>
  <c r="T35" i="10"/>
  <c r="U35" i="10" s="1"/>
  <c r="T38" i="10"/>
  <c r="U38" i="10" s="1"/>
  <c r="T33" i="10"/>
  <c r="U33" i="10" s="1"/>
  <c r="T88" i="13"/>
  <c r="U88" i="13" s="1"/>
  <c r="T125" i="9"/>
  <c r="U125" i="9" s="1"/>
  <c r="T119" i="9"/>
  <c r="U119" i="9" s="1"/>
  <c r="T116" i="9"/>
  <c r="U116" i="9" s="1"/>
  <c r="T121" i="9"/>
  <c r="U121" i="9" s="1"/>
  <c r="T123" i="9"/>
  <c r="U123" i="9" s="1"/>
  <c r="T124" i="9"/>
  <c r="U124" i="9" s="1"/>
  <c r="T120" i="9"/>
  <c r="U120" i="9" s="1"/>
  <c r="T117" i="9"/>
  <c r="U117" i="9" s="1"/>
  <c r="T118" i="9"/>
  <c r="U118" i="9" s="1"/>
  <c r="T115" i="9"/>
  <c r="U115" i="9" s="1"/>
  <c r="T122" i="9"/>
  <c r="U122" i="9" s="1"/>
  <c r="T126" i="9"/>
  <c r="U126" i="9" s="1"/>
  <c r="T55" i="10"/>
  <c r="U55" i="10" s="1"/>
  <c r="T52" i="10"/>
  <c r="U52" i="10" s="1"/>
  <c r="T58" i="10"/>
  <c r="U58" i="10" s="1"/>
  <c r="T66" i="10"/>
  <c r="U66" i="10" s="1"/>
  <c r="T64" i="10"/>
  <c r="U64" i="10" s="1"/>
  <c r="B88" i="5" s="1"/>
  <c r="T61" i="10"/>
  <c r="U61" i="10" s="1"/>
  <c r="T68" i="10"/>
  <c r="U68" i="10" s="1"/>
  <c r="T63" i="10"/>
  <c r="U63" i="10" s="1"/>
  <c r="T62" i="10"/>
  <c r="U62" i="10" s="1"/>
  <c r="T57" i="10"/>
  <c r="U57" i="10" s="1"/>
  <c r="T56" i="10"/>
  <c r="U56" i="10" s="1"/>
  <c r="T65" i="10"/>
  <c r="U65" i="10" s="1"/>
  <c r="T67" i="10"/>
  <c r="U67" i="10" s="1"/>
  <c r="T60" i="10"/>
  <c r="U60" i="10" s="1"/>
  <c r="T59" i="10"/>
  <c r="U59" i="10" s="1"/>
  <c r="T51" i="10"/>
  <c r="U51" i="10" s="1"/>
  <c r="T83" i="10"/>
  <c r="U83" i="10" s="1"/>
  <c r="B35" i="2" s="1"/>
  <c r="D38" i="2" s="1"/>
  <c r="F38" i="2" s="1"/>
  <c r="T81" i="10"/>
  <c r="U81" i="10" s="1"/>
  <c r="T79" i="10"/>
  <c r="U79" i="10" s="1"/>
  <c r="T80" i="10"/>
  <c r="U80" i="10" s="1"/>
  <c r="T82" i="10"/>
  <c r="U82" i="10" s="1"/>
  <c r="T78" i="10"/>
  <c r="U78" i="10" s="1"/>
  <c r="T120" i="13"/>
  <c r="U120" i="13" s="1"/>
  <c r="T110" i="10"/>
  <c r="U110" i="10" s="1"/>
  <c r="T113" i="10"/>
  <c r="U113" i="10" s="1"/>
  <c r="T120" i="10"/>
  <c r="U120" i="10" s="1"/>
  <c r="T92" i="10"/>
  <c r="U92" i="10" s="1"/>
  <c r="T116" i="10"/>
  <c r="U116" i="10" s="1"/>
  <c r="T121" i="10"/>
  <c r="U121" i="10" s="1"/>
  <c r="T106" i="10"/>
  <c r="U106" i="10" s="1"/>
  <c r="T112" i="10"/>
  <c r="U112" i="10" s="1"/>
  <c r="T97" i="10"/>
  <c r="U97" i="10" s="1"/>
  <c r="T105" i="10"/>
  <c r="U105" i="10" s="1"/>
  <c r="T117" i="10"/>
  <c r="U117" i="10" s="1"/>
  <c r="T115" i="10"/>
  <c r="U115" i="10" s="1"/>
  <c r="T123" i="10"/>
  <c r="U123" i="10" s="1"/>
  <c r="T119" i="10"/>
  <c r="U119" i="10" s="1"/>
  <c r="T111" i="10"/>
  <c r="U111" i="10" s="1"/>
  <c r="T122" i="10"/>
  <c r="U122" i="10" s="1"/>
  <c r="T99" i="10"/>
  <c r="U99" i="10" s="1"/>
  <c r="T118" i="10"/>
  <c r="U118" i="10" s="1"/>
  <c r="T93" i="10"/>
  <c r="U93" i="10" s="1"/>
  <c r="T101" i="10"/>
  <c r="U101" i="10" s="1"/>
  <c r="T114" i="10"/>
  <c r="U114" i="10" s="1"/>
  <c r="T103" i="10"/>
  <c r="U103" i="10" s="1"/>
  <c r="T129" i="13"/>
  <c r="U129" i="13" s="1"/>
  <c r="T133" i="13"/>
  <c r="U133" i="13" s="1"/>
  <c r="T49" i="10"/>
  <c r="U49" i="10" s="1"/>
  <c r="T46" i="10"/>
  <c r="U46" i="10" s="1"/>
  <c r="T89" i="10"/>
  <c r="U89" i="10" s="1"/>
  <c r="T29" i="10"/>
  <c r="U29" i="10" s="1"/>
  <c r="T109" i="10"/>
  <c r="U109" i="10" s="1"/>
  <c r="T104" i="10"/>
  <c r="U104" i="10" s="1"/>
  <c r="T91" i="10"/>
  <c r="U91" i="10" s="1"/>
  <c r="T123" i="12" l="1"/>
  <c r="U123" i="12" s="1"/>
  <c r="T115" i="12"/>
  <c r="U115" i="12" s="1"/>
  <c r="T80" i="12"/>
  <c r="U80" i="12" s="1"/>
  <c r="T43" i="12"/>
  <c r="U43" i="12" s="1"/>
  <c r="T45" i="12"/>
  <c r="U45" i="12" s="1"/>
  <c r="T37" i="12"/>
  <c r="U37" i="12" s="1"/>
  <c r="T38" i="12"/>
  <c r="U38" i="12" s="1"/>
  <c r="T55" i="12"/>
  <c r="U55" i="12" s="1"/>
  <c r="T46" i="12"/>
  <c r="U46" i="12" s="1"/>
  <c r="T51" i="12"/>
  <c r="U51" i="12" s="1"/>
  <c r="T27" i="12"/>
  <c r="U27" i="12" s="1"/>
  <c r="T29" i="12"/>
  <c r="U29" i="12" s="1"/>
  <c r="T34" i="12"/>
  <c r="U34" i="12" s="1"/>
  <c r="T59" i="12"/>
  <c r="U59" i="12" s="1"/>
  <c r="T57" i="12"/>
  <c r="U57" i="12" s="1"/>
  <c r="T48" i="12"/>
  <c r="U48" i="12" s="1"/>
  <c r="T50" i="12"/>
  <c r="U50" i="12" s="1"/>
  <c r="T28" i="12"/>
  <c r="U28" i="12" s="1"/>
  <c r="T32" i="12"/>
  <c r="U32" i="12" s="1"/>
  <c r="T68" i="12"/>
  <c r="U68" i="12" s="1"/>
  <c r="T73" i="12"/>
  <c r="U73" i="12" s="1"/>
  <c r="T72" i="12"/>
  <c r="U72" i="12" s="1"/>
  <c r="T49" i="12"/>
  <c r="U49" i="12" s="1"/>
  <c r="T30" i="12"/>
  <c r="U30" i="12" s="1"/>
  <c r="T33" i="12"/>
  <c r="U33" i="12" s="1"/>
  <c r="T47" i="12"/>
  <c r="U47" i="12" s="1"/>
  <c r="T31" i="12"/>
  <c r="U31" i="12" s="1"/>
  <c r="T26" i="12"/>
  <c r="U26" i="12" s="1"/>
  <c r="T61" i="12"/>
  <c r="U61" i="12" s="1"/>
  <c r="T136" i="12"/>
  <c r="U136" i="12" s="1"/>
  <c r="T130" i="12"/>
  <c r="U130" i="12" s="1"/>
  <c r="T129" i="12"/>
  <c r="U129" i="12" s="1"/>
  <c r="T125" i="12"/>
  <c r="U125" i="12" s="1"/>
  <c r="T131" i="12"/>
  <c r="U131" i="12" s="1"/>
  <c r="T133" i="12"/>
  <c r="U133" i="12" s="1"/>
  <c r="T92" i="12"/>
  <c r="U92" i="12" s="1"/>
  <c r="T90" i="12"/>
  <c r="U90" i="12" s="1"/>
  <c r="T122" i="12"/>
  <c r="U122" i="12" s="1"/>
  <c r="T119" i="12"/>
  <c r="U119" i="12" s="1"/>
  <c r="T106" i="12"/>
  <c r="U106" i="12" s="1"/>
  <c r="T85" i="12"/>
  <c r="U85" i="12" s="1"/>
  <c r="T116" i="12"/>
  <c r="U116" i="12" s="1"/>
  <c r="T96" i="12"/>
  <c r="U96" i="12" s="1"/>
  <c r="T78" i="12"/>
  <c r="U78" i="12" s="1"/>
  <c r="T77" i="12"/>
  <c r="U77" i="12" s="1"/>
  <c r="T114" i="12"/>
  <c r="U114" i="12" s="1"/>
  <c r="T56" i="12"/>
  <c r="U56" i="12" s="1"/>
  <c r="T97" i="12"/>
  <c r="U97" i="12" s="1"/>
  <c r="T39" i="12"/>
  <c r="U39" i="12" s="1"/>
  <c r="T35" i="12"/>
  <c r="U35" i="12" s="1"/>
  <c r="T41" i="12"/>
  <c r="U41" i="12" s="1"/>
  <c r="T44" i="12"/>
  <c r="U44" i="12" s="1"/>
  <c r="T126" i="12"/>
  <c r="U126" i="12" s="1"/>
  <c r="T66" i="12"/>
  <c r="U66" i="12" s="1"/>
  <c r="T67" i="12"/>
  <c r="U67" i="12" s="1"/>
  <c r="T65" i="12"/>
  <c r="U65" i="12" s="1"/>
  <c r="T33" i="7"/>
  <c r="U33" i="7" s="1"/>
  <c r="T27" i="7"/>
  <c r="U27" i="7" s="1"/>
  <c r="T80" i="7"/>
  <c r="U80" i="7" s="1"/>
  <c r="T66" i="7"/>
  <c r="U66" i="7" s="1"/>
  <c r="T44" i="7"/>
  <c r="U44" i="7" s="1"/>
  <c r="T22" i="7"/>
  <c r="U22" i="7" s="1"/>
  <c r="T67" i="7"/>
  <c r="U67" i="7" s="1"/>
  <c r="T99" i="7"/>
  <c r="U99" i="7" s="1"/>
  <c r="T132" i="7"/>
  <c r="U132" i="7" s="1"/>
  <c r="T87" i="7"/>
  <c r="U87" i="7" s="1"/>
  <c r="T30" i="7"/>
  <c r="U30" i="7" s="1"/>
  <c r="T63" i="7"/>
  <c r="U63" i="7" s="1"/>
  <c r="T23" i="7"/>
  <c r="U23" i="7" s="1"/>
  <c r="T128" i="7"/>
  <c r="U128" i="7" s="1"/>
  <c r="T129" i="7"/>
  <c r="U129" i="7" s="1"/>
  <c r="T119" i="7"/>
  <c r="U119" i="7" s="1"/>
  <c r="T81" i="7"/>
  <c r="U81" i="7" s="1"/>
  <c r="T74" i="7"/>
  <c r="U74" i="7" s="1"/>
  <c r="T52" i="7"/>
  <c r="U52" i="7" s="1"/>
  <c r="T24" i="7"/>
  <c r="U24" i="7" s="1"/>
  <c r="T21" i="7"/>
  <c r="U21" i="7" s="1"/>
  <c r="T126" i="7"/>
  <c r="U126" i="7" s="1"/>
  <c r="T61" i="7"/>
  <c r="U61" i="7" s="1"/>
  <c r="T34" i="7"/>
  <c r="U34" i="7" s="1"/>
  <c r="T51" i="7"/>
  <c r="U51" i="7" s="1"/>
  <c r="T85" i="7"/>
  <c r="U85" i="7" s="1"/>
  <c r="T116" i="7"/>
  <c r="U116" i="7" s="1"/>
  <c r="T117" i="7"/>
  <c r="U117" i="7" s="1"/>
  <c r="T107" i="7"/>
  <c r="U107" i="7" s="1"/>
  <c r="T64" i="12"/>
  <c r="U64" i="12" s="1"/>
  <c r="T99" i="12"/>
  <c r="U99" i="12" s="1"/>
  <c r="T70" i="12"/>
  <c r="U70" i="12" s="1"/>
  <c r="T124" i="12"/>
  <c r="U124" i="12" s="1"/>
  <c r="T113" i="12"/>
  <c r="U113" i="12" s="1"/>
  <c r="D21" i="5"/>
  <c r="D20" i="5"/>
  <c r="T120" i="12"/>
  <c r="U120" i="12" s="1"/>
  <c r="T109" i="12"/>
  <c r="U109" i="12" s="1"/>
  <c r="T105" i="12"/>
  <c r="U105" i="12" s="1"/>
  <c r="T117" i="12"/>
  <c r="U117" i="12" s="1"/>
  <c r="T79" i="12"/>
  <c r="U79" i="12" s="1"/>
  <c r="T54" i="12"/>
  <c r="U54" i="12" s="1"/>
  <c r="T93" i="12"/>
  <c r="U93" i="12" s="1"/>
  <c r="T36" i="12"/>
  <c r="U36" i="12" s="1"/>
  <c r="T40" i="12"/>
  <c r="U40" i="12" s="1"/>
  <c r="T89" i="12"/>
  <c r="U89" i="12" s="1"/>
  <c r="T135" i="12"/>
  <c r="U135" i="12" s="1"/>
  <c r="T81" i="12"/>
  <c r="U81" i="12" s="1"/>
  <c r="T111" i="12"/>
  <c r="U111" i="12" s="1"/>
  <c r="T86" i="12"/>
  <c r="U86" i="12" s="1"/>
  <c r="T102" i="12"/>
  <c r="U102" i="12" s="1"/>
  <c r="D21" i="3"/>
  <c r="D20" i="3"/>
  <c r="T35" i="7"/>
  <c r="U35" i="7" s="1"/>
  <c r="T18" i="7"/>
  <c r="U18" i="7" s="1"/>
  <c r="T103" i="7"/>
  <c r="U103" i="7" s="1"/>
  <c r="T79" i="7"/>
  <c r="U79" i="7" s="1"/>
  <c r="T58" i="7"/>
  <c r="U58" i="7" s="1"/>
  <c r="T38" i="7"/>
  <c r="U38" i="7" s="1"/>
  <c r="T41" i="7"/>
  <c r="U41" i="7" s="1"/>
  <c r="T76" i="7"/>
  <c r="U76" i="7" s="1"/>
  <c r="T94" i="7"/>
  <c r="U94" i="7" s="1"/>
  <c r="T25" i="7"/>
  <c r="U25" i="7" s="1"/>
  <c r="T70" i="7"/>
  <c r="U70" i="7" s="1"/>
  <c r="T69" i="7"/>
  <c r="U69" i="7" s="1"/>
  <c r="T55" i="7"/>
  <c r="U55" i="7" s="1"/>
  <c r="T84" i="7"/>
  <c r="U84" i="7" s="1"/>
  <c r="T120" i="7"/>
  <c r="U120" i="7" s="1"/>
  <c r="T121" i="7"/>
  <c r="U121" i="7" s="1"/>
  <c r="T111" i="7"/>
  <c r="U111" i="7" s="1"/>
  <c r="T96" i="7"/>
  <c r="U96" i="7" s="1"/>
  <c r="T68" i="7"/>
  <c r="U68" i="7" s="1"/>
  <c r="T40" i="7"/>
  <c r="U40" i="7" s="1"/>
  <c r="T20" i="7"/>
  <c r="U20" i="7" s="1"/>
  <c r="T71" i="7"/>
  <c r="U71" i="7" s="1"/>
  <c r="T118" i="7"/>
  <c r="U118" i="7" s="1"/>
  <c r="T89" i="7"/>
  <c r="U89" i="7" s="1"/>
  <c r="T16" i="7"/>
  <c r="U16" i="7" s="1"/>
  <c r="T43" i="7"/>
  <c r="U43" i="7" s="1"/>
  <c r="T92" i="7"/>
  <c r="U92" i="7" s="1"/>
  <c r="T112" i="7"/>
  <c r="U112" i="7" s="1"/>
  <c r="T109" i="7"/>
  <c r="U109" i="7" s="1"/>
  <c r="T90" i="7"/>
  <c r="U90" i="7" s="1"/>
  <c r="T60" i="12"/>
  <c r="U60" i="12" s="1"/>
  <c r="T134" i="12"/>
  <c r="U134" i="12" s="1"/>
  <c r="T101" i="12"/>
  <c r="U101" i="12" s="1"/>
  <c r="T71" i="12"/>
  <c r="U71" i="12" s="1"/>
  <c r="T58" i="12"/>
  <c r="U58" i="12" s="1"/>
  <c r="T121" i="12"/>
  <c r="U121" i="12" s="1"/>
  <c r="T107" i="12"/>
  <c r="U107" i="12" s="1"/>
  <c r="F13" i="4"/>
  <c r="T118" i="12"/>
  <c r="U118" i="12" s="1"/>
  <c r="T42" i="12"/>
  <c r="U42" i="12" s="1"/>
  <c r="T82" i="12"/>
  <c r="U82" i="12" s="1"/>
  <c r="T95" i="12"/>
  <c r="U95" i="12" s="1"/>
  <c r="T110" i="12"/>
  <c r="U110" i="12" s="1"/>
  <c r="T87" i="12"/>
  <c r="U87" i="12" s="1"/>
  <c r="T102" i="7"/>
  <c r="U102" i="7" s="1"/>
  <c r="T84" i="12"/>
  <c r="U84" i="12" s="1"/>
  <c r="T104" i="12"/>
  <c r="U104" i="12" s="1"/>
  <c r="T25" i="12"/>
  <c r="U25" i="12" s="1"/>
  <c r="T52" i="12"/>
  <c r="U52" i="12" s="1"/>
  <c r="T57" i="7"/>
  <c r="U57" i="7" s="1"/>
  <c r="T123" i="7"/>
  <c r="U123" i="7" s="1"/>
  <c r="T97" i="7"/>
  <c r="U97" i="7" s="1"/>
  <c r="T54" i="7"/>
  <c r="U54" i="7" s="1"/>
  <c r="T32" i="7"/>
  <c r="U32" i="7" s="1"/>
  <c r="T29" i="7"/>
  <c r="U29" i="7" s="1"/>
  <c r="T75" i="7"/>
  <c r="U75" i="7" s="1"/>
  <c r="T122" i="7"/>
  <c r="U122" i="7" s="1"/>
  <c r="T78" i="7"/>
  <c r="U78" i="7" s="1"/>
  <c r="T48" i="7"/>
  <c r="U48" i="7" s="1"/>
  <c r="T53" i="7"/>
  <c r="U53" i="7" s="1"/>
  <c r="T47" i="7"/>
  <c r="U47" i="7" s="1"/>
  <c r="T83" i="7"/>
  <c r="U83" i="7" s="1"/>
  <c r="T114" i="7"/>
  <c r="U114" i="7" s="1"/>
  <c r="T113" i="7"/>
  <c r="U113" i="7" s="1"/>
  <c r="T98" i="7"/>
  <c r="U98" i="7" s="1"/>
  <c r="T95" i="7"/>
  <c r="U95" i="7" s="1"/>
  <c r="T62" i="7"/>
  <c r="U62" i="7" s="1"/>
  <c r="T36" i="7"/>
  <c r="U36" i="7" s="1"/>
  <c r="T45" i="7"/>
  <c r="U45" i="7" s="1"/>
  <c r="T77" i="7"/>
  <c r="U77" i="7" s="1"/>
  <c r="T72" i="7"/>
  <c r="U72" i="7" s="1"/>
  <c r="T65" i="7"/>
  <c r="U65" i="7" s="1"/>
  <c r="T31" i="7"/>
  <c r="U31" i="7" s="1"/>
  <c r="T91" i="7"/>
  <c r="U91" i="7" s="1"/>
  <c r="T133" i="7"/>
  <c r="U133" i="7" s="1"/>
  <c r="T127" i="7"/>
  <c r="U127" i="7" s="1"/>
  <c r="T14" i="7"/>
  <c r="T15" i="7"/>
  <c r="U15" i="7" s="1"/>
  <c r="T63" i="12"/>
  <c r="U63" i="12" s="1"/>
  <c r="T91" i="12"/>
  <c r="U91" i="12" s="1"/>
  <c r="T74" i="12"/>
  <c r="U74" i="12" s="1"/>
  <c r="T108" i="12"/>
  <c r="U108" i="12" s="1"/>
  <c r="T112" i="12"/>
  <c r="U112" i="12" s="1"/>
  <c r="T98" i="12"/>
  <c r="U98" i="12" s="1"/>
  <c r="T103" i="12"/>
  <c r="U103" i="12" s="1"/>
  <c r="T83" i="12"/>
  <c r="U83" i="12" s="1"/>
  <c r="T94" i="12"/>
  <c r="U94" i="12" s="1"/>
  <c r="T127" i="12"/>
  <c r="U127" i="12" s="1"/>
  <c r="T128" i="12"/>
  <c r="U128" i="12" s="1"/>
  <c r="T132" i="12"/>
  <c r="U132" i="12" s="1"/>
  <c r="T24" i="12"/>
  <c r="U24" i="12" s="1"/>
  <c r="T14" i="12"/>
  <c r="T15" i="12"/>
  <c r="U15" i="12" s="1"/>
  <c r="T76" i="12"/>
  <c r="U76" i="12" s="1"/>
  <c r="T53" i="12"/>
  <c r="U53" i="12" s="1"/>
  <c r="T73" i="7"/>
  <c r="U73" i="7" s="1"/>
  <c r="T64" i="7"/>
  <c r="U64" i="7" s="1"/>
  <c r="B1073" i="4" s="1"/>
  <c r="D21" i="4" s="1"/>
  <c r="T60" i="7"/>
  <c r="U60" i="7" s="1"/>
  <c r="T104" i="7"/>
  <c r="U104" i="7" s="1"/>
  <c r="T50" i="7"/>
  <c r="U50" i="7" s="1"/>
  <c r="T26" i="7"/>
  <c r="U26" i="7" s="1"/>
  <c r="T17" i="7"/>
  <c r="U17" i="7" s="1"/>
  <c r="T100" i="7"/>
  <c r="U100" i="7" s="1"/>
  <c r="T110" i="7"/>
  <c r="U110" i="7" s="1"/>
  <c r="T49" i="7"/>
  <c r="U49" i="7" s="1"/>
  <c r="T88" i="7"/>
  <c r="U88" i="7" s="1"/>
  <c r="T42" i="7"/>
  <c r="U42" i="7" s="1"/>
  <c r="T39" i="7"/>
  <c r="U39" i="7" s="1"/>
  <c r="T93" i="7"/>
  <c r="U93" i="7" s="1"/>
  <c r="T108" i="7"/>
  <c r="U108" i="7" s="1"/>
  <c r="T82" i="7"/>
  <c r="U82" i="7" s="1"/>
  <c r="T105" i="7"/>
  <c r="U105" i="7" s="1"/>
  <c r="T56" i="7"/>
  <c r="U56" i="7" s="1"/>
  <c r="T28" i="7"/>
  <c r="U28" i="7" s="1"/>
  <c r="T37" i="7"/>
  <c r="U37" i="7" s="1"/>
  <c r="T101" i="7"/>
  <c r="U101" i="7" s="1"/>
  <c r="T86" i="7"/>
  <c r="U86" i="7" s="1"/>
  <c r="T46" i="7"/>
  <c r="U46" i="7" s="1"/>
  <c r="T59" i="7"/>
  <c r="U59" i="7" s="1"/>
  <c r="T19" i="7"/>
  <c r="U19" i="7" s="1"/>
  <c r="T124" i="7"/>
  <c r="U124" i="7" s="1"/>
  <c r="T125" i="7"/>
  <c r="U125" i="7" s="1"/>
  <c r="T115" i="7"/>
  <c r="U115" i="7" s="1"/>
  <c r="T88" i="12"/>
  <c r="U88" i="12" s="1"/>
  <c r="T62" i="12"/>
  <c r="U62" i="12" s="1"/>
  <c r="T100" i="12"/>
  <c r="U100" i="12" s="1"/>
  <c r="T75" i="12"/>
  <c r="U75" i="12" s="1"/>
  <c r="T69" i="12"/>
  <c r="U69" i="12" s="1"/>
  <c r="D20" i="4" l="1"/>
  <c r="D24" i="3"/>
  <c r="F21" i="3"/>
  <c r="F20" i="5"/>
  <c r="D23" i="5"/>
  <c r="D24" i="4"/>
  <c r="F21" i="4"/>
  <c r="F21" i="5"/>
  <c r="D24" i="5"/>
  <c r="D23" i="3"/>
  <c r="F20" i="3"/>
  <c r="F20" i="4" l="1"/>
  <c r="D23" i="4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<sst xmlns="http://schemas.openxmlformats.org/spreadsheetml/2006/main" count="234" uniqueCount="60">
  <si>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</si>
  <si>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</si>
  <si>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</si>
  <si>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</si>
  <si>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</si>
  <si>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</si>
  <si>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</si>
  <si>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</si>
  <si>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</si>
  <si>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</si>
  <si>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</si>
  <si>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</si>
  <si>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</si>
  <si>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</si>
  <si>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</si>
  <si>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</si>
  <si>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</si>
  <si>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</si>
  <si>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</si>
  <si>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</si>
  <si>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</si>
  <si>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</si>
  <si>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</si>
  <si>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</si>
  <si>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</si>
  <si>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</si>
  <si>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</si>
  <si>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</si>
  <si>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</si>
  <si>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</si>
  <si>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</si>
  <si>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</si>
  <si>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</si>
  <si>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</si>
  <si>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</si>
  <si>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</si>
  <si>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</si>
  <si>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</si>
  <si>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</si>
  <si>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</si>
  <si>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</si>
  <si>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</si>
  <si>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</si>
  <si>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</si>
  <si>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</si>
  <si>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</si>
  <si>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</si>
  <si>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</si>
  <si>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</si>
  <si>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</si>
  <si>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</si>
  <si>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</si>
  <si>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</si>
  <si>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</si>
  <si>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</si>
  <si>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</si>
  <si>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</si>
  <si>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</si>
  <si>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2003-2005</t>
  </si>
  <si>
    <t>Absterbeordnung     2003-2005           (abgekürzte)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</si>
</sst>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0.0000"/>
    <numFmt numFmtId="183" formatCode="0.00000"/>
    <numFmt numFmtId="200" formatCode="dd/mm/yy"/>
    <numFmt numFmtId="204" formatCode="0.00_ ;[Red]\-0.00\ "/>
    <numFmt numFmtId="205" formatCode="#,##0.00_ ;[Red]\-#,##0.00\ 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74" fontId="5" fillId="4" borderId="1" xfId="0" applyNumberFormat="1" applyFont="1" applyFill="1" applyBorder="1" applyAlignment="1" applyProtection="1">
      <alignment horizontal="center"/>
      <protection hidden="1"/>
    </xf>
    <xf numFmtId="17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74" fontId="5" fillId="5" borderId="1" xfId="0" applyNumberFormat="1" applyFont="1" applyFill="1" applyBorder="1" applyAlignment="1" applyProtection="1">
      <alignment horizontal="center"/>
      <protection hidden="1"/>
    </xf>
    <xf numFmtId="17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1" fontId="10" fillId="4" borderId="1" xfId="0" applyNumberFormat="1" applyFont="1" applyFill="1" applyBorder="1" applyAlignment="1" applyProtection="1">
      <alignment horizontal="center"/>
      <protection locked="0" hidden="1"/>
    </xf>
    <xf numFmtId="1" fontId="10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2" fillId="2" borderId="4" xfId="0" applyFont="1" applyFill="1" applyBorder="1" applyAlignment="1" applyProtection="1">
      <alignment horizontal="right" vertical="center"/>
      <protection hidden="1"/>
    </xf>
    <xf numFmtId="174" fontId="13" fillId="2" borderId="0" xfId="0" applyNumberFormat="1" applyFont="1" applyFill="1" applyBorder="1" applyAlignment="1" applyProtection="1">
      <alignment horizontal="center" vertical="center"/>
      <protection hidden="1"/>
    </xf>
    <xf numFmtId="17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174" fontId="16" fillId="7" borderId="0" xfId="0" applyNumberFormat="1" applyFont="1" applyFill="1" applyBorder="1" applyAlignment="1" applyProtection="1">
      <alignment horizontal="center" vertical="center"/>
      <protection hidden="1"/>
    </xf>
    <xf numFmtId="17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7" fillId="8" borderId="4" xfId="0" applyFont="1" applyFill="1" applyBorder="1" applyAlignment="1" applyProtection="1">
      <alignment horizontal="right" vertical="center"/>
      <protection hidden="1"/>
    </xf>
    <xf numFmtId="174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7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74" fontId="14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17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200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200" fontId="19" fillId="8" borderId="8" xfId="0" applyNumberFormat="1" applyFont="1" applyFill="1" applyBorder="1" applyAlignment="1" applyProtection="1">
      <alignment horizontal="left"/>
      <protection hidden="1"/>
    </xf>
    <xf numFmtId="200" fontId="19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200" fontId="19" fillId="7" borderId="8" xfId="0" applyNumberFormat="1" applyFont="1" applyFill="1" applyBorder="1" applyAlignment="1" applyProtection="1">
      <alignment horizontal="left"/>
      <protection hidden="1"/>
    </xf>
    <xf numFmtId="174" fontId="14" fillId="2" borderId="0" xfId="0" applyNumberFormat="1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7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74" fontId="3" fillId="2" borderId="7" xfId="0" applyNumberFormat="1" applyFont="1" applyFill="1" applyBorder="1" applyAlignment="1" applyProtection="1">
      <alignment horizontal="right"/>
      <protection hidden="1"/>
    </xf>
    <xf numFmtId="174" fontId="3" fillId="2" borderId="7" xfId="0" applyNumberFormat="1" applyFont="1" applyFill="1" applyBorder="1" applyAlignment="1" applyProtection="1">
      <alignment horizontal="center" vertical="center"/>
      <protection hidden="1"/>
    </xf>
    <xf numFmtId="17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74" fontId="2" fillId="5" borderId="5" xfId="0" applyNumberFormat="1" applyFont="1" applyFill="1" applyBorder="1" applyAlignment="1" applyProtection="1">
      <alignment horizontal="center"/>
      <protection hidden="1"/>
    </xf>
    <xf numFmtId="17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7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4" fontId="2" fillId="9" borderId="5" xfId="0" applyNumberFormat="1" applyFont="1" applyFill="1" applyBorder="1" applyAlignment="1" applyProtection="1">
      <alignment horizontal="center" vertical="center"/>
      <protection hidden="1"/>
    </xf>
    <xf numFmtId="17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8" fillId="8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Protection="1"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Protection="1">
      <protection hidden="1"/>
    </xf>
    <xf numFmtId="0" fontId="23" fillId="7" borderId="4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23" fillId="7" borderId="0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174" fontId="2" fillId="5" borderId="12" xfId="0" applyNumberFormat="1" applyFont="1" applyFill="1" applyBorder="1" applyAlignment="1" applyProtection="1">
      <alignment horizontal="center" vertical="center"/>
      <protection hidden="1"/>
    </xf>
    <xf numFmtId="174" fontId="3" fillId="5" borderId="13" xfId="0" applyNumberFormat="1" applyFont="1" applyFill="1" applyBorder="1" applyAlignment="1" applyProtection="1">
      <alignment horizontal="center" vertical="center"/>
      <protection hidden="1"/>
    </xf>
    <xf numFmtId="17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74" fontId="3" fillId="5" borderId="5" xfId="0" applyNumberFormat="1" applyFont="1" applyFill="1" applyBorder="1" applyAlignment="1" applyProtection="1">
      <alignment horizontal="center" vertical="center"/>
      <protection hidden="1"/>
    </xf>
    <xf numFmtId="174" fontId="2" fillId="9" borderId="14" xfId="0" applyNumberFormat="1" applyFont="1" applyFill="1" applyBorder="1" applyAlignment="1" applyProtection="1">
      <alignment horizontal="center" vertical="center"/>
      <protection hidden="1"/>
    </xf>
    <xf numFmtId="174" fontId="2" fillId="9" borderId="12" xfId="0" applyNumberFormat="1" applyFont="1" applyFill="1" applyBorder="1" applyAlignment="1" applyProtection="1">
      <alignment horizontal="center" vertical="center"/>
      <protection hidden="1"/>
    </xf>
    <xf numFmtId="174" fontId="3" fillId="9" borderId="8" xfId="0" applyNumberFormat="1" applyFont="1" applyFill="1" applyBorder="1" applyAlignment="1" applyProtection="1">
      <alignment horizontal="center" vertical="center"/>
      <protection hidden="1"/>
    </xf>
    <xf numFmtId="17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7" borderId="9" xfId="0" applyFont="1" applyFill="1" applyBorder="1" applyAlignment="1" applyProtection="1">
      <alignment horizontal="center"/>
      <protection hidden="1"/>
    </xf>
    <xf numFmtId="0" fontId="21" fillId="7" borderId="10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83" fontId="3" fillId="10" borderId="5" xfId="0" applyNumberFormat="1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83" fontId="11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2" fillId="2" borderId="4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6" fillId="7" borderId="4" xfId="0" applyFont="1" applyFill="1" applyBorder="1" applyProtection="1">
      <protection hidden="1"/>
    </xf>
    <xf numFmtId="0" fontId="18" fillId="8" borderId="4" xfId="0" applyFont="1" applyFill="1" applyBorder="1" applyProtection="1">
      <protection hidden="1"/>
    </xf>
    <xf numFmtId="0" fontId="18" fillId="8" borderId="8" xfId="0" applyFont="1" applyFill="1" applyBorder="1" applyAlignment="1" applyProtection="1">
      <alignment horizontal="center"/>
      <protection hidden="1"/>
    </xf>
    <xf numFmtId="0" fontId="13" fillId="11" borderId="0" xfId="0" applyFont="1" applyFill="1" applyProtection="1">
      <protection hidden="1"/>
    </xf>
    <xf numFmtId="0" fontId="18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200" fontId="19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74" fontId="3" fillId="11" borderId="16" xfId="0" applyNumberFormat="1" applyFont="1" applyFill="1" applyBorder="1" applyAlignment="1" applyProtection="1">
      <alignment horizontal="right"/>
      <protection hidden="1"/>
    </xf>
    <xf numFmtId="174" fontId="3" fillId="11" borderId="7" xfId="0" applyNumberFormat="1" applyFont="1" applyFill="1" applyBorder="1" applyAlignment="1" applyProtection="1">
      <alignment horizontal="center" vertical="center"/>
      <protection hidden="1"/>
    </xf>
    <xf numFmtId="174" fontId="3" fillId="11" borderId="15" xfId="0" applyNumberFormat="1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Protection="1">
      <protection hidden="1"/>
    </xf>
    <xf numFmtId="0" fontId="20" fillId="11" borderId="0" xfId="0" applyFont="1" applyFill="1" applyBorder="1" applyProtection="1">
      <protection hidden="1"/>
    </xf>
    <xf numFmtId="0" fontId="20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right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74" fontId="21" fillId="12" borderId="12" xfId="0" applyNumberFormat="1" applyFont="1" applyFill="1" applyBorder="1" applyAlignment="1" applyProtection="1">
      <alignment horizontal="center" vertical="center"/>
      <protection hidden="1"/>
    </xf>
    <xf numFmtId="183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83" fontId="3" fillId="0" borderId="5" xfId="0" applyNumberFormat="1" applyFont="1" applyFill="1" applyBorder="1" applyAlignment="1" applyProtection="1">
      <alignment horizontal="center"/>
      <protection hidden="1"/>
    </xf>
    <xf numFmtId="183" fontId="11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74" fontId="2" fillId="14" borderId="5" xfId="0" applyNumberFormat="1" applyFont="1" applyFill="1" applyBorder="1" applyAlignment="1" applyProtection="1">
      <alignment horizontal="center"/>
      <protection hidden="1"/>
    </xf>
    <xf numFmtId="174" fontId="3" fillId="14" borderId="5" xfId="0" applyNumberFormat="1" applyFont="1" applyFill="1" applyBorder="1" applyAlignment="1" applyProtection="1">
      <alignment horizontal="center"/>
      <protection hidden="1"/>
    </xf>
    <xf numFmtId="204" fontId="3" fillId="6" borderId="5" xfId="0" applyNumberFormat="1" applyFont="1" applyFill="1" applyBorder="1" applyAlignment="1" applyProtection="1">
      <alignment horizontal="center"/>
      <protection locked="0" hidden="1"/>
    </xf>
    <xf numFmtId="204" fontId="3" fillId="13" borderId="5" xfId="0" applyNumberFormat="1" applyFont="1" applyFill="1" applyBorder="1" applyAlignment="1" applyProtection="1">
      <alignment horizontal="center"/>
      <protection locked="0" hidden="1"/>
    </xf>
    <xf numFmtId="205" fontId="3" fillId="8" borderId="5" xfId="0" applyNumberFormat="1" applyFont="1" applyFill="1" applyBorder="1" applyAlignment="1" applyProtection="1">
      <alignment horizontal="center"/>
      <protection locked="0"/>
    </xf>
    <xf numFmtId="0" fontId="26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26" fillId="11" borderId="12" xfId="1" applyFill="1" applyBorder="1" applyAlignment="1" applyProtection="1">
      <alignment horizont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174" fontId="21" fillId="3" borderId="9" xfId="0" applyNumberFormat="1" applyFont="1" applyFill="1" applyBorder="1" applyAlignment="1" applyProtection="1">
      <alignment horizontal="center" vertical="center"/>
      <protection hidden="1"/>
    </xf>
    <xf numFmtId="174" fontId="21" fillId="3" borderId="17" xfId="0" applyNumberFormat="1" applyFont="1" applyFill="1" applyBorder="1" applyAlignment="1" applyProtection="1">
      <alignment horizontal="center" vertical="center"/>
      <protection hidden="1"/>
    </xf>
    <xf numFmtId="17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27" fillId="7" borderId="12" xfId="0" applyFont="1" applyFill="1" applyBorder="1" applyAlignment="1" applyProtection="1">
      <alignment horizontal="center"/>
      <protection hidden="1"/>
    </xf>
    <xf numFmtId="0" fontId="27" fillId="7" borderId="16" xfId="0" applyFont="1" applyFill="1" applyBorder="1" applyAlignment="1" applyProtection="1">
      <alignment horizontal="center"/>
      <protection hidden="1"/>
    </xf>
    <xf numFmtId="0" fontId="27" fillId="7" borderId="15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 wrapText="1"/>
      <protection hidden="1"/>
    </xf>
    <xf numFmtId="0" fontId="3" fillId="7" borderId="16" xfId="0" applyFont="1" applyFill="1" applyBorder="1" applyAlignment="1" applyProtection="1">
      <alignment horizontal="center" wrapText="1"/>
      <protection hidden="1"/>
    </xf>
    <xf numFmtId="0" fontId="3" fillId="7" borderId="15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wrapText="1"/>
      <protection hidden="1"/>
    </xf>
    <xf numFmtId="0" fontId="3" fillId="8" borderId="16" xfId="0" applyFont="1" applyFill="1" applyBorder="1" applyAlignment="1" applyProtection="1">
      <alignment horizontal="center" wrapText="1"/>
      <protection hidden="1"/>
    </xf>
    <xf numFmtId="0" fontId="3" fillId="8" borderId="15" xfId="0" applyFont="1" applyFill="1" applyBorder="1" applyAlignment="1" applyProtection="1">
      <alignment horizontal="center" wrapText="1"/>
      <protection hidden="1"/>
    </xf>
    <xf numFmtId="0" fontId="27" fillId="15" borderId="6" xfId="0" applyFont="1" applyFill="1" applyBorder="1" applyAlignment="1" applyProtection="1">
      <alignment horizontal="center"/>
      <protection hidden="1"/>
    </xf>
    <xf numFmtId="0" fontId="27" fillId="15" borderId="7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sqref="A1:F1"/>
    </sheetView>
  </sheetViews>
  <sheetFormatPr baseColWidth="10" defaultRowHeight="12.75" x14ac:dyDescent="0.2"/>
  <cols>
    <col min="1" max="1" width="51.85546875" style="127" customWidth="1"/>
    <col min="2" max="2" width="15" style="127" customWidth="1"/>
    <col min="3" max="3" width="16.5703125" style="127" customWidth="1"/>
    <col min="4" max="4" width="18.42578125" style="131" customWidth="1"/>
    <col min="5" max="5" width="23" style="131" customWidth="1"/>
    <col min="6" max="6" width="15" style="131" customWidth="1"/>
    <col min="7" max="16384" width="11.42578125" style="127"/>
  </cols>
  <sheetData>
    <row r="1" spans="1:7" ht="18.75" customHeight="1" thickBot="1" x14ac:dyDescent="0.3">
      <c r="A1" s="221" t="s">
        <v>55</v>
      </c>
      <c r="B1" s="216"/>
      <c r="C1" s="216"/>
      <c r="D1" s="216"/>
      <c r="E1" s="216"/>
      <c r="F1" s="217"/>
    </row>
    <row r="2" spans="1:7" ht="18.7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7" ht="57" customHeight="1" thickBot="1" x14ac:dyDescent="0.25">
      <c r="A3" s="218" t="str">
        <f>"Leibrentenbarwertfaktor "&amp;Absterbeordnung!B6&amp; " -   Eine Person - männlich "</f>
        <v xml:space="preserve">Leibrentenbarwertfaktor 2003-2005 -   Eine Person - männlich </v>
      </c>
      <c r="B3" s="219"/>
      <c r="C3" s="219"/>
      <c r="D3" s="219"/>
      <c r="E3" s="219"/>
      <c r="F3" s="220"/>
    </row>
    <row r="4" spans="1:7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7" ht="18.75" thickBot="1" x14ac:dyDescent="0.3">
      <c r="A5" s="46" t="s">
        <v>4</v>
      </c>
      <c r="B5" s="103"/>
      <c r="C5" s="47"/>
      <c r="D5" s="110">
        <v>60</v>
      </c>
      <c r="E5" s="48"/>
      <c r="F5" s="104"/>
    </row>
    <row r="6" spans="1:7" ht="18" x14ac:dyDescent="0.25">
      <c r="A6" s="46"/>
      <c r="B6" s="103"/>
      <c r="C6" s="47"/>
      <c r="D6" s="48"/>
      <c r="E6" s="48"/>
      <c r="F6" s="104"/>
    </row>
    <row r="7" spans="1:7" ht="18.75" thickBot="1" x14ac:dyDescent="0.3">
      <c r="A7" s="46"/>
      <c r="B7" s="103"/>
      <c r="C7" s="47"/>
      <c r="D7" s="48"/>
      <c r="E7" s="48"/>
      <c r="F7" s="104"/>
    </row>
    <row r="8" spans="1:7" ht="18.75" thickBot="1" x14ac:dyDescent="0.3">
      <c r="A8" s="46" t="s">
        <v>3</v>
      </c>
      <c r="B8" s="103"/>
      <c r="C8" s="47"/>
      <c r="D8" s="214">
        <v>2</v>
      </c>
      <c r="E8" s="48"/>
      <c r="F8" s="104"/>
    </row>
    <row r="9" spans="1:7" ht="18.75" thickBot="1" x14ac:dyDescent="0.3">
      <c r="A9" s="46" t="s">
        <v>54</v>
      </c>
      <c r="B9" s="103"/>
      <c r="C9" s="47"/>
      <c r="D9" s="110" t="s">
        <v>17</v>
      </c>
      <c r="E9" s="48"/>
      <c r="F9" s="104"/>
    </row>
    <row r="10" spans="1:7" ht="18.75" thickBot="1" x14ac:dyDescent="0.3">
      <c r="A10" s="46" t="s">
        <v>52</v>
      </c>
      <c r="B10" s="103"/>
      <c r="C10" s="47"/>
      <c r="D10" s="111">
        <v>12</v>
      </c>
      <c r="E10" s="48"/>
      <c r="F10" s="104"/>
    </row>
    <row r="11" spans="1:7" ht="18" x14ac:dyDescent="0.25">
      <c r="A11" s="46"/>
      <c r="B11" s="103"/>
      <c r="C11" s="47"/>
      <c r="D11" s="158"/>
      <c r="E11" s="156" t="s">
        <v>40</v>
      </c>
      <c r="F11" s="96" t="s">
        <v>35</v>
      </c>
    </row>
    <row r="12" spans="1:7" ht="18.75" thickBot="1" x14ac:dyDescent="0.3">
      <c r="A12" s="46"/>
      <c r="B12" s="103"/>
      <c r="C12" s="47"/>
      <c r="D12" s="159" t="s">
        <v>34</v>
      </c>
      <c r="E12" s="157" t="s">
        <v>36</v>
      </c>
      <c r="F12" s="97" t="s">
        <v>30</v>
      </c>
    </row>
    <row r="13" spans="1:7" ht="18.75" thickBot="1" x14ac:dyDescent="0.3">
      <c r="A13" s="46" t="s">
        <v>41</v>
      </c>
      <c r="B13" s="103"/>
      <c r="C13" s="47"/>
      <c r="D13" s="112">
        <f>LOOKUP(D5,Daten1M!A15:A136,Daten1M!F15:F136)</f>
        <v>16.633058538272149</v>
      </c>
      <c r="E13" s="98">
        <f>IF(D9="vorschüssig",B49,IF(D9="nachschüssig",B50,0))</f>
        <v>-0.54494375000000006</v>
      </c>
      <c r="F13" s="113">
        <f>D13+E13</f>
        <v>16.088114788272147</v>
      </c>
    </row>
    <row r="14" spans="1:7" ht="18.75" thickBot="1" x14ac:dyDescent="0.3">
      <c r="A14" s="46"/>
      <c r="B14" s="103"/>
      <c r="C14" s="47"/>
      <c r="D14" s="47"/>
      <c r="E14" s="47"/>
      <c r="F14" s="165"/>
    </row>
    <row r="15" spans="1:7" ht="18.75" thickBot="1" x14ac:dyDescent="0.3">
      <c r="A15" s="161" t="s">
        <v>50</v>
      </c>
      <c r="B15" s="162"/>
      <c r="C15" s="162"/>
      <c r="D15" s="160">
        <f>1-((D13-1)*(D8/100))</f>
        <v>0.68733882923455702</v>
      </c>
      <c r="E15" s="163" t="s">
        <v>51</v>
      </c>
      <c r="F15" s="164"/>
      <c r="G15" s="78"/>
    </row>
    <row r="16" spans="1:7" s="78" customFormat="1" x14ac:dyDescent="0.2">
      <c r="A16" s="127"/>
      <c r="B16" s="127"/>
      <c r="C16" s="127"/>
      <c r="D16" s="131"/>
      <c r="E16" s="131"/>
      <c r="F16" s="131"/>
    </row>
    <row r="17" spans="1:6" s="78" customFormat="1" x14ac:dyDescent="0.2">
      <c r="A17" s="127"/>
      <c r="B17" s="127"/>
      <c r="C17" s="127"/>
      <c r="D17" s="131"/>
      <c r="E17" s="131"/>
      <c r="F17" s="131"/>
    </row>
    <row r="18" spans="1:6" s="78" customFormat="1" x14ac:dyDescent="0.2">
      <c r="A18" s="127"/>
      <c r="B18" s="127"/>
      <c r="C18" s="127"/>
      <c r="D18" s="131"/>
      <c r="E18" s="131"/>
      <c r="F18" s="131"/>
    </row>
    <row r="19" spans="1:6" s="78" customFormat="1" x14ac:dyDescent="0.2">
      <c r="A19" s="127"/>
      <c r="B19" s="127"/>
      <c r="C19" s="127"/>
      <c r="D19" s="131"/>
      <c r="E19" s="131"/>
      <c r="F19" s="131"/>
    </row>
    <row r="20" spans="1:6" s="78" customFormat="1" x14ac:dyDescent="0.2">
      <c r="A20" s="127"/>
      <c r="B20" s="127"/>
      <c r="C20" s="127"/>
      <c r="D20" s="131"/>
      <c r="E20" s="131"/>
      <c r="F20" s="131"/>
    </row>
    <row r="21" spans="1:6" s="78" customFormat="1" x14ac:dyDescent="0.2">
      <c r="A21" s="127"/>
      <c r="B21" s="127"/>
      <c r="C21" s="127"/>
      <c r="D21" s="131"/>
      <c r="E21" s="131"/>
      <c r="F21" s="131"/>
    </row>
    <row r="22" spans="1:6" s="78" customFormat="1" x14ac:dyDescent="0.2">
      <c r="A22" s="127"/>
      <c r="B22" s="127"/>
      <c r="C22" s="127"/>
      <c r="D22" s="131"/>
      <c r="E22" s="131"/>
      <c r="F22" s="131"/>
    </row>
    <row r="23" spans="1:6" s="78" customFormat="1" x14ac:dyDescent="0.2">
      <c r="A23" s="127"/>
      <c r="B23" s="127"/>
      <c r="C23" s="127"/>
      <c r="D23" s="131"/>
      <c r="E23" s="131"/>
      <c r="F23" s="131"/>
    </row>
    <row r="24" spans="1:6" s="78" customFormat="1" x14ac:dyDescent="0.2">
      <c r="A24" s="127"/>
      <c r="B24" s="127"/>
      <c r="C24" s="127"/>
      <c r="D24" s="131"/>
      <c r="E24" s="131"/>
      <c r="F24" s="131"/>
    </row>
    <row r="25" spans="1:6" s="78" customFormat="1" x14ac:dyDescent="0.2">
      <c r="A25" s="127"/>
      <c r="B25" s="127"/>
      <c r="C25" s="127"/>
      <c r="D25" s="131"/>
      <c r="E25" s="131"/>
      <c r="F25" s="131"/>
    </row>
    <row r="26" spans="1:6" s="78" customFormat="1" x14ac:dyDescent="0.2">
      <c r="A26" s="127"/>
      <c r="B26" s="127"/>
      <c r="C26" s="127"/>
      <c r="D26" s="131"/>
      <c r="E26" s="131"/>
      <c r="F26" s="131"/>
    </row>
    <row r="27" spans="1:6" s="78" customFormat="1" x14ac:dyDescent="0.2">
      <c r="A27" s="127"/>
      <c r="B27" s="127"/>
      <c r="C27" s="127"/>
      <c r="D27" s="131"/>
      <c r="E27" s="131"/>
      <c r="F27" s="131"/>
    </row>
    <row r="28" spans="1:6" s="78" customFormat="1" x14ac:dyDescent="0.2">
      <c r="A28" s="127"/>
      <c r="B28" s="127"/>
      <c r="C28" s="127"/>
      <c r="D28" s="131"/>
      <c r="E28" s="131"/>
      <c r="F28" s="131"/>
    </row>
    <row r="29" spans="1:6" s="78" customFormat="1" x14ac:dyDescent="0.2">
      <c r="A29" s="127"/>
      <c r="B29" s="127"/>
      <c r="C29" s="127"/>
      <c r="D29" s="131"/>
      <c r="E29" s="131"/>
      <c r="F29" s="131"/>
    </row>
    <row r="30" spans="1:6" s="78" customFormat="1" x14ac:dyDescent="0.2">
      <c r="A30" s="127"/>
      <c r="B30" s="127"/>
      <c r="C30" s="127"/>
      <c r="D30" s="131"/>
      <c r="E30" s="131"/>
      <c r="F30" s="131"/>
    </row>
    <row r="31" spans="1:6" s="78" customFormat="1" x14ac:dyDescent="0.2">
      <c r="A31" s="127"/>
      <c r="B31" s="127"/>
      <c r="C31" s="127"/>
      <c r="D31" s="131"/>
      <c r="E31" s="131"/>
      <c r="F31" s="131"/>
    </row>
    <row r="32" spans="1:6" s="78" customFormat="1" x14ac:dyDescent="0.2">
      <c r="A32" s="127"/>
      <c r="B32" s="127"/>
      <c r="C32" s="127"/>
      <c r="D32" s="131"/>
      <c r="E32" s="131"/>
      <c r="F32" s="131"/>
    </row>
    <row r="33" spans="1:6" s="78" customFormat="1" x14ac:dyDescent="0.2">
      <c r="A33" s="127"/>
      <c r="B33" s="127"/>
      <c r="C33" s="127"/>
      <c r="D33" s="131"/>
      <c r="E33" s="131"/>
      <c r="F33" s="131"/>
    </row>
    <row r="34" spans="1:6" s="78" customFormat="1" x14ac:dyDescent="0.2">
      <c r="A34" s="127"/>
      <c r="B34" s="127"/>
      <c r="C34" s="127"/>
      <c r="D34" s="131"/>
      <c r="E34" s="131"/>
      <c r="F34" s="131"/>
    </row>
    <row r="35" spans="1:6" s="78" customFormat="1" x14ac:dyDescent="0.2">
      <c r="A35" s="127"/>
      <c r="B35" s="127"/>
      <c r="C35" s="127"/>
      <c r="D35" s="131"/>
      <c r="E35" s="131"/>
      <c r="F35" s="131"/>
    </row>
    <row r="36" spans="1:6" s="78" customFormat="1" x14ac:dyDescent="0.2">
      <c r="A36" s="127"/>
      <c r="B36" s="127"/>
      <c r="C36" s="127"/>
      <c r="D36" s="131"/>
      <c r="E36" s="131"/>
      <c r="F36" s="131"/>
    </row>
    <row r="37" spans="1:6" s="78" customFormat="1" x14ac:dyDescent="0.2">
      <c r="A37" s="127"/>
      <c r="B37" s="127"/>
      <c r="C37" s="127"/>
      <c r="D37" s="131"/>
      <c r="E37" s="131"/>
      <c r="F37" s="131"/>
    </row>
    <row r="38" spans="1:6" s="78" customFormat="1" x14ac:dyDescent="0.2">
      <c r="A38" s="127"/>
      <c r="B38" s="127"/>
      <c r="C38" s="127"/>
      <c r="D38" s="131"/>
      <c r="E38" s="131"/>
      <c r="F38" s="131"/>
    </row>
    <row r="39" spans="1:6" s="78" customFormat="1" x14ac:dyDescent="0.2">
      <c r="A39" s="127"/>
      <c r="B39" s="127"/>
      <c r="C39" s="127"/>
      <c r="D39" s="131"/>
      <c r="E39" s="131"/>
      <c r="F39" s="131"/>
    </row>
    <row r="40" spans="1:6" s="78" customFormat="1" x14ac:dyDescent="0.2">
      <c r="A40" s="127"/>
      <c r="B40" s="127"/>
      <c r="C40" s="127"/>
      <c r="D40" s="131"/>
      <c r="E40" s="131"/>
      <c r="F40" s="131"/>
    </row>
    <row r="41" spans="1:6" s="78" customFormat="1" x14ac:dyDescent="0.2">
      <c r="A41" s="127"/>
      <c r="B41" s="127"/>
      <c r="C41" s="127"/>
      <c r="D41" s="131"/>
      <c r="E41" s="131"/>
      <c r="F41" s="131"/>
    </row>
    <row r="42" spans="1:6" s="78" customFormat="1" x14ac:dyDescent="0.2">
      <c r="A42" s="127"/>
      <c r="B42" s="127"/>
      <c r="C42" s="127"/>
      <c r="D42" s="131"/>
      <c r="E42" s="131"/>
      <c r="F42" s="131"/>
    </row>
    <row r="43" spans="1:6" s="78" customFormat="1" x14ac:dyDescent="0.2">
      <c r="A43" s="127"/>
      <c r="B43" s="127"/>
      <c r="C43" s="127"/>
      <c r="D43" s="131"/>
      <c r="E43" s="131"/>
      <c r="F43" s="131"/>
    </row>
    <row r="44" spans="1:6" s="78" customFormat="1" x14ac:dyDescent="0.2">
      <c r="A44" s="127"/>
      <c r="B44" s="127"/>
      <c r="C44" s="127"/>
      <c r="D44" s="131"/>
      <c r="E44" s="131"/>
      <c r="F44" s="131"/>
    </row>
    <row r="45" spans="1:6" s="78" customFormat="1" x14ac:dyDescent="0.2"/>
    <row r="46" spans="1:6" s="78" customFormat="1" x14ac:dyDescent="0.2"/>
    <row r="47" spans="1:6" s="78" customFormat="1" x14ac:dyDescent="0.2">
      <c r="A47" s="78" t="s">
        <v>52</v>
      </c>
      <c r="B47" s="78">
        <f>nachschüssig</f>
        <v>12</v>
      </c>
    </row>
    <row r="48" spans="1:6" s="78" customFormat="1" x14ac:dyDescent="0.2">
      <c r="A48" s="78" t="s">
        <v>53</v>
      </c>
      <c r="B48" s="78">
        <f>D8</f>
        <v>2</v>
      </c>
      <c r="C48" s="78" t="s">
        <v>37</v>
      </c>
    </row>
    <row r="49" spans="1:14" s="78" customFormat="1" x14ac:dyDescent="0.2">
      <c r="A49" s="127" t="s">
        <v>18</v>
      </c>
      <c r="B49" s="127">
        <f>(-1*((B47-1)/(2*B47)))-(((B47*B47-1)/(6*B47^2))*(B48/100))+(((B47^2-1)/(12*B47^2))*((B48/100)^2))</f>
        <v>-0.46161041666666663</v>
      </c>
      <c r="C49" s="127"/>
    </row>
    <row r="50" spans="1:14" s="78" customFormat="1" ht="22.5" customHeight="1" x14ac:dyDescent="0.2">
      <c r="A50" s="78" t="s">
        <v>17</v>
      </c>
      <c r="B50" s="78">
        <f>(-1+((B47-1)/(2*B47)))-(((B47*B47-1)/(6*B47^2))*(B48/100))+(((B47^2-1)/(12*B47^2))*((B48/100)^2))</f>
        <v>-0.54494375000000006</v>
      </c>
    </row>
    <row r="51" spans="1:14" s="78" customFormat="1" x14ac:dyDescent="0.2"/>
    <row r="52" spans="1:14" s="78" customFormat="1" x14ac:dyDescent="0.2">
      <c r="F52" s="128"/>
    </row>
    <row r="53" spans="1:14" s="78" customFormat="1" x14ac:dyDescent="0.2">
      <c r="D53" s="128"/>
      <c r="E53" s="128"/>
      <c r="F53" s="128"/>
    </row>
    <row r="54" spans="1:14" x14ac:dyDescent="0.2">
      <c r="A54" s="78"/>
      <c r="B54" s="78"/>
      <c r="C54" s="78"/>
      <c r="D54" s="128"/>
      <c r="E54" s="128"/>
      <c r="F54" s="128"/>
    </row>
    <row r="55" spans="1:14" x14ac:dyDescent="0.2">
      <c r="A55" s="78"/>
      <c r="B55" s="78"/>
      <c r="C55" s="78"/>
      <c r="D55" s="128"/>
      <c r="E55" s="128"/>
      <c r="F55" s="128"/>
    </row>
    <row r="58" spans="1:14" x14ac:dyDescent="0.2">
      <c r="B58" s="127" t="s">
        <v>15</v>
      </c>
      <c r="C58" s="127">
        <v>1</v>
      </c>
    </row>
    <row r="59" spans="1:14" x14ac:dyDescent="0.2">
      <c r="B59" s="127" t="s">
        <v>19</v>
      </c>
      <c r="C59" s="127">
        <v>2</v>
      </c>
    </row>
    <row r="60" spans="1:14" x14ac:dyDescent="0.2">
      <c r="C60" s="127">
        <v>4</v>
      </c>
    </row>
    <row r="61" spans="1:14" x14ac:dyDescent="0.2">
      <c r="C61" s="127">
        <v>12</v>
      </c>
    </row>
    <row r="63" spans="1:14" x14ac:dyDescent="0.2">
      <c r="B63" s="128">
        <v>2</v>
      </c>
      <c r="C63" s="128">
        <v>2.5</v>
      </c>
      <c r="D63" s="128">
        <v>3</v>
      </c>
      <c r="E63" s="128">
        <v>3.5</v>
      </c>
      <c r="F63" s="128">
        <v>4</v>
      </c>
      <c r="G63" s="128">
        <v>4.5</v>
      </c>
      <c r="H63" s="128">
        <v>5</v>
      </c>
      <c r="I63" s="128">
        <v>5.5</v>
      </c>
      <c r="J63" s="128">
        <v>6</v>
      </c>
      <c r="K63" s="128">
        <v>7</v>
      </c>
      <c r="L63" s="128">
        <v>8</v>
      </c>
      <c r="M63" s="128">
        <v>9</v>
      </c>
      <c r="N63" s="129">
        <v>10</v>
      </c>
    </row>
    <row r="895" spans="6:11" ht="18.75" thickBot="1" x14ac:dyDescent="0.3">
      <c r="F895" s="54"/>
      <c r="G895" s="106"/>
      <c r="H895" s="55"/>
      <c r="I895" s="107"/>
      <c r="J895" s="108"/>
      <c r="K895" s="109"/>
    </row>
    <row r="896" spans="6:11" ht="18" x14ac:dyDescent="0.25">
      <c r="F896" s="77" t="s">
        <v>31</v>
      </c>
      <c r="G896" s="78"/>
      <c r="H896" s="79"/>
      <c r="I896" s="80" t="e">
        <f>LOOKUP(D6,Daten!A15:A136,Daten!L15:L136)</f>
        <v>#N/A</v>
      </c>
      <c r="J896" s="83"/>
      <c r="K896" s="94" t="e">
        <f>I896+E13</f>
        <v>#N/A</v>
      </c>
    </row>
    <row r="897" spans="6:11" ht="18" x14ac:dyDescent="0.25">
      <c r="F897" s="79"/>
      <c r="G897" s="79"/>
      <c r="H897" s="79"/>
      <c r="I897" s="81"/>
      <c r="J897" s="83"/>
      <c r="K897" s="82"/>
    </row>
    <row r="898" spans="6:11" ht="18" x14ac:dyDescent="0.25">
      <c r="F898" s="79"/>
      <c r="G898" s="79"/>
      <c r="H898" s="79"/>
      <c r="I898" s="81"/>
      <c r="J898" s="83"/>
      <c r="K898" s="82"/>
    </row>
    <row r="899" spans="6:11" ht="18" x14ac:dyDescent="0.25">
      <c r="F899" s="132" t="s">
        <v>16</v>
      </c>
      <c r="G899" s="52">
        <f>LOOKUP(D5,Daten!N15:N127,Daten!U15:U127)</f>
        <v>14.390325165000718</v>
      </c>
      <c r="H899" s="79"/>
      <c r="I899" s="82"/>
      <c r="J899" s="83"/>
      <c r="K899" s="82"/>
    </row>
    <row r="900" spans="6:11" ht="18" x14ac:dyDescent="0.25">
      <c r="F900" s="79" t="s">
        <v>29</v>
      </c>
      <c r="G900" s="52"/>
      <c r="H900" s="79"/>
      <c r="I900" s="82"/>
      <c r="J900" s="83"/>
      <c r="K900" s="82"/>
    </row>
    <row r="901" spans="6:11" ht="18" x14ac:dyDescent="0.25">
      <c r="F901" s="79" t="s">
        <v>28</v>
      </c>
      <c r="G901" s="78"/>
      <c r="H901" s="79"/>
      <c r="I901" s="80" t="e">
        <f>D13+I896-G899</f>
        <v>#N/A</v>
      </c>
      <c r="J901" s="83"/>
      <c r="K901" s="80" t="e">
        <f>I901+E13</f>
        <v>#N/A</v>
      </c>
    </row>
    <row r="902" spans="6:11" ht="18" x14ac:dyDescent="0.25">
      <c r="F902" s="79"/>
      <c r="G902" s="78"/>
      <c r="H902" s="79"/>
      <c r="I902" s="130"/>
      <c r="J902" s="130"/>
      <c r="K902" s="128"/>
    </row>
    <row r="903" spans="6:11" ht="18" x14ac:dyDescent="0.25">
      <c r="F903" s="79"/>
      <c r="G903" s="78"/>
      <c r="H903" s="79"/>
      <c r="I903" s="130"/>
      <c r="J903" s="130"/>
      <c r="K903" s="128"/>
    </row>
  </sheetData>
  <sheetProtection password="F002" sheet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60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10</v>
      </c>
    </row>
    <row r="5" spans="1:21" x14ac:dyDescent="0.2">
      <c r="A5" s="2" t="s">
        <v>3</v>
      </c>
      <c r="B5" s="2">
        <f>Mann!D8</f>
        <v>2</v>
      </c>
    </row>
    <row r="10" spans="1:21" ht="13.5" thickBot="1" x14ac:dyDescent="0.25"/>
    <row r="11" spans="1:21" ht="13.5" thickBot="1" x14ac:dyDescent="0.25">
      <c r="B11" s="263" t="s">
        <v>1</v>
      </c>
      <c r="C11" s="263"/>
      <c r="D11" s="263"/>
      <c r="E11" s="263"/>
      <c r="F11" s="263"/>
      <c r="H11" s="264" t="s">
        <v>1</v>
      </c>
      <c r="I11" s="265"/>
      <c r="J11" s="265"/>
      <c r="K11" s="265"/>
      <c r="L11" s="266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 x14ac:dyDescent="0.2">
      <c r="A15" s="21">
        <v>1</v>
      </c>
      <c r="B15" s="22">
        <f>Absterbeordnung!B9</f>
        <v>99548.915800035902</v>
      </c>
      <c r="C15" s="15">
        <f t="shared" ref="C15:C46" si="5">1/(((1+($B$5/100))^A15))</f>
        <v>0.98039215686274506</v>
      </c>
      <c r="D15" s="14">
        <f t="shared" ref="D15:D46" si="6">B15*C15</f>
        <v>97596.976274544999</v>
      </c>
      <c r="E15" s="14">
        <f>SUM(D15:$D$127)</f>
        <v>3824025.4037612388</v>
      </c>
      <c r="F15" s="16">
        <f t="shared" ref="F15:F46" si="7">E15/D15</f>
        <v>39.181802036613007</v>
      </c>
      <c r="G15" s="5"/>
      <c r="H15" s="14">
        <f t="shared" si="0"/>
        <v>99548.915800035902</v>
      </c>
      <c r="I15" s="15">
        <f t="shared" ref="I15:I46" si="8">1/(((1+($B$5/100))^A15))</f>
        <v>0.98039215686274506</v>
      </c>
      <c r="J15" s="14">
        <f t="shared" ref="J15:J46" si="9">H15*I15</f>
        <v>97596.976274544999</v>
      </c>
      <c r="K15" s="14">
        <f>SUM($J15:J$127)</f>
        <v>3824025.4037612388</v>
      </c>
      <c r="L15" s="16">
        <f t="shared" ref="L15:L46" si="10">K15/J15</f>
        <v>39.181802036613007</v>
      </c>
      <c r="M15" s="16"/>
      <c r="N15" s="6">
        <v>1</v>
      </c>
      <c r="O15" s="6">
        <f t="shared" si="1"/>
        <v>11</v>
      </c>
      <c r="P15" s="6">
        <f t="shared" si="2"/>
        <v>99548.915800035902</v>
      </c>
      <c r="Q15" s="6">
        <f t="shared" si="3"/>
        <v>99548.915800035902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 x14ac:dyDescent="0.2">
      <c r="A16" s="21">
        <v>2</v>
      </c>
      <c r="B16" s="22">
        <f>Absterbeordnung!B10</f>
        <v>99510.147721160072</v>
      </c>
      <c r="C16" s="15">
        <f t="shared" si="5"/>
        <v>0.96116878123798544</v>
      </c>
      <c r="D16" s="14">
        <f t="shared" si="6"/>
        <v>95646.047405959325</v>
      </c>
      <c r="E16" s="14">
        <f>SUM(D16:$D$127)</f>
        <v>3726428.4274866935</v>
      </c>
      <c r="F16" s="16">
        <f t="shared" si="7"/>
        <v>38.960610799422483</v>
      </c>
      <c r="G16" s="5"/>
      <c r="H16" s="14">
        <f t="shared" si="0"/>
        <v>99510.147721160072</v>
      </c>
      <c r="I16" s="15">
        <f t="shared" si="8"/>
        <v>0.96116878123798544</v>
      </c>
      <c r="J16" s="14">
        <f t="shared" si="9"/>
        <v>95646.047405959325</v>
      </c>
      <c r="K16" s="14">
        <f>SUM($J16:J$127)</f>
        <v>3726428.4274866935</v>
      </c>
      <c r="L16" s="16">
        <f t="shared" si="10"/>
        <v>38.960610799422483</v>
      </c>
      <c r="M16" s="16"/>
      <c r="N16" s="6">
        <v>2</v>
      </c>
      <c r="O16" s="6">
        <f t="shared" si="1"/>
        <v>12</v>
      </c>
      <c r="P16" s="6">
        <f t="shared" si="2"/>
        <v>99510.147721160072</v>
      </c>
      <c r="Q16" s="6">
        <f t="shared" si="3"/>
        <v>99510.147721160072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 x14ac:dyDescent="0.2">
      <c r="A17" s="21">
        <v>3</v>
      </c>
      <c r="B17" s="22">
        <f>Absterbeordnung!B11</f>
        <v>99490.111342423683</v>
      </c>
      <c r="C17" s="15">
        <f t="shared" si="5"/>
        <v>0.94232233454704462</v>
      </c>
      <c r="D17" s="14">
        <f t="shared" si="6"/>
        <v>93751.753984538082</v>
      </c>
      <c r="E17" s="14">
        <f>SUM(D17:$D$127)</f>
        <v>3630782.3800807344</v>
      </c>
      <c r="F17" s="16">
        <f t="shared" si="7"/>
        <v>38.727620825947831</v>
      </c>
      <c r="G17" s="5"/>
      <c r="H17" s="14">
        <f t="shared" si="0"/>
        <v>99490.111342423683</v>
      </c>
      <c r="I17" s="15">
        <f t="shared" si="8"/>
        <v>0.94232233454704462</v>
      </c>
      <c r="J17" s="14">
        <f t="shared" si="9"/>
        <v>93751.753984538082</v>
      </c>
      <c r="K17" s="14">
        <f>SUM($J17:J$127)</f>
        <v>3630782.3800807344</v>
      </c>
      <c r="L17" s="16">
        <f t="shared" si="10"/>
        <v>38.727620825947831</v>
      </c>
      <c r="M17" s="16"/>
      <c r="N17" s="6">
        <v>3</v>
      </c>
      <c r="O17" s="6">
        <f t="shared" si="1"/>
        <v>13</v>
      </c>
      <c r="P17" s="6">
        <f t="shared" si="2"/>
        <v>99490.111342423683</v>
      </c>
      <c r="Q17" s="6">
        <f t="shared" si="3"/>
        <v>99490.111342423683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 x14ac:dyDescent="0.2">
      <c r="A18" s="21">
        <v>4</v>
      </c>
      <c r="B18" s="22">
        <f>Absterbeordnung!B12</f>
        <v>99471.965709023076</v>
      </c>
      <c r="C18" s="15">
        <f t="shared" si="5"/>
        <v>0.9238454260265142</v>
      </c>
      <c r="D18" s="14">
        <f t="shared" si="6"/>
        <v>91896.72053814723</v>
      </c>
      <c r="E18" s="14">
        <f>SUM(D18:$D$127)</f>
        <v>3537030.6260961965</v>
      </c>
      <c r="F18" s="16">
        <f t="shared" si="7"/>
        <v>38.489193144035433</v>
      </c>
      <c r="G18" s="5"/>
      <c r="H18" s="14">
        <f t="shared" si="0"/>
        <v>99471.965709023076</v>
      </c>
      <c r="I18" s="15">
        <f t="shared" si="8"/>
        <v>0.9238454260265142</v>
      </c>
      <c r="J18" s="14">
        <f t="shared" si="9"/>
        <v>91896.72053814723</v>
      </c>
      <c r="K18" s="14">
        <f>SUM($J18:J$127)</f>
        <v>3537030.6260961965</v>
      </c>
      <c r="L18" s="16">
        <f t="shared" si="10"/>
        <v>38.489193144035433</v>
      </c>
      <c r="M18" s="16"/>
      <c r="N18" s="6">
        <v>4</v>
      </c>
      <c r="O18" s="6">
        <f t="shared" si="1"/>
        <v>14</v>
      </c>
      <c r="P18" s="6">
        <f t="shared" si="2"/>
        <v>99471.965709023076</v>
      </c>
      <c r="Q18" s="6">
        <f t="shared" si="3"/>
        <v>99471.965709023076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 x14ac:dyDescent="0.2">
      <c r="A19" s="21">
        <v>5</v>
      </c>
      <c r="B19" s="22">
        <f>Absterbeordnung!B13</f>
        <v>99457.178183606593</v>
      </c>
      <c r="C19" s="15">
        <f t="shared" si="5"/>
        <v>0.90573080982991594</v>
      </c>
      <c r="D19" s="14">
        <f t="shared" si="6"/>
        <v>90081.430539636247</v>
      </c>
      <c r="E19" s="14">
        <f>SUM(D19:$D$127)</f>
        <v>3445133.9055580487</v>
      </c>
      <c r="F19" s="16">
        <f t="shared" si="7"/>
        <v>38.244662467279248</v>
      </c>
      <c r="G19" s="5"/>
      <c r="H19" s="14">
        <f t="shared" si="0"/>
        <v>99457.178183606593</v>
      </c>
      <c r="I19" s="15">
        <f t="shared" si="8"/>
        <v>0.90573080982991594</v>
      </c>
      <c r="J19" s="14">
        <f t="shared" si="9"/>
        <v>90081.430539636247</v>
      </c>
      <c r="K19" s="14">
        <f>SUM($J19:J$127)</f>
        <v>3445133.9055580487</v>
      </c>
      <c r="L19" s="16">
        <f t="shared" si="10"/>
        <v>38.244662467279248</v>
      </c>
      <c r="M19" s="16"/>
      <c r="N19" s="6">
        <v>5</v>
      </c>
      <c r="O19" s="6">
        <f t="shared" si="1"/>
        <v>15</v>
      </c>
      <c r="P19" s="6">
        <f t="shared" si="2"/>
        <v>99457.178183606593</v>
      </c>
      <c r="Q19" s="6">
        <f t="shared" si="3"/>
        <v>99457.178183606593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 x14ac:dyDescent="0.2">
      <c r="A20" s="21">
        <v>6</v>
      </c>
      <c r="B20" s="22">
        <f>Absterbeordnung!B14</f>
        <v>99444.422304803738</v>
      </c>
      <c r="C20" s="15">
        <f t="shared" si="5"/>
        <v>0.88797138218619198</v>
      </c>
      <c r="D20" s="14">
        <f t="shared" si="6"/>
        <v>88303.801124703954</v>
      </c>
      <c r="E20" s="14">
        <f>SUM(D20:$D$127)</f>
        <v>3355052.4750184128</v>
      </c>
      <c r="F20" s="16">
        <f t="shared" si="7"/>
        <v>37.994428691471136</v>
      </c>
      <c r="G20" s="5"/>
      <c r="H20" s="14">
        <f t="shared" si="0"/>
        <v>99444.422304803738</v>
      </c>
      <c r="I20" s="15">
        <f t="shared" si="8"/>
        <v>0.88797138218619198</v>
      </c>
      <c r="J20" s="14">
        <f t="shared" si="9"/>
        <v>88303.801124703954</v>
      </c>
      <c r="K20" s="14">
        <f>SUM($J20:J$127)</f>
        <v>3355052.4750184128</v>
      </c>
      <c r="L20" s="16">
        <f t="shared" si="10"/>
        <v>37.994428691471136</v>
      </c>
      <c r="M20" s="16"/>
      <c r="N20" s="6">
        <v>6</v>
      </c>
      <c r="O20" s="6">
        <f t="shared" si="1"/>
        <v>16</v>
      </c>
      <c r="P20" s="6">
        <f t="shared" si="2"/>
        <v>99444.422304803738</v>
      </c>
      <c r="Q20" s="6">
        <f t="shared" si="3"/>
        <v>99444.422304803738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 x14ac:dyDescent="0.2">
      <c r="A21" s="21">
        <v>7</v>
      </c>
      <c r="B21" s="22">
        <f>Absterbeordnung!B15</f>
        <v>99432.655927734944</v>
      </c>
      <c r="C21" s="15">
        <f t="shared" si="5"/>
        <v>0.87056017861391388</v>
      </c>
      <c r="D21" s="14">
        <f t="shared" si="6"/>
        <v>86562.110704504783</v>
      </c>
      <c r="E21" s="14">
        <f>SUM(D21:$D$127)</f>
        <v>3266748.6738937087</v>
      </c>
      <c r="F21" s="16">
        <f t="shared" si="7"/>
        <v>37.738782560944458</v>
      </c>
      <c r="G21" s="5"/>
      <c r="H21" s="14">
        <f t="shared" si="0"/>
        <v>99432.655927734944</v>
      </c>
      <c r="I21" s="15">
        <f t="shared" si="8"/>
        <v>0.87056017861391388</v>
      </c>
      <c r="J21" s="14">
        <f t="shared" si="9"/>
        <v>86562.110704504783</v>
      </c>
      <c r="K21" s="14">
        <f>SUM($J21:J$127)</f>
        <v>3266748.6738937087</v>
      </c>
      <c r="L21" s="16">
        <f t="shared" si="10"/>
        <v>37.738782560944458</v>
      </c>
      <c r="M21" s="16"/>
      <c r="N21" s="6">
        <v>7</v>
      </c>
      <c r="O21" s="6">
        <f t="shared" si="1"/>
        <v>17</v>
      </c>
      <c r="P21" s="6">
        <f t="shared" si="2"/>
        <v>99432.655927734944</v>
      </c>
      <c r="Q21" s="6">
        <f t="shared" si="3"/>
        <v>99432.655927734944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 x14ac:dyDescent="0.2">
      <c r="A22" s="21">
        <v>8</v>
      </c>
      <c r="B22" s="22">
        <f>Absterbeordnung!B16</f>
        <v>99420.906748990019</v>
      </c>
      <c r="C22" s="15">
        <f t="shared" si="5"/>
        <v>0.85349037119011162</v>
      </c>
      <c r="D22" s="14">
        <f t="shared" si="6"/>
        <v>84854.786605252972</v>
      </c>
      <c r="E22" s="14">
        <f>SUM(D22:$D$127)</f>
        <v>3180186.5631892039</v>
      </c>
      <c r="F22" s="16">
        <f t="shared" si="7"/>
        <v>37.477986692530706</v>
      </c>
      <c r="G22" s="5"/>
      <c r="H22" s="14">
        <f t="shared" si="0"/>
        <v>99420.906748990019</v>
      </c>
      <c r="I22" s="15">
        <f t="shared" si="8"/>
        <v>0.85349037119011162</v>
      </c>
      <c r="J22" s="14">
        <f t="shared" si="9"/>
        <v>84854.786605252972</v>
      </c>
      <c r="K22" s="14">
        <f>SUM($J22:J$127)</f>
        <v>3180186.5631892039</v>
      </c>
      <c r="L22" s="16">
        <f t="shared" si="10"/>
        <v>37.477986692530706</v>
      </c>
      <c r="M22" s="16"/>
      <c r="N22" s="6">
        <v>8</v>
      </c>
      <c r="O22" s="6">
        <f t="shared" si="1"/>
        <v>18</v>
      </c>
      <c r="P22" s="6">
        <f t="shared" si="2"/>
        <v>99420.906748990019</v>
      </c>
      <c r="Q22" s="6">
        <f t="shared" si="3"/>
        <v>99420.906748990019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 x14ac:dyDescent="0.2">
      <c r="A23" s="21">
        <v>9</v>
      </c>
      <c r="B23" s="22">
        <f>Absterbeordnung!B17</f>
        <v>99409.047738640889</v>
      </c>
      <c r="C23" s="15">
        <f t="shared" si="5"/>
        <v>0.83675526587265847</v>
      </c>
      <c r="D23" s="14">
        <f t="shared" si="6"/>
        <v>83181.044170694251</v>
      </c>
      <c r="E23" s="14">
        <f>SUM(D23:$D$127)</f>
        <v>3095331.7765839519</v>
      </c>
      <c r="F23" s="16">
        <f t="shared" si="7"/>
        <v>37.211985103626255</v>
      </c>
      <c r="G23" s="5"/>
      <c r="H23" s="14">
        <f t="shared" si="0"/>
        <v>99409.047738640889</v>
      </c>
      <c r="I23" s="15">
        <f t="shared" si="8"/>
        <v>0.83675526587265847</v>
      </c>
      <c r="J23" s="14">
        <f t="shared" si="9"/>
        <v>83181.044170694251</v>
      </c>
      <c r="K23" s="14">
        <f>SUM($J23:J$127)</f>
        <v>3095331.7765839519</v>
      </c>
      <c r="L23" s="16">
        <f t="shared" si="10"/>
        <v>37.211985103626255</v>
      </c>
      <c r="M23" s="16"/>
      <c r="N23" s="6">
        <v>9</v>
      </c>
      <c r="O23" s="6">
        <f t="shared" si="1"/>
        <v>19</v>
      </c>
      <c r="P23" s="6">
        <f t="shared" si="2"/>
        <v>99409.047738640889</v>
      </c>
      <c r="Q23" s="6">
        <f t="shared" si="3"/>
        <v>99409.047738640889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 x14ac:dyDescent="0.2">
      <c r="A24" s="21">
        <v>10</v>
      </c>
      <c r="B24" s="22">
        <f>Absterbeordnung!B18</f>
        <v>99398.382016639298</v>
      </c>
      <c r="C24" s="15">
        <f t="shared" si="5"/>
        <v>0.82034829987515534</v>
      </c>
      <c r="D24" s="14">
        <f t="shared" si="6"/>
        <v>81541.293697691261</v>
      </c>
      <c r="E24" s="14">
        <f>SUM(D24:$D$127)</f>
        <v>3012150.7324132575</v>
      </c>
      <c r="F24" s="16">
        <f t="shared" si="7"/>
        <v>36.940188165036957</v>
      </c>
      <c r="G24" s="5"/>
      <c r="H24" s="14">
        <f t="shared" si="0"/>
        <v>99398.382016639298</v>
      </c>
      <c r="I24" s="15">
        <f t="shared" si="8"/>
        <v>0.82034829987515534</v>
      </c>
      <c r="J24" s="14">
        <f t="shared" si="9"/>
        <v>81541.293697691261</v>
      </c>
      <c r="K24" s="14">
        <f>SUM($J24:J$127)</f>
        <v>3012150.7324132575</v>
      </c>
      <c r="L24" s="16">
        <f t="shared" si="10"/>
        <v>36.940188165036957</v>
      </c>
      <c r="M24" s="16"/>
      <c r="N24" s="6">
        <v>10</v>
      </c>
      <c r="O24" s="6">
        <f t="shared" si="1"/>
        <v>20</v>
      </c>
      <c r="P24" s="6">
        <f t="shared" si="2"/>
        <v>99398.382016639298</v>
      </c>
      <c r="Q24" s="6">
        <f t="shared" si="3"/>
        <v>99398.382016639298</v>
      </c>
      <c r="R24" s="5">
        <f t="shared" si="4"/>
        <v>100000</v>
      </c>
      <c r="S24" s="5">
        <f t="shared" si="11"/>
        <v>8154129369.7691259</v>
      </c>
      <c r="T24" s="20">
        <f>SUM(S24:$S$136)</f>
        <v>291150984477.94427</v>
      </c>
      <c r="U24" s="6">
        <f t="shared" si="12"/>
        <v>35.705955997873488</v>
      </c>
    </row>
    <row r="25" spans="1:21" x14ac:dyDescent="0.2">
      <c r="A25" s="21">
        <v>11</v>
      </c>
      <c r="B25" s="22">
        <f>Absterbeordnung!B19</f>
        <v>99389.973358963325</v>
      </c>
      <c r="C25" s="15">
        <f t="shared" si="5"/>
        <v>0.80426303909328967</v>
      </c>
      <c r="D25" s="14">
        <f t="shared" si="6"/>
        <v>79935.682029080941</v>
      </c>
      <c r="E25" s="14">
        <f>SUM(D25:$D$127)</f>
        <v>2930609.4387155659</v>
      </c>
      <c r="F25" s="16">
        <f t="shared" si="7"/>
        <v>36.662093377140359</v>
      </c>
      <c r="G25" s="5"/>
      <c r="H25" s="14">
        <f t="shared" si="0"/>
        <v>99389.973358963325</v>
      </c>
      <c r="I25" s="15">
        <f t="shared" si="8"/>
        <v>0.80426303909328967</v>
      </c>
      <c r="J25" s="14">
        <f t="shared" si="9"/>
        <v>79935.682029080941</v>
      </c>
      <c r="K25" s="14">
        <f>SUM($J25:J$127)</f>
        <v>2930609.4387155659</v>
      </c>
      <c r="L25" s="16">
        <f t="shared" si="10"/>
        <v>36.662093377140359</v>
      </c>
      <c r="M25" s="16"/>
      <c r="N25" s="6">
        <v>11</v>
      </c>
      <c r="O25" s="6">
        <f t="shared" si="1"/>
        <v>21</v>
      </c>
      <c r="P25" s="6">
        <f t="shared" si="2"/>
        <v>99389.973358963325</v>
      </c>
      <c r="Q25" s="6">
        <f t="shared" si="3"/>
        <v>99389.973358963325</v>
      </c>
      <c r="R25" s="5">
        <f t="shared" si="4"/>
        <v>99548.915800035902</v>
      </c>
      <c r="S25" s="5">
        <f t="shared" si="11"/>
        <v>7957510479.7314215</v>
      </c>
      <c r="T25" s="20">
        <f>SUM(S25:$S$136)</f>
        <v>282996855108.17511</v>
      </c>
      <c r="U25" s="6">
        <f t="shared" si="12"/>
        <v>35.563491349335514</v>
      </c>
    </row>
    <row r="26" spans="1:21" x14ac:dyDescent="0.2">
      <c r="A26" s="21">
        <v>12</v>
      </c>
      <c r="B26" s="22">
        <f>Absterbeordnung!B20</f>
        <v>99377.466018004139</v>
      </c>
      <c r="C26" s="15">
        <f t="shared" si="5"/>
        <v>0.78849317558165644</v>
      </c>
      <c r="D26" s="14">
        <f t="shared" si="6"/>
        <v>78358.453761794241</v>
      </c>
      <c r="E26" s="14">
        <f>SUM(D26:$D$127)</f>
        <v>2850673.7566864863</v>
      </c>
      <c r="F26" s="16">
        <f t="shared" si="7"/>
        <v>36.379913332036786</v>
      </c>
      <c r="G26" s="5"/>
      <c r="H26" s="14">
        <f t="shared" si="0"/>
        <v>99377.466018004139</v>
      </c>
      <c r="I26" s="15">
        <f t="shared" si="8"/>
        <v>0.78849317558165644</v>
      </c>
      <c r="J26" s="14">
        <f t="shared" si="9"/>
        <v>78358.453761794241</v>
      </c>
      <c r="K26" s="14">
        <f>SUM($J26:J$127)</f>
        <v>2850673.7566864863</v>
      </c>
      <c r="L26" s="16">
        <f t="shared" si="10"/>
        <v>36.379913332036786</v>
      </c>
      <c r="M26" s="16"/>
      <c r="N26" s="6">
        <v>12</v>
      </c>
      <c r="O26" s="6">
        <f t="shared" si="1"/>
        <v>22</v>
      </c>
      <c r="P26" s="6">
        <f t="shared" si="2"/>
        <v>99377.466018004139</v>
      </c>
      <c r="Q26" s="6">
        <f t="shared" si="3"/>
        <v>99377.466018004139</v>
      </c>
      <c r="R26" s="5">
        <f t="shared" si="4"/>
        <v>99510.147721160072</v>
      </c>
      <c r="S26" s="5">
        <f t="shared" si="11"/>
        <v>7797461309.0378351</v>
      </c>
      <c r="T26" s="20">
        <f>SUM(S26:$S$136)</f>
        <v>275039344628.44373</v>
      </c>
      <c r="U26" s="6">
        <f t="shared" si="12"/>
        <v>35.272934834527845</v>
      </c>
    </row>
    <row r="27" spans="1:21" x14ac:dyDescent="0.2">
      <c r="A27" s="21">
        <v>13</v>
      </c>
      <c r="B27" s="22">
        <f>Absterbeordnung!B21</f>
        <v>99364.990069354142</v>
      </c>
      <c r="C27" s="15">
        <f t="shared" si="5"/>
        <v>0.77303252508005538</v>
      </c>
      <c r="D27" s="14">
        <f t="shared" si="6"/>
        <v>76812.369177867455</v>
      </c>
      <c r="E27" s="14">
        <f>SUM(D27:$D$127)</f>
        <v>2772315.3029246917</v>
      </c>
      <c r="F27" s="16">
        <f t="shared" si="7"/>
        <v>36.092042630596275</v>
      </c>
      <c r="G27" s="5"/>
      <c r="H27" s="14">
        <f t="shared" si="0"/>
        <v>99364.990069354142</v>
      </c>
      <c r="I27" s="15">
        <f t="shared" si="8"/>
        <v>0.77303252508005538</v>
      </c>
      <c r="J27" s="14">
        <f t="shared" si="9"/>
        <v>76812.369177867455</v>
      </c>
      <c r="K27" s="14">
        <f>SUM($J27:J$127)</f>
        <v>2772315.3029246917</v>
      </c>
      <c r="L27" s="16">
        <f t="shared" si="10"/>
        <v>36.092042630596275</v>
      </c>
      <c r="M27" s="16"/>
      <c r="N27" s="6">
        <v>13</v>
      </c>
      <c r="O27" s="6">
        <f t="shared" si="1"/>
        <v>23</v>
      </c>
      <c r="P27" s="6">
        <f t="shared" si="2"/>
        <v>99364.990069354142</v>
      </c>
      <c r="Q27" s="6">
        <f t="shared" si="3"/>
        <v>99364.990069354142</v>
      </c>
      <c r="R27" s="5">
        <f t="shared" si="4"/>
        <v>99490.111342423683</v>
      </c>
      <c r="S27" s="5">
        <f t="shared" si="11"/>
        <v>7642071161.9813871</v>
      </c>
      <c r="T27" s="20">
        <f>SUM(S27:$S$136)</f>
        <v>267241883319.40607</v>
      </c>
      <c r="U27" s="6">
        <f t="shared" si="12"/>
        <v>34.96982397244745</v>
      </c>
    </row>
    <row r="28" spans="1:21" x14ac:dyDescent="0.2">
      <c r="A28" s="21">
        <v>14</v>
      </c>
      <c r="B28" s="22">
        <f>Absterbeordnung!B22</f>
        <v>99351.400591224636</v>
      </c>
      <c r="C28" s="15">
        <f t="shared" si="5"/>
        <v>0.75787502458828948</v>
      </c>
      <c r="D28" s="14">
        <f t="shared" si="6"/>
        <v>75295.945165955374</v>
      </c>
      <c r="E28" s="14">
        <f>SUM(D28:$D$127)</f>
        <v>2695502.933746824</v>
      </c>
      <c r="F28" s="16">
        <f t="shared" si="7"/>
        <v>35.798779440324765</v>
      </c>
      <c r="G28" s="5"/>
      <c r="H28" s="14">
        <f t="shared" si="0"/>
        <v>99351.400591224636</v>
      </c>
      <c r="I28" s="15">
        <f t="shared" si="8"/>
        <v>0.75787502458828948</v>
      </c>
      <c r="J28" s="14">
        <f t="shared" si="9"/>
        <v>75295.945165955374</v>
      </c>
      <c r="K28" s="14">
        <f>SUM($J28:J$127)</f>
        <v>2695502.933746824</v>
      </c>
      <c r="L28" s="16">
        <f t="shared" si="10"/>
        <v>35.798779440324765</v>
      </c>
      <c r="M28" s="16"/>
      <c r="N28" s="6">
        <v>14</v>
      </c>
      <c r="O28" s="6">
        <f t="shared" si="1"/>
        <v>24</v>
      </c>
      <c r="P28" s="6">
        <f t="shared" si="2"/>
        <v>99351.400591224636</v>
      </c>
      <c r="Q28" s="6">
        <f t="shared" si="3"/>
        <v>99351.400591224636</v>
      </c>
      <c r="R28" s="5">
        <f t="shared" si="4"/>
        <v>99471.965709023076</v>
      </c>
      <c r="S28" s="5">
        <f t="shared" si="11"/>
        <v>7489835675.5763941</v>
      </c>
      <c r="T28" s="20">
        <f>SUM(S28:$S$136)</f>
        <v>259599812157.42468</v>
      </c>
      <c r="U28" s="6">
        <f t="shared" si="12"/>
        <v>34.660281400292099</v>
      </c>
    </row>
    <row r="29" spans="1:21" x14ac:dyDescent="0.2">
      <c r="A29" s="21">
        <v>15</v>
      </c>
      <c r="B29" s="22">
        <f>Absterbeordnung!B23</f>
        <v>99333.373379245531</v>
      </c>
      <c r="C29" s="15">
        <f t="shared" si="5"/>
        <v>0.74301472998851925</v>
      </c>
      <c r="D29" s="14">
        <f t="shared" si="6"/>
        <v>73806.159600228886</v>
      </c>
      <c r="E29" s="14">
        <f>SUM(D29:$D$127)</f>
        <v>2620206.9885808686</v>
      </c>
      <c r="F29" s="16">
        <f t="shared" si="7"/>
        <v>35.501196685659046</v>
      </c>
      <c r="G29" s="5"/>
      <c r="H29" s="14">
        <f t="shared" si="0"/>
        <v>99333.373379245531</v>
      </c>
      <c r="I29" s="15">
        <f t="shared" si="8"/>
        <v>0.74301472998851925</v>
      </c>
      <c r="J29" s="14">
        <f t="shared" si="9"/>
        <v>73806.159600228886</v>
      </c>
      <c r="K29" s="14">
        <f>SUM($J29:J$127)</f>
        <v>2620206.9885808686</v>
      </c>
      <c r="L29" s="16">
        <f t="shared" si="10"/>
        <v>35.501196685659046</v>
      </c>
      <c r="M29" s="16"/>
      <c r="N29" s="6">
        <v>15</v>
      </c>
      <c r="O29" s="6">
        <f t="shared" si="1"/>
        <v>25</v>
      </c>
      <c r="P29" s="6">
        <f t="shared" si="2"/>
        <v>99333.373379245531</v>
      </c>
      <c r="Q29" s="6">
        <f t="shared" si="3"/>
        <v>99333.373379245531</v>
      </c>
      <c r="R29" s="5">
        <f t="shared" si="4"/>
        <v>99457.178183606593</v>
      </c>
      <c r="S29" s="5">
        <f t="shared" si="11"/>
        <v>7340552366.407671</v>
      </c>
      <c r="T29" s="20">
        <f>SUM(S29:$S$136)</f>
        <v>252109976481.8483</v>
      </c>
      <c r="U29" s="6">
        <f t="shared" si="12"/>
        <v>34.344823645093918</v>
      </c>
    </row>
    <row r="30" spans="1:21" x14ac:dyDescent="0.2">
      <c r="A30" s="21">
        <v>16</v>
      </c>
      <c r="B30" s="22">
        <f>Absterbeordnung!B24</f>
        <v>99310.882741180612</v>
      </c>
      <c r="C30" s="15">
        <f t="shared" si="5"/>
        <v>0.72844581371423445</v>
      </c>
      <c r="D30" s="14">
        <f t="shared" si="6"/>
        <v>72342.596789078234</v>
      </c>
      <c r="E30" s="14">
        <f>SUM(D30:$D$127)</f>
        <v>2546400.8289806405</v>
      </c>
      <c r="F30" s="16">
        <f t="shared" si="7"/>
        <v>35.199190269668037</v>
      </c>
      <c r="G30" s="5"/>
      <c r="H30" s="14">
        <f t="shared" si="0"/>
        <v>99310.882741180612</v>
      </c>
      <c r="I30" s="15">
        <f t="shared" si="8"/>
        <v>0.72844581371423445</v>
      </c>
      <c r="J30" s="14">
        <f t="shared" si="9"/>
        <v>72342.596789078234</v>
      </c>
      <c r="K30" s="14">
        <f>SUM($J30:J$127)</f>
        <v>2546400.8289806405</v>
      </c>
      <c r="L30" s="16">
        <f t="shared" si="10"/>
        <v>35.199190269668037</v>
      </c>
      <c r="M30" s="16"/>
      <c r="N30" s="6">
        <v>16</v>
      </c>
      <c r="O30" s="6">
        <f t="shared" si="1"/>
        <v>26</v>
      </c>
      <c r="P30" s="6">
        <f t="shared" si="2"/>
        <v>99310.882741180612</v>
      </c>
      <c r="Q30" s="6">
        <f t="shared" si="3"/>
        <v>99310.882741180612</v>
      </c>
      <c r="R30" s="5">
        <f t="shared" si="4"/>
        <v>99444.422304803738</v>
      </c>
      <c r="S30" s="5">
        <f t="shared" si="11"/>
        <v>7194067745.7192345</v>
      </c>
      <c r="T30" s="20">
        <f>SUM(S30:$S$136)</f>
        <v>244769424115.44061</v>
      </c>
      <c r="U30" s="6">
        <f t="shared" si="12"/>
        <v>34.023786370525698</v>
      </c>
    </row>
    <row r="31" spans="1:21" x14ac:dyDescent="0.2">
      <c r="A31" s="21">
        <v>17</v>
      </c>
      <c r="B31" s="22">
        <f>Absterbeordnung!B25</f>
        <v>99276.995368035088</v>
      </c>
      <c r="C31" s="15">
        <f t="shared" si="5"/>
        <v>0.7141625624649357</v>
      </c>
      <c r="D31" s="14">
        <f t="shared" si="6"/>
        <v>70899.913405855492</v>
      </c>
      <c r="E31" s="14">
        <f>SUM(D31:$D$127)</f>
        <v>2474058.2321915617</v>
      </c>
      <c r="F31" s="16">
        <f t="shared" si="7"/>
        <v>34.895081155165897</v>
      </c>
      <c r="G31" s="5"/>
      <c r="H31" s="14">
        <f t="shared" si="0"/>
        <v>99276.995368035088</v>
      </c>
      <c r="I31" s="15">
        <f t="shared" si="8"/>
        <v>0.7141625624649357</v>
      </c>
      <c r="J31" s="14">
        <f t="shared" si="9"/>
        <v>70899.913405855492</v>
      </c>
      <c r="K31" s="14">
        <f>SUM($J31:J$127)</f>
        <v>2474058.2321915617</v>
      </c>
      <c r="L31" s="16">
        <f t="shared" si="10"/>
        <v>34.895081155165897</v>
      </c>
      <c r="M31" s="16"/>
      <c r="N31" s="6">
        <v>17</v>
      </c>
      <c r="O31" s="6">
        <f t="shared" si="1"/>
        <v>27</v>
      </c>
      <c r="P31" s="6">
        <f t="shared" si="2"/>
        <v>99276.995368035088</v>
      </c>
      <c r="Q31" s="6">
        <f t="shared" si="3"/>
        <v>99276.995368035088</v>
      </c>
      <c r="R31" s="5">
        <f t="shared" si="4"/>
        <v>99432.655927734944</v>
      </c>
      <c r="S31" s="5">
        <f t="shared" si="11"/>
        <v>7049766694.9906321</v>
      </c>
      <c r="T31" s="20">
        <f>SUM(S31:$S$136)</f>
        <v>237575356369.72141</v>
      </c>
      <c r="U31" s="6">
        <f t="shared" si="12"/>
        <v>33.699747331856507</v>
      </c>
    </row>
    <row r="32" spans="1:21" x14ac:dyDescent="0.2">
      <c r="A32" s="21">
        <v>18</v>
      </c>
      <c r="B32" s="22">
        <f>Absterbeordnung!B26</f>
        <v>99230.929770063172</v>
      </c>
      <c r="C32" s="15">
        <f t="shared" si="5"/>
        <v>0.7001593749656233</v>
      </c>
      <c r="D32" s="14">
        <f t="shared" si="6"/>
        <v>69477.465765065092</v>
      </c>
      <c r="E32" s="14">
        <f>SUM(D32:$D$127)</f>
        <v>2403158.3187857065</v>
      </c>
      <c r="F32" s="16">
        <f t="shared" si="7"/>
        <v>34.589032462869007</v>
      </c>
      <c r="G32" s="5"/>
      <c r="H32" s="14">
        <f t="shared" si="0"/>
        <v>99230.929770063172</v>
      </c>
      <c r="I32" s="15">
        <f t="shared" si="8"/>
        <v>0.7001593749656233</v>
      </c>
      <c r="J32" s="14">
        <f t="shared" si="9"/>
        <v>69477.465765065092</v>
      </c>
      <c r="K32" s="14">
        <f>SUM($J32:J$127)</f>
        <v>2403158.3187857065</v>
      </c>
      <c r="L32" s="16">
        <f t="shared" si="10"/>
        <v>34.589032462869007</v>
      </c>
      <c r="M32" s="16"/>
      <c r="N32" s="6">
        <v>18</v>
      </c>
      <c r="O32" s="6">
        <f t="shared" si="1"/>
        <v>28</v>
      </c>
      <c r="P32" s="6">
        <f t="shared" si="2"/>
        <v>99230.929770063172</v>
      </c>
      <c r="Q32" s="6">
        <f t="shared" si="3"/>
        <v>99230.929770063172</v>
      </c>
      <c r="R32" s="5">
        <f t="shared" si="4"/>
        <v>99420.906748990019</v>
      </c>
      <c r="S32" s="5">
        <f t="shared" si="11"/>
        <v>6907512644.984683</v>
      </c>
      <c r="T32" s="20">
        <f>SUM(S32:$S$136)</f>
        <v>230525589674.73077</v>
      </c>
      <c r="U32" s="6">
        <f t="shared" si="12"/>
        <v>33.373169405937723</v>
      </c>
    </row>
    <row r="33" spans="1:21" x14ac:dyDescent="0.2">
      <c r="A33" s="21">
        <v>19</v>
      </c>
      <c r="B33" s="22">
        <f>Absterbeordnung!B27</f>
        <v>99162.840300496202</v>
      </c>
      <c r="C33" s="15">
        <f t="shared" si="5"/>
        <v>0.68643075977021895</v>
      </c>
      <c r="D33" s="14">
        <f t="shared" si="6"/>
        <v>68068.423808442501</v>
      </c>
      <c r="E33" s="14">
        <f>SUM(D33:$D$127)</f>
        <v>2333680.853020642</v>
      </c>
      <c r="F33" s="16">
        <f t="shared" si="7"/>
        <v>34.284338059421856</v>
      </c>
      <c r="G33" s="5"/>
      <c r="H33" s="14">
        <f t="shared" si="0"/>
        <v>99162.840300496202</v>
      </c>
      <c r="I33" s="15">
        <f t="shared" si="8"/>
        <v>0.68643075977021895</v>
      </c>
      <c r="J33" s="14">
        <f t="shared" si="9"/>
        <v>68068.423808442501</v>
      </c>
      <c r="K33" s="14">
        <f>SUM($J33:J$127)</f>
        <v>2333680.853020642</v>
      </c>
      <c r="L33" s="16">
        <f t="shared" si="10"/>
        <v>34.284338059421856</v>
      </c>
      <c r="M33" s="16"/>
      <c r="N33" s="6">
        <v>19</v>
      </c>
      <c r="O33" s="6">
        <f t="shared" si="1"/>
        <v>29</v>
      </c>
      <c r="P33" s="6">
        <f t="shared" si="2"/>
        <v>99162.840300496202</v>
      </c>
      <c r="Q33" s="6">
        <f t="shared" si="3"/>
        <v>99162.840300496202</v>
      </c>
      <c r="R33" s="5">
        <f t="shared" si="4"/>
        <v>99409.047738640889</v>
      </c>
      <c r="S33" s="5">
        <f t="shared" si="11"/>
        <v>6766617191.8674994</v>
      </c>
      <c r="T33" s="20">
        <f>SUM(S33:$S$136)</f>
        <v>223618077029.74606</v>
      </c>
      <c r="U33" s="6">
        <f t="shared" si="12"/>
        <v>33.04724808409479</v>
      </c>
    </row>
    <row r="34" spans="1:21" x14ac:dyDescent="0.2">
      <c r="A34" s="21">
        <v>20</v>
      </c>
      <c r="B34" s="22">
        <f>Absterbeordnung!B28</f>
        <v>99092.41771784563</v>
      </c>
      <c r="C34" s="15">
        <f t="shared" si="5"/>
        <v>0.67297133310805779</v>
      </c>
      <c r="D34" s="14">
        <f t="shared" si="6"/>
        <v>66686.3564524791</v>
      </c>
      <c r="E34" s="14">
        <f>SUM(D34:$D$127)</f>
        <v>2265612.4292121995</v>
      </c>
      <c r="F34" s="16">
        <f t="shared" si="7"/>
        <v>33.974152281459276</v>
      </c>
      <c r="G34" s="5"/>
      <c r="H34" s="14">
        <f t="shared" si="0"/>
        <v>99092.41771784563</v>
      </c>
      <c r="I34" s="15">
        <f t="shared" si="8"/>
        <v>0.67297133310805779</v>
      </c>
      <c r="J34" s="14">
        <f t="shared" si="9"/>
        <v>66686.3564524791</v>
      </c>
      <c r="K34" s="14">
        <f>SUM($J34:J$127)</f>
        <v>2265612.4292121995</v>
      </c>
      <c r="L34" s="16">
        <f t="shared" si="10"/>
        <v>33.974152281459276</v>
      </c>
      <c r="M34" s="16"/>
      <c r="N34" s="6">
        <v>20</v>
      </c>
      <c r="O34" s="6">
        <f t="shared" si="1"/>
        <v>30</v>
      </c>
      <c r="P34" s="6">
        <f t="shared" si="2"/>
        <v>99092.41771784563</v>
      </c>
      <c r="Q34" s="6">
        <f t="shared" si="3"/>
        <v>99092.41771784563</v>
      </c>
      <c r="R34" s="5">
        <f t="shared" si="4"/>
        <v>99398.382016639298</v>
      </c>
      <c r="S34" s="5">
        <f t="shared" si="11"/>
        <v>6628515933.961297</v>
      </c>
      <c r="T34" s="20">
        <f>SUM(S34:$S$136)</f>
        <v>216851459837.8786</v>
      </c>
      <c r="U34" s="6">
        <f t="shared" si="12"/>
        <v>32.714933779797832</v>
      </c>
    </row>
    <row r="35" spans="1:21" x14ac:dyDescent="0.2">
      <c r="A35" s="21">
        <v>21</v>
      </c>
      <c r="B35" s="22">
        <f>Absterbeordnung!B29</f>
        <v>99022.987964149288</v>
      </c>
      <c r="C35" s="15">
        <f t="shared" si="5"/>
        <v>0.65977581677260566</v>
      </c>
      <c r="D35" s="14">
        <f t="shared" si="6"/>
        <v>65332.972763310499</v>
      </c>
      <c r="E35" s="14">
        <f>SUM(D35:$D$127)</f>
        <v>2198926.07275972</v>
      </c>
      <c r="F35" s="16">
        <f t="shared" si="7"/>
        <v>33.657217477705018</v>
      </c>
      <c r="G35" s="5"/>
      <c r="H35" s="14">
        <f t="shared" si="0"/>
        <v>99022.987964149288</v>
      </c>
      <c r="I35" s="15">
        <f t="shared" si="8"/>
        <v>0.65977581677260566</v>
      </c>
      <c r="J35" s="14">
        <f t="shared" si="9"/>
        <v>65332.972763310499</v>
      </c>
      <c r="K35" s="14">
        <f>SUM($J35:J$127)</f>
        <v>2198926.07275972</v>
      </c>
      <c r="L35" s="16">
        <f t="shared" si="10"/>
        <v>33.657217477705018</v>
      </c>
      <c r="M35" s="16"/>
      <c r="N35" s="6">
        <v>21</v>
      </c>
      <c r="O35" s="6">
        <f t="shared" si="1"/>
        <v>31</v>
      </c>
      <c r="P35" s="6">
        <f t="shared" si="2"/>
        <v>99022.987964149288</v>
      </c>
      <c r="Q35" s="6">
        <f t="shared" si="3"/>
        <v>99022.987964149288</v>
      </c>
      <c r="R35" s="5">
        <f t="shared" si="4"/>
        <v>99389.973358963325</v>
      </c>
      <c r="S35" s="5">
        <f t="shared" si="11"/>
        <v>6493442422.4073067</v>
      </c>
      <c r="T35" s="20">
        <f>SUM(S35:$S$136)</f>
        <v>210222943903.91727</v>
      </c>
      <c r="U35" s="6">
        <f t="shared" si="12"/>
        <v>32.374652800260229</v>
      </c>
    </row>
    <row r="36" spans="1:21" x14ac:dyDescent="0.2">
      <c r="A36" s="21">
        <v>22</v>
      </c>
      <c r="B36" s="22">
        <f>Absterbeordnung!B30</f>
        <v>98950.913840595269</v>
      </c>
      <c r="C36" s="15">
        <f t="shared" si="5"/>
        <v>0.64683903605157411</v>
      </c>
      <c r="D36" s="14">
        <f t="shared" si="6"/>
        <v>64005.313725073007</v>
      </c>
      <c r="E36" s="14">
        <f>SUM(D36:$D$127)</f>
        <v>2133593.0999964089</v>
      </c>
      <c r="F36" s="16">
        <f t="shared" si="7"/>
        <v>33.33462451509881</v>
      </c>
      <c r="G36" s="5"/>
      <c r="H36" s="14">
        <f t="shared" si="0"/>
        <v>98950.913840595269</v>
      </c>
      <c r="I36" s="15">
        <f t="shared" si="8"/>
        <v>0.64683903605157411</v>
      </c>
      <c r="J36" s="14">
        <f t="shared" si="9"/>
        <v>64005.313725073007</v>
      </c>
      <c r="K36" s="14">
        <f>SUM($J36:J$127)</f>
        <v>2133593.0999964089</v>
      </c>
      <c r="L36" s="16">
        <f t="shared" si="10"/>
        <v>33.33462451509881</v>
      </c>
      <c r="M36" s="16"/>
      <c r="N36" s="6">
        <v>22</v>
      </c>
      <c r="O36" s="6">
        <f t="shared" si="1"/>
        <v>32</v>
      </c>
      <c r="P36" s="6">
        <f t="shared" si="2"/>
        <v>98950.913840595269</v>
      </c>
      <c r="Q36" s="6">
        <f t="shared" si="3"/>
        <v>98950.913840595269</v>
      </c>
      <c r="R36" s="5">
        <f t="shared" si="4"/>
        <v>99377.466018004139</v>
      </c>
      <c r="S36" s="5">
        <f t="shared" si="11"/>
        <v>6360685889.6851377</v>
      </c>
      <c r="T36" s="20">
        <f>SUM(S36:$S$136)</f>
        <v>203729501481.50995</v>
      </c>
      <c r="U36" s="6">
        <f t="shared" si="12"/>
        <v>32.02948628730271</v>
      </c>
    </row>
    <row r="37" spans="1:21" x14ac:dyDescent="0.2">
      <c r="A37" s="21">
        <v>23</v>
      </c>
      <c r="B37" s="22">
        <f>Absterbeordnung!B31</f>
        <v>98883.560898987154</v>
      </c>
      <c r="C37" s="15">
        <f t="shared" si="5"/>
        <v>0.63415591769762181</v>
      </c>
      <c r="D37" s="14">
        <f t="shared" si="6"/>
        <v>62707.595307105868</v>
      </c>
      <c r="E37" s="14">
        <f>SUM(D37:$D$127)</f>
        <v>2069587.7862713342</v>
      </c>
      <c r="F37" s="16">
        <f t="shared" si="7"/>
        <v>33.003781697188025</v>
      </c>
      <c r="G37" s="5"/>
      <c r="H37" s="14">
        <f t="shared" si="0"/>
        <v>98883.560898987154</v>
      </c>
      <c r="I37" s="15">
        <f t="shared" si="8"/>
        <v>0.63415591769762181</v>
      </c>
      <c r="J37" s="14">
        <f t="shared" si="9"/>
        <v>62707.595307105868</v>
      </c>
      <c r="K37" s="14">
        <f>SUM($J37:J$127)</f>
        <v>2069587.7862713342</v>
      </c>
      <c r="L37" s="16">
        <f t="shared" si="10"/>
        <v>33.003781697188025</v>
      </c>
      <c r="M37" s="16"/>
      <c r="N37" s="6">
        <v>23</v>
      </c>
      <c r="O37" s="6">
        <f t="shared" si="1"/>
        <v>33</v>
      </c>
      <c r="P37" s="6">
        <f t="shared" si="2"/>
        <v>98883.560898987154</v>
      </c>
      <c r="Q37" s="6">
        <f t="shared" si="3"/>
        <v>98883.560898987154</v>
      </c>
      <c r="R37" s="5">
        <f t="shared" si="4"/>
        <v>99364.990069354142</v>
      </c>
      <c r="S37" s="5">
        <f t="shared" si="11"/>
        <v>6230939584.9636536</v>
      </c>
      <c r="T37" s="20">
        <f>SUM(S37:$S$136)</f>
        <v>197368815591.82483</v>
      </c>
      <c r="U37" s="6">
        <f t="shared" si="12"/>
        <v>31.675610540039624</v>
      </c>
    </row>
    <row r="38" spans="1:21" x14ac:dyDescent="0.2">
      <c r="A38" s="21">
        <v>24</v>
      </c>
      <c r="B38" s="22">
        <f>Absterbeordnung!B32</f>
        <v>98815.267726364153</v>
      </c>
      <c r="C38" s="15">
        <f t="shared" si="5"/>
        <v>0.62172148793884485</v>
      </c>
      <c r="D38" s="14">
        <f t="shared" si="6"/>
        <v>61435.575281910438</v>
      </c>
      <c r="E38" s="14">
        <f>SUM(D38:$D$127)</f>
        <v>2006880.1909642285</v>
      </c>
      <c r="F38" s="16">
        <f t="shared" si="7"/>
        <v>32.666418142179417</v>
      </c>
      <c r="G38" s="5"/>
      <c r="H38" s="14">
        <f t="shared" si="0"/>
        <v>98815.267726364153</v>
      </c>
      <c r="I38" s="15">
        <f t="shared" si="8"/>
        <v>0.62172148793884485</v>
      </c>
      <c r="J38" s="14">
        <f t="shared" si="9"/>
        <v>61435.575281910438</v>
      </c>
      <c r="K38" s="14">
        <f>SUM($J38:J$127)</f>
        <v>2006880.1909642285</v>
      </c>
      <c r="L38" s="16">
        <f t="shared" si="10"/>
        <v>32.666418142179417</v>
      </c>
      <c r="M38" s="16"/>
      <c r="N38" s="6">
        <v>24</v>
      </c>
      <c r="O38" s="6">
        <f t="shared" si="1"/>
        <v>34</v>
      </c>
      <c r="P38" s="6">
        <f t="shared" si="2"/>
        <v>98815.267726364153</v>
      </c>
      <c r="Q38" s="6">
        <f t="shared" si="3"/>
        <v>98815.267726364153</v>
      </c>
      <c r="R38" s="5">
        <f t="shared" si="4"/>
        <v>99351.400591224636</v>
      </c>
      <c r="S38" s="5">
        <f t="shared" si="11"/>
        <v>6103710450.3854218</v>
      </c>
      <c r="T38" s="20">
        <f>SUM(S38:$S$136)</f>
        <v>191137876006.86118</v>
      </c>
      <c r="U38" s="6">
        <f t="shared" si="12"/>
        <v>31.315030023220004</v>
      </c>
    </row>
    <row r="39" spans="1:21" x14ac:dyDescent="0.2">
      <c r="A39" s="21">
        <v>25</v>
      </c>
      <c r="B39" s="22">
        <f>Absterbeordnung!B33</f>
        <v>98746.449410548274</v>
      </c>
      <c r="C39" s="15">
        <f t="shared" si="5"/>
        <v>0.60953087052827937</v>
      </c>
      <c r="D39" s="14">
        <f t="shared" si="6"/>
        <v>60189.009270788185</v>
      </c>
      <c r="E39" s="14">
        <f>SUM(D39:$D$127)</f>
        <v>1945444.6156823183</v>
      </c>
      <c r="F39" s="16">
        <f t="shared" si="7"/>
        <v>32.322256824827157</v>
      </c>
      <c r="G39" s="5"/>
      <c r="H39" s="14">
        <f t="shared" si="0"/>
        <v>98746.449410548274</v>
      </c>
      <c r="I39" s="15">
        <f t="shared" si="8"/>
        <v>0.60953087052827937</v>
      </c>
      <c r="J39" s="14">
        <f t="shared" si="9"/>
        <v>60189.009270788185</v>
      </c>
      <c r="K39" s="14">
        <f>SUM($J39:J$127)</f>
        <v>1945444.6156823183</v>
      </c>
      <c r="L39" s="16">
        <f t="shared" si="10"/>
        <v>32.322256824827157</v>
      </c>
      <c r="M39" s="16"/>
      <c r="N39" s="6">
        <v>25</v>
      </c>
      <c r="O39" s="6">
        <f t="shared" si="1"/>
        <v>35</v>
      </c>
      <c r="P39" s="6">
        <f t="shared" si="2"/>
        <v>98746.449410548274</v>
      </c>
      <c r="Q39" s="6">
        <f t="shared" si="3"/>
        <v>98746.449410548274</v>
      </c>
      <c r="R39" s="5">
        <f t="shared" si="4"/>
        <v>99333.373379245531</v>
      </c>
      <c r="S39" s="5">
        <f t="shared" si="11"/>
        <v>5978777331.2220736</v>
      </c>
      <c r="T39" s="20">
        <f>SUM(S39:$S$136)</f>
        <v>185034165556.47577</v>
      </c>
      <c r="U39" s="6">
        <f t="shared" si="12"/>
        <v>30.948495872257954</v>
      </c>
    </row>
    <row r="40" spans="1:21" x14ac:dyDescent="0.2">
      <c r="A40" s="21">
        <v>26</v>
      </c>
      <c r="B40" s="22">
        <f>Absterbeordnung!B34</f>
        <v>98676.860816473039</v>
      </c>
      <c r="C40" s="15">
        <f t="shared" si="5"/>
        <v>0.59757928483164635</v>
      </c>
      <c r="D40" s="14">
        <f t="shared" si="6"/>
        <v>58967.247916139866</v>
      </c>
      <c r="E40" s="14">
        <f>SUM(D40:$D$127)</f>
        <v>1885255.6064115297</v>
      </c>
      <c r="F40" s="16">
        <f t="shared" si="7"/>
        <v>31.971232727236</v>
      </c>
      <c r="G40" s="5"/>
      <c r="H40" s="14">
        <f t="shared" si="0"/>
        <v>98676.860816473039</v>
      </c>
      <c r="I40" s="15">
        <f t="shared" si="8"/>
        <v>0.59757928483164635</v>
      </c>
      <c r="J40" s="14">
        <f t="shared" si="9"/>
        <v>58967.247916139866</v>
      </c>
      <c r="K40" s="14">
        <f>SUM($J40:J$127)</f>
        <v>1885255.6064115297</v>
      </c>
      <c r="L40" s="16">
        <f t="shared" si="10"/>
        <v>31.971232727236</v>
      </c>
      <c r="M40" s="16"/>
      <c r="N40" s="6">
        <v>26</v>
      </c>
      <c r="O40" s="6">
        <f t="shared" si="1"/>
        <v>36</v>
      </c>
      <c r="P40" s="6">
        <f t="shared" si="2"/>
        <v>98676.860816473039</v>
      </c>
      <c r="Q40" s="6">
        <f t="shared" si="3"/>
        <v>98676.860816473039</v>
      </c>
      <c r="R40" s="5">
        <f t="shared" si="4"/>
        <v>99310.882741180612</v>
      </c>
      <c r="S40" s="5">
        <f t="shared" si="11"/>
        <v>5856089443.3698931</v>
      </c>
      <c r="T40" s="20">
        <f>SUM(S40:$S$136)</f>
        <v>179055388225.25369</v>
      </c>
      <c r="U40" s="6">
        <f t="shared" si="12"/>
        <v>30.57593125186559</v>
      </c>
    </row>
    <row r="41" spans="1:21" x14ac:dyDescent="0.2">
      <c r="A41" s="21">
        <v>27</v>
      </c>
      <c r="B41" s="22">
        <f>Absterbeordnung!B35</f>
        <v>98605.977914175994</v>
      </c>
      <c r="C41" s="15">
        <f t="shared" si="5"/>
        <v>0.58586204395259456</v>
      </c>
      <c r="D41" s="14">
        <f t="shared" si="6"/>
        <v>57769.499766743545</v>
      </c>
      <c r="E41" s="14">
        <f>SUM(D41:$D$127)</f>
        <v>1826288.35849539</v>
      </c>
      <c r="F41" s="16">
        <f t="shared" si="7"/>
        <v>31.613366324261275</v>
      </c>
      <c r="G41" s="5"/>
      <c r="H41" s="14">
        <f t="shared" si="0"/>
        <v>98605.977914175994</v>
      </c>
      <c r="I41" s="15">
        <f t="shared" si="8"/>
        <v>0.58586204395259456</v>
      </c>
      <c r="J41" s="14">
        <f t="shared" si="9"/>
        <v>57769.499766743545</v>
      </c>
      <c r="K41" s="14">
        <f>SUM($J41:J$127)</f>
        <v>1826288.35849539</v>
      </c>
      <c r="L41" s="16">
        <f t="shared" si="10"/>
        <v>31.613366324261275</v>
      </c>
      <c r="M41" s="16"/>
      <c r="N41" s="6">
        <v>27</v>
      </c>
      <c r="O41" s="6">
        <f t="shared" si="1"/>
        <v>37</v>
      </c>
      <c r="P41" s="6">
        <f t="shared" si="2"/>
        <v>98605.977914175994</v>
      </c>
      <c r="Q41" s="6">
        <f t="shared" si="3"/>
        <v>98605.977914175994</v>
      </c>
      <c r="R41" s="5">
        <f t="shared" si="4"/>
        <v>99276.995368035088</v>
      </c>
      <c r="S41" s="5">
        <f t="shared" si="11"/>
        <v>5735182360.7567034</v>
      </c>
      <c r="T41" s="20">
        <f>SUM(S41:$S$136)</f>
        <v>173199298781.88379</v>
      </c>
      <c r="U41" s="6">
        <f t="shared" si="12"/>
        <v>30.199440556068346</v>
      </c>
    </row>
    <row r="42" spans="1:21" x14ac:dyDescent="0.2">
      <c r="A42" s="21">
        <v>28</v>
      </c>
      <c r="B42" s="22">
        <f>Absterbeordnung!B36</f>
        <v>98536.437189750708</v>
      </c>
      <c r="C42" s="15">
        <f t="shared" si="5"/>
        <v>0.57437455289470041</v>
      </c>
      <c r="D42" s="14">
        <f t="shared" si="6"/>
        <v>56596.822054699791</v>
      </c>
      <c r="E42" s="14">
        <f>SUM(D42:$D$127)</f>
        <v>1768518.8587286463</v>
      </c>
      <c r="F42" s="16">
        <f t="shared" si="7"/>
        <v>31.247670708779467</v>
      </c>
      <c r="G42" s="5"/>
      <c r="H42" s="14">
        <f t="shared" si="0"/>
        <v>98536.437189750708</v>
      </c>
      <c r="I42" s="15">
        <f t="shared" si="8"/>
        <v>0.57437455289470041</v>
      </c>
      <c r="J42" s="14">
        <f t="shared" si="9"/>
        <v>56596.822054699791</v>
      </c>
      <c r="K42" s="14">
        <f>SUM($J42:J$127)</f>
        <v>1768518.8587286463</v>
      </c>
      <c r="L42" s="16">
        <f t="shared" si="10"/>
        <v>31.247670708779467</v>
      </c>
      <c r="M42" s="16"/>
      <c r="N42" s="6">
        <v>28</v>
      </c>
      <c r="O42" s="6">
        <f t="shared" si="1"/>
        <v>38</v>
      </c>
      <c r="P42" s="6">
        <f t="shared" si="2"/>
        <v>98536.437189750708</v>
      </c>
      <c r="Q42" s="6">
        <f t="shared" si="3"/>
        <v>98536.437189750708</v>
      </c>
      <c r="R42" s="5">
        <f t="shared" si="4"/>
        <v>99230.929770063172</v>
      </c>
      <c r="S42" s="5">
        <f t="shared" si="11"/>
        <v>5616155274.5186777</v>
      </c>
      <c r="T42" s="20">
        <f>SUM(S42:$S$136)</f>
        <v>167464116421.12714</v>
      </c>
      <c r="U42" s="6">
        <f t="shared" si="12"/>
        <v>29.818284615622446</v>
      </c>
    </row>
    <row r="43" spans="1:21" x14ac:dyDescent="0.2">
      <c r="A43" s="21">
        <v>29</v>
      </c>
      <c r="B43" s="22">
        <f>Absterbeordnung!B37</f>
        <v>98466.47079062181</v>
      </c>
      <c r="C43" s="15">
        <f t="shared" si="5"/>
        <v>0.56311230675951029</v>
      </c>
      <c r="D43" s="14">
        <f t="shared" si="6"/>
        <v>55447.681505374989</v>
      </c>
      <c r="E43" s="14">
        <f>SUM(D43:$D$127)</f>
        <v>1711922.0366739468</v>
      </c>
      <c r="F43" s="16">
        <f t="shared" si="7"/>
        <v>30.874546783493489</v>
      </c>
      <c r="G43" s="5"/>
      <c r="H43" s="14">
        <f t="shared" si="0"/>
        <v>98466.47079062181</v>
      </c>
      <c r="I43" s="15">
        <f t="shared" si="8"/>
        <v>0.56311230675951029</v>
      </c>
      <c r="J43" s="14">
        <f t="shared" si="9"/>
        <v>55447.681505374989</v>
      </c>
      <c r="K43" s="14">
        <f>SUM($J43:J$127)</f>
        <v>1711922.0366739468</v>
      </c>
      <c r="L43" s="16">
        <f t="shared" si="10"/>
        <v>30.874546783493489</v>
      </c>
      <c r="M43" s="16"/>
      <c r="N43" s="6">
        <v>29</v>
      </c>
      <c r="O43" s="6">
        <f t="shared" si="1"/>
        <v>39</v>
      </c>
      <c r="P43" s="6">
        <f t="shared" si="2"/>
        <v>98466.47079062181</v>
      </c>
      <c r="Q43" s="6">
        <f t="shared" si="3"/>
        <v>98466.47079062181</v>
      </c>
      <c r="R43" s="5">
        <f t="shared" si="4"/>
        <v>99162.840300496202</v>
      </c>
      <c r="S43" s="5">
        <f t="shared" si="11"/>
        <v>5498349586.1502771</v>
      </c>
      <c r="T43" s="20">
        <f>SUM(S43:$S$136)</f>
        <v>161847961146.60846</v>
      </c>
      <c r="U43" s="6">
        <f t="shared" si="12"/>
        <v>29.435734962048471</v>
      </c>
    </row>
    <row r="44" spans="1:21" x14ac:dyDescent="0.2">
      <c r="A44" s="21">
        <v>30</v>
      </c>
      <c r="B44" s="22">
        <f>Absterbeordnung!B38</f>
        <v>98399.470015829938</v>
      </c>
      <c r="C44" s="15">
        <f t="shared" si="5"/>
        <v>0.55207088897991197</v>
      </c>
      <c r="D44" s="14">
        <f t="shared" si="6"/>
        <v>54323.482886791426</v>
      </c>
      <c r="E44" s="14">
        <f>SUM(D44:$D$127)</f>
        <v>1656474.3551685712</v>
      </c>
      <c r="F44" s="16">
        <f t="shared" si="7"/>
        <v>30.492786307914315</v>
      </c>
      <c r="G44" s="5"/>
      <c r="H44" s="14">
        <f t="shared" si="0"/>
        <v>98399.470015829938</v>
      </c>
      <c r="I44" s="15">
        <f t="shared" si="8"/>
        <v>0.55207088897991197</v>
      </c>
      <c r="J44" s="14">
        <f t="shared" si="9"/>
        <v>54323.482886791426</v>
      </c>
      <c r="K44" s="14">
        <f>SUM($J44:J$127)</f>
        <v>1656474.3551685712</v>
      </c>
      <c r="L44" s="16">
        <f t="shared" si="10"/>
        <v>30.492786307914315</v>
      </c>
      <c r="M44" s="16"/>
      <c r="N44" s="6">
        <v>30</v>
      </c>
      <c r="O44" s="6">
        <f t="shared" si="1"/>
        <v>40</v>
      </c>
      <c r="P44" s="6">
        <f t="shared" si="2"/>
        <v>98399.470015829938</v>
      </c>
      <c r="Q44" s="6">
        <f t="shared" si="3"/>
        <v>98399.470015829938</v>
      </c>
      <c r="R44" s="5">
        <f t="shared" si="4"/>
        <v>99092.41771784563</v>
      </c>
      <c r="S44" s="5">
        <f t="shared" si="11"/>
        <v>5383045258.1061745</v>
      </c>
      <c r="T44" s="20">
        <f>SUM(S44:$S$136)</f>
        <v>156349611560.45816</v>
      </c>
      <c r="U44" s="6">
        <f t="shared" si="12"/>
        <v>29.044825756390537</v>
      </c>
    </row>
    <row r="45" spans="1:21" x14ac:dyDescent="0.2">
      <c r="A45" s="21">
        <v>31</v>
      </c>
      <c r="B45" s="22">
        <f>Absterbeordnung!B39</f>
        <v>98331.817756479068</v>
      </c>
      <c r="C45" s="15">
        <f t="shared" si="5"/>
        <v>0.54124596958814919</v>
      </c>
      <c r="D45" s="14">
        <f t="shared" si="6"/>
        <v>53221.700042970697</v>
      </c>
      <c r="E45" s="14">
        <f>SUM(D45:$D$127)</f>
        <v>1602150.87228178</v>
      </c>
      <c r="F45" s="16">
        <f t="shared" si="7"/>
        <v>30.103338882226961</v>
      </c>
      <c r="G45" s="5"/>
      <c r="H45" s="14">
        <f t="shared" si="0"/>
        <v>98331.817756479068</v>
      </c>
      <c r="I45" s="15">
        <f t="shared" si="8"/>
        <v>0.54124596958814919</v>
      </c>
      <c r="J45" s="14">
        <f t="shared" si="9"/>
        <v>53221.700042970697</v>
      </c>
      <c r="K45" s="14">
        <f>SUM($J45:J$127)</f>
        <v>1602150.87228178</v>
      </c>
      <c r="L45" s="16">
        <f t="shared" si="10"/>
        <v>30.103338882226961</v>
      </c>
      <c r="M45" s="16"/>
      <c r="N45" s="6">
        <v>31</v>
      </c>
      <c r="O45" s="6">
        <f t="shared" si="1"/>
        <v>41</v>
      </c>
      <c r="P45" s="6">
        <f t="shared" si="2"/>
        <v>98331.817756479068</v>
      </c>
      <c r="Q45" s="6">
        <f t="shared" si="3"/>
        <v>98331.817756479068</v>
      </c>
      <c r="R45" s="5">
        <f t="shared" si="4"/>
        <v>99022.987964149288</v>
      </c>
      <c r="S45" s="5">
        <f t="shared" si="11"/>
        <v>5270171762.7866507</v>
      </c>
      <c r="T45" s="20">
        <f>SUM(S45:$S$136)</f>
        <v>150966566302.35202</v>
      </c>
      <c r="U45" s="6">
        <f t="shared" si="12"/>
        <v>28.645473638704917</v>
      </c>
    </row>
    <row r="46" spans="1:21" x14ac:dyDescent="0.2">
      <c r="A46" s="21">
        <v>32</v>
      </c>
      <c r="B46" s="22">
        <f>Absterbeordnung!B40</f>
        <v>98253.82290555886</v>
      </c>
      <c r="C46" s="15">
        <f t="shared" si="5"/>
        <v>0.53063330351779314</v>
      </c>
      <c r="D46" s="14">
        <f t="shared" si="6"/>
        <v>52136.750631628907</v>
      </c>
      <c r="E46" s="14">
        <f>SUM(D46:$D$127)</f>
        <v>1548929.1722388095</v>
      </c>
      <c r="F46" s="16">
        <f t="shared" si="7"/>
        <v>29.708970226831653</v>
      </c>
      <c r="G46" s="5"/>
      <c r="H46" s="14">
        <f t="shared" ref="H46:H77" si="13">B46</f>
        <v>98253.82290555886</v>
      </c>
      <c r="I46" s="15">
        <f t="shared" si="8"/>
        <v>0.53063330351779314</v>
      </c>
      <c r="J46" s="14">
        <f t="shared" si="9"/>
        <v>52136.750631628907</v>
      </c>
      <c r="K46" s="14">
        <f>SUM($J46:J$127)</f>
        <v>1548929.1722388095</v>
      </c>
      <c r="L46" s="16">
        <f t="shared" si="10"/>
        <v>29.708970226831653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98253.82290555886</v>
      </c>
      <c r="Q46" s="6">
        <f t="shared" ref="Q46:Q77" si="16">B46</f>
        <v>98253.82290555886</v>
      </c>
      <c r="R46" s="5">
        <f t="shared" ref="R46:R77" si="17">LOOKUP(N46,$O$14:$O$136,$Q$14:$Q$136)</f>
        <v>98950.913840595269</v>
      </c>
      <c r="S46" s="5">
        <f t="shared" si="11"/>
        <v>5158979119.6789131</v>
      </c>
      <c r="T46" s="20">
        <f>SUM(S46:$S$136)</f>
        <v>145696394539.5654</v>
      </c>
      <c r="U46" s="6">
        <f t="shared" si="12"/>
        <v>28.241322781053107</v>
      </c>
    </row>
    <row r="47" spans="1:21" x14ac:dyDescent="0.2">
      <c r="A47" s="21">
        <v>33</v>
      </c>
      <c r="B47" s="22">
        <f>Absterbeordnung!B41</f>
        <v>98174.811004673276</v>
      </c>
      <c r="C47" s="15">
        <f t="shared" ref="C47:C78" si="18">1/(((1+($B$5/100))^A47))</f>
        <v>0.52022872893901284</v>
      </c>
      <c r="D47" s="14">
        <f t="shared" ref="D47:D78" si="19">B47*C47</f>
        <v>51073.357142788991</v>
      </c>
      <c r="E47" s="14">
        <f>SUM(D47:$D$127)</f>
        <v>1496792.4216071805</v>
      </c>
      <c r="F47" s="16">
        <f t="shared" ref="F47:F78" si="20">E47/D47</f>
        <v>29.306716952686386</v>
      </c>
      <c r="G47" s="5"/>
      <c r="H47" s="14">
        <f t="shared" si="13"/>
        <v>98174.811004673276</v>
      </c>
      <c r="I47" s="15">
        <f t="shared" ref="I47:I78" si="21">1/(((1+($B$5/100))^A47))</f>
        <v>0.52022872893901284</v>
      </c>
      <c r="J47" s="14">
        <f t="shared" ref="J47:J78" si="22">H47*I47</f>
        <v>51073.357142788991</v>
      </c>
      <c r="K47" s="14">
        <f>SUM($J47:J$127)</f>
        <v>1496792.4216071805</v>
      </c>
      <c r="L47" s="16">
        <f t="shared" ref="L47:L78" si="23">K47/J47</f>
        <v>29.306716952686386</v>
      </c>
      <c r="M47" s="16"/>
      <c r="N47" s="6">
        <v>33</v>
      </c>
      <c r="O47" s="6">
        <f t="shared" si="14"/>
        <v>43</v>
      </c>
      <c r="P47" s="6">
        <f t="shared" si="15"/>
        <v>98174.811004673276</v>
      </c>
      <c r="Q47" s="6">
        <f t="shared" si="16"/>
        <v>98174.811004673276</v>
      </c>
      <c r="R47" s="5">
        <f t="shared" si="17"/>
        <v>98883.560898987154</v>
      </c>
      <c r="S47" s="5">
        <f t="shared" ref="S47:S78" si="24">P47*R47*I47</f>
        <v>5050315421.3446951</v>
      </c>
      <c r="T47" s="20">
        <f>SUM(S47:$S$136)</f>
        <v>140537415419.88647</v>
      </c>
      <c r="U47" s="6">
        <f t="shared" ref="U47:U78" si="25">T47/S47</f>
        <v>27.827453078656823</v>
      </c>
    </row>
    <row r="48" spans="1:21" x14ac:dyDescent="0.2">
      <c r="A48" s="21">
        <v>34</v>
      </c>
      <c r="B48" s="22">
        <f>Absterbeordnung!B42</f>
        <v>98090.511026222273</v>
      </c>
      <c r="C48" s="15">
        <f t="shared" si="18"/>
        <v>0.51002816562648323</v>
      </c>
      <c r="D48" s="14">
        <f t="shared" si="19"/>
        <v>50028.923404068475</v>
      </c>
      <c r="E48" s="14">
        <f>SUM(D48:$D$127)</f>
        <v>1445719.0644643917</v>
      </c>
      <c r="F48" s="16">
        <f t="shared" si="20"/>
        <v>28.897664912509835</v>
      </c>
      <c r="G48" s="5"/>
      <c r="H48" s="14">
        <f t="shared" si="13"/>
        <v>98090.511026222273</v>
      </c>
      <c r="I48" s="15">
        <f t="shared" si="21"/>
        <v>0.51002816562648323</v>
      </c>
      <c r="J48" s="14">
        <f t="shared" si="22"/>
        <v>50028.923404068475</v>
      </c>
      <c r="K48" s="14">
        <f>SUM($J48:J$127)</f>
        <v>1445719.0644643917</v>
      </c>
      <c r="L48" s="16">
        <f t="shared" si="23"/>
        <v>28.897664912509835</v>
      </c>
      <c r="M48" s="16"/>
      <c r="N48" s="6">
        <v>34</v>
      </c>
      <c r="O48" s="6">
        <f t="shared" si="14"/>
        <v>44</v>
      </c>
      <c r="P48" s="6">
        <f t="shared" si="15"/>
        <v>98090.511026222273</v>
      </c>
      <c r="Q48" s="6">
        <f t="shared" si="16"/>
        <v>98090.511026222273</v>
      </c>
      <c r="R48" s="5">
        <f t="shared" si="17"/>
        <v>98815.267726364153</v>
      </c>
      <c r="S48" s="5">
        <f t="shared" si="24"/>
        <v>4943621460.2347918</v>
      </c>
      <c r="T48" s="20">
        <f>SUM(S48:$S$136)</f>
        <v>135487099998.54164</v>
      </c>
      <c r="U48" s="6">
        <f t="shared" si="25"/>
        <v>27.406447093161301</v>
      </c>
    </row>
    <row r="49" spans="1:21" x14ac:dyDescent="0.2">
      <c r="A49" s="21">
        <v>35</v>
      </c>
      <c r="B49" s="22">
        <f>Absterbeordnung!B43</f>
        <v>98000.759117320587</v>
      </c>
      <c r="C49" s="15">
        <f t="shared" si="18"/>
        <v>0.50002761335929735</v>
      </c>
      <c r="D49" s="14">
        <f t="shared" si="19"/>
        <v>49003.085688833213</v>
      </c>
      <c r="E49" s="14">
        <f>SUM(D49:$D$127)</f>
        <v>1395690.141060323</v>
      </c>
      <c r="F49" s="16">
        <f t="shared" si="20"/>
        <v>28.481678682907347</v>
      </c>
      <c r="G49" s="5"/>
      <c r="H49" s="14">
        <f t="shared" si="13"/>
        <v>98000.759117320587</v>
      </c>
      <c r="I49" s="15">
        <f t="shared" si="21"/>
        <v>0.50002761335929735</v>
      </c>
      <c r="J49" s="14">
        <f t="shared" si="22"/>
        <v>49003.085688833213</v>
      </c>
      <c r="K49" s="14">
        <f>SUM($J49:J$127)</f>
        <v>1395690.141060323</v>
      </c>
      <c r="L49" s="16">
        <f t="shared" si="23"/>
        <v>28.481678682907347</v>
      </c>
      <c r="M49" s="16"/>
      <c r="N49" s="6">
        <v>35</v>
      </c>
      <c r="O49" s="6">
        <f t="shared" si="14"/>
        <v>45</v>
      </c>
      <c r="P49" s="6">
        <f t="shared" si="15"/>
        <v>98000.759117320587</v>
      </c>
      <c r="Q49" s="6">
        <f t="shared" si="16"/>
        <v>98000.759117320587</v>
      </c>
      <c r="R49" s="5">
        <f t="shared" si="17"/>
        <v>98746.449410548274</v>
      </c>
      <c r="S49" s="5">
        <f t="shared" si="24"/>
        <v>4838880721.9331312</v>
      </c>
      <c r="T49" s="20">
        <f>SUM(S49:$S$136)</f>
        <v>130543478538.30685</v>
      </c>
      <c r="U49" s="6">
        <f t="shared" si="25"/>
        <v>26.978031912750843</v>
      </c>
    </row>
    <row r="50" spans="1:21" x14ac:dyDescent="0.2">
      <c r="A50" s="21">
        <v>36</v>
      </c>
      <c r="B50" s="22">
        <f>Absterbeordnung!B44</f>
        <v>97902.104779231871</v>
      </c>
      <c r="C50" s="15">
        <f t="shared" si="18"/>
        <v>0.49022315035225233</v>
      </c>
      <c r="D50" s="14">
        <f t="shared" si="19"/>
        <v>47993.878230991344</v>
      </c>
      <c r="E50" s="14">
        <f>SUM(D50:$D$127)</f>
        <v>1346687.0553714898</v>
      </c>
      <c r="F50" s="16">
        <f t="shared" si="20"/>
        <v>28.059558948121978</v>
      </c>
      <c r="G50" s="5"/>
      <c r="H50" s="14">
        <f t="shared" si="13"/>
        <v>97902.104779231871</v>
      </c>
      <c r="I50" s="15">
        <f t="shared" si="21"/>
        <v>0.49022315035225233</v>
      </c>
      <c r="J50" s="14">
        <f t="shared" si="22"/>
        <v>47993.878230991344</v>
      </c>
      <c r="K50" s="14">
        <f>SUM($J50:J$127)</f>
        <v>1346687.0553714898</v>
      </c>
      <c r="L50" s="16">
        <f t="shared" si="23"/>
        <v>28.059558948121978</v>
      </c>
      <c r="M50" s="16"/>
      <c r="N50" s="6">
        <v>36</v>
      </c>
      <c r="O50" s="6">
        <f t="shared" si="14"/>
        <v>46</v>
      </c>
      <c r="P50" s="6">
        <f t="shared" si="15"/>
        <v>97902.104779231871</v>
      </c>
      <c r="Q50" s="6">
        <f t="shared" si="16"/>
        <v>97902.104779231871</v>
      </c>
      <c r="R50" s="5">
        <f t="shared" si="17"/>
        <v>98676.860816473039</v>
      </c>
      <c r="S50" s="5">
        <f t="shared" si="24"/>
        <v>4735885242.2422886</v>
      </c>
      <c r="T50" s="20">
        <f>SUM(S50:$S$136)</f>
        <v>125704597816.3737</v>
      </c>
      <c r="U50" s="6">
        <f t="shared" si="25"/>
        <v>26.542999119813267</v>
      </c>
    </row>
    <row r="51" spans="1:21" x14ac:dyDescent="0.2">
      <c r="A51" s="21">
        <v>37</v>
      </c>
      <c r="B51" s="22">
        <f>Absterbeordnung!B45</f>
        <v>97796.108708245083</v>
      </c>
      <c r="C51" s="15">
        <f t="shared" si="18"/>
        <v>0.48061093171789437</v>
      </c>
      <c r="D51" s="14">
        <f t="shared" si="19"/>
        <v>47001.878924654156</v>
      </c>
      <c r="E51" s="14">
        <f>SUM(D51:$D$127)</f>
        <v>1298693.1771404985</v>
      </c>
      <c r="F51" s="16">
        <f t="shared" si="20"/>
        <v>27.630665131969604</v>
      </c>
      <c r="G51" s="5"/>
      <c r="H51" s="14">
        <f t="shared" si="13"/>
        <v>97796.108708245083</v>
      </c>
      <c r="I51" s="15">
        <f t="shared" si="21"/>
        <v>0.48061093171789437</v>
      </c>
      <c r="J51" s="14">
        <f t="shared" si="22"/>
        <v>47001.878924654156</v>
      </c>
      <c r="K51" s="14">
        <f>SUM($J51:J$127)</f>
        <v>1298693.1771404985</v>
      </c>
      <c r="L51" s="16">
        <f t="shared" si="23"/>
        <v>27.630665131969604</v>
      </c>
      <c r="M51" s="16"/>
      <c r="N51" s="6">
        <v>37</v>
      </c>
      <c r="O51" s="6">
        <f t="shared" si="14"/>
        <v>47</v>
      </c>
      <c r="P51" s="6">
        <f t="shared" si="15"/>
        <v>97796.108708245083</v>
      </c>
      <c r="Q51" s="6">
        <f t="shared" si="16"/>
        <v>97796.108708245083</v>
      </c>
      <c r="R51" s="5">
        <f t="shared" si="17"/>
        <v>98605.977914175994</v>
      </c>
      <c r="S51" s="5">
        <f t="shared" si="24"/>
        <v>4634666235.1692219</v>
      </c>
      <c r="T51" s="20">
        <f>SUM(S51:$S$136)</f>
        <v>120968712574.13142</v>
      </c>
      <c r="U51" s="6">
        <f t="shared" si="25"/>
        <v>26.100846627570494</v>
      </c>
    </row>
    <row r="52" spans="1:21" x14ac:dyDescent="0.2">
      <c r="A52" s="21">
        <v>38</v>
      </c>
      <c r="B52" s="22">
        <f>Absterbeordnung!B46</f>
        <v>97686.504470964603</v>
      </c>
      <c r="C52" s="15">
        <f t="shared" si="18"/>
        <v>0.47118718795871989</v>
      </c>
      <c r="D52" s="14">
        <f t="shared" si="19"/>
        <v>46028.629343190732</v>
      </c>
      <c r="E52" s="14">
        <f>SUM(D52:$D$127)</f>
        <v>1251691.2982158447</v>
      </c>
      <c r="F52" s="16">
        <f t="shared" si="20"/>
        <v>27.193755627246681</v>
      </c>
      <c r="G52" s="5"/>
      <c r="H52" s="14">
        <f t="shared" si="13"/>
        <v>97686.504470964603</v>
      </c>
      <c r="I52" s="15">
        <f t="shared" si="21"/>
        <v>0.47118718795871989</v>
      </c>
      <c r="J52" s="14">
        <f t="shared" si="22"/>
        <v>46028.629343190732</v>
      </c>
      <c r="K52" s="14">
        <f>SUM($J52:J$127)</f>
        <v>1251691.2982158447</v>
      </c>
      <c r="L52" s="16">
        <f t="shared" si="23"/>
        <v>27.193755627246681</v>
      </c>
      <c r="M52" s="16"/>
      <c r="N52" s="6">
        <v>38</v>
      </c>
      <c r="O52" s="6">
        <f t="shared" si="14"/>
        <v>48</v>
      </c>
      <c r="P52" s="6">
        <f t="shared" si="15"/>
        <v>97686.504470964603</v>
      </c>
      <c r="Q52" s="6">
        <f t="shared" si="16"/>
        <v>97686.504470964603</v>
      </c>
      <c r="R52" s="5">
        <f t="shared" si="17"/>
        <v>98536.437189750708</v>
      </c>
      <c r="S52" s="5">
        <f t="shared" si="24"/>
        <v>4535497144.2056303</v>
      </c>
      <c r="T52" s="20">
        <f>SUM(S52:$S$136)</f>
        <v>116334046338.9622</v>
      </c>
      <c r="U52" s="6">
        <f t="shared" si="25"/>
        <v>25.649679106861733</v>
      </c>
    </row>
    <row r="53" spans="1:21" x14ac:dyDescent="0.2">
      <c r="A53" s="21">
        <v>39</v>
      </c>
      <c r="B53" s="22">
        <f>Absterbeordnung!B47</f>
        <v>97560.046377491526</v>
      </c>
      <c r="C53" s="15">
        <f t="shared" si="18"/>
        <v>0.46194822348894127</v>
      </c>
      <c r="D53" s="14">
        <f t="shared" si="19"/>
        <v>45067.690107580929</v>
      </c>
      <c r="E53" s="14">
        <f>SUM(D53:$D$127)</f>
        <v>1205662.6688726537</v>
      </c>
      <c r="F53" s="16">
        <f t="shared" si="20"/>
        <v>26.752262341260902</v>
      </c>
      <c r="G53" s="5"/>
      <c r="H53" s="14">
        <f t="shared" si="13"/>
        <v>97560.046377491526</v>
      </c>
      <c r="I53" s="15">
        <f t="shared" si="21"/>
        <v>0.46194822348894127</v>
      </c>
      <c r="J53" s="14">
        <f t="shared" si="22"/>
        <v>45067.690107580929</v>
      </c>
      <c r="K53" s="14">
        <f>SUM($J53:J$127)</f>
        <v>1205662.6688726537</v>
      </c>
      <c r="L53" s="16">
        <f t="shared" si="23"/>
        <v>26.752262341260902</v>
      </c>
      <c r="M53" s="16"/>
      <c r="N53" s="6">
        <v>39</v>
      </c>
      <c r="O53" s="6">
        <f t="shared" si="14"/>
        <v>49</v>
      </c>
      <c r="P53" s="6">
        <f t="shared" si="15"/>
        <v>97560.046377491526</v>
      </c>
      <c r="Q53" s="6">
        <f t="shared" si="16"/>
        <v>97560.046377491526</v>
      </c>
      <c r="R53" s="5">
        <f t="shared" si="17"/>
        <v>98466.47079062181</v>
      </c>
      <c r="S53" s="5">
        <f t="shared" si="24"/>
        <v>4437656391.5789127</v>
      </c>
      <c r="T53" s="20">
        <f>SUM(S53:$S$136)</f>
        <v>111798549194.75658</v>
      </c>
      <c r="U53" s="6">
        <f t="shared" si="25"/>
        <v>25.193151368571552</v>
      </c>
    </row>
    <row r="54" spans="1:21" x14ac:dyDescent="0.2">
      <c r="A54" s="21">
        <v>40</v>
      </c>
      <c r="B54" s="22">
        <f>Absterbeordnung!B48</f>
        <v>97417.082269478939</v>
      </c>
      <c r="C54" s="15">
        <f t="shared" si="18"/>
        <v>0.45289041518523643</v>
      </c>
      <c r="D54" s="14">
        <f t="shared" si="19"/>
        <v>44119.262835158654</v>
      </c>
      <c r="E54" s="14">
        <f>SUM(D54:$D$127)</f>
        <v>1160594.978765073</v>
      </c>
      <c r="F54" s="16">
        <f t="shared" si="20"/>
        <v>26.305856086067571</v>
      </c>
      <c r="G54" s="5"/>
      <c r="H54" s="14">
        <f t="shared" si="13"/>
        <v>97417.082269478939</v>
      </c>
      <c r="I54" s="15">
        <f t="shared" si="21"/>
        <v>0.45289041518523643</v>
      </c>
      <c r="J54" s="14">
        <f t="shared" si="22"/>
        <v>44119.262835158654</v>
      </c>
      <c r="K54" s="14">
        <f>SUM($J54:J$127)</f>
        <v>1160594.978765073</v>
      </c>
      <c r="L54" s="16">
        <f t="shared" si="23"/>
        <v>26.305856086067571</v>
      </c>
      <c r="M54" s="16"/>
      <c r="N54" s="6">
        <v>40</v>
      </c>
      <c r="O54" s="6">
        <f t="shared" si="14"/>
        <v>50</v>
      </c>
      <c r="P54" s="6">
        <f t="shared" si="15"/>
        <v>97417.082269478939</v>
      </c>
      <c r="Q54" s="6">
        <f t="shared" si="16"/>
        <v>97417.082269478939</v>
      </c>
      <c r="R54" s="5">
        <f t="shared" si="17"/>
        <v>98399.470015829938</v>
      </c>
      <c r="S54" s="5">
        <f t="shared" si="24"/>
        <v>4341312080.4687138</v>
      </c>
      <c r="T54" s="20">
        <f>SUM(S54:$S$136)</f>
        <v>107360892803.17766</v>
      </c>
      <c r="U54" s="6">
        <f t="shared" si="25"/>
        <v>24.730056446802678</v>
      </c>
    </row>
    <row r="55" spans="1:21" x14ac:dyDescent="0.2">
      <c r="A55" s="21">
        <v>41</v>
      </c>
      <c r="B55" s="22">
        <f>Absterbeordnung!B49</f>
        <v>97259.666853587172</v>
      </c>
      <c r="C55" s="15">
        <f t="shared" si="18"/>
        <v>0.44401021096591808</v>
      </c>
      <c r="D55" s="14">
        <f t="shared" si="19"/>
        <v>43184.285198136153</v>
      </c>
      <c r="E55" s="14">
        <f>SUM(D55:$D$127)</f>
        <v>1116475.7159299143</v>
      </c>
      <c r="F55" s="16">
        <f t="shared" si="20"/>
        <v>25.853750057627483</v>
      </c>
      <c r="G55" s="5"/>
      <c r="H55" s="14">
        <f t="shared" si="13"/>
        <v>97259.666853587172</v>
      </c>
      <c r="I55" s="15">
        <f t="shared" si="21"/>
        <v>0.44401021096591808</v>
      </c>
      <c r="J55" s="14">
        <f t="shared" si="22"/>
        <v>43184.285198136153</v>
      </c>
      <c r="K55" s="14">
        <f>SUM($J55:J$127)</f>
        <v>1116475.7159299143</v>
      </c>
      <c r="L55" s="16">
        <f t="shared" si="23"/>
        <v>25.853750057627483</v>
      </c>
      <c r="M55" s="16"/>
      <c r="N55" s="6">
        <v>41</v>
      </c>
      <c r="O55" s="6">
        <f t="shared" si="14"/>
        <v>51</v>
      </c>
      <c r="P55" s="6">
        <f t="shared" si="15"/>
        <v>97259.666853587172</v>
      </c>
      <c r="Q55" s="6">
        <f t="shared" si="16"/>
        <v>97259.666853587172</v>
      </c>
      <c r="R55" s="5">
        <f t="shared" si="17"/>
        <v>98331.817756479068</v>
      </c>
      <c r="S55" s="5">
        <f t="shared" si="24"/>
        <v>4246389262.0469408</v>
      </c>
      <c r="T55" s="20">
        <f>SUM(S55:$S$136)</f>
        <v>103019580722.70894</v>
      </c>
      <c r="U55" s="6">
        <f t="shared" si="25"/>
        <v>24.260512723943989</v>
      </c>
    </row>
    <row r="56" spans="1:21" x14ac:dyDescent="0.2">
      <c r="A56" s="21">
        <v>42</v>
      </c>
      <c r="B56" s="22">
        <f>Absterbeordnung!B50</f>
        <v>97081.377867273157</v>
      </c>
      <c r="C56" s="15">
        <f t="shared" si="18"/>
        <v>0.4353041283979589</v>
      </c>
      <c r="D56" s="14">
        <f t="shared" si="19"/>
        <v>42259.92457618624</v>
      </c>
      <c r="E56" s="14">
        <f>SUM(D56:$D$127)</f>
        <v>1073291.4307317783</v>
      </c>
      <c r="F56" s="16">
        <f t="shared" si="20"/>
        <v>25.39738159723516</v>
      </c>
      <c r="G56" s="5"/>
      <c r="H56" s="14">
        <f t="shared" si="13"/>
        <v>97081.377867273157</v>
      </c>
      <c r="I56" s="15">
        <f t="shared" si="21"/>
        <v>0.4353041283979589</v>
      </c>
      <c r="J56" s="14">
        <f t="shared" si="22"/>
        <v>42259.92457618624</v>
      </c>
      <c r="K56" s="14">
        <f>SUM($J56:J$127)</f>
        <v>1073291.4307317783</v>
      </c>
      <c r="L56" s="16">
        <f t="shared" si="23"/>
        <v>25.39738159723516</v>
      </c>
      <c r="M56" s="16"/>
      <c r="N56" s="6">
        <v>42</v>
      </c>
      <c r="O56" s="6">
        <f t="shared" si="14"/>
        <v>52</v>
      </c>
      <c r="P56" s="6">
        <f t="shared" si="15"/>
        <v>97081.377867273157</v>
      </c>
      <c r="Q56" s="6">
        <f t="shared" si="16"/>
        <v>97081.377867273157</v>
      </c>
      <c r="R56" s="5">
        <f t="shared" si="17"/>
        <v>98253.82290555886</v>
      </c>
      <c r="S56" s="5">
        <f t="shared" si="24"/>
        <v>4152199145.3108778</v>
      </c>
      <c r="T56" s="20">
        <f>SUM(S56:$S$136)</f>
        <v>98773191460.661987</v>
      </c>
      <c r="U56" s="6">
        <f t="shared" si="25"/>
        <v>23.78816333320804</v>
      </c>
    </row>
    <row r="57" spans="1:21" x14ac:dyDescent="0.2">
      <c r="A57" s="21">
        <v>43</v>
      </c>
      <c r="B57" s="22">
        <f>Absterbeordnung!B51</f>
        <v>96877.641940967063</v>
      </c>
      <c r="C57" s="15">
        <f t="shared" si="18"/>
        <v>0.4267687533313323</v>
      </c>
      <c r="D57" s="14">
        <f t="shared" si="19"/>
        <v>41344.350476825704</v>
      </c>
      <c r="E57" s="14">
        <f>SUM(D57:$D$127)</f>
        <v>1031031.506155592</v>
      </c>
      <c r="F57" s="16">
        <f t="shared" si="20"/>
        <v>24.937663653308686</v>
      </c>
      <c r="G57" s="5"/>
      <c r="H57" s="14">
        <f t="shared" si="13"/>
        <v>96877.641940967063</v>
      </c>
      <c r="I57" s="15">
        <f t="shared" si="21"/>
        <v>0.4267687533313323</v>
      </c>
      <c r="J57" s="14">
        <f t="shared" si="22"/>
        <v>41344.350476825704</v>
      </c>
      <c r="K57" s="14">
        <f>SUM($J57:J$127)</f>
        <v>1031031.506155592</v>
      </c>
      <c r="L57" s="16">
        <f t="shared" si="23"/>
        <v>24.937663653308686</v>
      </c>
      <c r="M57" s="16"/>
      <c r="N57" s="6">
        <v>43</v>
      </c>
      <c r="O57" s="6">
        <f t="shared" si="14"/>
        <v>53</v>
      </c>
      <c r="P57" s="6">
        <f t="shared" si="15"/>
        <v>96877.641940967063</v>
      </c>
      <c r="Q57" s="6">
        <f t="shared" si="16"/>
        <v>96877.641940967063</v>
      </c>
      <c r="R57" s="5">
        <f t="shared" si="17"/>
        <v>98174.811004673276</v>
      </c>
      <c r="S57" s="5">
        <f t="shared" si="24"/>
        <v>4058973794.173337</v>
      </c>
      <c r="T57" s="20">
        <f>SUM(S57:$S$136)</f>
        <v>94620992315.35112</v>
      </c>
      <c r="U57" s="6">
        <f t="shared" si="25"/>
        <v>23.311555361894598</v>
      </c>
    </row>
    <row r="58" spans="1:21" x14ac:dyDescent="0.2">
      <c r="A58" s="21">
        <v>44</v>
      </c>
      <c r="B58" s="22">
        <f>Absterbeordnung!B52</f>
        <v>96647.610981126985</v>
      </c>
      <c r="C58" s="15">
        <f t="shared" si="18"/>
        <v>0.41840073856012966</v>
      </c>
      <c r="D58" s="14">
        <f t="shared" si="19"/>
        <v>40437.431814575626</v>
      </c>
      <c r="E58" s="14">
        <f>SUM(D58:$D$127)</f>
        <v>989687.15567876631</v>
      </c>
      <c r="F58" s="16">
        <f t="shared" si="20"/>
        <v>24.474530435487122</v>
      </c>
      <c r="G58" s="5"/>
      <c r="H58" s="14">
        <f t="shared" si="13"/>
        <v>96647.610981126985</v>
      </c>
      <c r="I58" s="15">
        <f t="shared" si="21"/>
        <v>0.41840073856012966</v>
      </c>
      <c r="J58" s="14">
        <f t="shared" si="22"/>
        <v>40437.431814575626</v>
      </c>
      <c r="K58" s="14">
        <f>SUM($J58:J$127)</f>
        <v>989687.15567876631</v>
      </c>
      <c r="L58" s="16">
        <f t="shared" si="23"/>
        <v>24.474530435487122</v>
      </c>
      <c r="M58" s="16"/>
      <c r="N58" s="6">
        <v>44</v>
      </c>
      <c r="O58" s="6">
        <f t="shared" si="14"/>
        <v>54</v>
      </c>
      <c r="P58" s="6">
        <f t="shared" si="15"/>
        <v>96647.610981126985</v>
      </c>
      <c r="Q58" s="6">
        <f t="shared" si="16"/>
        <v>96647.610981126985</v>
      </c>
      <c r="R58" s="5">
        <f t="shared" si="17"/>
        <v>98090.511026222273</v>
      </c>
      <c r="S58" s="5">
        <f t="shared" si="24"/>
        <v>3966528351.2797422</v>
      </c>
      <c r="T58" s="20">
        <f>SUM(S58:$S$136)</f>
        <v>90562018521.17778</v>
      </c>
      <c r="U58" s="6">
        <f t="shared" si="25"/>
        <v>22.831557094999528</v>
      </c>
    </row>
    <row r="59" spans="1:21" x14ac:dyDescent="0.2">
      <c r="A59" s="21">
        <v>45</v>
      </c>
      <c r="B59" s="22">
        <f>Absterbeordnung!B53</f>
        <v>96399.348428408484</v>
      </c>
      <c r="C59" s="15">
        <f t="shared" si="18"/>
        <v>0.41019680250993107</v>
      </c>
      <c r="D59" s="14">
        <f t="shared" si="19"/>
        <v>39542.704489373908</v>
      </c>
      <c r="E59" s="14">
        <f>SUM(D59:$D$127)</f>
        <v>949249.72386419051</v>
      </c>
      <c r="F59" s="16">
        <f t="shared" si="20"/>
        <v>24.00568540068566</v>
      </c>
      <c r="G59" s="5"/>
      <c r="H59" s="14">
        <f t="shared" si="13"/>
        <v>96399.348428408484</v>
      </c>
      <c r="I59" s="15">
        <f t="shared" si="21"/>
        <v>0.41019680250993107</v>
      </c>
      <c r="J59" s="14">
        <f t="shared" si="22"/>
        <v>39542.704489373908</v>
      </c>
      <c r="K59" s="14">
        <f>SUM($J59:J$127)</f>
        <v>949249.72386419051</v>
      </c>
      <c r="L59" s="16">
        <f t="shared" si="23"/>
        <v>24.00568540068566</v>
      </c>
      <c r="M59" s="16"/>
      <c r="N59" s="6">
        <v>45</v>
      </c>
      <c r="O59" s="6">
        <f t="shared" si="14"/>
        <v>55</v>
      </c>
      <c r="P59" s="6">
        <f t="shared" si="15"/>
        <v>96399.348428408484</v>
      </c>
      <c r="Q59" s="6">
        <f t="shared" si="16"/>
        <v>96399.348428408484</v>
      </c>
      <c r="R59" s="5">
        <f t="shared" si="17"/>
        <v>98000.759117320587</v>
      </c>
      <c r="S59" s="5">
        <f t="shared" si="24"/>
        <v>3875215057.5105238</v>
      </c>
      <c r="T59" s="20">
        <f>SUM(S59:$S$136)</f>
        <v>86595490169.898056</v>
      </c>
      <c r="U59" s="6">
        <f t="shared" si="25"/>
        <v>22.345983096362101</v>
      </c>
    </row>
    <row r="60" spans="1:21" x14ac:dyDescent="0.2">
      <c r="A60" s="21">
        <v>46</v>
      </c>
      <c r="B60" s="22">
        <f>Absterbeordnung!B54</f>
        <v>96120.010259582617</v>
      </c>
      <c r="C60" s="15">
        <f t="shared" si="18"/>
        <v>0.40215372795091275</v>
      </c>
      <c r="D60" s="14">
        <f t="shared" si="19"/>
        <v>38655.020456571132</v>
      </c>
      <c r="E60" s="14">
        <f>SUM(D60:$D$127)</f>
        <v>909707.01937481645</v>
      </c>
      <c r="F60" s="16">
        <f t="shared" si="20"/>
        <v>23.533993996895465</v>
      </c>
      <c r="G60" s="5"/>
      <c r="H60" s="14">
        <f t="shared" si="13"/>
        <v>96120.010259582617</v>
      </c>
      <c r="I60" s="15">
        <f t="shared" si="21"/>
        <v>0.40215372795091275</v>
      </c>
      <c r="J60" s="14">
        <f t="shared" si="22"/>
        <v>38655.020456571132</v>
      </c>
      <c r="K60" s="14">
        <f>SUM($J60:J$127)</f>
        <v>909707.01937481645</v>
      </c>
      <c r="L60" s="16">
        <f t="shared" si="23"/>
        <v>23.533993996895465</v>
      </c>
      <c r="M60" s="16"/>
      <c r="N60" s="6">
        <v>46</v>
      </c>
      <c r="O60" s="6">
        <f t="shared" si="14"/>
        <v>56</v>
      </c>
      <c r="P60" s="6">
        <f t="shared" si="15"/>
        <v>96120.010259582617</v>
      </c>
      <c r="Q60" s="6">
        <f t="shared" si="16"/>
        <v>96120.010259582617</v>
      </c>
      <c r="R60" s="5">
        <f t="shared" si="17"/>
        <v>97902.104779231871</v>
      </c>
      <c r="S60" s="5">
        <f t="shared" si="24"/>
        <v>3784407862.9825788</v>
      </c>
      <c r="T60" s="20">
        <f>SUM(S60:$S$136)</f>
        <v>82720275112.387527</v>
      </c>
      <c r="U60" s="6">
        <f t="shared" si="25"/>
        <v>21.858181810031908</v>
      </c>
    </row>
    <row r="61" spans="1:21" x14ac:dyDescent="0.2">
      <c r="A61" s="21">
        <v>47</v>
      </c>
      <c r="B61" s="22">
        <f>Absterbeordnung!B55</f>
        <v>95803.310422338851</v>
      </c>
      <c r="C61" s="15">
        <f t="shared" si="18"/>
        <v>0.39426836073618909</v>
      </c>
      <c r="D61" s="14">
        <f t="shared" si="19"/>
        <v>37772.214153315799</v>
      </c>
      <c r="E61" s="14">
        <f>SUM(D61:$D$127)</f>
        <v>871051.99891824531</v>
      </c>
      <c r="F61" s="16">
        <f t="shared" si="20"/>
        <v>23.060654993183153</v>
      </c>
      <c r="G61" s="5"/>
      <c r="H61" s="14">
        <f t="shared" si="13"/>
        <v>95803.310422338851</v>
      </c>
      <c r="I61" s="15">
        <f t="shared" si="21"/>
        <v>0.39426836073618909</v>
      </c>
      <c r="J61" s="14">
        <f t="shared" si="22"/>
        <v>37772.214153315799</v>
      </c>
      <c r="K61" s="14">
        <f>SUM($J61:J$127)</f>
        <v>871051.99891824531</v>
      </c>
      <c r="L61" s="16">
        <f t="shared" si="23"/>
        <v>23.060654993183153</v>
      </c>
      <c r="M61" s="16"/>
      <c r="N61" s="6">
        <v>47</v>
      </c>
      <c r="O61" s="6">
        <f t="shared" si="14"/>
        <v>57</v>
      </c>
      <c r="P61" s="6">
        <f t="shared" si="15"/>
        <v>95803.310422338851</v>
      </c>
      <c r="Q61" s="6">
        <f t="shared" si="16"/>
        <v>95803.310422338851</v>
      </c>
      <c r="R61" s="5">
        <f t="shared" si="17"/>
        <v>97796.108708245083</v>
      </c>
      <c r="S61" s="5">
        <f t="shared" si="24"/>
        <v>3693975561.4887857</v>
      </c>
      <c r="T61" s="20">
        <f>SUM(S61:$S$136)</f>
        <v>78935867249.404938</v>
      </c>
      <c r="U61" s="6">
        <f t="shared" si="25"/>
        <v>21.368811443243917</v>
      </c>
    </row>
    <row r="62" spans="1:21" x14ac:dyDescent="0.2">
      <c r="A62" s="21">
        <v>48</v>
      </c>
      <c r="B62" s="22">
        <f>Absterbeordnung!B56</f>
        <v>95455.334155166711</v>
      </c>
      <c r="C62" s="15">
        <f t="shared" si="18"/>
        <v>0.38653760856489122</v>
      </c>
      <c r="D62" s="14">
        <f t="shared" si="19"/>
        <v>36897.076589100725</v>
      </c>
      <c r="E62" s="14">
        <f>SUM(D62:$D$127)</f>
        <v>833279.78476492956</v>
      </c>
      <c r="F62" s="16">
        <f t="shared" si="20"/>
        <v>22.583897202605957</v>
      </c>
      <c r="G62" s="5"/>
      <c r="H62" s="14">
        <f t="shared" si="13"/>
        <v>95455.334155166711</v>
      </c>
      <c r="I62" s="15">
        <f t="shared" si="21"/>
        <v>0.38653760856489122</v>
      </c>
      <c r="J62" s="14">
        <f t="shared" si="22"/>
        <v>36897.076589100725</v>
      </c>
      <c r="K62" s="14">
        <f>SUM($J62:J$127)</f>
        <v>833279.78476492956</v>
      </c>
      <c r="L62" s="16">
        <f t="shared" si="23"/>
        <v>22.583897202605957</v>
      </c>
      <c r="M62" s="16"/>
      <c r="N62" s="6">
        <v>48</v>
      </c>
      <c r="O62" s="6">
        <f t="shared" si="14"/>
        <v>58</v>
      </c>
      <c r="P62" s="6">
        <f t="shared" si="15"/>
        <v>95455.334155166711</v>
      </c>
      <c r="Q62" s="6">
        <f t="shared" si="16"/>
        <v>95455.334155166711</v>
      </c>
      <c r="R62" s="5">
        <f t="shared" si="17"/>
        <v>97686.504470964603</v>
      </c>
      <c r="S62" s="5">
        <f t="shared" si="24"/>
        <v>3604346437.1867108</v>
      </c>
      <c r="T62" s="20">
        <f>SUM(S62:$S$136)</f>
        <v>75241891687.916122</v>
      </c>
      <c r="U62" s="6">
        <f t="shared" si="25"/>
        <v>20.875321781400245</v>
      </c>
    </row>
    <row r="63" spans="1:21" x14ac:dyDescent="0.2">
      <c r="A63" s="21">
        <v>49</v>
      </c>
      <c r="B63" s="22">
        <f>Absterbeordnung!B57</f>
        <v>95077.030545323243</v>
      </c>
      <c r="C63" s="15">
        <f t="shared" si="18"/>
        <v>0.37895843976950117</v>
      </c>
      <c r="D63" s="14">
        <f t="shared" si="19"/>
        <v>36030.243153372903</v>
      </c>
      <c r="E63" s="14">
        <f>SUM(D63:$D$127)</f>
        <v>796382.70817582891</v>
      </c>
      <c r="F63" s="16">
        <f t="shared" si="20"/>
        <v>22.103173292109105</v>
      </c>
      <c r="G63" s="5"/>
      <c r="H63" s="14">
        <f t="shared" si="13"/>
        <v>95077.030545323243</v>
      </c>
      <c r="I63" s="15">
        <f t="shared" si="21"/>
        <v>0.37895843976950117</v>
      </c>
      <c r="J63" s="14">
        <f t="shared" si="22"/>
        <v>36030.243153372903</v>
      </c>
      <c r="K63" s="14">
        <f>SUM($J63:J$127)</f>
        <v>796382.70817582891</v>
      </c>
      <c r="L63" s="16">
        <f t="shared" si="23"/>
        <v>22.103173292109105</v>
      </c>
      <c r="M63" s="16"/>
      <c r="N63" s="6">
        <v>49</v>
      </c>
      <c r="O63" s="6">
        <f t="shared" si="14"/>
        <v>59</v>
      </c>
      <c r="P63" s="6">
        <f t="shared" si="15"/>
        <v>95077.030545323243</v>
      </c>
      <c r="Q63" s="6">
        <f t="shared" si="16"/>
        <v>95077.030545323243</v>
      </c>
      <c r="R63" s="5">
        <f t="shared" si="17"/>
        <v>97560.046377491526</v>
      </c>
      <c r="S63" s="5">
        <f t="shared" si="24"/>
        <v>3515112193.0353565</v>
      </c>
      <c r="T63" s="20">
        <f>SUM(S63:$S$136)</f>
        <v>71637545250.729416</v>
      </c>
      <c r="U63" s="6">
        <f t="shared" si="25"/>
        <v>20.379874472475723</v>
      </c>
    </row>
    <row r="64" spans="1:21" x14ac:dyDescent="0.2">
      <c r="A64" s="21">
        <v>50</v>
      </c>
      <c r="B64" s="22">
        <f>Absterbeordnung!B58</f>
        <v>94661.43065029454</v>
      </c>
      <c r="C64" s="15">
        <f t="shared" si="18"/>
        <v>0.37152788212696192</v>
      </c>
      <c r="D64" s="14">
        <f t="shared" si="19"/>
        <v>35169.36084861221</v>
      </c>
      <c r="E64" s="14">
        <f>SUM(D64:$D$127)</f>
        <v>760352.4650224559</v>
      </c>
      <c r="F64" s="16">
        <f t="shared" si="20"/>
        <v>21.619740782194498</v>
      </c>
      <c r="G64" s="5"/>
      <c r="H64" s="14">
        <f t="shared" si="13"/>
        <v>94661.43065029454</v>
      </c>
      <c r="I64" s="15">
        <f t="shared" si="21"/>
        <v>0.37152788212696192</v>
      </c>
      <c r="J64" s="14">
        <f t="shared" si="22"/>
        <v>35169.36084861221</v>
      </c>
      <c r="K64" s="14">
        <f>SUM($J64:J$127)</f>
        <v>760352.4650224559</v>
      </c>
      <c r="L64" s="16">
        <f t="shared" si="23"/>
        <v>21.619740782194498</v>
      </c>
      <c r="M64" s="16"/>
      <c r="N64" s="6">
        <v>50</v>
      </c>
      <c r="O64" s="6">
        <f t="shared" si="14"/>
        <v>60</v>
      </c>
      <c r="P64" s="6">
        <f t="shared" si="15"/>
        <v>94661.43065029454</v>
      </c>
      <c r="Q64" s="6">
        <f t="shared" si="16"/>
        <v>94661.43065029454</v>
      </c>
      <c r="R64" s="5">
        <f t="shared" si="17"/>
        <v>97417.082269478939</v>
      </c>
      <c r="S64" s="5">
        <f t="shared" si="24"/>
        <v>3426096519.1542473</v>
      </c>
      <c r="T64" s="20">
        <f>SUM(S64:$S$136)</f>
        <v>68122433057.694122</v>
      </c>
      <c r="U64" s="6">
        <f t="shared" si="25"/>
        <v>19.883395776167614</v>
      </c>
    </row>
    <row r="65" spans="1:21" x14ac:dyDescent="0.2">
      <c r="A65" s="21">
        <v>51</v>
      </c>
      <c r="B65" s="22">
        <f>Absterbeordnung!B59</f>
        <v>94206.542172326313</v>
      </c>
      <c r="C65" s="15">
        <f t="shared" si="18"/>
        <v>0.36424302169309997</v>
      </c>
      <c r="D65" s="14">
        <f t="shared" si="19"/>
        <v>34314.075584106591</v>
      </c>
      <c r="E65" s="14">
        <f>SUM(D65:$D$127)</f>
        <v>725183.10417384375</v>
      </c>
      <c r="F65" s="16">
        <f t="shared" si="20"/>
        <v>21.133691985854636</v>
      </c>
      <c r="G65" s="5"/>
      <c r="H65" s="14">
        <f t="shared" si="13"/>
        <v>94206.542172326313</v>
      </c>
      <c r="I65" s="15">
        <f t="shared" si="21"/>
        <v>0.36424302169309997</v>
      </c>
      <c r="J65" s="14">
        <f t="shared" si="22"/>
        <v>34314.075584106591</v>
      </c>
      <c r="K65" s="14">
        <f>SUM($J65:J$127)</f>
        <v>725183.10417384375</v>
      </c>
      <c r="L65" s="16">
        <f t="shared" si="23"/>
        <v>21.133691985854636</v>
      </c>
      <c r="M65" s="16"/>
      <c r="N65" s="6">
        <v>51</v>
      </c>
      <c r="O65" s="6">
        <f t="shared" si="14"/>
        <v>61</v>
      </c>
      <c r="P65" s="6">
        <f t="shared" si="15"/>
        <v>94206.542172326313</v>
      </c>
      <c r="Q65" s="6">
        <f t="shared" si="16"/>
        <v>94206.542172326313</v>
      </c>
      <c r="R65" s="5">
        <f t="shared" si="17"/>
        <v>97259.666853587172</v>
      </c>
      <c r="S65" s="5">
        <f t="shared" si="24"/>
        <v>3337375559.6990166</v>
      </c>
      <c r="T65" s="20">
        <f>SUM(S65:$S$136)</f>
        <v>64696336538.539886</v>
      </c>
      <c r="U65" s="6">
        <f t="shared" si="25"/>
        <v>19.385392917653704</v>
      </c>
    </row>
    <row r="66" spans="1:21" x14ac:dyDescent="0.2">
      <c r="A66" s="21">
        <v>52</v>
      </c>
      <c r="B66" s="22">
        <f>Absterbeordnung!B60</f>
        <v>93722.514792036367</v>
      </c>
      <c r="C66" s="15">
        <f t="shared" si="18"/>
        <v>0.35710100165990188</v>
      </c>
      <c r="D66" s="14">
        <f t="shared" si="19"/>
        <v>33468.403910321154</v>
      </c>
      <c r="E66" s="14">
        <f>SUM(D66:$D$127)</f>
        <v>690869.02858973714</v>
      </c>
      <c r="F66" s="16">
        <f t="shared" si="20"/>
        <v>20.642425328704828</v>
      </c>
      <c r="G66" s="5"/>
      <c r="H66" s="14">
        <f t="shared" si="13"/>
        <v>93722.514792036367</v>
      </c>
      <c r="I66" s="15">
        <f t="shared" si="21"/>
        <v>0.35710100165990188</v>
      </c>
      <c r="J66" s="14">
        <f t="shared" si="22"/>
        <v>33468.403910321154</v>
      </c>
      <c r="K66" s="14">
        <f>SUM($J66:J$127)</f>
        <v>690869.02858973714</v>
      </c>
      <c r="L66" s="16">
        <f t="shared" si="23"/>
        <v>20.642425328704828</v>
      </c>
      <c r="M66" s="16"/>
      <c r="N66" s="6">
        <v>52</v>
      </c>
      <c r="O66" s="6">
        <f t="shared" si="14"/>
        <v>62</v>
      </c>
      <c r="P66" s="6">
        <f t="shared" si="15"/>
        <v>93722.514792036367</v>
      </c>
      <c r="Q66" s="6">
        <f t="shared" si="16"/>
        <v>93722.514792036367</v>
      </c>
      <c r="R66" s="5">
        <f t="shared" si="17"/>
        <v>97081.377867273157</v>
      </c>
      <c r="S66" s="5">
        <f t="shared" si="24"/>
        <v>3249158766.632411</v>
      </c>
      <c r="T66" s="20">
        <f>SUM(S66:$S$136)</f>
        <v>61358960978.840866</v>
      </c>
      <c r="U66" s="6">
        <f t="shared" si="25"/>
        <v>18.884568402434926</v>
      </c>
    </row>
    <row r="67" spans="1:21" x14ac:dyDescent="0.2">
      <c r="A67" s="21">
        <v>53</v>
      </c>
      <c r="B67" s="22">
        <f>Absterbeordnung!B61</f>
        <v>93180.921511396242</v>
      </c>
      <c r="C67" s="15">
        <f t="shared" si="18"/>
        <v>0.35009902123519798</v>
      </c>
      <c r="D67" s="14">
        <f t="shared" si="19"/>
        <v>32622.549418933628</v>
      </c>
      <c r="E67" s="14">
        <f>SUM(D67:$D$127)</f>
        <v>657400.62467941607</v>
      </c>
      <c r="F67" s="16">
        <f t="shared" si="20"/>
        <v>20.151724386625368</v>
      </c>
      <c r="G67" s="5"/>
      <c r="H67" s="14">
        <f t="shared" si="13"/>
        <v>93180.921511396242</v>
      </c>
      <c r="I67" s="15">
        <f t="shared" si="21"/>
        <v>0.35009902123519798</v>
      </c>
      <c r="J67" s="14">
        <f t="shared" si="22"/>
        <v>32622.549418933628</v>
      </c>
      <c r="K67" s="14">
        <f>SUM($J67:J$127)</f>
        <v>657400.62467941607</v>
      </c>
      <c r="L67" s="16">
        <f t="shared" si="23"/>
        <v>20.151724386625368</v>
      </c>
      <c r="M67" s="16"/>
      <c r="N67" s="6">
        <v>53</v>
      </c>
      <c r="O67" s="6">
        <f t="shared" si="14"/>
        <v>63</v>
      </c>
      <c r="P67" s="6">
        <f t="shared" si="15"/>
        <v>93180.921511396242</v>
      </c>
      <c r="Q67" s="6">
        <f t="shared" si="16"/>
        <v>93180.921511396242</v>
      </c>
      <c r="R67" s="5">
        <f t="shared" si="17"/>
        <v>96877.641940967063</v>
      </c>
      <c r="S67" s="5">
        <f t="shared" si="24"/>
        <v>3160395661.8089552</v>
      </c>
      <c r="T67" s="20">
        <f>SUM(S67:$S$136)</f>
        <v>58109802212.20845</v>
      </c>
      <c r="U67" s="6">
        <f t="shared" si="25"/>
        <v>18.386875704970251</v>
      </c>
    </row>
    <row r="68" spans="1:21" x14ac:dyDescent="0.2">
      <c r="A68" s="21">
        <v>54</v>
      </c>
      <c r="B68" s="22">
        <f>Absterbeordnung!B62</f>
        <v>92600.688847942365</v>
      </c>
      <c r="C68" s="15">
        <f t="shared" si="18"/>
        <v>0.34323433454431168</v>
      </c>
      <c r="D68" s="14">
        <f t="shared" si="19"/>
        <v>31783.735815068361</v>
      </c>
      <c r="E68" s="14">
        <f>SUM(D68:$D$127)</f>
        <v>624778.07526048238</v>
      </c>
      <c r="F68" s="16">
        <f t="shared" si="20"/>
        <v>19.657162987249635</v>
      </c>
      <c r="G68" s="5"/>
      <c r="H68" s="14">
        <f t="shared" si="13"/>
        <v>92600.688847942365</v>
      </c>
      <c r="I68" s="15">
        <f t="shared" si="21"/>
        <v>0.34323433454431168</v>
      </c>
      <c r="J68" s="14">
        <f t="shared" si="22"/>
        <v>31783.735815068361</v>
      </c>
      <c r="K68" s="14">
        <f>SUM($J68:J$127)</f>
        <v>624778.07526048238</v>
      </c>
      <c r="L68" s="16">
        <f t="shared" si="23"/>
        <v>19.657162987249635</v>
      </c>
      <c r="M68" s="16"/>
      <c r="N68" s="6">
        <v>54</v>
      </c>
      <c r="O68" s="6">
        <f t="shared" si="14"/>
        <v>64</v>
      </c>
      <c r="P68" s="6">
        <f t="shared" si="15"/>
        <v>92600.688847942365</v>
      </c>
      <c r="Q68" s="6">
        <f t="shared" si="16"/>
        <v>92600.688847942365</v>
      </c>
      <c r="R68" s="5">
        <f t="shared" si="17"/>
        <v>96647.610981126985</v>
      </c>
      <c r="S68" s="5">
        <f t="shared" si="24"/>
        <v>3071822134.5816398</v>
      </c>
      <c r="T68" s="20">
        <f>SUM(S68:$S$136)</f>
        <v>54949406550.39949</v>
      </c>
      <c r="U68" s="6">
        <f t="shared" si="25"/>
        <v>17.888212319260212</v>
      </c>
    </row>
    <row r="69" spans="1:21" x14ac:dyDescent="0.2">
      <c r="A69" s="21">
        <v>55</v>
      </c>
      <c r="B69" s="22">
        <f>Absterbeordnung!B63</f>
        <v>91974.70939712449</v>
      </c>
      <c r="C69" s="15">
        <f t="shared" si="18"/>
        <v>0.33650424955324687</v>
      </c>
      <c r="D69" s="14">
        <f t="shared" si="19"/>
        <v>30949.880563557341</v>
      </c>
      <c r="E69" s="14">
        <f>SUM(D69:$D$127)</f>
        <v>592994.33944541402</v>
      </c>
      <c r="F69" s="16">
        <f t="shared" si="20"/>
        <v>19.15982642413325</v>
      </c>
      <c r="G69" s="5"/>
      <c r="H69" s="14">
        <f t="shared" si="13"/>
        <v>91974.70939712449</v>
      </c>
      <c r="I69" s="15">
        <f t="shared" si="21"/>
        <v>0.33650424955324687</v>
      </c>
      <c r="J69" s="14">
        <f t="shared" si="22"/>
        <v>30949.880563557341</v>
      </c>
      <c r="K69" s="14">
        <f>SUM($J69:J$127)</f>
        <v>592994.33944541402</v>
      </c>
      <c r="L69" s="16">
        <f t="shared" si="23"/>
        <v>19.15982642413325</v>
      </c>
      <c r="M69" s="16"/>
      <c r="N69" s="6">
        <v>55</v>
      </c>
      <c r="O69" s="6">
        <f t="shared" si="14"/>
        <v>65</v>
      </c>
      <c r="P69" s="6">
        <f t="shared" si="15"/>
        <v>91974.70939712449</v>
      </c>
      <c r="Q69" s="6">
        <f t="shared" si="16"/>
        <v>91974.70939712449</v>
      </c>
      <c r="R69" s="5">
        <f t="shared" si="17"/>
        <v>96399.348428408484</v>
      </c>
      <c r="S69" s="5">
        <f t="shared" si="24"/>
        <v>2983548320.2639918</v>
      </c>
      <c r="T69" s="20">
        <f>SUM(S69:$S$136)</f>
        <v>51877584415.817856</v>
      </c>
      <c r="U69" s="6">
        <f t="shared" si="25"/>
        <v>17.387881424098268</v>
      </c>
    </row>
    <row r="70" spans="1:21" x14ac:dyDescent="0.2">
      <c r="A70" s="21">
        <v>56</v>
      </c>
      <c r="B70" s="22">
        <f>Absterbeordnung!B64</f>
        <v>91303.872688311501</v>
      </c>
      <c r="C70" s="15">
        <f t="shared" si="18"/>
        <v>0.3299061270129871</v>
      </c>
      <c r="D70" s="14">
        <f t="shared" si="19"/>
        <v>30121.707019887697</v>
      </c>
      <c r="E70" s="14">
        <f>SUM(D70:$D$127)</f>
        <v>562044.45888185687</v>
      </c>
      <c r="F70" s="16">
        <f t="shared" si="20"/>
        <v>18.659117111482757</v>
      </c>
      <c r="G70" s="5"/>
      <c r="H70" s="14">
        <f t="shared" si="13"/>
        <v>91303.872688311501</v>
      </c>
      <c r="I70" s="15">
        <f t="shared" si="21"/>
        <v>0.3299061270129871</v>
      </c>
      <c r="J70" s="14">
        <f t="shared" si="22"/>
        <v>30121.707019887697</v>
      </c>
      <c r="K70" s="14">
        <f>SUM($J70:J$127)</f>
        <v>562044.45888185687</v>
      </c>
      <c r="L70" s="16">
        <f t="shared" si="23"/>
        <v>18.659117111482757</v>
      </c>
      <c r="M70" s="16"/>
      <c r="N70" s="6">
        <v>56</v>
      </c>
      <c r="O70" s="6">
        <f t="shared" si="14"/>
        <v>66</v>
      </c>
      <c r="P70" s="6">
        <f t="shared" si="15"/>
        <v>91303.872688311501</v>
      </c>
      <c r="Q70" s="6">
        <f t="shared" si="16"/>
        <v>91303.872688311501</v>
      </c>
      <c r="R70" s="5">
        <f t="shared" si="17"/>
        <v>96120.010259582617</v>
      </c>
      <c r="S70" s="5">
        <f t="shared" si="24"/>
        <v>2895298787.7877474</v>
      </c>
      <c r="T70" s="20">
        <f>SUM(S70:$S$136)</f>
        <v>48894036095.553864</v>
      </c>
      <c r="U70" s="6">
        <f t="shared" si="25"/>
        <v>16.887388721947083</v>
      </c>
    </row>
    <row r="71" spans="1:21" x14ac:dyDescent="0.2">
      <c r="A71" s="21">
        <v>57</v>
      </c>
      <c r="B71" s="22">
        <f>Absterbeordnung!B65</f>
        <v>90580.749579632087</v>
      </c>
      <c r="C71" s="15">
        <f t="shared" si="18"/>
        <v>0.32343737942449713</v>
      </c>
      <c r="D71" s="14">
        <f t="shared" si="19"/>
        <v>29297.200270342822</v>
      </c>
      <c r="E71" s="14">
        <f>SUM(D71:$D$127)</f>
        <v>531922.75186196913</v>
      </c>
      <c r="F71" s="16">
        <f t="shared" si="20"/>
        <v>18.156095017735453</v>
      </c>
      <c r="G71" s="5"/>
      <c r="H71" s="14">
        <f t="shared" si="13"/>
        <v>90580.749579632087</v>
      </c>
      <c r="I71" s="15">
        <f t="shared" si="21"/>
        <v>0.32343737942449713</v>
      </c>
      <c r="J71" s="14">
        <f t="shared" si="22"/>
        <v>29297.200270342822</v>
      </c>
      <c r="K71" s="14">
        <f>SUM($J71:J$127)</f>
        <v>531922.75186196913</v>
      </c>
      <c r="L71" s="16">
        <f t="shared" si="23"/>
        <v>18.156095017735453</v>
      </c>
      <c r="M71" s="16"/>
      <c r="N71" s="6">
        <v>57</v>
      </c>
      <c r="O71" s="6">
        <f t="shared" si="14"/>
        <v>67</v>
      </c>
      <c r="P71" s="6">
        <f t="shared" si="15"/>
        <v>90580.749579632087</v>
      </c>
      <c r="Q71" s="6">
        <f t="shared" si="16"/>
        <v>90580.749579632087</v>
      </c>
      <c r="R71" s="5">
        <f t="shared" si="17"/>
        <v>95803.310422338851</v>
      </c>
      <c r="S71" s="5">
        <f t="shared" si="24"/>
        <v>2806768772.0050831</v>
      </c>
      <c r="T71" s="20">
        <f>SUM(S71:$S$136)</f>
        <v>45998737307.766113</v>
      </c>
      <c r="U71" s="6">
        <f t="shared" si="25"/>
        <v>16.388502596494902</v>
      </c>
    </row>
    <row r="72" spans="1:21" x14ac:dyDescent="0.2">
      <c r="A72" s="21">
        <v>58</v>
      </c>
      <c r="B72" s="22">
        <f>Absterbeordnung!B66</f>
        <v>89815.416194662335</v>
      </c>
      <c r="C72" s="15">
        <f t="shared" si="18"/>
        <v>0.31709547002401678</v>
      </c>
      <c r="D72" s="14">
        <f t="shared" si="19"/>
        <v>28480.061613649141</v>
      </c>
      <c r="E72" s="14">
        <f>SUM(D72:$D$127)</f>
        <v>502625.55159162637</v>
      </c>
      <c r="F72" s="16">
        <f t="shared" si="20"/>
        <v>17.64833090637493</v>
      </c>
      <c r="G72" s="5"/>
      <c r="H72" s="14">
        <f t="shared" si="13"/>
        <v>89815.416194662335</v>
      </c>
      <c r="I72" s="15">
        <f t="shared" si="21"/>
        <v>0.31709547002401678</v>
      </c>
      <c r="J72" s="14">
        <f t="shared" si="22"/>
        <v>28480.061613649141</v>
      </c>
      <c r="K72" s="14">
        <f>SUM($J72:J$127)</f>
        <v>502625.55159162637</v>
      </c>
      <c r="L72" s="16">
        <f t="shared" si="23"/>
        <v>17.64833090637493</v>
      </c>
      <c r="M72" s="16"/>
      <c r="N72" s="6">
        <v>58</v>
      </c>
      <c r="O72" s="6">
        <f t="shared" si="14"/>
        <v>68</v>
      </c>
      <c r="P72" s="6">
        <f t="shared" si="15"/>
        <v>89815.416194662335</v>
      </c>
      <c r="Q72" s="6">
        <f t="shared" si="16"/>
        <v>89815.416194662335</v>
      </c>
      <c r="R72" s="5">
        <f t="shared" si="17"/>
        <v>95455.334155166711</v>
      </c>
      <c r="S72" s="5">
        <f t="shared" si="24"/>
        <v>2718573798.0906153</v>
      </c>
      <c r="T72" s="20">
        <f>SUM(S72:$S$136)</f>
        <v>43191968535.761032</v>
      </c>
      <c r="U72" s="6">
        <f t="shared" si="25"/>
        <v>15.887730752829599</v>
      </c>
    </row>
    <row r="73" spans="1:21" x14ac:dyDescent="0.2">
      <c r="A73" s="21">
        <v>59</v>
      </c>
      <c r="B73" s="22">
        <f>Absterbeordnung!B67</f>
        <v>88973.446141021705</v>
      </c>
      <c r="C73" s="15">
        <f t="shared" si="18"/>
        <v>0.3108779117882518</v>
      </c>
      <c r="D73" s="14">
        <f t="shared" si="19"/>
        <v>27659.879140925317</v>
      </c>
      <c r="E73" s="14">
        <f>SUM(D73:$D$127)</f>
        <v>474145.48997797718</v>
      </c>
      <c r="F73" s="16">
        <f t="shared" si="20"/>
        <v>17.141994278508456</v>
      </c>
      <c r="G73" s="5"/>
      <c r="H73" s="14">
        <f t="shared" si="13"/>
        <v>88973.446141021705</v>
      </c>
      <c r="I73" s="15">
        <f t="shared" si="21"/>
        <v>0.3108779117882518</v>
      </c>
      <c r="J73" s="14">
        <f t="shared" si="22"/>
        <v>27659.879140925317</v>
      </c>
      <c r="K73" s="14">
        <f>SUM($J73:J$127)</f>
        <v>474145.48997797718</v>
      </c>
      <c r="L73" s="16">
        <f t="shared" si="23"/>
        <v>17.141994278508456</v>
      </c>
      <c r="M73" s="16"/>
      <c r="N73" s="6">
        <v>59</v>
      </c>
      <c r="O73" s="6">
        <f t="shared" si="14"/>
        <v>69</v>
      </c>
      <c r="P73" s="6">
        <f t="shared" si="15"/>
        <v>88973.446141021705</v>
      </c>
      <c r="Q73" s="6">
        <f t="shared" si="16"/>
        <v>88973.446141021705</v>
      </c>
      <c r="R73" s="5">
        <f t="shared" si="17"/>
        <v>95077.030545323243</v>
      </c>
      <c r="S73" s="5">
        <f t="shared" si="24"/>
        <v>2629819173.9617057</v>
      </c>
      <c r="T73" s="20">
        <f>SUM(S73:$S$136)</f>
        <v>40473394737.670425</v>
      </c>
      <c r="U73" s="6">
        <f t="shared" si="25"/>
        <v>15.39018162860949</v>
      </c>
    </row>
    <row r="74" spans="1:21" x14ac:dyDescent="0.2">
      <c r="A74" s="21">
        <v>60</v>
      </c>
      <c r="B74" s="22">
        <f>Absterbeordnung!B68</f>
        <v>88073.581437096436</v>
      </c>
      <c r="C74" s="15">
        <f t="shared" si="18"/>
        <v>0.30478226645907031</v>
      </c>
      <c r="D74" s="14">
        <f t="shared" si="19"/>
        <v>26843.265765565753</v>
      </c>
      <c r="E74" s="14">
        <f>SUM(D74:$D$127)</f>
        <v>446485.61083705188</v>
      </c>
      <c r="F74" s="16">
        <f t="shared" si="20"/>
        <v>16.633058538272149</v>
      </c>
      <c r="G74" s="5"/>
      <c r="H74" s="14">
        <f t="shared" si="13"/>
        <v>88073.581437096436</v>
      </c>
      <c r="I74" s="15">
        <f t="shared" si="21"/>
        <v>0.30478226645907031</v>
      </c>
      <c r="J74" s="14">
        <f t="shared" si="22"/>
        <v>26843.265765565753</v>
      </c>
      <c r="K74" s="14">
        <f>SUM($J74:J$127)</f>
        <v>446485.61083705188</v>
      </c>
      <c r="L74" s="16">
        <f t="shared" si="23"/>
        <v>16.633058538272149</v>
      </c>
      <c r="M74" s="16"/>
      <c r="N74" s="6">
        <v>60</v>
      </c>
      <c r="O74" s="6">
        <f t="shared" si="14"/>
        <v>70</v>
      </c>
      <c r="P74" s="6">
        <f t="shared" si="15"/>
        <v>88073.581437096436</v>
      </c>
      <c r="Q74" s="6">
        <f t="shared" si="16"/>
        <v>88073.581437096436</v>
      </c>
      <c r="R74" s="5">
        <f t="shared" si="17"/>
        <v>94661.43065029454</v>
      </c>
      <c r="S74" s="5">
        <f t="shared" si="24"/>
        <v>2541021940.6945281</v>
      </c>
      <c r="T74" s="20">
        <f>SUM(S74:$S$136)</f>
        <v>37843575563.70871</v>
      </c>
      <c r="U74" s="6">
        <f t="shared" si="25"/>
        <v>14.893053443436646</v>
      </c>
    </row>
    <row r="75" spans="1:21" x14ac:dyDescent="0.2">
      <c r="A75" s="21">
        <v>61</v>
      </c>
      <c r="B75" s="22">
        <f>Absterbeordnung!B69</f>
        <v>87103.714682430873</v>
      </c>
      <c r="C75" s="15">
        <f t="shared" si="18"/>
        <v>0.29880614358732388</v>
      </c>
      <c r="D75" s="14">
        <f t="shared" si="19"/>
        <v>26027.125076387732</v>
      </c>
      <c r="E75" s="14">
        <f>SUM(D75:$D$127)</f>
        <v>419642.34507148614</v>
      </c>
      <c r="F75" s="16">
        <f t="shared" si="20"/>
        <v>16.123269236992797</v>
      </c>
      <c r="G75" s="5"/>
      <c r="H75" s="14">
        <f t="shared" si="13"/>
        <v>87103.714682430873</v>
      </c>
      <c r="I75" s="15">
        <f t="shared" si="21"/>
        <v>0.29880614358732388</v>
      </c>
      <c r="J75" s="14">
        <f t="shared" si="22"/>
        <v>26027.125076387732</v>
      </c>
      <c r="K75" s="14">
        <f>SUM($J75:J$127)</f>
        <v>419642.34507148614</v>
      </c>
      <c r="L75" s="16">
        <f t="shared" si="23"/>
        <v>16.123269236992797</v>
      </c>
      <c r="M75" s="16"/>
      <c r="N75" s="6">
        <v>61</v>
      </c>
      <c r="O75" s="6">
        <f t="shared" si="14"/>
        <v>71</v>
      </c>
      <c r="P75" s="6">
        <f t="shared" si="15"/>
        <v>87103.714682430873</v>
      </c>
      <c r="Q75" s="6">
        <f t="shared" si="16"/>
        <v>87103.714682430873</v>
      </c>
      <c r="R75" s="5">
        <f t="shared" si="17"/>
        <v>94206.542172326313</v>
      </c>
      <c r="S75" s="5">
        <f t="shared" si="24"/>
        <v>2451925456.1331325</v>
      </c>
      <c r="T75" s="20">
        <f>SUM(S75:$S$136)</f>
        <v>35302553623.014175</v>
      </c>
      <c r="U75" s="6">
        <f t="shared" si="25"/>
        <v>14.397890251805986</v>
      </c>
    </row>
    <row r="76" spans="1:21" x14ac:dyDescent="0.2">
      <c r="A76" s="21">
        <v>62</v>
      </c>
      <c r="B76" s="22">
        <f>Absterbeordnung!B70</f>
        <v>86063.880311113026</v>
      </c>
      <c r="C76" s="15">
        <f t="shared" si="18"/>
        <v>0.29294719959541554</v>
      </c>
      <c r="D76" s="14">
        <f t="shared" si="19"/>
        <v>25212.17272345558</v>
      </c>
      <c r="E76" s="14">
        <f>SUM(D76:$D$127)</f>
        <v>393615.21999509836</v>
      </c>
      <c r="F76" s="16">
        <f t="shared" si="20"/>
        <v>15.612110241847869</v>
      </c>
      <c r="G76" s="5"/>
      <c r="H76" s="14">
        <f t="shared" si="13"/>
        <v>86063.880311113026</v>
      </c>
      <c r="I76" s="15">
        <f t="shared" si="21"/>
        <v>0.29294719959541554</v>
      </c>
      <c r="J76" s="14">
        <f t="shared" si="22"/>
        <v>25212.17272345558</v>
      </c>
      <c r="K76" s="14">
        <f>SUM($J76:J$127)</f>
        <v>393615.21999509836</v>
      </c>
      <c r="L76" s="16">
        <f t="shared" si="23"/>
        <v>15.612110241847869</v>
      </c>
      <c r="M76" s="16"/>
      <c r="N76" s="6">
        <v>62</v>
      </c>
      <c r="O76" s="6">
        <f t="shared" si="14"/>
        <v>72</v>
      </c>
      <c r="P76" s="6">
        <f t="shared" si="15"/>
        <v>86063.880311113026</v>
      </c>
      <c r="Q76" s="6">
        <f t="shared" si="16"/>
        <v>86063.880311113026</v>
      </c>
      <c r="R76" s="5">
        <f t="shared" si="17"/>
        <v>93722.514792036367</v>
      </c>
      <c r="S76" s="5">
        <f t="shared" si="24"/>
        <v>2362948231.0134416</v>
      </c>
      <c r="T76" s="20">
        <f>SUM(S76:$S$136)</f>
        <v>32850628166.881031</v>
      </c>
      <c r="U76" s="6">
        <f t="shared" si="25"/>
        <v>13.902390130989781</v>
      </c>
    </row>
    <row r="77" spans="1:21" x14ac:dyDescent="0.2">
      <c r="A77" s="21">
        <v>63</v>
      </c>
      <c r="B77" s="22">
        <f>Absterbeordnung!B71</f>
        <v>84941.016091698824</v>
      </c>
      <c r="C77" s="15">
        <f t="shared" si="18"/>
        <v>0.28720313685825061</v>
      </c>
      <c r="D77" s="14">
        <f t="shared" si="19"/>
        <v>24395.326269463043</v>
      </c>
      <c r="E77" s="14">
        <f>SUM(D77:$D$127)</f>
        <v>368403.04727164283</v>
      </c>
      <c r="F77" s="16">
        <f t="shared" si="20"/>
        <v>15.101378157536388</v>
      </c>
      <c r="G77" s="5"/>
      <c r="H77" s="14">
        <f t="shared" si="13"/>
        <v>84941.016091698824</v>
      </c>
      <c r="I77" s="15">
        <f t="shared" si="21"/>
        <v>0.28720313685825061</v>
      </c>
      <c r="J77" s="14">
        <f t="shared" si="22"/>
        <v>24395.326269463043</v>
      </c>
      <c r="K77" s="14">
        <f>SUM($J77:J$127)</f>
        <v>368403.04727164283</v>
      </c>
      <c r="L77" s="16">
        <f t="shared" si="23"/>
        <v>15.101378157536388</v>
      </c>
      <c r="M77" s="16"/>
      <c r="N77" s="6">
        <v>63</v>
      </c>
      <c r="O77" s="6">
        <f t="shared" si="14"/>
        <v>73</v>
      </c>
      <c r="P77" s="6">
        <f t="shared" si="15"/>
        <v>84941.016091698824</v>
      </c>
      <c r="Q77" s="6">
        <f t="shared" si="16"/>
        <v>84941.016091698824</v>
      </c>
      <c r="R77" s="5">
        <f t="shared" si="17"/>
        <v>93180.921511396242</v>
      </c>
      <c r="S77" s="5">
        <f t="shared" si="24"/>
        <v>2273178982.3597388</v>
      </c>
      <c r="T77" s="20">
        <f>SUM(S77:$S$136)</f>
        <v>30487679935.867592</v>
      </c>
      <c r="U77" s="6">
        <f t="shared" si="25"/>
        <v>13.411913523949169</v>
      </c>
    </row>
    <row r="78" spans="1:21" x14ac:dyDescent="0.2">
      <c r="A78" s="21">
        <v>64</v>
      </c>
      <c r="B78" s="22">
        <f>Absterbeordnung!B72</f>
        <v>83743.283251121611</v>
      </c>
      <c r="C78" s="15">
        <f t="shared" si="18"/>
        <v>0.28157170280220639</v>
      </c>
      <c r="D78" s="14">
        <f t="shared" si="19"/>
        <v>23579.738863265804</v>
      </c>
      <c r="E78" s="14">
        <f>SUM(D78:$D$127)</f>
        <v>344007.72100217978</v>
      </c>
      <c r="F78" s="16">
        <f t="shared" si="20"/>
        <v>14.589123441824858</v>
      </c>
      <c r="G78" s="5"/>
      <c r="H78" s="14">
        <f t="shared" ref="H78:H109" si="26">B78</f>
        <v>83743.283251121611</v>
      </c>
      <c r="I78" s="15">
        <f t="shared" si="21"/>
        <v>0.28157170280220639</v>
      </c>
      <c r="J78" s="14">
        <f t="shared" si="22"/>
        <v>23579.738863265804</v>
      </c>
      <c r="K78" s="14">
        <f>SUM($J78:J$127)</f>
        <v>344007.72100217978</v>
      </c>
      <c r="L78" s="16">
        <f t="shared" si="23"/>
        <v>14.589123441824858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83743.283251121611</v>
      </c>
      <c r="Q78" s="6">
        <f t="shared" ref="Q78:Q109" si="29">B78</f>
        <v>83743.283251121611</v>
      </c>
      <c r="R78" s="5">
        <f t="shared" ref="R78:R109" si="30">LOOKUP(N78,$O$14:$O$136,$Q$14:$Q$136)</f>
        <v>92600.688847942365</v>
      </c>
      <c r="S78" s="5">
        <f t="shared" si="24"/>
        <v>2183500061.5930109</v>
      </c>
      <c r="T78" s="20">
        <f>SUM(S78:$S$136)</f>
        <v>28214500953.507854</v>
      </c>
      <c r="U78" s="6">
        <f t="shared" si="25"/>
        <v>12.921685439717125</v>
      </c>
    </row>
    <row r="79" spans="1:21" x14ac:dyDescent="0.2">
      <c r="A79" s="21">
        <v>65</v>
      </c>
      <c r="B79" s="22">
        <f>Absterbeordnung!B73</f>
        <v>82460.110865484108</v>
      </c>
      <c r="C79" s="15">
        <f t="shared" ref="C79:C110" si="31">1/(((1+($B$5/100))^A79))</f>
        <v>0.27605068902177099</v>
      </c>
      <c r="D79" s="14">
        <f t="shared" ref="D79:D110" si="32">B79*C79</f>
        <v>22763.170421228511</v>
      </c>
      <c r="E79" s="14">
        <f>SUM(D79:$D$127)</f>
        <v>320427.982138914</v>
      </c>
      <c r="F79" s="16">
        <f t="shared" ref="F79:F110" si="33">E79/D79</f>
        <v>14.076597249392325</v>
      </c>
      <c r="G79" s="5"/>
      <c r="H79" s="14">
        <f t="shared" si="26"/>
        <v>82460.110865484108</v>
      </c>
      <c r="I79" s="15">
        <f t="shared" ref="I79:I110" si="34">1/(((1+($B$5/100))^A79))</f>
        <v>0.27605068902177099</v>
      </c>
      <c r="J79" s="14">
        <f t="shared" ref="J79:J110" si="35">H79*I79</f>
        <v>22763.170421228511</v>
      </c>
      <c r="K79" s="14">
        <f>SUM($J79:J$127)</f>
        <v>320427.982138914</v>
      </c>
      <c r="L79" s="16">
        <f t="shared" ref="L79:L110" si="36">K79/J79</f>
        <v>14.076597249392325</v>
      </c>
      <c r="M79" s="16"/>
      <c r="N79" s="6">
        <v>65</v>
      </c>
      <c r="O79" s="6">
        <f t="shared" si="27"/>
        <v>75</v>
      </c>
      <c r="P79" s="6">
        <f t="shared" si="28"/>
        <v>82460.110865484108</v>
      </c>
      <c r="Q79" s="6">
        <f t="shared" si="29"/>
        <v>82460.110865484108</v>
      </c>
      <c r="R79" s="5">
        <f t="shared" si="30"/>
        <v>91974.70939712449</v>
      </c>
      <c r="S79" s="5">
        <f t="shared" ref="S79:S110" si="37">P79*R79*I79</f>
        <v>2093635984.4497123</v>
      </c>
      <c r="T79" s="20">
        <f>SUM(S79:$S$136)</f>
        <v>26031000891.914845</v>
      </c>
      <c r="U79" s="6">
        <f t="shared" ref="U79:U110" si="38">T79/S79</f>
        <v>12.433393906704746</v>
      </c>
    </row>
    <row r="80" spans="1:21" x14ac:dyDescent="0.2">
      <c r="A80" s="21">
        <v>66</v>
      </c>
      <c r="B80" s="22">
        <f>Absterbeordnung!B74</f>
        <v>81051.002950651251</v>
      </c>
      <c r="C80" s="15">
        <f t="shared" si="31"/>
        <v>0.27063793041350098</v>
      </c>
      <c r="D80" s="14">
        <f t="shared" si="32"/>
        <v>21935.475696502817</v>
      </c>
      <c r="E80" s="14">
        <f>SUM(D80:$D$127)</f>
        <v>297664.81171768549</v>
      </c>
      <c r="F80" s="16">
        <f t="shared" si="33"/>
        <v>13.57001853236045</v>
      </c>
      <c r="G80" s="5"/>
      <c r="H80" s="14">
        <f t="shared" si="26"/>
        <v>81051.002950651251</v>
      </c>
      <c r="I80" s="15">
        <f t="shared" si="34"/>
        <v>0.27063793041350098</v>
      </c>
      <c r="J80" s="14">
        <f t="shared" si="35"/>
        <v>21935.475696502817</v>
      </c>
      <c r="K80" s="14">
        <f>SUM($J80:J$127)</f>
        <v>297664.81171768549</v>
      </c>
      <c r="L80" s="16">
        <f t="shared" si="36"/>
        <v>13.57001853236045</v>
      </c>
      <c r="M80" s="16"/>
      <c r="N80" s="6">
        <v>66</v>
      </c>
      <c r="O80" s="6">
        <f t="shared" si="27"/>
        <v>76</v>
      </c>
      <c r="P80" s="6">
        <f t="shared" si="28"/>
        <v>81051.002950651251</v>
      </c>
      <c r="Q80" s="6">
        <f t="shared" si="29"/>
        <v>81051.002950651251</v>
      </c>
      <c r="R80" s="5">
        <f t="shared" si="30"/>
        <v>91303.872688311501</v>
      </c>
      <c r="S80" s="5">
        <f t="shared" si="37"/>
        <v>2002793880.3510442</v>
      </c>
      <c r="T80" s="20">
        <f>SUM(S80:$S$136)</f>
        <v>23937364907.46513</v>
      </c>
      <c r="U80" s="6">
        <f t="shared" si="38"/>
        <v>11.951986243971074</v>
      </c>
    </row>
    <row r="81" spans="1:21" x14ac:dyDescent="0.2">
      <c r="A81" s="21">
        <v>67</v>
      </c>
      <c r="B81" s="22">
        <f>Absterbeordnung!B75</f>
        <v>79546.895992902195</v>
      </c>
      <c r="C81" s="15">
        <f t="shared" si="31"/>
        <v>0.26533130432696173</v>
      </c>
      <c r="D81" s="14">
        <f t="shared" si="32"/>
        <v>21106.281668957905</v>
      </c>
      <c r="E81" s="14">
        <f>SUM(D81:$D$127)</f>
        <v>275729.33602118271</v>
      </c>
      <c r="F81" s="16">
        <f t="shared" si="33"/>
        <v>13.063851811790801</v>
      </c>
      <c r="G81" s="5"/>
      <c r="H81" s="14">
        <f t="shared" si="26"/>
        <v>79546.895992902195</v>
      </c>
      <c r="I81" s="15">
        <f t="shared" si="34"/>
        <v>0.26533130432696173</v>
      </c>
      <c r="J81" s="14">
        <f t="shared" si="35"/>
        <v>21106.281668957905</v>
      </c>
      <c r="K81" s="14">
        <f>SUM($J81:J$127)</f>
        <v>275729.33602118271</v>
      </c>
      <c r="L81" s="16">
        <f t="shared" si="36"/>
        <v>13.063851811790801</v>
      </c>
      <c r="M81" s="16"/>
      <c r="N81" s="6">
        <v>67</v>
      </c>
      <c r="O81" s="6">
        <f t="shared" si="27"/>
        <v>77</v>
      </c>
      <c r="P81" s="6">
        <f t="shared" si="28"/>
        <v>79546.895992902195</v>
      </c>
      <c r="Q81" s="6">
        <f t="shared" si="29"/>
        <v>79546.895992902195</v>
      </c>
      <c r="R81" s="5">
        <f t="shared" si="30"/>
        <v>90580.749579632087</v>
      </c>
      <c r="S81" s="5">
        <f t="shared" si="37"/>
        <v>1911822814.4130552</v>
      </c>
      <c r="T81" s="20">
        <f>SUM(S81:$S$136)</f>
        <v>21934571027.11409</v>
      </c>
      <c r="U81" s="6">
        <f t="shared" si="38"/>
        <v>11.47311919376178</v>
      </c>
    </row>
    <row r="82" spans="1:21" x14ac:dyDescent="0.2">
      <c r="A82" s="21">
        <v>68</v>
      </c>
      <c r="B82" s="22">
        <f>Absterbeordnung!B76</f>
        <v>77938.949806013174</v>
      </c>
      <c r="C82" s="15">
        <f t="shared" si="31"/>
        <v>0.26012872973231543</v>
      </c>
      <c r="D82" s="14">
        <f t="shared" si="32"/>
        <v>20274.160009708899</v>
      </c>
      <c r="E82" s="14">
        <f>SUM(D82:$D$127)</f>
        <v>254623.05435222486</v>
      </c>
      <c r="F82" s="16">
        <f t="shared" si="33"/>
        <v>12.558994021468255</v>
      </c>
      <c r="G82" s="5"/>
      <c r="H82" s="14">
        <f t="shared" si="26"/>
        <v>77938.949806013174</v>
      </c>
      <c r="I82" s="15">
        <f t="shared" si="34"/>
        <v>0.26012872973231543</v>
      </c>
      <c r="J82" s="14">
        <f t="shared" si="35"/>
        <v>20274.160009708899</v>
      </c>
      <c r="K82" s="14">
        <f>SUM($J82:J$127)</f>
        <v>254623.05435222486</v>
      </c>
      <c r="L82" s="16">
        <f t="shared" si="36"/>
        <v>12.558994021468255</v>
      </c>
      <c r="M82" s="16"/>
      <c r="N82" s="6">
        <v>68</v>
      </c>
      <c r="O82" s="6">
        <f t="shared" si="27"/>
        <v>78</v>
      </c>
      <c r="P82" s="6">
        <f t="shared" si="28"/>
        <v>77938.949806013174</v>
      </c>
      <c r="Q82" s="6">
        <f t="shared" si="29"/>
        <v>77938.949806013174</v>
      </c>
      <c r="R82" s="5">
        <f t="shared" si="30"/>
        <v>89815.416194662335</v>
      </c>
      <c r="S82" s="5">
        <f t="shared" si="37"/>
        <v>1820932119.2691841</v>
      </c>
      <c r="T82" s="20">
        <f>SUM(S82:$S$136)</f>
        <v>20022748212.701035</v>
      </c>
      <c r="U82" s="6">
        <f t="shared" si="38"/>
        <v>10.995878429964208</v>
      </c>
    </row>
    <row r="83" spans="1:21" x14ac:dyDescent="0.2">
      <c r="A83" s="21">
        <v>69</v>
      </c>
      <c r="B83" s="22">
        <f>Absterbeordnung!B77</f>
        <v>76160.321305401609</v>
      </c>
      <c r="C83" s="15">
        <f t="shared" si="31"/>
        <v>0.25502816640423082</v>
      </c>
      <c r="D83" s="14">
        <f t="shared" si="32"/>
        <v>19423.027095273646</v>
      </c>
      <c r="E83" s="14">
        <f>SUM(D83:$D$127)</f>
        <v>234348.89434251597</v>
      </c>
      <c r="F83" s="16">
        <f t="shared" si="33"/>
        <v>12.065518582298733</v>
      </c>
      <c r="G83" s="5"/>
      <c r="H83" s="14">
        <f t="shared" si="26"/>
        <v>76160.321305401609</v>
      </c>
      <c r="I83" s="15">
        <f t="shared" si="34"/>
        <v>0.25502816640423082</v>
      </c>
      <c r="J83" s="14">
        <f t="shared" si="35"/>
        <v>19423.027095273646</v>
      </c>
      <c r="K83" s="14">
        <f>SUM($J83:J$127)</f>
        <v>234348.89434251597</v>
      </c>
      <c r="L83" s="16">
        <f t="shared" si="36"/>
        <v>12.065518582298733</v>
      </c>
      <c r="M83" s="16"/>
      <c r="N83" s="6">
        <v>69</v>
      </c>
      <c r="O83" s="6">
        <f t="shared" si="27"/>
        <v>79</v>
      </c>
      <c r="P83" s="6">
        <f t="shared" si="28"/>
        <v>76160.321305401609</v>
      </c>
      <c r="Q83" s="6">
        <f t="shared" si="29"/>
        <v>76160.321305401609</v>
      </c>
      <c r="R83" s="5">
        <f t="shared" si="30"/>
        <v>88973.446141021705</v>
      </c>
      <c r="S83" s="5">
        <f t="shared" si="37"/>
        <v>1728133655.156935</v>
      </c>
      <c r="T83" s="20">
        <f>SUM(S83:$S$136)</f>
        <v>18201816093.43185</v>
      </c>
      <c r="U83" s="6">
        <f t="shared" si="38"/>
        <v>10.53264372180687</v>
      </c>
    </row>
    <row r="84" spans="1:21" x14ac:dyDescent="0.2">
      <c r="A84" s="21">
        <v>70</v>
      </c>
      <c r="B84" s="22">
        <f>Absterbeordnung!B78</f>
        <v>74273.127966218643</v>
      </c>
      <c r="C84" s="15">
        <f t="shared" si="31"/>
        <v>0.25002761412179492</v>
      </c>
      <c r="D84" s="14">
        <f t="shared" si="32"/>
        <v>18570.332978756411</v>
      </c>
      <c r="E84" s="14">
        <f>SUM(D84:$D$127)</f>
        <v>214925.86724724228</v>
      </c>
      <c r="F84" s="16">
        <f t="shared" si="33"/>
        <v>11.573614080754901</v>
      </c>
      <c r="G84" s="5"/>
      <c r="H84" s="14">
        <f t="shared" si="26"/>
        <v>74273.127966218643</v>
      </c>
      <c r="I84" s="15">
        <f t="shared" si="34"/>
        <v>0.25002761412179492</v>
      </c>
      <c r="J84" s="14">
        <f t="shared" si="35"/>
        <v>18570.332978756411</v>
      </c>
      <c r="K84" s="14">
        <f>SUM($J84:J$127)</f>
        <v>214925.86724724228</v>
      </c>
      <c r="L84" s="16">
        <f t="shared" si="36"/>
        <v>11.573614080754901</v>
      </c>
      <c r="M84" s="16"/>
      <c r="N84" s="6">
        <v>70</v>
      </c>
      <c r="O84" s="6">
        <f t="shared" si="27"/>
        <v>80</v>
      </c>
      <c r="P84" s="6">
        <f t="shared" si="28"/>
        <v>74273.127966218643</v>
      </c>
      <c r="Q84" s="6">
        <f t="shared" si="29"/>
        <v>74273.127966218643</v>
      </c>
      <c r="R84" s="5">
        <f t="shared" si="30"/>
        <v>88073.581437096436</v>
      </c>
      <c r="S84" s="5">
        <f t="shared" si="37"/>
        <v>1635555733.9185002</v>
      </c>
      <c r="T84" s="20">
        <f>SUM(S84:$S$136)</f>
        <v>16473682438.274912</v>
      </c>
      <c r="U84" s="6">
        <f t="shared" si="38"/>
        <v>10.072223218469544</v>
      </c>
    </row>
    <row r="85" spans="1:21" x14ac:dyDescent="0.2">
      <c r="A85" s="21">
        <v>71</v>
      </c>
      <c r="B85" s="22">
        <f>Absterbeordnung!B79</f>
        <v>72222.23205274326</v>
      </c>
      <c r="C85" s="15">
        <f t="shared" si="31"/>
        <v>0.24512511188411268</v>
      </c>
      <c r="D85" s="14">
        <f t="shared" si="32"/>
        <v>17703.48271244904</v>
      </c>
      <c r="E85" s="14">
        <f>SUM(D85:$D$127)</f>
        <v>196355.53426848591</v>
      </c>
      <c r="F85" s="16">
        <f t="shared" si="33"/>
        <v>11.091350637488365</v>
      </c>
      <c r="G85" s="5"/>
      <c r="H85" s="14">
        <f t="shared" si="26"/>
        <v>72222.23205274326</v>
      </c>
      <c r="I85" s="15">
        <f t="shared" si="34"/>
        <v>0.24512511188411268</v>
      </c>
      <c r="J85" s="14">
        <f t="shared" si="35"/>
        <v>17703.48271244904</v>
      </c>
      <c r="K85" s="14">
        <f>SUM($J85:J$127)</f>
        <v>196355.53426848591</v>
      </c>
      <c r="L85" s="16">
        <f t="shared" si="36"/>
        <v>11.091350637488365</v>
      </c>
      <c r="M85" s="16"/>
      <c r="N85" s="6">
        <v>71</v>
      </c>
      <c r="O85" s="6">
        <f t="shared" si="27"/>
        <v>81</v>
      </c>
      <c r="P85" s="6">
        <f t="shared" si="28"/>
        <v>72222.23205274326</v>
      </c>
      <c r="Q85" s="6">
        <f t="shared" si="29"/>
        <v>72222.23205274326</v>
      </c>
      <c r="R85" s="5">
        <f t="shared" si="30"/>
        <v>87103.714682430873</v>
      </c>
      <c r="S85" s="5">
        <f t="shared" si="37"/>
        <v>1542039107.0705085</v>
      </c>
      <c r="T85" s="20">
        <f>SUM(S85:$S$136)</f>
        <v>14838126704.356409</v>
      </c>
      <c r="U85" s="6">
        <f t="shared" si="38"/>
        <v>9.6224062258350678</v>
      </c>
    </row>
    <row r="86" spans="1:21" x14ac:dyDescent="0.2">
      <c r="A86" s="21">
        <v>72</v>
      </c>
      <c r="B86" s="22">
        <f>Absterbeordnung!B80</f>
        <v>70048.636516478975</v>
      </c>
      <c r="C86" s="15">
        <f t="shared" si="31"/>
        <v>0.24031873714128693</v>
      </c>
      <c r="D86" s="14">
        <f t="shared" si="32"/>
        <v>16833.999866109265</v>
      </c>
      <c r="E86" s="14">
        <f>SUM(D86:$D$127)</f>
        <v>178652.05155603684</v>
      </c>
      <c r="F86" s="16">
        <f t="shared" si="33"/>
        <v>10.612572946237497</v>
      </c>
      <c r="G86" s="5"/>
      <c r="H86" s="14">
        <f t="shared" si="26"/>
        <v>70048.636516478975</v>
      </c>
      <c r="I86" s="15">
        <f t="shared" si="34"/>
        <v>0.24031873714128693</v>
      </c>
      <c r="J86" s="14">
        <f t="shared" si="35"/>
        <v>16833.999866109265</v>
      </c>
      <c r="K86" s="14">
        <f>SUM($J86:J$127)</f>
        <v>178652.05155603684</v>
      </c>
      <c r="L86" s="16">
        <f t="shared" si="36"/>
        <v>10.612572946237497</v>
      </c>
      <c r="M86" s="16"/>
      <c r="N86" s="6">
        <v>72</v>
      </c>
      <c r="O86" s="6">
        <f t="shared" si="27"/>
        <v>82</v>
      </c>
      <c r="P86" s="6">
        <f t="shared" si="28"/>
        <v>70048.636516478975</v>
      </c>
      <c r="Q86" s="6">
        <f t="shared" si="29"/>
        <v>70048.636516478975</v>
      </c>
      <c r="R86" s="5">
        <f t="shared" si="30"/>
        <v>86063.880311113026</v>
      </c>
      <c r="S86" s="5">
        <f t="shared" si="37"/>
        <v>1448799349.6341202</v>
      </c>
      <c r="T86" s="20">
        <f>SUM(S86:$S$136)</f>
        <v>13296087597.2859</v>
      </c>
      <c r="U86" s="6">
        <f t="shared" si="38"/>
        <v>9.1773147196978613</v>
      </c>
    </row>
    <row r="87" spans="1:21" x14ac:dyDescent="0.2">
      <c r="A87" s="21">
        <v>73</v>
      </c>
      <c r="B87" s="22">
        <f>Absterbeordnung!B81</f>
        <v>67679.415912542099</v>
      </c>
      <c r="C87" s="15">
        <f t="shared" si="31"/>
        <v>0.2356066050404774</v>
      </c>
      <c r="D87" s="14">
        <f t="shared" si="32"/>
        <v>15945.717414276507</v>
      </c>
      <c r="E87" s="14">
        <f>SUM(D87:$D$127)</f>
        <v>161818.05168992755</v>
      </c>
      <c r="F87" s="16">
        <f t="shared" si="33"/>
        <v>10.148057154521549</v>
      </c>
      <c r="G87" s="5"/>
      <c r="H87" s="14">
        <f t="shared" si="26"/>
        <v>67679.415912542099</v>
      </c>
      <c r="I87" s="15">
        <f t="shared" si="34"/>
        <v>0.2356066050404774</v>
      </c>
      <c r="J87" s="14">
        <f t="shared" si="35"/>
        <v>15945.717414276507</v>
      </c>
      <c r="K87" s="14">
        <f>SUM($J87:J$127)</f>
        <v>161818.05168992755</v>
      </c>
      <c r="L87" s="16">
        <f t="shared" si="36"/>
        <v>10.148057154521549</v>
      </c>
      <c r="M87" s="16"/>
      <c r="N87" s="6">
        <v>73</v>
      </c>
      <c r="O87" s="6">
        <f t="shared" si="27"/>
        <v>83</v>
      </c>
      <c r="P87" s="6">
        <f t="shared" si="28"/>
        <v>67679.415912542099</v>
      </c>
      <c r="Q87" s="6">
        <f t="shared" si="29"/>
        <v>67679.415912542099</v>
      </c>
      <c r="R87" s="5">
        <f t="shared" si="30"/>
        <v>84941.016091698824</v>
      </c>
      <c r="S87" s="5">
        <f t="shared" si="37"/>
        <v>1354445439.479743</v>
      </c>
      <c r="T87" s="20">
        <f>SUM(S87:$S$136)</f>
        <v>11847288247.651783</v>
      </c>
      <c r="U87" s="6">
        <f t="shared" si="38"/>
        <v>8.7469660292868294</v>
      </c>
    </row>
    <row r="88" spans="1:21" x14ac:dyDescent="0.2">
      <c r="A88" s="21">
        <v>74</v>
      </c>
      <c r="B88" s="22">
        <f>Absterbeordnung!B82</f>
        <v>65161.794975571749</v>
      </c>
      <c r="C88" s="15">
        <f t="shared" si="31"/>
        <v>0.23098686768674251</v>
      </c>
      <c r="D88" s="14">
        <f t="shared" si="32"/>
        <v>15051.518914253034</v>
      </c>
      <c r="E88" s="14">
        <f>SUM(D88:$D$127)</f>
        <v>145872.33427565108</v>
      </c>
      <c r="F88" s="16">
        <f t="shared" si="33"/>
        <v>9.6915357916148448</v>
      </c>
      <c r="G88" s="5"/>
      <c r="H88" s="14">
        <f t="shared" si="26"/>
        <v>65161.794975571749</v>
      </c>
      <c r="I88" s="15">
        <f t="shared" si="34"/>
        <v>0.23098686768674251</v>
      </c>
      <c r="J88" s="14">
        <f t="shared" si="35"/>
        <v>15051.518914253034</v>
      </c>
      <c r="K88" s="14">
        <f>SUM($J88:J$127)</f>
        <v>145872.33427565108</v>
      </c>
      <c r="L88" s="16">
        <f t="shared" si="36"/>
        <v>9.6915357916148448</v>
      </c>
      <c r="M88" s="16"/>
      <c r="N88" s="6">
        <v>74</v>
      </c>
      <c r="O88" s="6">
        <f t="shared" si="27"/>
        <v>84</v>
      </c>
      <c r="P88" s="6">
        <f t="shared" si="28"/>
        <v>65161.794975571749</v>
      </c>
      <c r="Q88" s="6">
        <f t="shared" si="29"/>
        <v>65161.794975571749</v>
      </c>
      <c r="R88" s="5">
        <f t="shared" si="30"/>
        <v>83743.283251121611</v>
      </c>
      <c r="S88" s="5">
        <f t="shared" si="37"/>
        <v>1260463611.7959063</v>
      </c>
      <c r="T88" s="20">
        <f>SUM(S88:$S$136)</f>
        <v>10492842808.172039</v>
      </c>
      <c r="U88" s="6">
        <f t="shared" si="38"/>
        <v>8.324590023841985</v>
      </c>
    </row>
    <row r="89" spans="1:21" x14ac:dyDescent="0.2">
      <c r="A89" s="21">
        <v>75</v>
      </c>
      <c r="B89" s="22">
        <f>Absterbeordnung!B83</f>
        <v>62475.954122319527</v>
      </c>
      <c r="C89" s="15">
        <f t="shared" si="31"/>
        <v>0.22645771341837509</v>
      </c>
      <c r="D89" s="14">
        <f t="shared" si="32"/>
        <v>14148.161714171785</v>
      </c>
      <c r="E89" s="14">
        <f>SUM(D89:$D$127)</f>
        <v>130820.81536139805</v>
      </c>
      <c r="F89" s="16">
        <f t="shared" si="33"/>
        <v>9.2464885547893338</v>
      </c>
      <c r="G89" s="5"/>
      <c r="H89" s="14">
        <f t="shared" si="26"/>
        <v>62475.954122319527</v>
      </c>
      <c r="I89" s="15">
        <f t="shared" si="34"/>
        <v>0.22645771341837509</v>
      </c>
      <c r="J89" s="14">
        <f t="shared" si="35"/>
        <v>14148.161714171785</v>
      </c>
      <c r="K89" s="14">
        <f>SUM($J89:J$127)</f>
        <v>130820.81536139805</v>
      </c>
      <c r="L89" s="16">
        <f t="shared" si="36"/>
        <v>9.2464885547893338</v>
      </c>
      <c r="M89" s="16"/>
      <c r="N89" s="6">
        <v>75</v>
      </c>
      <c r="O89" s="6">
        <f t="shared" si="27"/>
        <v>85</v>
      </c>
      <c r="P89" s="6">
        <f t="shared" si="28"/>
        <v>62475.954122319527</v>
      </c>
      <c r="Q89" s="6">
        <f t="shared" si="29"/>
        <v>62475.954122319527</v>
      </c>
      <c r="R89" s="5">
        <f t="shared" si="30"/>
        <v>82460.110865484108</v>
      </c>
      <c r="S89" s="5">
        <f t="shared" si="37"/>
        <v>1166658983.493403</v>
      </c>
      <c r="T89" s="20">
        <f>SUM(S89:$S$136)</f>
        <v>9232379196.376133</v>
      </c>
      <c r="U89" s="6">
        <f t="shared" si="38"/>
        <v>7.913519997704058</v>
      </c>
    </row>
    <row r="90" spans="1:21" x14ac:dyDescent="0.2">
      <c r="A90" s="21">
        <v>76</v>
      </c>
      <c r="B90" s="22">
        <f>Absterbeordnung!B84</f>
        <v>59634.022489496034</v>
      </c>
      <c r="C90" s="15">
        <f t="shared" si="31"/>
        <v>0.22201736609644609</v>
      </c>
      <c r="D90" s="14">
        <f t="shared" si="32"/>
        <v>13239.788602854142</v>
      </c>
      <c r="E90" s="14">
        <f>SUM(D90:$D$127)</f>
        <v>116672.65364722627</v>
      </c>
      <c r="F90" s="16">
        <f t="shared" si="33"/>
        <v>8.8122746629107649</v>
      </c>
      <c r="G90" s="5"/>
      <c r="H90" s="14">
        <f t="shared" si="26"/>
        <v>59634.022489496034</v>
      </c>
      <c r="I90" s="15">
        <f t="shared" si="34"/>
        <v>0.22201736609644609</v>
      </c>
      <c r="J90" s="14">
        <f t="shared" si="35"/>
        <v>13239.788602854142</v>
      </c>
      <c r="K90" s="14">
        <f>SUM($J90:J$127)</f>
        <v>116672.65364722627</v>
      </c>
      <c r="L90" s="16">
        <f t="shared" si="36"/>
        <v>8.8122746629107649</v>
      </c>
      <c r="M90" s="16"/>
      <c r="N90" s="6">
        <v>76</v>
      </c>
      <c r="O90" s="6">
        <f t="shared" si="27"/>
        <v>86</v>
      </c>
      <c r="P90" s="6">
        <f t="shared" si="28"/>
        <v>59634.022489496034</v>
      </c>
      <c r="Q90" s="6">
        <f t="shared" si="29"/>
        <v>59634.022489496034</v>
      </c>
      <c r="R90" s="5">
        <f t="shared" si="30"/>
        <v>81051.002950651251</v>
      </c>
      <c r="S90" s="5">
        <f t="shared" si="37"/>
        <v>1073098145.1159298</v>
      </c>
      <c r="T90" s="20">
        <f>SUM(S90:$S$136)</f>
        <v>8065720212.8827267</v>
      </c>
      <c r="U90" s="6">
        <f t="shared" si="38"/>
        <v>7.5162931271411004</v>
      </c>
    </row>
    <row r="91" spans="1:21" x14ac:dyDescent="0.2">
      <c r="A91" s="21">
        <v>77</v>
      </c>
      <c r="B91" s="22">
        <f>Absterbeordnung!B85</f>
        <v>56695.700497187434</v>
      </c>
      <c r="C91" s="15">
        <f t="shared" si="31"/>
        <v>0.2176640844082805</v>
      </c>
      <c r="D91" s="14">
        <f t="shared" si="32"/>
        <v>12340.617738606396</v>
      </c>
      <c r="E91" s="14">
        <f>SUM(D91:$D$127)</f>
        <v>103432.86504437214</v>
      </c>
      <c r="F91" s="16">
        <f t="shared" si="33"/>
        <v>8.3814981741791339</v>
      </c>
      <c r="G91" s="5"/>
      <c r="H91" s="14">
        <f t="shared" si="26"/>
        <v>56695.700497187434</v>
      </c>
      <c r="I91" s="15">
        <f t="shared" si="34"/>
        <v>0.2176640844082805</v>
      </c>
      <c r="J91" s="14">
        <f t="shared" si="35"/>
        <v>12340.617738606396</v>
      </c>
      <c r="K91" s="14">
        <f>SUM($J91:J$127)</f>
        <v>103432.86504437214</v>
      </c>
      <c r="L91" s="16">
        <f t="shared" si="36"/>
        <v>8.3814981741791339</v>
      </c>
      <c r="M91" s="16"/>
      <c r="N91" s="6">
        <v>77</v>
      </c>
      <c r="O91" s="6">
        <f t="shared" si="27"/>
        <v>87</v>
      </c>
      <c r="P91" s="6">
        <f t="shared" si="28"/>
        <v>56695.700497187434</v>
      </c>
      <c r="Q91" s="6">
        <f t="shared" si="29"/>
        <v>56695.700497187434</v>
      </c>
      <c r="R91" s="5">
        <f t="shared" si="30"/>
        <v>79546.895992902195</v>
      </c>
      <c r="S91" s="5">
        <f t="shared" si="37"/>
        <v>981657835.74108684</v>
      </c>
      <c r="T91" s="20">
        <f>SUM(S91:$S$136)</f>
        <v>6992622067.7667961</v>
      </c>
      <c r="U91" s="6">
        <f t="shared" si="38"/>
        <v>7.1232784104329268</v>
      </c>
    </row>
    <row r="92" spans="1:21" x14ac:dyDescent="0.2">
      <c r="A92" s="21">
        <v>78</v>
      </c>
      <c r="B92" s="22">
        <f>Absterbeordnung!B86</f>
        <v>53638.733073508614</v>
      </c>
      <c r="C92" s="15">
        <f t="shared" si="31"/>
        <v>0.21339616118458871</v>
      </c>
      <c r="D92" s="14">
        <f t="shared" si="32"/>
        <v>11446.299728691574</v>
      </c>
      <c r="E92" s="14">
        <f>SUM(D92:$D$127)</f>
        <v>91092.247305765748</v>
      </c>
      <c r="F92" s="16">
        <f t="shared" si="33"/>
        <v>7.9582266291202997</v>
      </c>
      <c r="G92" s="5"/>
      <c r="H92" s="14">
        <f t="shared" si="26"/>
        <v>53638.733073508614</v>
      </c>
      <c r="I92" s="15">
        <f t="shared" si="34"/>
        <v>0.21339616118458871</v>
      </c>
      <c r="J92" s="14">
        <f t="shared" si="35"/>
        <v>11446.299728691574</v>
      </c>
      <c r="K92" s="14">
        <f>SUM($J92:J$127)</f>
        <v>91092.247305765748</v>
      </c>
      <c r="L92" s="16">
        <f t="shared" si="36"/>
        <v>7.9582266291202997</v>
      </c>
      <c r="M92" s="16"/>
      <c r="N92" s="6">
        <v>78</v>
      </c>
      <c r="O92" s="6">
        <f t="shared" si="27"/>
        <v>88</v>
      </c>
      <c r="P92" s="6">
        <f t="shared" si="28"/>
        <v>53638.733073508614</v>
      </c>
      <c r="Q92" s="6">
        <f t="shared" si="29"/>
        <v>53638.733073508614</v>
      </c>
      <c r="R92" s="5">
        <f t="shared" si="30"/>
        <v>77938.949806013174</v>
      </c>
      <c r="S92" s="5">
        <f t="shared" si="37"/>
        <v>892112580.01907468</v>
      </c>
      <c r="T92" s="20">
        <f>SUM(S92:$S$136)</f>
        <v>6010964232.0257092</v>
      </c>
      <c r="U92" s="6">
        <f t="shared" si="38"/>
        <v>6.7378987435612512</v>
      </c>
    </row>
    <row r="93" spans="1:21" x14ac:dyDescent="0.2">
      <c r="A93" s="21">
        <v>79</v>
      </c>
      <c r="B93" s="22">
        <f>Absterbeordnung!B87</f>
        <v>50465.032294625133</v>
      </c>
      <c r="C93" s="15">
        <f t="shared" si="31"/>
        <v>0.20921192272998898</v>
      </c>
      <c r="D93" s="14">
        <f t="shared" si="32"/>
        <v>10557.886436989511</v>
      </c>
      <c r="E93" s="14">
        <f>SUM(D93:$D$127)</f>
        <v>79645.947577074156</v>
      </c>
      <c r="F93" s="16">
        <f t="shared" si="33"/>
        <v>7.5437397487090703</v>
      </c>
      <c r="G93" s="5"/>
      <c r="H93" s="14">
        <f t="shared" si="26"/>
        <v>50465.032294625133</v>
      </c>
      <c r="I93" s="15">
        <f t="shared" si="34"/>
        <v>0.20921192272998898</v>
      </c>
      <c r="J93" s="14">
        <f t="shared" si="35"/>
        <v>10557.886436989511</v>
      </c>
      <c r="K93" s="14">
        <f>SUM($J93:J$127)</f>
        <v>79645.947577074156</v>
      </c>
      <c r="L93" s="16">
        <f t="shared" si="36"/>
        <v>7.5437397487090703</v>
      </c>
      <c r="M93" s="16"/>
      <c r="N93" s="6">
        <v>79</v>
      </c>
      <c r="O93" s="6">
        <f t="shared" si="27"/>
        <v>89</v>
      </c>
      <c r="P93" s="6">
        <f t="shared" si="28"/>
        <v>50465.032294625133</v>
      </c>
      <c r="Q93" s="6">
        <f t="shared" si="29"/>
        <v>50465.032294625133</v>
      </c>
      <c r="R93" s="5">
        <f t="shared" si="30"/>
        <v>76160.321305401609</v>
      </c>
      <c r="S93" s="5">
        <f t="shared" si="37"/>
        <v>804092023.34706295</v>
      </c>
      <c r="T93" s="20">
        <f>SUM(S93:$S$136)</f>
        <v>5118851652.0066347</v>
      </c>
      <c r="U93" s="6">
        <f t="shared" si="38"/>
        <v>6.3660022775741814</v>
      </c>
    </row>
    <row r="94" spans="1:21" x14ac:dyDescent="0.2">
      <c r="A94" s="21">
        <v>80</v>
      </c>
      <c r="B94" s="22">
        <f>Absterbeordnung!B88</f>
        <v>47180.956369824737</v>
      </c>
      <c r="C94" s="15">
        <f t="shared" si="31"/>
        <v>0.20510972816665585</v>
      </c>
      <c r="D94" s="14">
        <f t="shared" si="32"/>
        <v>9677.2731356576005</v>
      </c>
      <c r="E94" s="14">
        <f>SUM(D94:$D$127)</f>
        <v>69088.061140084625</v>
      </c>
      <c r="F94" s="16">
        <f t="shared" si="33"/>
        <v>7.1392075196800651</v>
      </c>
      <c r="G94" s="5"/>
      <c r="H94" s="14">
        <f t="shared" si="26"/>
        <v>47180.956369824737</v>
      </c>
      <c r="I94" s="15">
        <f t="shared" si="34"/>
        <v>0.20510972816665585</v>
      </c>
      <c r="J94" s="14">
        <f t="shared" si="35"/>
        <v>9677.2731356576005</v>
      </c>
      <c r="K94" s="14">
        <f>SUM($J94:J$127)</f>
        <v>69088.061140084625</v>
      </c>
      <c r="L94" s="16">
        <f t="shared" si="36"/>
        <v>7.1392075196800651</v>
      </c>
      <c r="M94" s="16"/>
      <c r="N94" s="6">
        <v>80</v>
      </c>
      <c r="O94" s="6">
        <f t="shared" si="27"/>
        <v>90</v>
      </c>
      <c r="P94" s="6">
        <f t="shared" si="28"/>
        <v>47180.956369824737</v>
      </c>
      <c r="Q94" s="6">
        <f t="shared" si="29"/>
        <v>47180.956369824737</v>
      </c>
      <c r="R94" s="5">
        <f t="shared" si="30"/>
        <v>74273.127966218643</v>
      </c>
      <c r="S94" s="5">
        <f t="shared" si="37"/>
        <v>718761345.96874702</v>
      </c>
      <c r="T94" s="20">
        <f>SUM(S94:$S$136)</f>
        <v>4314759628.6595736</v>
      </c>
      <c r="U94" s="6">
        <f t="shared" si="38"/>
        <v>6.0030490688729756</v>
      </c>
    </row>
    <row r="95" spans="1:21" x14ac:dyDescent="0.2">
      <c r="A95" s="21">
        <v>81</v>
      </c>
      <c r="B95" s="22">
        <f>Absterbeordnung!B89</f>
        <v>43783.995426724752</v>
      </c>
      <c r="C95" s="15">
        <f t="shared" si="31"/>
        <v>0.20108796879083907</v>
      </c>
      <c r="D95" s="14">
        <f t="shared" si="32"/>
        <v>8804.434705907468</v>
      </c>
      <c r="E95" s="14">
        <f>SUM(D95:$D$127)</f>
        <v>59410.788004426991</v>
      </c>
      <c r="F95" s="16">
        <f t="shared" si="33"/>
        <v>6.7478253844695368</v>
      </c>
      <c r="G95" s="5"/>
      <c r="H95" s="14">
        <f t="shared" si="26"/>
        <v>43783.995426724752</v>
      </c>
      <c r="I95" s="15">
        <f t="shared" si="34"/>
        <v>0.20108796879083907</v>
      </c>
      <c r="J95" s="14">
        <f t="shared" si="35"/>
        <v>8804.434705907468</v>
      </c>
      <c r="K95" s="14">
        <f>SUM($J95:J$127)</f>
        <v>59410.788004426991</v>
      </c>
      <c r="L95" s="16">
        <f t="shared" si="36"/>
        <v>6.7478253844695368</v>
      </c>
      <c r="M95" s="16"/>
      <c r="N95" s="6">
        <v>81</v>
      </c>
      <c r="O95" s="6">
        <f t="shared" si="27"/>
        <v>91</v>
      </c>
      <c r="P95" s="6">
        <f t="shared" si="28"/>
        <v>43783.995426724752</v>
      </c>
      <c r="Q95" s="6">
        <f t="shared" si="29"/>
        <v>43783.995426724752</v>
      </c>
      <c r="R95" s="5">
        <f t="shared" si="30"/>
        <v>72222.23205274326</v>
      </c>
      <c r="S95" s="5">
        <f t="shared" si="37"/>
        <v>635875926.42327547</v>
      </c>
      <c r="T95" s="20">
        <f>SUM(S95:$S$136)</f>
        <v>3595998282.6908288</v>
      </c>
      <c r="U95" s="6">
        <f t="shared" si="38"/>
        <v>5.6551885883113719</v>
      </c>
    </row>
    <row r="96" spans="1:21" x14ac:dyDescent="0.2">
      <c r="A96" s="21">
        <v>82</v>
      </c>
      <c r="B96" s="22">
        <f>Absterbeordnung!B90</f>
        <v>40288.356883510052</v>
      </c>
      <c r="C96" s="15">
        <f t="shared" si="31"/>
        <v>0.19714506744199911</v>
      </c>
      <c r="D96" s="14">
        <f t="shared" si="32"/>
        <v>7942.6508349269188</v>
      </c>
      <c r="E96" s="14">
        <f>SUM(D96:$D$127)</f>
        <v>50606.353298519527</v>
      </c>
      <c r="F96" s="16">
        <f t="shared" si="33"/>
        <v>6.3714689654974821</v>
      </c>
      <c r="G96" s="5"/>
      <c r="H96" s="14">
        <f t="shared" si="26"/>
        <v>40288.356883510052</v>
      </c>
      <c r="I96" s="15">
        <f t="shared" si="34"/>
        <v>0.19714506744199911</v>
      </c>
      <c r="J96" s="14">
        <f t="shared" si="35"/>
        <v>7942.6508349269188</v>
      </c>
      <c r="K96" s="14">
        <f>SUM($J96:J$127)</f>
        <v>50606.353298519527</v>
      </c>
      <c r="L96" s="16">
        <f t="shared" si="36"/>
        <v>6.3714689654974821</v>
      </c>
      <c r="M96" s="16"/>
      <c r="N96" s="6">
        <v>82</v>
      </c>
      <c r="O96" s="6">
        <f t="shared" si="27"/>
        <v>92</v>
      </c>
      <c r="P96" s="6">
        <f t="shared" si="28"/>
        <v>40288.356883510052</v>
      </c>
      <c r="Q96" s="6">
        <f t="shared" si="29"/>
        <v>40288.356883510052</v>
      </c>
      <c r="R96" s="5">
        <f t="shared" si="30"/>
        <v>70048.636516478975</v>
      </c>
      <c r="S96" s="5">
        <f t="shared" si="37"/>
        <v>556371861.31310391</v>
      </c>
      <c r="T96" s="20">
        <f>SUM(S96:$S$136)</f>
        <v>2960122356.2675538</v>
      </c>
      <c r="U96" s="6">
        <f t="shared" si="38"/>
        <v>5.3204027056316479</v>
      </c>
    </row>
    <row r="97" spans="1:21" x14ac:dyDescent="0.2">
      <c r="A97" s="21">
        <v>83</v>
      </c>
      <c r="B97" s="22">
        <f>Absterbeordnung!B91</f>
        <v>36687.425033550862</v>
      </c>
      <c r="C97" s="15">
        <f t="shared" si="31"/>
        <v>0.19327947788431285</v>
      </c>
      <c r="D97" s="14">
        <f t="shared" si="32"/>
        <v>7090.9263554045792</v>
      </c>
      <c r="E97" s="14">
        <f>SUM(D97:$D$127)</f>
        <v>42663.702463592606</v>
      </c>
      <c r="F97" s="16">
        <f t="shared" si="33"/>
        <v>6.0166613394701365</v>
      </c>
      <c r="G97" s="5"/>
      <c r="H97" s="14">
        <f t="shared" si="26"/>
        <v>36687.425033550862</v>
      </c>
      <c r="I97" s="15">
        <f t="shared" si="34"/>
        <v>0.19327947788431285</v>
      </c>
      <c r="J97" s="14">
        <f t="shared" si="35"/>
        <v>7090.9263554045792</v>
      </c>
      <c r="K97" s="14">
        <f>SUM($J97:J$127)</f>
        <v>42663.702463592606</v>
      </c>
      <c r="L97" s="16">
        <f t="shared" si="36"/>
        <v>6.0166613394701365</v>
      </c>
      <c r="M97" s="16"/>
      <c r="N97" s="6">
        <v>83</v>
      </c>
      <c r="O97" s="6">
        <f t="shared" si="27"/>
        <v>93</v>
      </c>
      <c r="P97" s="6">
        <f t="shared" si="28"/>
        <v>36687.425033550862</v>
      </c>
      <c r="Q97" s="6">
        <f t="shared" si="29"/>
        <v>36687.425033550862</v>
      </c>
      <c r="R97" s="5">
        <f t="shared" si="30"/>
        <v>67679.415912542099</v>
      </c>
      <c r="S97" s="5">
        <f t="shared" si="37"/>
        <v>479909754.01263285</v>
      </c>
      <c r="T97" s="20">
        <f>SUM(S97:$S$136)</f>
        <v>2403750494.9544492</v>
      </c>
      <c r="U97" s="6">
        <f t="shared" si="38"/>
        <v>5.0087552396177681</v>
      </c>
    </row>
    <row r="98" spans="1:21" x14ac:dyDescent="0.2">
      <c r="A98" s="21">
        <v>84</v>
      </c>
      <c r="B98" s="22">
        <f>Absterbeordnung!B92</f>
        <v>32938.539673834952</v>
      </c>
      <c r="C98" s="15">
        <f t="shared" si="31"/>
        <v>0.18948968420030671</v>
      </c>
      <c r="D98" s="14">
        <f t="shared" si="32"/>
        <v>6241.5134808142584</v>
      </c>
      <c r="E98" s="14">
        <f>SUM(D98:$D$127)</f>
        <v>35572.776108188038</v>
      </c>
      <c r="F98" s="16">
        <f t="shared" si="33"/>
        <v>5.6993830450795198</v>
      </c>
      <c r="G98" s="5"/>
      <c r="H98" s="14">
        <f t="shared" si="26"/>
        <v>32938.539673834952</v>
      </c>
      <c r="I98" s="15">
        <f t="shared" si="34"/>
        <v>0.18948968420030671</v>
      </c>
      <c r="J98" s="14">
        <f t="shared" si="35"/>
        <v>6241.5134808142584</v>
      </c>
      <c r="K98" s="14">
        <f>SUM($J98:J$127)</f>
        <v>35572.776108188038</v>
      </c>
      <c r="L98" s="16">
        <f t="shared" si="36"/>
        <v>5.6993830450795198</v>
      </c>
      <c r="M98" s="16"/>
      <c r="N98" s="6">
        <v>84</v>
      </c>
      <c r="O98" s="6">
        <f t="shared" si="27"/>
        <v>94</v>
      </c>
      <c r="P98" s="6">
        <f t="shared" si="28"/>
        <v>32938.539673834952</v>
      </c>
      <c r="Q98" s="6">
        <f t="shared" si="29"/>
        <v>32938.539673834952</v>
      </c>
      <c r="R98" s="5">
        <f t="shared" si="30"/>
        <v>65161.794975571749</v>
      </c>
      <c r="S98" s="5">
        <f t="shared" si="37"/>
        <v>406708221.77408588</v>
      </c>
      <c r="T98" s="20">
        <f>SUM(S98:$S$136)</f>
        <v>1923840740.9418159</v>
      </c>
      <c r="U98" s="6">
        <f t="shared" si="38"/>
        <v>4.7302725589119055</v>
      </c>
    </row>
    <row r="99" spans="1:21" x14ac:dyDescent="0.2">
      <c r="A99" s="21">
        <v>85</v>
      </c>
      <c r="B99" s="22">
        <f>Absterbeordnung!B93</f>
        <v>29350.030126638514</v>
      </c>
      <c r="C99" s="15">
        <f t="shared" si="31"/>
        <v>0.18577420019637911</v>
      </c>
      <c r="D99" s="14">
        <f t="shared" si="32"/>
        <v>5452.4783725159014</v>
      </c>
      <c r="E99" s="14">
        <f>SUM(D99:$D$127)</f>
        <v>29331.262627373788</v>
      </c>
      <c r="F99" s="16">
        <f t="shared" si="33"/>
        <v>5.3794367668146581</v>
      </c>
      <c r="G99" s="5"/>
      <c r="H99" s="14">
        <f t="shared" si="26"/>
        <v>29350.030126638514</v>
      </c>
      <c r="I99" s="15">
        <f t="shared" si="34"/>
        <v>0.18577420019637911</v>
      </c>
      <c r="J99" s="14">
        <f t="shared" si="35"/>
        <v>5452.4783725159014</v>
      </c>
      <c r="K99" s="14">
        <f>SUM($J99:J$127)</f>
        <v>29331.262627373788</v>
      </c>
      <c r="L99" s="16">
        <f t="shared" si="36"/>
        <v>5.3794367668146581</v>
      </c>
      <c r="M99" s="16"/>
      <c r="N99" s="6">
        <v>85</v>
      </c>
      <c r="O99" s="6">
        <f t="shared" si="27"/>
        <v>95</v>
      </c>
      <c r="P99" s="6">
        <f t="shared" si="28"/>
        <v>29350.030126638514</v>
      </c>
      <c r="Q99" s="6">
        <f t="shared" si="29"/>
        <v>29350.030126638514</v>
      </c>
      <c r="R99" s="5">
        <f t="shared" si="30"/>
        <v>62475.954122319527</v>
      </c>
      <c r="S99" s="5">
        <f t="shared" si="37"/>
        <v>340648788.65424287</v>
      </c>
      <c r="T99" s="20">
        <f>SUM(S99:$S$136)</f>
        <v>1517132519.1677299</v>
      </c>
      <c r="U99" s="6">
        <f t="shared" si="38"/>
        <v>4.4536559932042303</v>
      </c>
    </row>
    <row r="100" spans="1:21" x14ac:dyDescent="0.2">
      <c r="A100" s="13">
        <v>86</v>
      </c>
      <c r="B100" s="22">
        <f>Absterbeordnung!B94</f>
        <v>25856.484792116506</v>
      </c>
      <c r="C100" s="15">
        <f t="shared" si="31"/>
        <v>0.18213156881997952</v>
      </c>
      <c r="D100" s="14">
        <f t="shared" si="32"/>
        <v>4709.2821393581216</v>
      </c>
      <c r="E100" s="14">
        <f>SUM(D100:$D$127)</f>
        <v>23878.784254857888</v>
      </c>
      <c r="F100" s="16">
        <f t="shared" si="33"/>
        <v>5.0705783914048057</v>
      </c>
      <c r="G100" s="5"/>
      <c r="H100" s="14">
        <f t="shared" si="26"/>
        <v>25856.484792116506</v>
      </c>
      <c r="I100" s="15">
        <f t="shared" si="34"/>
        <v>0.18213156881997952</v>
      </c>
      <c r="J100" s="14">
        <f t="shared" si="35"/>
        <v>4709.2821393581216</v>
      </c>
      <c r="K100" s="14">
        <f>SUM($J100:J$127)</f>
        <v>23878.784254857888</v>
      </c>
      <c r="L100" s="16">
        <f t="shared" si="36"/>
        <v>5.0705783914048057</v>
      </c>
      <c r="M100" s="16"/>
      <c r="N100" s="20">
        <v>86</v>
      </c>
      <c r="O100" s="6">
        <f t="shared" si="27"/>
        <v>96</v>
      </c>
      <c r="P100" s="6">
        <f t="shared" si="28"/>
        <v>25856.484792116506</v>
      </c>
      <c r="Q100" s="6">
        <f t="shared" si="29"/>
        <v>25856.484792116506</v>
      </c>
      <c r="R100" s="5">
        <f t="shared" si="30"/>
        <v>59634.022489496034</v>
      </c>
      <c r="S100" s="5">
        <f t="shared" si="37"/>
        <v>280833437.00786418</v>
      </c>
      <c r="T100" s="20">
        <f>SUM(S100:$S$136)</f>
        <v>1176483730.5134871</v>
      </c>
      <c r="U100" s="6">
        <f t="shared" si="38"/>
        <v>4.189258027990955</v>
      </c>
    </row>
    <row r="101" spans="1:21" x14ac:dyDescent="0.2">
      <c r="A101" s="13">
        <v>87</v>
      </c>
      <c r="B101" s="22">
        <f>Absterbeordnung!B95</f>
        <v>22583.766215297488</v>
      </c>
      <c r="C101" s="15">
        <f t="shared" si="31"/>
        <v>0.17856036158821526</v>
      </c>
      <c r="D101" s="14">
        <f t="shared" si="32"/>
        <v>4032.5654614272389</v>
      </c>
      <c r="E101" s="14">
        <f>SUM(D101:$D$127)</f>
        <v>19169.502115499767</v>
      </c>
      <c r="F101" s="16">
        <f t="shared" si="33"/>
        <v>4.7536741309873589</v>
      </c>
      <c r="G101" s="5"/>
      <c r="H101" s="14">
        <f t="shared" si="26"/>
        <v>22583.766215297488</v>
      </c>
      <c r="I101" s="15">
        <f t="shared" si="34"/>
        <v>0.17856036158821526</v>
      </c>
      <c r="J101" s="14">
        <f t="shared" si="35"/>
        <v>4032.5654614272389</v>
      </c>
      <c r="K101" s="14">
        <f>SUM($J101:J$127)</f>
        <v>19169.502115499767</v>
      </c>
      <c r="L101" s="16">
        <f t="shared" si="36"/>
        <v>4.7536741309873589</v>
      </c>
      <c r="M101" s="16"/>
      <c r="N101" s="20">
        <v>87</v>
      </c>
      <c r="O101" s="6">
        <f t="shared" si="27"/>
        <v>97</v>
      </c>
      <c r="P101" s="6">
        <f t="shared" si="28"/>
        <v>22583.766215297488</v>
      </c>
      <c r="Q101" s="6">
        <f t="shared" si="29"/>
        <v>22583.766215297488</v>
      </c>
      <c r="R101" s="5">
        <f t="shared" si="30"/>
        <v>56695.700497187434</v>
      </c>
      <c r="S101" s="5">
        <f t="shared" si="37"/>
        <v>228629123.63638121</v>
      </c>
      <c r="T101" s="20">
        <f>SUM(S101:$S$136)</f>
        <v>895650293.50562334</v>
      </c>
      <c r="U101" s="6">
        <f t="shared" si="38"/>
        <v>3.9174811995084804</v>
      </c>
    </row>
    <row r="102" spans="1:21" x14ac:dyDescent="0.2">
      <c r="A102" s="13">
        <v>88</v>
      </c>
      <c r="B102" s="22">
        <f>Absterbeordnung!B96</f>
        <v>19370.708605201151</v>
      </c>
      <c r="C102" s="15">
        <f t="shared" si="31"/>
        <v>0.17505917802766199</v>
      </c>
      <c r="D102" s="14">
        <f t="shared" si="32"/>
        <v>3391.0203262398722</v>
      </c>
      <c r="E102" s="14">
        <f>SUM(D102:$D$127)</f>
        <v>15136.936654072526</v>
      </c>
      <c r="F102" s="16">
        <f t="shared" si="33"/>
        <v>4.4638295255685172</v>
      </c>
      <c r="G102" s="5"/>
      <c r="H102" s="14">
        <f t="shared" si="26"/>
        <v>19370.708605201151</v>
      </c>
      <c r="I102" s="15">
        <f t="shared" si="34"/>
        <v>0.17505917802766199</v>
      </c>
      <c r="J102" s="14">
        <f t="shared" si="35"/>
        <v>3391.0203262398722</v>
      </c>
      <c r="K102" s="14">
        <f>SUM($J102:J$127)</f>
        <v>15136.936654072526</v>
      </c>
      <c r="L102" s="16">
        <f t="shared" si="36"/>
        <v>4.4638295255685172</v>
      </c>
      <c r="M102" s="16"/>
      <c r="N102" s="20">
        <v>88</v>
      </c>
      <c r="O102" s="6">
        <f t="shared" si="27"/>
        <v>98</v>
      </c>
      <c r="P102" s="6">
        <f t="shared" si="28"/>
        <v>19370.708605201151</v>
      </c>
      <c r="Q102" s="6">
        <f t="shared" si="29"/>
        <v>19370.708605201151</v>
      </c>
      <c r="R102" s="5">
        <f t="shared" si="30"/>
        <v>53638.733073508614</v>
      </c>
      <c r="S102" s="5">
        <f t="shared" si="37"/>
        <v>181890034.12602261</v>
      </c>
      <c r="T102" s="20">
        <f>SUM(S102:$S$136)</f>
        <v>667021169.86924207</v>
      </c>
      <c r="U102" s="6">
        <f t="shared" si="38"/>
        <v>3.6671672149288623</v>
      </c>
    </row>
    <row r="103" spans="1:21" x14ac:dyDescent="0.2">
      <c r="A103" s="13">
        <v>89</v>
      </c>
      <c r="B103" s="22">
        <f>Absterbeordnung!B97</f>
        <v>16247.97260443393</v>
      </c>
      <c r="C103" s="15">
        <f t="shared" si="31"/>
        <v>0.17162664512515882</v>
      </c>
      <c r="D103" s="14">
        <f t="shared" si="32"/>
        <v>2788.5850281844846</v>
      </c>
      <c r="E103" s="14">
        <f>SUM(D103:$D$127)</f>
        <v>11745.916327832652</v>
      </c>
      <c r="F103" s="16">
        <f t="shared" si="33"/>
        <v>4.2121420753233627</v>
      </c>
      <c r="G103" s="5"/>
      <c r="H103" s="14">
        <f t="shared" si="26"/>
        <v>16247.97260443393</v>
      </c>
      <c r="I103" s="15">
        <f t="shared" si="34"/>
        <v>0.17162664512515882</v>
      </c>
      <c r="J103" s="14">
        <f t="shared" si="35"/>
        <v>2788.5850281844846</v>
      </c>
      <c r="K103" s="14">
        <f>SUM($J103:J$127)</f>
        <v>11745.916327832652</v>
      </c>
      <c r="L103" s="16">
        <f t="shared" si="36"/>
        <v>4.2121420753233627</v>
      </c>
      <c r="M103" s="16"/>
      <c r="N103" s="20">
        <v>89</v>
      </c>
      <c r="O103" s="6">
        <f t="shared" si="27"/>
        <v>99</v>
      </c>
      <c r="P103" s="6">
        <f t="shared" si="28"/>
        <v>16247.97260443393</v>
      </c>
      <c r="Q103" s="6">
        <f t="shared" si="29"/>
        <v>16247.97260443393</v>
      </c>
      <c r="R103" s="5">
        <f t="shared" si="30"/>
        <v>50465.032294625133</v>
      </c>
      <c r="S103" s="5">
        <f t="shared" si="37"/>
        <v>140726033.50363815</v>
      </c>
      <c r="T103" s="20">
        <f>SUM(S103:$S$136)</f>
        <v>485131135.74321914</v>
      </c>
      <c r="U103" s="6">
        <f t="shared" si="38"/>
        <v>3.4473446288861482</v>
      </c>
    </row>
    <row r="104" spans="1:21" x14ac:dyDescent="0.2">
      <c r="A104" s="13">
        <v>90</v>
      </c>
      <c r="B104" s="22">
        <f>Absterbeordnung!B98</f>
        <v>13390.595660988296</v>
      </c>
      <c r="C104" s="15">
        <f t="shared" si="31"/>
        <v>0.16826141678937137</v>
      </c>
      <c r="D104" s="14">
        <f t="shared" si="32"/>
        <v>2253.1205975714993</v>
      </c>
      <c r="E104" s="14">
        <f>SUM(D104:$D$127)</f>
        <v>8957.3312996481673</v>
      </c>
      <c r="F104" s="16">
        <f t="shared" si="33"/>
        <v>3.975522352999092</v>
      </c>
      <c r="G104" s="5"/>
      <c r="H104" s="14">
        <f t="shared" si="26"/>
        <v>13390.595660988296</v>
      </c>
      <c r="I104" s="15">
        <f t="shared" si="34"/>
        <v>0.16826141678937137</v>
      </c>
      <c r="J104" s="14">
        <f t="shared" si="35"/>
        <v>2253.1205975714993</v>
      </c>
      <c r="K104" s="14">
        <f>SUM($J104:J$127)</f>
        <v>8957.3312996481673</v>
      </c>
      <c r="L104" s="16">
        <f t="shared" si="36"/>
        <v>3.975522352999092</v>
      </c>
      <c r="M104" s="16"/>
      <c r="N104" s="20">
        <v>90</v>
      </c>
      <c r="O104" s="6">
        <f t="shared" si="27"/>
        <v>100</v>
      </c>
      <c r="P104" s="6">
        <f t="shared" si="28"/>
        <v>13390.595660988296</v>
      </c>
      <c r="Q104" s="6">
        <f t="shared" si="29"/>
        <v>13390.595660988296</v>
      </c>
      <c r="R104" s="5">
        <f t="shared" si="30"/>
        <v>47180.956369824737</v>
      </c>
      <c r="S104" s="5">
        <f t="shared" si="37"/>
        <v>106304384.60997435</v>
      </c>
      <c r="T104" s="20">
        <f>SUM(S104:$S$136)</f>
        <v>344405102.23958099</v>
      </c>
      <c r="U104" s="6">
        <f t="shared" si="38"/>
        <v>3.2398014767047161</v>
      </c>
    </row>
    <row r="105" spans="1:21" x14ac:dyDescent="0.2">
      <c r="A105" s="13">
        <v>91</v>
      </c>
      <c r="B105" s="22">
        <f>Absterbeordnung!B99</f>
        <v>10793.378542580054</v>
      </c>
      <c r="C105" s="15">
        <f t="shared" si="31"/>
        <v>0.16496217332291313</v>
      </c>
      <c r="D105" s="14">
        <f t="shared" si="32"/>
        <v>1780.4991818809024</v>
      </c>
      <c r="E105" s="14">
        <f>SUM(D105:$D$127)</f>
        <v>6704.2107020766689</v>
      </c>
      <c r="F105" s="16">
        <f t="shared" si="33"/>
        <v>3.765354553544026</v>
      </c>
      <c r="G105" s="5"/>
      <c r="H105" s="14">
        <f t="shared" si="26"/>
        <v>10793.378542580054</v>
      </c>
      <c r="I105" s="15">
        <f t="shared" si="34"/>
        <v>0.16496217332291313</v>
      </c>
      <c r="J105" s="14">
        <f t="shared" si="35"/>
        <v>1780.4991818809024</v>
      </c>
      <c r="K105" s="14">
        <f>SUM($J105:J$127)</f>
        <v>6704.2107020766689</v>
      </c>
      <c r="L105" s="16">
        <f t="shared" si="36"/>
        <v>3.765354553544026</v>
      </c>
      <c r="M105" s="16"/>
      <c r="N105" s="20">
        <v>91</v>
      </c>
      <c r="O105" s="6">
        <f t="shared" si="27"/>
        <v>101</v>
      </c>
      <c r="P105" s="6">
        <f t="shared" si="28"/>
        <v>10793.378542580054</v>
      </c>
      <c r="Q105" s="6">
        <f t="shared" si="29"/>
        <v>10793.378542580054</v>
      </c>
      <c r="R105" s="5">
        <f t="shared" si="30"/>
        <v>43783.995426724752</v>
      </c>
      <c r="S105" s="5">
        <f t="shared" si="37"/>
        <v>77957368.036760598</v>
      </c>
      <c r="T105" s="20">
        <f>SUM(S105:$S$136)</f>
        <v>238100717.62960675</v>
      </c>
      <c r="U105" s="6">
        <f t="shared" si="38"/>
        <v>3.0542426408922756</v>
      </c>
    </row>
    <row r="106" spans="1:21" x14ac:dyDescent="0.2">
      <c r="A106" s="13">
        <v>92</v>
      </c>
      <c r="B106" s="22">
        <f>Absterbeordnung!B100</f>
        <v>8544.5642958503522</v>
      </c>
      <c r="C106" s="15">
        <f t="shared" si="31"/>
        <v>0.16172762090481677</v>
      </c>
      <c r="D106" s="14">
        <f t="shared" si="32"/>
        <v>1381.8920552361183</v>
      </c>
      <c r="E106" s="14">
        <f>SUM(D106:$D$127)</f>
        <v>4923.7115201957658</v>
      </c>
      <c r="F106" s="16">
        <f t="shared" si="33"/>
        <v>3.5630218015505353</v>
      </c>
      <c r="G106" s="5"/>
      <c r="H106" s="14">
        <f t="shared" si="26"/>
        <v>8544.5642958503522</v>
      </c>
      <c r="I106" s="15">
        <f t="shared" si="34"/>
        <v>0.16172762090481677</v>
      </c>
      <c r="J106" s="14">
        <f t="shared" si="35"/>
        <v>1381.8920552361183</v>
      </c>
      <c r="K106" s="14">
        <f>SUM($J106:J$127)</f>
        <v>4923.7115201957658</v>
      </c>
      <c r="L106" s="16">
        <f t="shared" si="36"/>
        <v>3.5630218015505353</v>
      </c>
      <c r="M106" s="16"/>
      <c r="N106" s="20">
        <v>92</v>
      </c>
      <c r="O106" s="6">
        <f t="shared" si="27"/>
        <v>102</v>
      </c>
      <c r="P106" s="6">
        <f t="shared" si="28"/>
        <v>8544.5642958503522</v>
      </c>
      <c r="Q106" s="6">
        <f t="shared" si="29"/>
        <v>8544.5642958503522</v>
      </c>
      <c r="R106" s="5">
        <f t="shared" si="30"/>
        <v>40288.356883510052</v>
      </c>
      <c r="S106" s="5">
        <f t="shared" si="37"/>
        <v>55674160.295839928</v>
      </c>
      <c r="T106" s="20">
        <f>SUM(S106:$S$136)</f>
        <v>160143349.59284616</v>
      </c>
      <c r="U106" s="6">
        <f t="shared" si="38"/>
        <v>2.8764394243555813</v>
      </c>
    </row>
    <row r="107" spans="1:21" x14ac:dyDescent="0.2">
      <c r="A107" s="13">
        <v>93</v>
      </c>
      <c r="B107" s="22">
        <f>Absterbeordnung!B101</f>
        <v>6617.4961498100638</v>
      </c>
      <c r="C107" s="15">
        <f t="shared" si="31"/>
        <v>0.15855649108315373</v>
      </c>
      <c r="D107" s="14">
        <f t="shared" si="32"/>
        <v>1049.2469692701636</v>
      </c>
      <c r="E107" s="14">
        <f>SUM(D107:$D$127)</f>
        <v>3541.8194649596462</v>
      </c>
      <c r="F107" s="16">
        <f t="shared" si="33"/>
        <v>3.375582268703877</v>
      </c>
      <c r="G107" s="5"/>
      <c r="H107" s="14">
        <f t="shared" si="26"/>
        <v>6617.4961498100638</v>
      </c>
      <c r="I107" s="15">
        <f t="shared" si="34"/>
        <v>0.15855649108315373</v>
      </c>
      <c r="J107" s="14">
        <f t="shared" si="35"/>
        <v>1049.2469692701636</v>
      </c>
      <c r="K107" s="14">
        <f>SUM($J107:J$127)</f>
        <v>3541.8194649596462</v>
      </c>
      <c r="L107" s="16">
        <f t="shared" si="36"/>
        <v>3.375582268703877</v>
      </c>
      <c r="M107" s="16"/>
      <c r="N107" s="20">
        <v>93</v>
      </c>
      <c r="O107" s="6">
        <f t="shared" si="27"/>
        <v>103</v>
      </c>
      <c r="P107" s="6">
        <f t="shared" si="28"/>
        <v>6617.4961498100638</v>
      </c>
      <c r="Q107" s="6">
        <f t="shared" si="29"/>
        <v>6617.4961498100638</v>
      </c>
      <c r="R107" s="5">
        <f t="shared" si="30"/>
        <v>36687.425033550862</v>
      </c>
      <c r="S107" s="5">
        <f t="shared" si="37"/>
        <v>38494169.52677957</v>
      </c>
      <c r="T107" s="20">
        <f>SUM(S107:$S$136)</f>
        <v>104469189.29700623</v>
      </c>
      <c r="U107" s="6">
        <f t="shared" si="38"/>
        <v>2.7138964311031377</v>
      </c>
    </row>
    <row r="108" spans="1:21" x14ac:dyDescent="0.2">
      <c r="A108" s="13">
        <v>94</v>
      </c>
      <c r="B108" s="22">
        <f>Absterbeordnung!B102</f>
        <v>5007.6334208147528</v>
      </c>
      <c r="C108" s="15">
        <f t="shared" si="31"/>
        <v>0.15544754027760166</v>
      </c>
      <c r="D108" s="14">
        <f t="shared" si="32"/>
        <v>778.42429787756544</v>
      </c>
      <c r="E108" s="14">
        <f>SUM(D108:$D$127)</f>
        <v>2492.5724956894828</v>
      </c>
      <c r="F108" s="16">
        <f t="shared" si="33"/>
        <v>3.2020743731737</v>
      </c>
      <c r="G108" s="5"/>
      <c r="H108" s="14">
        <f t="shared" si="26"/>
        <v>5007.6334208147528</v>
      </c>
      <c r="I108" s="15">
        <f t="shared" si="34"/>
        <v>0.15544754027760166</v>
      </c>
      <c r="J108" s="14">
        <f t="shared" si="35"/>
        <v>778.42429787756544</v>
      </c>
      <c r="K108" s="14">
        <f>SUM($J108:J$127)</f>
        <v>2492.5724956894828</v>
      </c>
      <c r="L108" s="16">
        <f t="shared" si="36"/>
        <v>3.2020743731737</v>
      </c>
      <c r="M108" s="16"/>
      <c r="N108" s="20">
        <v>94</v>
      </c>
      <c r="O108" s="6">
        <f t="shared" si="27"/>
        <v>104</v>
      </c>
      <c r="P108" s="6">
        <f t="shared" si="28"/>
        <v>5007.6334208147528</v>
      </c>
      <c r="Q108" s="6">
        <f t="shared" si="29"/>
        <v>5007.6334208147528</v>
      </c>
      <c r="R108" s="5">
        <f t="shared" si="30"/>
        <v>32938.539673834952</v>
      </c>
      <c r="S108" s="5">
        <f t="shared" si="37"/>
        <v>25640159.618717305</v>
      </c>
      <c r="T108" s="20">
        <f>SUM(S108:$S$136)</f>
        <v>65975019.770226687</v>
      </c>
      <c r="U108" s="6">
        <f t="shared" si="38"/>
        <v>2.5731126775850863</v>
      </c>
    </row>
    <row r="109" spans="1:21" x14ac:dyDescent="0.2">
      <c r="A109" s="13">
        <v>95</v>
      </c>
      <c r="B109" s="22">
        <f>Absterbeordnung!B103</f>
        <v>3698.0281501507261</v>
      </c>
      <c r="C109" s="15">
        <f t="shared" si="31"/>
        <v>0.15239954929176638</v>
      </c>
      <c r="D109" s="14">
        <f t="shared" si="32"/>
        <v>563.57782335123522</v>
      </c>
      <c r="E109" s="14">
        <f>SUM(D109:$D$127)</f>
        <v>1714.1481978119177</v>
      </c>
      <c r="F109" s="16">
        <f t="shared" si="33"/>
        <v>3.0415465740276644</v>
      </c>
      <c r="G109" s="5"/>
      <c r="H109" s="14">
        <f t="shared" si="26"/>
        <v>3698.0281501507261</v>
      </c>
      <c r="I109" s="15">
        <f t="shared" si="34"/>
        <v>0.15239954929176638</v>
      </c>
      <c r="J109" s="14">
        <f t="shared" si="35"/>
        <v>563.57782335123522</v>
      </c>
      <c r="K109" s="14">
        <f>SUM($J109:J$127)</f>
        <v>1714.1481978119177</v>
      </c>
      <c r="L109" s="16">
        <f t="shared" si="36"/>
        <v>3.0415465740276644</v>
      </c>
      <c r="M109" s="16"/>
      <c r="N109" s="20">
        <v>95</v>
      </c>
      <c r="O109" s="6">
        <f t="shared" si="27"/>
        <v>105</v>
      </c>
      <c r="P109" s="6">
        <f t="shared" si="28"/>
        <v>3698.0281501507261</v>
      </c>
      <c r="Q109" s="6">
        <f t="shared" si="29"/>
        <v>3698.0281501507261</v>
      </c>
      <c r="R109" s="5">
        <f t="shared" si="30"/>
        <v>29350.030126638514</v>
      </c>
      <c r="S109" s="5">
        <f t="shared" si="37"/>
        <v>16541026.094064113</v>
      </c>
      <c r="T109" s="20">
        <f>SUM(S109:$S$136)</f>
        <v>40334860.151509374</v>
      </c>
      <c r="U109" s="6">
        <f t="shared" si="38"/>
        <v>2.4384738843972853</v>
      </c>
    </row>
    <row r="110" spans="1:21" x14ac:dyDescent="0.2">
      <c r="A110" s="13">
        <v>96</v>
      </c>
      <c r="B110" s="22">
        <f>Absterbeordnung!B104</f>
        <v>2661.7701029080908</v>
      </c>
      <c r="C110" s="15">
        <f t="shared" si="31"/>
        <v>0.14941132283506506</v>
      </c>
      <c r="D110" s="14">
        <f t="shared" si="32"/>
        <v>397.69859215832508</v>
      </c>
      <c r="E110" s="14">
        <f>SUM(D110:$D$127)</f>
        <v>1150.5703744606822</v>
      </c>
      <c r="F110" s="16">
        <f t="shared" si="33"/>
        <v>2.8930712784686863</v>
      </c>
      <c r="G110" s="5"/>
      <c r="H110" s="14">
        <f t="shared" ref="H110:H136" si="39">B110</f>
        <v>2661.7701029080908</v>
      </c>
      <c r="I110" s="15">
        <f t="shared" si="34"/>
        <v>0.14941132283506506</v>
      </c>
      <c r="J110" s="14">
        <f t="shared" si="35"/>
        <v>397.69859215832508</v>
      </c>
      <c r="K110" s="14">
        <f>SUM($J110:J$127)</f>
        <v>1150.5703744606822</v>
      </c>
      <c r="L110" s="16">
        <f t="shared" si="36"/>
        <v>2.8930712784686863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2661.7701029080908</v>
      </c>
      <c r="Q110" s="6">
        <f t="shared" ref="Q110:Q136" si="42">B110</f>
        <v>2661.7701029080908</v>
      </c>
      <c r="R110" s="5">
        <f t="shared" ref="R110:R136" si="43">LOOKUP(N110,$O$14:$O$136,$Q$14:$Q$136)</f>
        <v>25856.484792116506</v>
      </c>
      <c r="S110" s="5">
        <f t="shared" si="37"/>
        <v>10283087.599987878</v>
      </c>
      <c r="T110" s="20">
        <f>SUM(S110:$S$136)</f>
        <v>23793834.05744525</v>
      </c>
      <c r="U110" s="6">
        <f t="shared" si="38"/>
        <v>2.3138803230143932</v>
      </c>
    </row>
    <row r="111" spans="1:21" x14ac:dyDescent="0.2">
      <c r="A111" s="13">
        <v>97</v>
      </c>
      <c r="B111" s="22">
        <f>Absterbeordnung!B105</f>
        <v>1865.0793514770858</v>
      </c>
      <c r="C111" s="15">
        <f t="shared" ref="C111:C136" si="44">1/(((1+($B$5/100))^A111))</f>
        <v>0.14648168905398534</v>
      </c>
      <c r="D111" s="14">
        <f t="shared" ref="D111:D136" si="45">B111*C111</f>
        <v>273.19997362407514</v>
      </c>
      <c r="E111" s="14">
        <f>SUM(D111:$D$127)</f>
        <v>752.87178230235725</v>
      </c>
      <c r="F111" s="16">
        <f t="shared" ref="F111:F136" si="46">E111/D111</f>
        <v>2.7557534955633396</v>
      </c>
      <c r="G111" s="5"/>
      <c r="H111" s="14">
        <f t="shared" si="39"/>
        <v>1865.0793514770858</v>
      </c>
      <c r="I111" s="15">
        <f t="shared" ref="I111:I136" si="47">1/(((1+($B$5/100))^A111))</f>
        <v>0.14648168905398534</v>
      </c>
      <c r="J111" s="14">
        <f t="shared" ref="J111:J136" si="48">H111*I111</f>
        <v>273.19997362407514</v>
      </c>
      <c r="K111" s="14">
        <f>SUM($J111:J$127)</f>
        <v>752.87178230235725</v>
      </c>
      <c r="L111" s="16">
        <f t="shared" ref="L111:L136" si="49">K111/J111</f>
        <v>2.7557534955633396</v>
      </c>
      <c r="M111" s="16"/>
      <c r="N111" s="20">
        <v>97</v>
      </c>
      <c r="O111" s="6">
        <f t="shared" si="40"/>
        <v>107</v>
      </c>
      <c r="P111" s="6">
        <f t="shared" si="41"/>
        <v>1865.0793514770858</v>
      </c>
      <c r="Q111" s="6">
        <f t="shared" si="42"/>
        <v>1865.0793514770858</v>
      </c>
      <c r="R111" s="5">
        <f t="shared" si="43"/>
        <v>22583.766215297488</v>
      </c>
      <c r="S111" s="5">
        <f t="shared" ref="S111:S136" si="50">P111*R111*I111</f>
        <v>6169884.3343515517</v>
      </c>
      <c r="T111" s="20">
        <f>SUM(S111:$S$136)</f>
        <v>13510746.457457375</v>
      </c>
      <c r="U111" s="6">
        <f t="shared" ref="U111:U136" si="51">T111/S111</f>
        <v>2.1897892610781562</v>
      </c>
    </row>
    <row r="112" spans="1:21" x14ac:dyDescent="0.2">
      <c r="A112" s="13">
        <v>98</v>
      </c>
      <c r="B112" s="22">
        <f>Absterbeordnung!B106</f>
        <v>1270.616004513909</v>
      </c>
      <c r="C112" s="15">
        <f t="shared" si="44"/>
        <v>0.14360949907253467</v>
      </c>
      <c r="D112" s="14">
        <f t="shared" si="45"/>
        <v>182.47252792178793</v>
      </c>
      <c r="E112" s="14">
        <f>SUM(D112:$D$127)</f>
        <v>479.67180867828205</v>
      </c>
      <c r="F112" s="16">
        <f t="shared" si="46"/>
        <v>2.6287343861640413</v>
      </c>
      <c r="G112" s="5"/>
      <c r="H112" s="14">
        <f t="shared" si="39"/>
        <v>1270.616004513909</v>
      </c>
      <c r="I112" s="15">
        <f t="shared" si="47"/>
        <v>0.14360949907253467</v>
      </c>
      <c r="J112" s="14">
        <f t="shared" si="48"/>
        <v>182.47252792178793</v>
      </c>
      <c r="K112" s="14">
        <f>SUM($J112:J$127)</f>
        <v>479.67180867828205</v>
      </c>
      <c r="L112" s="16">
        <f t="shared" si="49"/>
        <v>2.6287343861640413</v>
      </c>
      <c r="M112" s="16"/>
      <c r="N112" s="20">
        <v>98</v>
      </c>
      <c r="O112" s="6">
        <f t="shared" si="40"/>
        <v>108</v>
      </c>
      <c r="P112" s="6">
        <f t="shared" si="41"/>
        <v>1270.616004513909</v>
      </c>
      <c r="Q112" s="6">
        <f t="shared" si="42"/>
        <v>1270.616004513909</v>
      </c>
      <c r="R112" s="5">
        <f t="shared" si="43"/>
        <v>19370.708605201151</v>
      </c>
      <c r="S112" s="5">
        <f t="shared" si="50"/>
        <v>3534622.1668273848</v>
      </c>
      <c r="T112" s="20">
        <f>SUM(S112:$S$136)</f>
        <v>7340862.1231058268</v>
      </c>
      <c r="U112" s="6">
        <f t="shared" si="51"/>
        <v>2.0768449289998245</v>
      </c>
    </row>
    <row r="113" spans="1:21" x14ac:dyDescent="0.2">
      <c r="A113" s="13">
        <v>99</v>
      </c>
      <c r="B113" s="22">
        <f>Absterbeordnung!B107</f>
        <v>840.59220751496275</v>
      </c>
      <c r="C113" s="15">
        <f t="shared" si="44"/>
        <v>0.14079362654170063</v>
      </c>
      <c r="D113" s="14">
        <f t="shared" si="45"/>
        <v>118.35002533872539</v>
      </c>
      <c r="E113" s="14">
        <f>SUM(D113:$D$127)</f>
        <v>297.19928075649415</v>
      </c>
      <c r="F113" s="16">
        <f t="shared" si="46"/>
        <v>2.5111889913490995</v>
      </c>
      <c r="G113" s="5"/>
      <c r="H113" s="14">
        <f t="shared" si="39"/>
        <v>840.59220751496275</v>
      </c>
      <c r="I113" s="15">
        <f t="shared" si="47"/>
        <v>0.14079362654170063</v>
      </c>
      <c r="J113" s="14">
        <f t="shared" si="48"/>
        <v>118.35002533872539</v>
      </c>
      <c r="K113" s="14">
        <f>SUM($J113:J$127)</f>
        <v>297.19928075649415</v>
      </c>
      <c r="L113" s="16">
        <f t="shared" si="49"/>
        <v>2.5111889913490995</v>
      </c>
      <c r="M113" s="16"/>
      <c r="N113" s="20">
        <v>99</v>
      </c>
      <c r="O113" s="6">
        <f t="shared" si="40"/>
        <v>109</v>
      </c>
      <c r="P113" s="6">
        <f t="shared" si="41"/>
        <v>840.59220751496275</v>
      </c>
      <c r="Q113" s="6">
        <f t="shared" si="42"/>
        <v>840.59220751496275</v>
      </c>
      <c r="R113" s="5">
        <f t="shared" si="43"/>
        <v>16247.97260443393</v>
      </c>
      <c r="S113" s="5">
        <f t="shared" si="50"/>
        <v>1922947.9694376714</v>
      </c>
      <c r="T113" s="20">
        <f>SUM(S113:$S$136)</f>
        <v>3806239.9562784415</v>
      </c>
      <c r="U113" s="6">
        <f t="shared" si="51"/>
        <v>1.9793775061898853</v>
      </c>
    </row>
    <row r="114" spans="1:21" x14ac:dyDescent="0.2">
      <c r="A114" s="13">
        <v>100</v>
      </c>
      <c r="B114" s="22">
        <f>Absterbeordnung!B108</f>
        <v>539.35439726309642</v>
      </c>
      <c r="C114" s="15">
        <f t="shared" si="44"/>
        <v>0.13803296719774574</v>
      </c>
      <c r="D114" s="14">
        <f t="shared" si="45"/>
        <v>74.448687825376908</v>
      </c>
      <c r="E114" s="14">
        <f>SUM(D114:$D$127)</f>
        <v>178.84925541776877</v>
      </c>
      <c r="F114" s="16">
        <f t="shared" si="46"/>
        <v>2.40231575118246</v>
      </c>
      <c r="G114" s="5"/>
      <c r="H114" s="14">
        <f t="shared" si="39"/>
        <v>539.35439726309642</v>
      </c>
      <c r="I114" s="15">
        <f t="shared" si="47"/>
        <v>0.13803296719774574</v>
      </c>
      <c r="J114" s="14">
        <f t="shared" si="48"/>
        <v>74.448687825376908</v>
      </c>
      <c r="K114" s="14">
        <f>SUM($J114:J$127)</f>
        <v>178.84925541776877</v>
      </c>
      <c r="L114" s="16">
        <f t="shared" si="49"/>
        <v>2.40231575118246</v>
      </c>
      <c r="M114" s="16"/>
      <c r="N114" s="20">
        <v>100</v>
      </c>
      <c r="O114" s="6">
        <f t="shared" si="40"/>
        <v>110</v>
      </c>
      <c r="P114" s="6">
        <f t="shared" si="41"/>
        <v>539.35439726309642</v>
      </c>
      <c r="Q114" s="6">
        <f t="shared" si="42"/>
        <v>539.35439726309642</v>
      </c>
      <c r="R114" s="5">
        <f t="shared" si="43"/>
        <v>13390.595660988296</v>
      </c>
      <c r="S114" s="5">
        <f t="shared" si="50"/>
        <v>996912.27616076439</v>
      </c>
      <c r="T114" s="20">
        <f>SUM(S114:$S$136)</f>
        <v>1883291.9868407701</v>
      </c>
      <c r="U114" s="6">
        <f t="shared" si="51"/>
        <v>1.8891250833960702</v>
      </c>
    </row>
    <row r="115" spans="1:21" x14ac:dyDescent="0.2">
      <c r="A115" s="13">
        <v>101</v>
      </c>
      <c r="B115" s="22">
        <f>Absterbeordnung!B109</f>
        <v>335.2314137590231</v>
      </c>
      <c r="C115" s="15">
        <f t="shared" si="44"/>
        <v>0.13532643842916248</v>
      </c>
      <c r="D115" s="14">
        <f t="shared" si="45"/>
        <v>45.365673273581528</v>
      </c>
      <c r="E115" s="14">
        <f>SUM(D115:$D$127)</f>
        <v>104.40056759239187</v>
      </c>
      <c r="F115" s="16">
        <f t="shared" si="46"/>
        <v>2.3013119845658503</v>
      </c>
      <c r="G115" s="5"/>
      <c r="H115" s="14">
        <f t="shared" si="39"/>
        <v>335.2314137590231</v>
      </c>
      <c r="I115" s="15">
        <f t="shared" si="47"/>
        <v>0.13532643842916248</v>
      </c>
      <c r="J115" s="14">
        <f t="shared" si="48"/>
        <v>45.365673273581528</v>
      </c>
      <c r="K115" s="14">
        <f>SUM($J115:J$127)</f>
        <v>104.40056759239187</v>
      </c>
      <c r="L115" s="16">
        <f t="shared" si="49"/>
        <v>2.3013119845658503</v>
      </c>
      <c r="M115" s="16"/>
      <c r="N115" s="20">
        <v>101</v>
      </c>
      <c r="O115" s="6">
        <f t="shared" si="40"/>
        <v>111</v>
      </c>
      <c r="P115" s="6">
        <f t="shared" si="41"/>
        <v>335.2314137590231</v>
      </c>
      <c r="Q115" s="6">
        <f t="shared" si="42"/>
        <v>335.2314137590231</v>
      </c>
      <c r="R115" s="5">
        <f t="shared" si="43"/>
        <v>10793.378542580054</v>
      </c>
      <c r="S115" s="5">
        <f t="shared" si="50"/>
        <v>489648.88448077237</v>
      </c>
      <c r="T115" s="20">
        <f>SUM(S115:$S$136)</f>
        <v>886379.71068000526</v>
      </c>
      <c r="U115" s="6">
        <f t="shared" si="51"/>
        <v>1.8102353314251487</v>
      </c>
    </row>
    <row r="116" spans="1:21" x14ac:dyDescent="0.2">
      <c r="A116" s="21">
        <v>102</v>
      </c>
      <c r="B116" s="22">
        <f>Absterbeordnung!B110</f>
        <v>201.58611208996879</v>
      </c>
      <c r="C116" s="15">
        <f t="shared" si="44"/>
        <v>0.13267297885212007</v>
      </c>
      <c r="D116" s="14">
        <f t="shared" si="45"/>
        <v>26.745029986193536</v>
      </c>
      <c r="E116" s="14">
        <f>SUM(D116:$D$127)</f>
        <v>59.034894318810323</v>
      </c>
      <c r="F116" s="16">
        <f t="shared" si="46"/>
        <v>2.2073220463497569</v>
      </c>
      <c r="G116" s="5"/>
      <c r="H116" s="14">
        <f t="shared" si="39"/>
        <v>201.58611208996879</v>
      </c>
      <c r="I116" s="15">
        <f t="shared" si="47"/>
        <v>0.13267297885212007</v>
      </c>
      <c r="J116" s="14">
        <f t="shared" si="48"/>
        <v>26.745029986193536</v>
      </c>
      <c r="K116" s="14">
        <f>SUM($J116:J$127)</f>
        <v>59.034894318810323</v>
      </c>
      <c r="L116" s="16">
        <f t="shared" si="49"/>
        <v>2.2073220463497569</v>
      </c>
      <c r="M116" s="16"/>
      <c r="N116" s="6">
        <v>102</v>
      </c>
      <c r="O116" s="6">
        <f t="shared" si="40"/>
        <v>112</v>
      </c>
      <c r="P116" s="6">
        <f t="shared" si="41"/>
        <v>201.58611208996879</v>
      </c>
      <c r="Q116" s="6">
        <f t="shared" si="42"/>
        <v>201.58611208996879</v>
      </c>
      <c r="R116" s="5">
        <f t="shared" si="43"/>
        <v>8544.5642958503522</v>
      </c>
      <c r="S116" s="5">
        <f t="shared" si="50"/>
        <v>228524.62831147632</v>
      </c>
      <c r="T116" s="20">
        <f>SUM(S116:$S$136)</f>
        <v>396730.82619923283</v>
      </c>
      <c r="U116" s="6">
        <f t="shared" si="51"/>
        <v>1.7360528234116346</v>
      </c>
    </row>
    <row r="117" spans="1:21" x14ac:dyDescent="0.2">
      <c r="A117" s="21">
        <v>103</v>
      </c>
      <c r="B117" s="22">
        <f>Absterbeordnung!B111</f>
        <v>117.13474042900242</v>
      </c>
      <c r="C117" s="15">
        <f t="shared" si="44"/>
        <v>0.13007154789423539</v>
      </c>
      <c r="D117" s="14">
        <f t="shared" si="45"/>
        <v>15.235896999789819</v>
      </c>
      <c r="E117" s="14">
        <f>SUM(D117:$D$127)</f>
        <v>32.289864332616787</v>
      </c>
      <c r="F117" s="16">
        <f t="shared" si="46"/>
        <v>2.1193280798014209</v>
      </c>
      <c r="G117" s="5"/>
      <c r="H117" s="14">
        <f t="shared" si="39"/>
        <v>117.13474042900242</v>
      </c>
      <c r="I117" s="15">
        <f t="shared" si="47"/>
        <v>0.13007154789423539</v>
      </c>
      <c r="J117" s="14">
        <f t="shared" si="48"/>
        <v>15.235896999789819</v>
      </c>
      <c r="K117" s="14">
        <f>SUM($J117:J$127)</f>
        <v>32.289864332616787</v>
      </c>
      <c r="L117" s="16">
        <f t="shared" si="49"/>
        <v>2.1193280798014209</v>
      </c>
      <c r="M117" s="16"/>
      <c r="N117" s="6">
        <v>103</v>
      </c>
      <c r="O117" s="6">
        <f t="shared" si="40"/>
        <v>113</v>
      </c>
      <c r="P117" s="6">
        <f t="shared" si="41"/>
        <v>117.13474042900242</v>
      </c>
      <c r="Q117" s="6">
        <f t="shared" si="42"/>
        <v>117.13474042900242</v>
      </c>
      <c r="R117" s="5">
        <f t="shared" si="43"/>
        <v>6617.4961498100638</v>
      </c>
      <c r="S117" s="5">
        <f t="shared" si="50"/>
        <v>100823.48973501184</v>
      </c>
      <c r="T117" s="20">
        <f>SUM(S117:$S$136)</f>
        <v>168206.19788775654</v>
      </c>
      <c r="U117" s="6">
        <f t="shared" si="51"/>
        <v>1.668323506058385</v>
      </c>
    </row>
    <row r="118" spans="1:21" x14ac:dyDescent="0.2">
      <c r="A118" s="21">
        <v>104</v>
      </c>
      <c r="B118" s="22">
        <f>Absterbeordnung!B112</f>
        <v>65.687666665460114</v>
      </c>
      <c r="C118" s="15">
        <f t="shared" si="44"/>
        <v>0.12752112538650526</v>
      </c>
      <c r="D118" s="14">
        <f t="shared" si="45"/>
        <v>8.3765651771931005</v>
      </c>
      <c r="E118" s="14">
        <f>SUM(D118:$D$127)</f>
        <v>17.053967332826968</v>
      </c>
      <c r="F118" s="16">
        <f t="shared" si="46"/>
        <v>2.0359141213703986</v>
      </c>
      <c r="G118" s="5"/>
      <c r="H118" s="14">
        <f t="shared" si="39"/>
        <v>65.687666665460114</v>
      </c>
      <c r="I118" s="15">
        <f t="shared" si="47"/>
        <v>0.12752112538650526</v>
      </c>
      <c r="J118" s="14">
        <f t="shared" si="48"/>
        <v>8.3765651771931005</v>
      </c>
      <c r="K118" s="14">
        <f>SUM($J118:J$127)</f>
        <v>17.053967332826968</v>
      </c>
      <c r="L118" s="16">
        <f t="shared" si="49"/>
        <v>2.0359141213703986</v>
      </c>
      <c r="M118" s="16"/>
      <c r="N118" s="6">
        <v>104</v>
      </c>
      <c r="O118" s="6">
        <f t="shared" si="40"/>
        <v>114</v>
      </c>
      <c r="P118" s="6">
        <f t="shared" si="41"/>
        <v>65.687666665460114</v>
      </c>
      <c r="Q118" s="6">
        <f t="shared" si="42"/>
        <v>65.687666665460114</v>
      </c>
      <c r="R118" s="5">
        <f t="shared" si="43"/>
        <v>5007.6334208147528</v>
      </c>
      <c r="S118" s="5">
        <f t="shared" si="50"/>
        <v>41946.767732945227</v>
      </c>
      <c r="T118" s="20">
        <f>SUM(S118:$S$136)</f>
        <v>67382.708152744672</v>
      </c>
      <c r="U118" s="6">
        <f t="shared" si="51"/>
        <v>1.6063861840735327</v>
      </c>
    </row>
    <row r="119" spans="1:21" x14ac:dyDescent="0.2">
      <c r="A119" s="21">
        <v>105</v>
      </c>
      <c r="B119" s="22">
        <f>Absterbeordnung!B113</f>
        <v>35.507390065702396</v>
      </c>
      <c r="C119" s="15">
        <f t="shared" si="44"/>
        <v>0.12502071116324046</v>
      </c>
      <c r="D119" s="14">
        <f t="shared" si="45"/>
        <v>4.4391591575646929</v>
      </c>
      <c r="E119" s="14">
        <f>SUM(D119:$D$127)</f>
        <v>8.6774021556338692</v>
      </c>
      <c r="F119" s="16">
        <f t="shared" si="46"/>
        <v>1.9547400414438534</v>
      </c>
      <c r="G119" s="5"/>
      <c r="H119" s="14">
        <f t="shared" si="39"/>
        <v>35.507390065702396</v>
      </c>
      <c r="I119" s="15">
        <f t="shared" si="47"/>
        <v>0.12502071116324046</v>
      </c>
      <c r="J119" s="14">
        <f t="shared" si="48"/>
        <v>4.4391591575646929</v>
      </c>
      <c r="K119" s="14">
        <f>SUM($J119:J$127)</f>
        <v>8.6774021556338692</v>
      </c>
      <c r="L119" s="16">
        <f t="shared" si="49"/>
        <v>1.9547400414438534</v>
      </c>
      <c r="M119" s="16"/>
      <c r="N119" s="6">
        <v>105</v>
      </c>
      <c r="O119" s="6">
        <f t="shared" si="40"/>
        <v>115</v>
      </c>
      <c r="P119" s="6">
        <f t="shared" si="41"/>
        <v>35.507390065702396</v>
      </c>
      <c r="Q119" s="6">
        <f t="shared" si="42"/>
        <v>35.507390065702396</v>
      </c>
      <c r="R119" s="5">
        <f t="shared" si="43"/>
        <v>3698.0281501507261</v>
      </c>
      <c r="S119" s="5">
        <f t="shared" si="50"/>
        <v>16416.135527673618</v>
      </c>
      <c r="T119" s="20">
        <f>SUM(S119:$S$136)</f>
        <v>25435.940419799463</v>
      </c>
      <c r="U119" s="6">
        <f t="shared" si="51"/>
        <v>1.5494475162513519</v>
      </c>
    </row>
    <row r="120" spans="1:21" x14ac:dyDescent="0.2">
      <c r="A120" s="21">
        <v>106</v>
      </c>
      <c r="B120" s="22">
        <f>Absterbeordnung!B114</f>
        <v>18.477970175296353</v>
      </c>
      <c r="C120" s="15">
        <f t="shared" si="44"/>
        <v>0.12256932466984359</v>
      </c>
      <c r="D120" s="14">
        <f t="shared" si="45"/>
        <v>2.2648323256555853</v>
      </c>
      <c r="E120" s="14">
        <f>SUM(D120:$D$127)</f>
        <v>4.2382429980691754</v>
      </c>
      <c r="F120" s="16">
        <f t="shared" si="46"/>
        <v>1.871327493015343</v>
      </c>
      <c r="G120" s="5"/>
      <c r="H120" s="14">
        <f t="shared" si="39"/>
        <v>18.477970175296353</v>
      </c>
      <c r="I120" s="15">
        <f t="shared" si="47"/>
        <v>0.12256932466984359</v>
      </c>
      <c r="J120" s="14">
        <f t="shared" si="48"/>
        <v>2.2648323256555853</v>
      </c>
      <c r="K120" s="14">
        <f>SUM($J120:J$127)</f>
        <v>4.2382429980691754</v>
      </c>
      <c r="L120" s="16">
        <f t="shared" si="49"/>
        <v>1.871327493015343</v>
      </c>
      <c r="M120" s="16"/>
      <c r="N120" s="6">
        <v>106</v>
      </c>
      <c r="O120" s="6">
        <f t="shared" si="40"/>
        <v>116</v>
      </c>
      <c r="P120" s="6">
        <f t="shared" si="41"/>
        <v>18.477970175296353</v>
      </c>
      <c r="Q120" s="6">
        <f t="shared" si="42"/>
        <v>18.477970175296353</v>
      </c>
      <c r="R120" s="5">
        <f t="shared" si="43"/>
        <v>2661.7701029080908</v>
      </c>
      <c r="S120" s="5">
        <f t="shared" si="50"/>
        <v>6028.4629725298382</v>
      </c>
      <c r="T120" s="20">
        <f>SUM(S120:$S$136)</f>
        <v>9019.8048921258433</v>
      </c>
      <c r="U120" s="6">
        <f t="shared" si="51"/>
        <v>1.4962030841404823</v>
      </c>
    </row>
    <row r="121" spans="1:21" x14ac:dyDescent="0.2">
      <c r="A121" s="21">
        <v>107</v>
      </c>
      <c r="B121" s="22">
        <f>Absterbeordnung!B115</f>
        <v>9.24600581403128</v>
      </c>
      <c r="C121" s="15">
        <f t="shared" si="44"/>
        <v>0.12016600457827803</v>
      </c>
      <c r="D121" s="14">
        <f t="shared" si="45"/>
        <v>1.1110555769796682</v>
      </c>
      <c r="E121" s="14">
        <f>SUM(D121:$D$127)</f>
        <v>1.9734106724135905</v>
      </c>
      <c r="F121" s="16">
        <f t="shared" si="46"/>
        <v>1.7761583788438182</v>
      </c>
      <c r="G121" s="5"/>
      <c r="H121" s="14">
        <f t="shared" si="39"/>
        <v>9.24600581403128</v>
      </c>
      <c r="I121" s="15">
        <f t="shared" si="47"/>
        <v>0.12016600457827803</v>
      </c>
      <c r="J121" s="14">
        <f t="shared" si="48"/>
        <v>1.1110555769796682</v>
      </c>
      <c r="K121" s="14">
        <f>SUM($J121:J$127)</f>
        <v>1.9734106724135905</v>
      </c>
      <c r="L121" s="16">
        <f t="shared" si="49"/>
        <v>1.7761583788438182</v>
      </c>
      <c r="M121" s="16"/>
      <c r="N121" s="6">
        <v>107</v>
      </c>
      <c r="O121" s="6">
        <f t="shared" si="40"/>
        <v>117</v>
      </c>
      <c r="P121" s="6">
        <f t="shared" si="41"/>
        <v>9.24600581403128</v>
      </c>
      <c r="Q121" s="6">
        <f t="shared" si="42"/>
        <v>9.24600581403128</v>
      </c>
      <c r="R121" s="5">
        <f t="shared" si="43"/>
        <v>1865.0793514770858</v>
      </c>
      <c r="S121" s="5">
        <f t="shared" si="50"/>
        <v>2072.2068149682386</v>
      </c>
      <c r="T121" s="20">
        <f>SUM(S121:$S$136)</f>
        <v>2991.341919596005</v>
      </c>
      <c r="U121" s="6">
        <f t="shared" si="51"/>
        <v>1.4435537505178286</v>
      </c>
    </row>
    <row r="122" spans="1:21" x14ac:dyDescent="0.2">
      <c r="A122" s="21">
        <v>108</v>
      </c>
      <c r="B122" s="22">
        <f>Absterbeordnung!B116</f>
        <v>4.4430607065806198</v>
      </c>
      <c r="C122" s="15">
        <f t="shared" si="44"/>
        <v>0.11780980841007649</v>
      </c>
      <c r="D122" s="14">
        <f t="shared" si="45"/>
        <v>0.52343613059660188</v>
      </c>
      <c r="E122" s="14">
        <f>SUM(D122:$D$127)</f>
        <v>0.8623550954339223</v>
      </c>
      <c r="F122" s="16">
        <f t="shared" si="46"/>
        <v>1.6474886715424621</v>
      </c>
      <c r="G122" s="5"/>
      <c r="H122" s="14">
        <f t="shared" si="39"/>
        <v>4.4430607065806198</v>
      </c>
      <c r="I122" s="15">
        <f t="shared" si="47"/>
        <v>0.11780980841007649</v>
      </c>
      <c r="J122" s="14">
        <f t="shared" si="48"/>
        <v>0.52343613059660188</v>
      </c>
      <c r="K122" s="14">
        <f>SUM($J122:J$127)</f>
        <v>0.8623550954339223</v>
      </c>
      <c r="L122" s="16">
        <f t="shared" si="49"/>
        <v>1.6474886715424621</v>
      </c>
      <c r="M122" s="16"/>
      <c r="N122" s="6">
        <v>108</v>
      </c>
      <c r="O122" s="6">
        <f t="shared" si="40"/>
        <v>118</v>
      </c>
      <c r="P122" s="6">
        <f t="shared" si="41"/>
        <v>4.4430607065806198</v>
      </c>
      <c r="Q122" s="6">
        <f t="shared" si="42"/>
        <v>4.4430607065806198</v>
      </c>
      <c r="R122" s="5">
        <f t="shared" si="43"/>
        <v>1270.616004513909</v>
      </c>
      <c r="S122" s="5">
        <f t="shared" si="50"/>
        <v>665.08632487687498</v>
      </c>
      <c r="T122" s="20">
        <f>SUM(S122:$S$136)</f>
        <v>919.13510462776628</v>
      </c>
      <c r="U122" s="6">
        <f t="shared" si="51"/>
        <v>1.3819786548729933</v>
      </c>
    </row>
    <row r="123" spans="1:21" x14ac:dyDescent="0.2">
      <c r="A123" s="21">
        <v>109</v>
      </c>
      <c r="B123" s="22">
        <f>Absterbeordnung!B117</f>
        <v>2.0478696585824983</v>
      </c>
      <c r="C123" s="15">
        <f t="shared" si="44"/>
        <v>0.11549981216674166</v>
      </c>
      <c r="D123" s="14">
        <f t="shared" si="45"/>
        <v>0.23652856090824792</v>
      </c>
      <c r="E123" s="14">
        <f>SUM(D123:$D$127)</f>
        <v>0.33891896483732042</v>
      </c>
      <c r="F123" s="16">
        <f t="shared" si="46"/>
        <v>1.4328881194554381</v>
      </c>
      <c r="G123" s="5"/>
      <c r="H123" s="14">
        <f t="shared" si="39"/>
        <v>2.0478696585824983</v>
      </c>
      <c r="I123" s="15">
        <f t="shared" si="47"/>
        <v>0.11549981216674166</v>
      </c>
      <c r="J123" s="14">
        <f t="shared" si="48"/>
        <v>0.23652856090824792</v>
      </c>
      <c r="K123" s="14">
        <f>SUM($J123:J$127)</f>
        <v>0.33891896483732042</v>
      </c>
      <c r="L123" s="16">
        <f t="shared" si="49"/>
        <v>1.4328881194554381</v>
      </c>
      <c r="M123" s="16"/>
      <c r="N123" s="6">
        <v>109</v>
      </c>
      <c r="O123" s="6">
        <f t="shared" si="40"/>
        <v>119</v>
      </c>
      <c r="P123" s="6">
        <f t="shared" si="41"/>
        <v>2.0478696585824983</v>
      </c>
      <c r="Q123" s="6">
        <f t="shared" si="42"/>
        <v>2.0478696585824983</v>
      </c>
      <c r="R123" s="5">
        <f t="shared" si="43"/>
        <v>840.59220751496275</v>
      </c>
      <c r="S123" s="5">
        <f t="shared" si="50"/>
        <v>198.82406515420143</v>
      </c>
      <c r="T123" s="20">
        <f>SUM(S123:$S$136)</f>
        <v>254.0487797508913</v>
      </c>
      <c r="U123" s="6">
        <f t="shared" si="51"/>
        <v>1.2777566918464291</v>
      </c>
    </row>
    <row r="124" spans="1:21" x14ac:dyDescent="0.2">
      <c r="A124" s="21">
        <v>110</v>
      </c>
      <c r="B124" s="22">
        <f>Absterbeordnung!B118</f>
        <v>0.90422841430150025</v>
      </c>
      <c r="C124" s="15">
        <f t="shared" si="44"/>
        <v>0.11323510996739378</v>
      </c>
      <c r="D124" s="14">
        <f t="shared" si="45"/>
        <v>0.10239040392907248</v>
      </c>
      <c r="E124" s="14">
        <f>SUM(D124:$D$127)</f>
        <v>0.10239040392907248</v>
      </c>
      <c r="F124" s="16">
        <f t="shared" si="46"/>
        <v>1</v>
      </c>
      <c r="G124" s="5"/>
      <c r="H124" s="14">
        <f t="shared" si="39"/>
        <v>0.90422841430150025</v>
      </c>
      <c r="I124" s="15">
        <f t="shared" si="47"/>
        <v>0.11323510996739378</v>
      </c>
      <c r="J124" s="14">
        <f t="shared" si="48"/>
        <v>0.10239040392907248</v>
      </c>
      <c r="K124" s="14">
        <f>SUM($J124:J$127)</f>
        <v>0.10239040392907248</v>
      </c>
      <c r="L124" s="16">
        <f t="shared" si="49"/>
        <v>1</v>
      </c>
      <c r="M124" s="16"/>
      <c r="N124" s="6">
        <v>110</v>
      </c>
      <c r="O124" s="6">
        <f t="shared" si="40"/>
        <v>120</v>
      </c>
      <c r="P124" s="6">
        <f t="shared" si="41"/>
        <v>0.90422841430150025</v>
      </c>
      <c r="Q124" s="6">
        <f t="shared" si="42"/>
        <v>0.90422841430150025</v>
      </c>
      <c r="R124" s="5">
        <f t="shared" si="43"/>
        <v>539.35439726309642</v>
      </c>
      <c r="S124" s="5">
        <f t="shared" si="50"/>
        <v>55.224714596689864</v>
      </c>
      <c r="T124" s="20">
        <f>SUM(S124:$S$136)</f>
        <v>55.224714596689864</v>
      </c>
      <c r="U124" s="6">
        <f t="shared" si="51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121</v>
      </c>
      <c r="P125" s="6">
        <f t="shared" si="41"/>
        <v>0</v>
      </c>
      <c r="Q125" s="6">
        <f t="shared" si="42"/>
        <v>0</v>
      </c>
      <c r="R125" s="5">
        <f t="shared" si="43"/>
        <v>335.2314137590231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122</v>
      </c>
      <c r="P126" s="6">
        <f t="shared" si="41"/>
        <v>0</v>
      </c>
      <c r="Q126" s="6">
        <f t="shared" si="42"/>
        <v>0</v>
      </c>
      <c r="R126" s="5">
        <f t="shared" si="43"/>
        <v>201.58611208996879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123</v>
      </c>
      <c r="P127" s="6">
        <f t="shared" si="41"/>
        <v>0</v>
      </c>
      <c r="Q127" s="6">
        <f t="shared" si="42"/>
        <v>0</v>
      </c>
      <c r="R127" s="5">
        <f t="shared" si="43"/>
        <v>117.13474042900242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65.687666665460114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35.507390065702396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18.477970175296353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9.24600581403128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4.4430607065806198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2.0478696585824983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0.90422841430150025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69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19</v>
      </c>
    </row>
    <row r="4" spans="1:21" x14ac:dyDescent="0.2">
      <c r="M4" s="7"/>
    </row>
    <row r="5" spans="1:21" x14ac:dyDescent="0.2">
      <c r="A5" s="2" t="s">
        <v>3</v>
      </c>
      <c r="B5" s="2">
        <f>Frau!D8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0" t="s">
        <v>0</v>
      </c>
      <c r="C11" s="270"/>
      <c r="D11" s="270"/>
      <c r="E11" s="270"/>
      <c r="F11" s="270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99635.623576935905</v>
      </c>
      <c r="C15" s="18">
        <f t="shared" ref="C15:C46" si="4">1/(((1+($B$5/100))^A15))</f>
        <v>0.98039215686274506</v>
      </c>
      <c r="D15" s="17">
        <f t="shared" ref="D15:D46" si="5">B15*C15</f>
        <v>97681.983898956765</v>
      </c>
      <c r="E15" s="17">
        <f>SUM(D15:$D$136)</f>
        <v>3955628.3353042272</v>
      </c>
      <c r="F15" s="19">
        <f t="shared" ref="F15:F46" si="6">E15/D15</f>
        <v>40.494963118234466</v>
      </c>
      <c r="G15" s="5"/>
      <c r="H15" s="17">
        <f>Absterbeordnung!C9</f>
        <v>99635.623576935905</v>
      </c>
      <c r="I15" s="18">
        <f t="shared" ref="I15:I46" si="7">1/(((1+($B$5/100))^A15))</f>
        <v>0.98039215686274506</v>
      </c>
      <c r="J15" s="17">
        <f t="shared" ref="J15:J46" si="8">H15*I15</f>
        <v>97681.983898956765</v>
      </c>
      <c r="K15" s="17">
        <f>SUM($J15:J$136)</f>
        <v>3955628.3353042272</v>
      </c>
      <c r="L15" s="19">
        <f t="shared" ref="L15:L46" si="9">K15/J15</f>
        <v>40.494963118234466</v>
      </c>
      <c r="N15" s="6">
        <v>1</v>
      </c>
      <c r="O15" s="6">
        <f t="shared" si="0"/>
        <v>20</v>
      </c>
      <c r="P15" s="20">
        <f t="shared" si="1"/>
        <v>99635.623576935905</v>
      </c>
      <c r="Q15" s="20">
        <f t="shared" si="2"/>
        <v>99635.623576935905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99602.407684869031</v>
      </c>
      <c r="C16" s="18">
        <f t="shared" si="4"/>
        <v>0.96116878123798544</v>
      </c>
      <c r="D16" s="17">
        <f t="shared" si="5"/>
        <v>95734.72480283452</v>
      </c>
      <c r="E16" s="17">
        <f>SUM(D16:$D$136)</f>
        <v>3857946.3514052704</v>
      </c>
      <c r="F16" s="19">
        <f t="shared" si="6"/>
        <v>40.29829677111104</v>
      </c>
      <c r="G16" s="5"/>
      <c r="H16" s="17">
        <f>Absterbeordnung!C10</f>
        <v>99602.407684869031</v>
      </c>
      <c r="I16" s="18">
        <f t="shared" si="7"/>
        <v>0.96116878123798544</v>
      </c>
      <c r="J16" s="17">
        <f t="shared" si="8"/>
        <v>95734.72480283452</v>
      </c>
      <c r="K16" s="17">
        <f>SUM($J16:J$136)</f>
        <v>3857946.3514052704</v>
      </c>
      <c r="L16" s="19">
        <f t="shared" si="9"/>
        <v>40.29829677111104</v>
      </c>
      <c r="N16" s="6">
        <v>2</v>
      </c>
      <c r="O16" s="6">
        <f t="shared" si="0"/>
        <v>21</v>
      </c>
      <c r="P16" s="20">
        <f t="shared" si="1"/>
        <v>99602.407684869031</v>
      </c>
      <c r="Q16" s="20">
        <f t="shared" si="2"/>
        <v>99602.407684869031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99582.39414035005</v>
      </c>
      <c r="C17" s="18">
        <f t="shared" si="4"/>
        <v>0.94232233454704462</v>
      </c>
      <c r="D17" s="17">
        <f t="shared" si="5"/>
        <v>93838.71412611859</v>
      </c>
      <c r="E17" s="17">
        <f>SUM(D17:$D$136)</f>
        <v>3762211.6266024355</v>
      </c>
      <c r="F17" s="19">
        <f t="shared" si="6"/>
        <v>40.092318630304852</v>
      </c>
      <c r="G17" s="5"/>
      <c r="H17" s="17">
        <f>Absterbeordnung!C11</f>
        <v>99582.39414035005</v>
      </c>
      <c r="I17" s="18">
        <f t="shared" si="7"/>
        <v>0.94232233454704462</v>
      </c>
      <c r="J17" s="17">
        <f t="shared" si="8"/>
        <v>93838.71412611859</v>
      </c>
      <c r="K17" s="17">
        <f>SUM($J17:J$136)</f>
        <v>3762211.6266024355</v>
      </c>
      <c r="L17" s="19">
        <f t="shared" si="9"/>
        <v>40.092318630304852</v>
      </c>
      <c r="N17" s="6">
        <v>3</v>
      </c>
      <c r="O17" s="6">
        <f t="shared" si="0"/>
        <v>22</v>
      </c>
      <c r="P17" s="20">
        <f t="shared" si="1"/>
        <v>99582.39414035005</v>
      </c>
      <c r="Q17" s="20">
        <f t="shared" si="2"/>
        <v>99582.39414035005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99567.889411785873</v>
      </c>
      <c r="C18" s="18">
        <f t="shared" si="4"/>
        <v>0.9238454260265142</v>
      </c>
      <c r="D18" s="17">
        <f t="shared" si="5"/>
        <v>91985.339212192179</v>
      </c>
      <c r="E18" s="17">
        <f>SUM(D18:$D$136)</f>
        <v>3668372.912476317</v>
      </c>
      <c r="F18" s="19">
        <f t="shared" si="6"/>
        <v>39.87997374249062</v>
      </c>
      <c r="G18" s="5"/>
      <c r="H18" s="17">
        <f>Absterbeordnung!C12</f>
        <v>99567.889411785873</v>
      </c>
      <c r="I18" s="18">
        <f t="shared" si="7"/>
        <v>0.9238454260265142</v>
      </c>
      <c r="J18" s="17">
        <f t="shared" si="8"/>
        <v>91985.339212192179</v>
      </c>
      <c r="K18" s="17">
        <f>SUM($J18:J$136)</f>
        <v>3668372.912476317</v>
      </c>
      <c r="L18" s="19">
        <f t="shared" si="9"/>
        <v>39.87997374249062</v>
      </c>
      <c r="N18" s="6">
        <v>4</v>
      </c>
      <c r="O18" s="6">
        <f t="shared" si="0"/>
        <v>23</v>
      </c>
      <c r="P18" s="20">
        <f t="shared" si="1"/>
        <v>99567.889411785873</v>
      </c>
      <c r="Q18" s="20">
        <f t="shared" si="2"/>
        <v>99567.889411785873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99556.800732729171</v>
      </c>
      <c r="C19" s="18">
        <f t="shared" si="4"/>
        <v>0.90573080982991594</v>
      </c>
      <c r="D19" s="17">
        <f t="shared" si="5"/>
        <v>90171.661751730368</v>
      </c>
      <c r="E19" s="17">
        <f>SUM(D19:$D$136)</f>
        <v>3576387.5732641248</v>
      </c>
      <c r="F19" s="19">
        <f t="shared" si="6"/>
        <v>39.661990294811162</v>
      </c>
      <c r="G19" s="5"/>
      <c r="H19" s="17">
        <f>Absterbeordnung!C13</f>
        <v>99556.800732729171</v>
      </c>
      <c r="I19" s="18">
        <f t="shared" si="7"/>
        <v>0.90573080982991594</v>
      </c>
      <c r="J19" s="17">
        <f t="shared" si="8"/>
        <v>90171.661751730368</v>
      </c>
      <c r="K19" s="17">
        <f>SUM($J19:J$136)</f>
        <v>3576387.5732641248</v>
      </c>
      <c r="L19" s="19">
        <f t="shared" si="9"/>
        <v>39.661990294811162</v>
      </c>
      <c r="N19" s="6">
        <v>5</v>
      </c>
      <c r="O19" s="6">
        <f t="shared" si="0"/>
        <v>24</v>
      </c>
      <c r="P19" s="20">
        <f t="shared" si="1"/>
        <v>99556.800732729171</v>
      </c>
      <c r="Q19" s="20">
        <f t="shared" si="2"/>
        <v>99556.800732729171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99544.642387299595</v>
      </c>
      <c r="C20" s="18">
        <f t="shared" si="4"/>
        <v>0.88797138218619198</v>
      </c>
      <c r="D20" s="17">
        <f t="shared" si="5"/>
        <v>88392.793689880607</v>
      </c>
      <c r="E20" s="17">
        <f>SUM(D20:$D$136)</f>
        <v>3486215.9115123949</v>
      </c>
      <c r="F20" s="19">
        <f t="shared" si="6"/>
        <v>39.440046704978215</v>
      </c>
      <c r="G20" s="5"/>
      <c r="H20" s="17">
        <f>Absterbeordnung!C14</f>
        <v>99544.642387299595</v>
      </c>
      <c r="I20" s="18">
        <f t="shared" si="7"/>
        <v>0.88797138218619198</v>
      </c>
      <c r="J20" s="17">
        <f t="shared" si="8"/>
        <v>88392.793689880607</v>
      </c>
      <c r="K20" s="17">
        <f>SUM($J20:J$136)</f>
        <v>3486215.9115123949</v>
      </c>
      <c r="L20" s="19">
        <f t="shared" si="9"/>
        <v>39.440046704978215</v>
      </c>
      <c r="N20" s="6">
        <v>6</v>
      </c>
      <c r="O20" s="6">
        <f t="shared" si="0"/>
        <v>25</v>
      </c>
      <c r="P20" s="20">
        <f t="shared" si="1"/>
        <v>99544.642387299595</v>
      </c>
      <c r="Q20" s="20">
        <f t="shared" si="2"/>
        <v>99544.642387299595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99534.09212237403</v>
      </c>
      <c r="C21" s="18">
        <f t="shared" si="4"/>
        <v>0.87056017861391388</v>
      </c>
      <c r="D21" s="17">
        <f t="shared" si="5"/>
        <v>86650.417016227701</v>
      </c>
      <c r="E21" s="17">
        <f>SUM(D21:$D$136)</f>
        <v>3397823.1178225139</v>
      </c>
      <c r="F21" s="19">
        <f t="shared" si="6"/>
        <v>39.213003639511363</v>
      </c>
      <c r="G21" s="5"/>
      <c r="H21" s="17">
        <f>Absterbeordnung!C15</f>
        <v>99534.09212237403</v>
      </c>
      <c r="I21" s="18">
        <f t="shared" si="7"/>
        <v>0.87056017861391388</v>
      </c>
      <c r="J21" s="17">
        <f t="shared" si="8"/>
        <v>86650.417016227701</v>
      </c>
      <c r="K21" s="17">
        <f>SUM($J21:J$136)</f>
        <v>3397823.1178225139</v>
      </c>
      <c r="L21" s="19">
        <f t="shared" si="9"/>
        <v>39.213003639511363</v>
      </c>
      <c r="N21" s="6">
        <v>7</v>
      </c>
      <c r="O21" s="6">
        <f t="shared" si="0"/>
        <v>26</v>
      </c>
      <c r="P21" s="20">
        <f t="shared" si="1"/>
        <v>99534.09212237403</v>
      </c>
      <c r="Q21" s="20">
        <f t="shared" si="2"/>
        <v>99534.09212237403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99524.496858508428</v>
      </c>
      <c r="C22" s="18">
        <f t="shared" si="4"/>
        <v>0.85349037119011162</v>
      </c>
      <c r="D22" s="17">
        <f t="shared" si="5"/>
        <v>84943.199766277452</v>
      </c>
      <c r="E22" s="17">
        <f>SUM(D22:$D$136)</f>
        <v>3311172.7008062862</v>
      </c>
      <c r="F22" s="19">
        <f t="shared" si="6"/>
        <v>38.981021552249381</v>
      </c>
      <c r="G22" s="5"/>
      <c r="H22" s="17">
        <f>Absterbeordnung!C16</f>
        <v>99524.496858508428</v>
      </c>
      <c r="I22" s="18">
        <f t="shared" si="7"/>
        <v>0.85349037119011162</v>
      </c>
      <c r="J22" s="17">
        <f t="shared" si="8"/>
        <v>84943.199766277452</v>
      </c>
      <c r="K22" s="17">
        <f>SUM($J22:J$136)</f>
        <v>3311172.7008062862</v>
      </c>
      <c r="L22" s="19">
        <f t="shared" si="9"/>
        <v>38.981021552249381</v>
      </c>
      <c r="N22" s="6">
        <v>8</v>
      </c>
      <c r="O22" s="6">
        <f t="shared" si="0"/>
        <v>27</v>
      </c>
      <c r="P22" s="20">
        <f t="shared" si="1"/>
        <v>99524.496858508428</v>
      </c>
      <c r="Q22" s="20">
        <f t="shared" si="2"/>
        <v>99524.496858508428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99515.410094539038</v>
      </c>
      <c r="C23" s="18">
        <f t="shared" si="4"/>
        <v>0.83675526587265847</v>
      </c>
      <c r="D23" s="17">
        <f t="shared" si="5"/>
        <v>83270.043432082661</v>
      </c>
      <c r="E23" s="17">
        <f>SUM(D23:$D$136)</f>
        <v>3226229.5010400093</v>
      </c>
      <c r="F23" s="19">
        <f t="shared" si="6"/>
        <v>38.7441793959362</v>
      </c>
      <c r="G23" s="5"/>
      <c r="H23" s="17">
        <f>Absterbeordnung!C17</f>
        <v>99515.410094539038</v>
      </c>
      <c r="I23" s="18">
        <f t="shared" si="7"/>
        <v>0.83675526587265847</v>
      </c>
      <c r="J23" s="17">
        <f t="shared" si="8"/>
        <v>83270.043432082661</v>
      </c>
      <c r="K23" s="17">
        <f>SUM($J23:J$136)</f>
        <v>3226229.5010400093</v>
      </c>
      <c r="L23" s="19">
        <f t="shared" si="9"/>
        <v>38.7441793959362</v>
      </c>
      <c r="N23" s="6">
        <v>9</v>
      </c>
      <c r="O23" s="6">
        <f t="shared" si="0"/>
        <v>28</v>
      </c>
      <c r="P23" s="20">
        <f t="shared" si="1"/>
        <v>99515.410094539038</v>
      </c>
      <c r="Q23" s="20">
        <f t="shared" si="2"/>
        <v>99515.410094539038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99508.619747855744</v>
      </c>
      <c r="C24" s="18">
        <f t="shared" si="4"/>
        <v>0.82034829987515534</v>
      </c>
      <c r="D24" s="17">
        <f t="shared" si="5"/>
        <v>81631.727033076764</v>
      </c>
      <c r="E24" s="17">
        <f>SUM(D24:$D$136)</f>
        <v>3142959.4576079268</v>
      </c>
      <c r="F24" s="19">
        <f t="shared" si="6"/>
        <v>38.50169011289465</v>
      </c>
      <c r="G24" s="5"/>
      <c r="H24" s="17">
        <f>Absterbeordnung!C18</f>
        <v>99508.619747855744</v>
      </c>
      <c r="I24" s="18">
        <f t="shared" si="7"/>
        <v>0.82034829987515534</v>
      </c>
      <c r="J24" s="17">
        <f t="shared" si="8"/>
        <v>81631.727033076764</v>
      </c>
      <c r="K24" s="17">
        <f>SUM($J24:J$136)</f>
        <v>3142959.4576079268</v>
      </c>
      <c r="L24" s="19">
        <f t="shared" si="9"/>
        <v>38.50169011289465</v>
      </c>
      <c r="N24" s="6">
        <v>10</v>
      </c>
      <c r="O24" s="6">
        <f t="shared" si="0"/>
        <v>29</v>
      </c>
      <c r="P24" s="20">
        <f t="shared" si="1"/>
        <v>99508.619747855744</v>
      </c>
      <c r="Q24" s="20">
        <f t="shared" si="2"/>
        <v>99508.619747855744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99499.49383463632</v>
      </c>
      <c r="C25" s="18">
        <f t="shared" si="4"/>
        <v>0.80426303909328967</v>
      </c>
      <c r="D25" s="17">
        <f t="shared" si="5"/>
        <v>80023.765299688646</v>
      </c>
      <c r="E25" s="17">
        <f>SUM(D25:$D$136)</f>
        <v>3061327.7305748495</v>
      </c>
      <c r="F25" s="19">
        <f t="shared" si="6"/>
        <v>38.255232293934064</v>
      </c>
      <c r="G25" s="5"/>
      <c r="H25" s="17">
        <f>Absterbeordnung!C19</f>
        <v>99499.49383463632</v>
      </c>
      <c r="I25" s="18">
        <f t="shared" si="7"/>
        <v>0.80426303909328967</v>
      </c>
      <c r="J25" s="17">
        <f t="shared" si="8"/>
        <v>80023.765299688646</v>
      </c>
      <c r="K25" s="17">
        <f>SUM($J25:J$136)</f>
        <v>3061327.7305748495</v>
      </c>
      <c r="L25" s="19">
        <f t="shared" si="9"/>
        <v>38.255232293934064</v>
      </c>
      <c r="N25" s="6">
        <v>11</v>
      </c>
      <c r="O25" s="6">
        <f t="shared" si="0"/>
        <v>30</v>
      </c>
      <c r="P25" s="20">
        <f t="shared" si="1"/>
        <v>99499.49383463632</v>
      </c>
      <c r="Q25" s="20">
        <f t="shared" si="2"/>
        <v>99499.49383463632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99489.256220583091</v>
      </c>
      <c r="C26" s="18">
        <f t="shared" si="4"/>
        <v>0.78849317558165644</v>
      </c>
      <c r="D26" s="17">
        <f t="shared" si="5"/>
        <v>78446.599573624626</v>
      </c>
      <c r="E26" s="17">
        <f>SUM(D26:$D$136)</f>
        <v>2981303.9652751614</v>
      </c>
      <c r="F26" s="19">
        <f t="shared" si="6"/>
        <v>38.004247239258767</v>
      </c>
      <c r="G26" s="5"/>
      <c r="H26" s="17">
        <f>Absterbeordnung!C20</f>
        <v>99489.256220583091</v>
      </c>
      <c r="I26" s="18">
        <f t="shared" si="7"/>
        <v>0.78849317558165644</v>
      </c>
      <c r="J26" s="17">
        <f t="shared" si="8"/>
        <v>78446.599573624626</v>
      </c>
      <c r="K26" s="17">
        <f>SUM($J26:J$136)</f>
        <v>2981303.9652751614</v>
      </c>
      <c r="L26" s="19">
        <f t="shared" si="9"/>
        <v>38.004247239258767</v>
      </c>
      <c r="N26" s="6">
        <v>12</v>
      </c>
      <c r="O26" s="6">
        <f t="shared" si="0"/>
        <v>31</v>
      </c>
      <c r="P26" s="20">
        <f t="shared" si="1"/>
        <v>99489.256220583091</v>
      </c>
      <c r="Q26" s="20">
        <f t="shared" si="2"/>
        <v>99489.256220583091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99481.428227156124</v>
      </c>
      <c r="C27" s="18">
        <f t="shared" si="4"/>
        <v>0.77303252508005538</v>
      </c>
      <c r="D27" s="17">
        <f t="shared" si="5"/>
        <v>76902.379661008788</v>
      </c>
      <c r="E27" s="17">
        <f>SUM(D27:$D$136)</f>
        <v>2902857.3657015366</v>
      </c>
      <c r="F27" s="19">
        <f t="shared" si="6"/>
        <v>37.747302209600541</v>
      </c>
      <c r="G27" s="5"/>
      <c r="H27" s="17">
        <f>Absterbeordnung!C21</f>
        <v>99481.428227156124</v>
      </c>
      <c r="I27" s="18">
        <f t="shared" si="7"/>
        <v>0.77303252508005538</v>
      </c>
      <c r="J27" s="17">
        <f t="shared" si="8"/>
        <v>76902.379661008788</v>
      </c>
      <c r="K27" s="17">
        <f>SUM($J27:J$136)</f>
        <v>2902857.3657015366</v>
      </c>
      <c r="L27" s="19">
        <f t="shared" si="9"/>
        <v>37.747302209600541</v>
      </c>
      <c r="N27" s="6">
        <v>13</v>
      </c>
      <c r="O27" s="6">
        <f t="shared" si="0"/>
        <v>32</v>
      </c>
      <c r="P27" s="20">
        <f t="shared" si="1"/>
        <v>99481.428227156124</v>
      </c>
      <c r="Q27" s="20">
        <f t="shared" si="2"/>
        <v>99481.428227156124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99472.322191138053</v>
      </c>
      <c r="C28" s="18">
        <f t="shared" si="4"/>
        <v>0.75787502458828948</v>
      </c>
      <c r="D28" s="17">
        <f t="shared" si="5"/>
        <v>75387.58862646301</v>
      </c>
      <c r="E28" s="17">
        <f>SUM(D28:$D$136)</f>
        <v>2825954.9860405279</v>
      </c>
      <c r="F28" s="19">
        <f t="shared" si="6"/>
        <v>37.485679506779505</v>
      </c>
      <c r="G28" s="5"/>
      <c r="H28" s="17">
        <f>Absterbeordnung!C22</f>
        <v>99472.322191138053</v>
      </c>
      <c r="I28" s="18">
        <f t="shared" si="7"/>
        <v>0.75787502458828948</v>
      </c>
      <c r="J28" s="17">
        <f t="shared" si="8"/>
        <v>75387.58862646301</v>
      </c>
      <c r="K28" s="17">
        <f>SUM($J28:J$136)</f>
        <v>2825954.9860405279</v>
      </c>
      <c r="L28" s="19">
        <f t="shared" si="9"/>
        <v>37.485679506779505</v>
      </c>
      <c r="N28" s="6">
        <v>14</v>
      </c>
      <c r="O28" s="6">
        <f t="shared" si="0"/>
        <v>33</v>
      </c>
      <c r="P28" s="20">
        <f t="shared" si="1"/>
        <v>99472.322191138053</v>
      </c>
      <c r="Q28" s="20">
        <f t="shared" si="2"/>
        <v>99472.322191138053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99459.685798055332</v>
      </c>
      <c r="C29" s="18">
        <f t="shared" si="4"/>
        <v>0.74301472998851925</v>
      </c>
      <c r="D29" s="17">
        <f t="shared" si="5"/>
        <v>73900.011587985049</v>
      </c>
      <c r="E29" s="17">
        <f>SUM(D29:$D$136)</f>
        <v>2750567.397414064</v>
      </c>
      <c r="F29" s="19">
        <f t="shared" si="6"/>
        <v>37.220121327575839</v>
      </c>
      <c r="G29" s="5"/>
      <c r="H29" s="17">
        <f>Absterbeordnung!C23</f>
        <v>99459.685798055332</v>
      </c>
      <c r="I29" s="18">
        <f t="shared" si="7"/>
        <v>0.74301472998851925</v>
      </c>
      <c r="J29" s="17">
        <f t="shared" si="8"/>
        <v>73900.011587985049</v>
      </c>
      <c r="K29" s="17">
        <f>SUM($J29:J$136)</f>
        <v>2750567.397414064</v>
      </c>
      <c r="L29" s="19">
        <f t="shared" si="9"/>
        <v>37.220121327575839</v>
      </c>
      <c r="N29" s="6">
        <v>15</v>
      </c>
      <c r="O29" s="6">
        <f t="shared" si="0"/>
        <v>34</v>
      </c>
      <c r="P29" s="20">
        <f t="shared" si="1"/>
        <v>99459.685798055332</v>
      </c>
      <c r="Q29" s="20">
        <f t="shared" si="2"/>
        <v>99459.685798055332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99443.539086999619</v>
      </c>
      <c r="C30" s="18">
        <f t="shared" si="4"/>
        <v>0.72844581371423445</v>
      </c>
      <c r="D30" s="17">
        <f t="shared" si="5"/>
        <v>72439.229748852711</v>
      </c>
      <c r="E30" s="17">
        <f>SUM(D30:$D$136)</f>
        <v>2676667.3858260792</v>
      </c>
      <c r="F30" s="19">
        <f t="shared" si="6"/>
        <v>36.950522460082787</v>
      </c>
      <c r="G30" s="5"/>
      <c r="H30" s="17">
        <f>Absterbeordnung!C24</f>
        <v>99443.539086999619</v>
      </c>
      <c r="I30" s="18">
        <f t="shared" si="7"/>
        <v>0.72844581371423445</v>
      </c>
      <c r="J30" s="17">
        <f t="shared" si="8"/>
        <v>72439.229748852711</v>
      </c>
      <c r="K30" s="17">
        <f>SUM($J30:J$136)</f>
        <v>2676667.3858260792</v>
      </c>
      <c r="L30" s="19">
        <f t="shared" si="9"/>
        <v>36.950522460082787</v>
      </c>
      <c r="N30" s="6">
        <v>16</v>
      </c>
      <c r="O30" s="6">
        <f t="shared" si="0"/>
        <v>35</v>
      </c>
      <c r="P30" s="20">
        <f t="shared" si="1"/>
        <v>99443.539086999619</v>
      </c>
      <c r="Q30" s="20">
        <f t="shared" si="2"/>
        <v>99443.539086999619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99424.692965003094</v>
      </c>
      <c r="C31" s="18">
        <f t="shared" si="4"/>
        <v>0.7141625624649357</v>
      </c>
      <c r="D31" s="17">
        <f t="shared" si="5"/>
        <v>71005.393500176069</v>
      </c>
      <c r="E31" s="17">
        <f>SUM(D31:$D$136)</f>
        <v>2604228.1560772262</v>
      </c>
      <c r="F31" s="19">
        <f t="shared" si="6"/>
        <v>36.676483682479258</v>
      </c>
      <c r="G31" s="5"/>
      <c r="H31" s="17">
        <f>Absterbeordnung!C25</f>
        <v>99424.692965003094</v>
      </c>
      <c r="I31" s="18">
        <f t="shared" si="7"/>
        <v>0.7141625624649357</v>
      </c>
      <c r="J31" s="17">
        <f t="shared" si="8"/>
        <v>71005.393500176069</v>
      </c>
      <c r="K31" s="17">
        <f>SUM($J31:J$136)</f>
        <v>2604228.1560772262</v>
      </c>
      <c r="L31" s="19">
        <f t="shared" si="9"/>
        <v>36.676483682479258</v>
      </c>
      <c r="N31" s="6">
        <v>17</v>
      </c>
      <c r="O31" s="6">
        <f t="shared" si="0"/>
        <v>36</v>
      </c>
      <c r="P31" s="20">
        <f t="shared" si="1"/>
        <v>99424.692965003094</v>
      </c>
      <c r="Q31" s="20">
        <f t="shared" si="2"/>
        <v>99424.692965003094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99403.499550720982</v>
      </c>
      <c r="C32" s="18">
        <f t="shared" si="4"/>
        <v>0.7001593749656233</v>
      </c>
      <c r="D32" s="17">
        <f t="shared" si="5"/>
        <v>69598.292114828422</v>
      </c>
      <c r="E32" s="17">
        <f>SUM(D32:$D$136)</f>
        <v>2533222.7625770494</v>
      </c>
      <c r="F32" s="19">
        <f t="shared" si="6"/>
        <v>36.397771922298766</v>
      </c>
      <c r="G32" s="5"/>
      <c r="H32" s="17">
        <f>Absterbeordnung!C26</f>
        <v>99403.499550720982</v>
      </c>
      <c r="I32" s="18">
        <f t="shared" si="7"/>
        <v>0.7001593749656233</v>
      </c>
      <c r="J32" s="17">
        <f t="shared" si="8"/>
        <v>69598.292114828422</v>
      </c>
      <c r="K32" s="17">
        <f>SUM($J32:J$136)</f>
        <v>2533222.7625770494</v>
      </c>
      <c r="L32" s="19">
        <f t="shared" si="9"/>
        <v>36.397771922298766</v>
      </c>
      <c r="N32" s="6">
        <v>18</v>
      </c>
      <c r="O32" s="6">
        <f t="shared" si="0"/>
        <v>37</v>
      </c>
      <c r="P32" s="20">
        <f t="shared" si="1"/>
        <v>99403.499550720982</v>
      </c>
      <c r="Q32" s="20">
        <f t="shared" si="2"/>
        <v>99403.499550720982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99377.063961867665</v>
      </c>
      <c r="C33" s="18">
        <f t="shared" si="4"/>
        <v>0.68643075977021895</v>
      </c>
      <c r="D33" s="17">
        <f t="shared" si="5"/>
        <v>68215.47351907847</v>
      </c>
      <c r="E33" s="17">
        <f>SUM(D33:$D$136)</f>
        <v>2463624.4704622207</v>
      </c>
      <c r="F33" s="19">
        <f t="shared" si="6"/>
        <v>36.115331952847846</v>
      </c>
      <c r="G33" s="5"/>
      <c r="H33" s="17">
        <f>Absterbeordnung!C27</f>
        <v>99377.063961867665</v>
      </c>
      <c r="I33" s="18">
        <f t="shared" si="7"/>
        <v>0.68643075977021895</v>
      </c>
      <c r="J33" s="17">
        <f t="shared" si="8"/>
        <v>68215.47351907847</v>
      </c>
      <c r="K33" s="17">
        <f>SUM($J33:J$136)</f>
        <v>2463624.4704622207</v>
      </c>
      <c r="L33" s="19">
        <f t="shared" si="9"/>
        <v>36.115331952847846</v>
      </c>
      <c r="N33" s="6">
        <v>19</v>
      </c>
      <c r="O33" s="6">
        <f t="shared" si="0"/>
        <v>38</v>
      </c>
      <c r="P33" s="20">
        <f t="shared" si="1"/>
        <v>99377.063961867665</v>
      </c>
      <c r="Q33" s="20">
        <f t="shared" si="2"/>
        <v>99377.063961867665</v>
      </c>
      <c r="R33" s="5">
        <f t="shared" si="3"/>
        <v>100000</v>
      </c>
      <c r="S33" s="5">
        <f t="shared" si="10"/>
        <v>6821547351.9078465</v>
      </c>
      <c r="T33" s="20">
        <f>SUM(S33:$S$127)</f>
        <v>242552456654.40616</v>
      </c>
      <c r="U33" s="6">
        <f t="shared" si="11"/>
        <v>35.556809055436553</v>
      </c>
    </row>
    <row r="34" spans="1:21" x14ac:dyDescent="0.2">
      <c r="A34" s="21">
        <v>20</v>
      </c>
      <c r="B34" s="17">
        <f>Absterbeordnung!C28</f>
        <v>99351.48509136794</v>
      </c>
      <c r="C34" s="18">
        <f t="shared" si="4"/>
        <v>0.67297133310805779</v>
      </c>
      <c r="D34" s="17">
        <f t="shared" si="5"/>
        <v>66860.701368203212</v>
      </c>
      <c r="E34" s="17">
        <f>SUM(D34:$D$136)</f>
        <v>2395408.9969431427</v>
      </c>
      <c r="F34" s="19">
        <f t="shared" si="6"/>
        <v>35.826860142426234</v>
      </c>
      <c r="G34" s="5"/>
      <c r="H34" s="17">
        <f>Absterbeordnung!C28</f>
        <v>99351.48509136794</v>
      </c>
      <c r="I34" s="18">
        <f t="shared" si="7"/>
        <v>0.67297133310805779</v>
      </c>
      <c r="J34" s="17">
        <f t="shared" si="8"/>
        <v>66860.701368203212</v>
      </c>
      <c r="K34" s="17">
        <f>SUM($J34:J$136)</f>
        <v>2395408.9969431427</v>
      </c>
      <c r="L34" s="19">
        <f t="shared" si="9"/>
        <v>35.826860142426234</v>
      </c>
      <c r="N34" s="6">
        <v>20</v>
      </c>
      <c r="O34" s="6">
        <f t="shared" si="0"/>
        <v>39</v>
      </c>
      <c r="P34" s="20">
        <f t="shared" si="1"/>
        <v>99351.48509136794</v>
      </c>
      <c r="Q34" s="20">
        <f t="shared" si="2"/>
        <v>99351.48509136794</v>
      </c>
      <c r="R34" s="5">
        <f t="shared" si="3"/>
        <v>99635.623576935905</v>
      </c>
      <c r="S34" s="5">
        <f t="shared" si="10"/>
        <v>6661707673.6122189</v>
      </c>
      <c r="T34" s="20">
        <f>SUM(S34:$S$127)</f>
        <v>235730909302.49832</v>
      </c>
      <c r="U34" s="6">
        <f t="shared" si="11"/>
        <v>35.385958203518179</v>
      </c>
    </row>
    <row r="35" spans="1:21" x14ac:dyDescent="0.2">
      <c r="A35" s="21">
        <v>21</v>
      </c>
      <c r="B35" s="17">
        <f>Absterbeordnung!C29</f>
        <v>99322.65243400741</v>
      </c>
      <c r="C35" s="18">
        <f t="shared" si="4"/>
        <v>0.65977581677260566</v>
      </c>
      <c r="D35" s="17">
        <f t="shared" si="5"/>
        <v>65530.684133668867</v>
      </c>
      <c r="E35" s="17">
        <f>SUM(D35:$D$136)</f>
        <v>2328548.2955749398</v>
      </c>
      <c r="F35" s="19">
        <f t="shared" si="6"/>
        <v>35.533709534073978</v>
      </c>
      <c r="G35" s="5"/>
      <c r="H35" s="17">
        <f>Absterbeordnung!C29</f>
        <v>99322.65243400741</v>
      </c>
      <c r="I35" s="18">
        <f t="shared" si="7"/>
        <v>0.65977581677260566</v>
      </c>
      <c r="J35" s="17">
        <f t="shared" si="8"/>
        <v>65530.684133668867</v>
      </c>
      <c r="K35" s="17">
        <f>SUM($J35:J$136)</f>
        <v>2328548.2955749398</v>
      </c>
      <c r="L35" s="19">
        <f t="shared" si="9"/>
        <v>35.533709534073978</v>
      </c>
      <c r="N35" s="6">
        <v>21</v>
      </c>
      <c r="O35" s="6">
        <f t="shared" si="0"/>
        <v>40</v>
      </c>
      <c r="P35" s="20">
        <f t="shared" si="1"/>
        <v>99322.65243400741</v>
      </c>
      <c r="Q35" s="20">
        <f t="shared" si="2"/>
        <v>99322.65243400741</v>
      </c>
      <c r="R35" s="5">
        <f t="shared" si="3"/>
        <v>99602.407684869031</v>
      </c>
      <c r="S35" s="5">
        <f t="shared" si="10"/>
        <v>6527013916.9500656</v>
      </c>
      <c r="T35" s="20">
        <f>SUM(S35:$S$127)</f>
        <v>229069201628.88614</v>
      </c>
      <c r="U35" s="6">
        <f t="shared" si="11"/>
        <v>35.095558940668738</v>
      </c>
    </row>
    <row r="36" spans="1:21" x14ac:dyDescent="0.2">
      <c r="A36" s="21">
        <v>22</v>
      </c>
      <c r="B36" s="17">
        <f>Absterbeordnung!C30</f>
        <v>99299.652012051491</v>
      </c>
      <c r="C36" s="18">
        <f t="shared" si="4"/>
        <v>0.64683903605157411</v>
      </c>
      <c r="D36" s="17">
        <f t="shared" si="5"/>
        <v>64230.891187732137</v>
      </c>
      <c r="E36" s="17">
        <f>SUM(D36:$D$136)</f>
        <v>2263017.6114412709</v>
      </c>
      <c r="F36" s="19">
        <f t="shared" si="6"/>
        <v>35.232542622318448</v>
      </c>
      <c r="G36" s="5"/>
      <c r="H36" s="17">
        <f>Absterbeordnung!C30</f>
        <v>99299.652012051491</v>
      </c>
      <c r="I36" s="18">
        <f t="shared" si="7"/>
        <v>0.64683903605157411</v>
      </c>
      <c r="J36" s="17">
        <f t="shared" si="8"/>
        <v>64230.891187732137</v>
      </c>
      <c r="K36" s="17">
        <f>SUM($J36:J$136)</f>
        <v>2263017.6114412709</v>
      </c>
      <c r="L36" s="19">
        <f t="shared" si="9"/>
        <v>35.232542622318448</v>
      </c>
      <c r="N36" s="6">
        <v>22</v>
      </c>
      <c r="O36" s="6">
        <f t="shared" si="0"/>
        <v>41</v>
      </c>
      <c r="P36" s="20">
        <f t="shared" si="1"/>
        <v>99299.652012051491</v>
      </c>
      <c r="Q36" s="20">
        <f t="shared" si="2"/>
        <v>99299.652012051491</v>
      </c>
      <c r="R36" s="5">
        <f t="shared" si="3"/>
        <v>99582.39414035005</v>
      </c>
      <c r="S36" s="5">
        <f t="shared" si="10"/>
        <v>6396265922.2426786</v>
      </c>
      <c r="T36" s="20">
        <f>SUM(S36:$S$127)</f>
        <v>222542187711.93607</v>
      </c>
      <c r="U36" s="6">
        <f t="shared" si="11"/>
        <v>34.792516511556734</v>
      </c>
    </row>
    <row r="37" spans="1:21" x14ac:dyDescent="0.2">
      <c r="A37" s="21">
        <v>23</v>
      </c>
      <c r="B37" s="17">
        <f>Absterbeordnung!C31</f>
        <v>99274.781659551707</v>
      </c>
      <c r="C37" s="18">
        <f t="shared" si="4"/>
        <v>0.63415591769762181</v>
      </c>
      <c r="D37" s="17">
        <f t="shared" si="5"/>
        <v>62955.690267544051</v>
      </c>
      <c r="E37" s="17">
        <f>SUM(D37:$D$136)</f>
        <v>2198786.7202535388</v>
      </c>
      <c r="F37" s="19">
        <f t="shared" si="6"/>
        <v>34.925940942102471</v>
      </c>
      <c r="G37" s="5"/>
      <c r="H37" s="17">
        <f>Absterbeordnung!C31</f>
        <v>99274.781659551707</v>
      </c>
      <c r="I37" s="18">
        <f t="shared" si="7"/>
        <v>0.63415591769762181</v>
      </c>
      <c r="J37" s="17">
        <f t="shared" si="8"/>
        <v>62955.690267544051</v>
      </c>
      <c r="K37" s="17">
        <f>SUM($J37:J$136)</f>
        <v>2198786.7202535388</v>
      </c>
      <c r="L37" s="19">
        <f t="shared" si="9"/>
        <v>34.925940942102471</v>
      </c>
      <c r="N37" s="6">
        <v>23</v>
      </c>
      <c r="O37" s="6">
        <f t="shared" si="0"/>
        <v>42</v>
      </c>
      <c r="P37" s="20">
        <f t="shared" si="1"/>
        <v>99274.781659551707</v>
      </c>
      <c r="Q37" s="20">
        <f t="shared" si="2"/>
        <v>99274.781659551707</v>
      </c>
      <c r="R37" s="5">
        <f t="shared" si="3"/>
        <v>99567.889411785873</v>
      </c>
      <c r="S37" s="5">
        <f t="shared" si="10"/>
        <v>6268365206.4014702</v>
      </c>
      <c r="T37" s="20">
        <f>SUM(S37:$S$127)</f>
        <v>216145921789.69333</v>
      </c>
      <c r="U37" s="6">
        <f t="shared" si="11"/>
        <v>34.482024367207842</v>
      </c>
    </row>
    <row r="38" spans="1:21" x14ac:dyDescent="0.2">
      <c r="A38" s="21">
        <v>24</v>
      </c>
      <c r="B38" s="17">
        <f>Absterbeordnung!C32</f>
        <v>99249.710794141851</v>
      </c>
      <c r="C38" s="18">
        <f t="shared" si="4"/>
        <v>0.62172148793884485</v>
      </c>
      <c r="D38" s="17">
        <f t="shared" si="5"/>
        <v>61705.677872433902</v>
      </c>
      <c r="E38" s="17">
        <f>SUM(D38:$D$136)</f>
        <v>2135831.0299859941</v>
      </c>
      <c r="F38" s="19">
        <f t="shared" si="6"/>
        <v>34.613200982921946</v>
      </c>
      <c r="G38" s="5"/>
      <c r="H38" s="17">
        <f>Absterbeordnung!C32</f>
        <v>99249.710794141851</v>
      </c>
      <c r="I38" s="18">
        <f t="shared" si="7"/>
        <v>0.62172148793884485</v>
      </c>
      <c r="J38" s="17">
        <f t="shared" si="8"/>
        <v>61705.677872433902</v>
      </c>
      <c r="K38" s="17">
        <f>SUM($J38:J$136)</f>
        <v>2135831.0299859941</v>
      </c>
      <c r="L38" s="19">
        <f t="shared" si="9"/>
        <v>34.613200982921946</v>
      </c>
      <c r="N38" s="6">
        <v>24</v>
      </c>
      <c r="O38" s="6">
        <f t="shared" si="0"/>
        <v>43</v>
      </c>
      <c r="P38" s="20">
        <f t="shared" si="1"/>
        <v>99249.710794141851</v>
      </c>
      <c r="Q38" s="20">
        <f t="shared" si="2"/>
        <v>99249.710794141851</v>
      </c>
      <c r="R38" s="5">
        <f t="shared" si="3"/>
        <v>99556.800732729171</v>
      </c>
      <c r="S38" s="5">
        <f t="shared" si="10"/>
        <v>6143219876.0238771</v>
      </c>
      <c r="T38" s="20">
        <f>SUM(S38:$S$127)</f>
        <v>209877556583.2919</v>
      </c>
      <c r="U38" s="6">
        <f t="shared" si="11"/>
        <v>34.164096486667276</v>
      </c>
    </row>
    <row r="39" spans="1:21" x14ac:dyDescent="0.2">
      <c r="A39" s="21">
        <v>25</v>
      </c>
      <c r="B39" s="17">
        <f>Absterbeordnung!C33</f>
        <v>99224.824106955144</v>
      </c>
      <c r="C39" s="18">
        <f t="shared" si="4"/>
        <v>0.60953087052827937</v>
      </c>
      <c r="D39" s="17">
        <f t="shared" si="5"/>
        <v>60480.593415927768</v>
      </c>
      <c r="E39" s="17">
        <f>SUM(D39:$D$136)</f>
        <v>2074125.3521135601</v>
      </c>
      <c r="F39" s="19">
        <f t="shared" si="6"/>
        <v>34.29406417773891</v>
      </c>
      <c r="G39" s="5"/>
      <c r="H39" s="17">
        <f>Absterbeordnung!C33</f>
        <v>99224.824106955144</v>
      </c>
      <c r="I39" s="18">
        <f t="shared" si="7"/>
        <v>0.60953087052827937</v>
      </c>
      <c r="J39" s="17">
        <f t="shared" si="8"/>
        <v>60480.593415927768</v>
      </c>
      <c r="K39" s="17">
        <f>SUM($J39:J$136)</f>
        <v>2074125.3521135601</v>
      </c>
      <c r="L39" s="19">
        <f t="shared" si="9"/>
        <v>34.29406417773891</v>
      </c>
      <c r="N39" s="6">
        <v>25</v>
      </c>
      <c r="O39" s="6">
        <f t="shared" si="0"/>
        <v>44</v>
      </c>
      <c r="P39" s="20">
        <f t="shared" si="1"/>
        <v>99224.824106955144</v>
      </c>
      <c r="Q39" s="20">
        <f t="shared" si="2"/>
        <v>99224.824106955144</v>
      </c>
      <c r="R39" s="5">
        <f t="shared" si="3"/>
        <v>99544.642387299595</v>
      </c>
      <c r="S39" s="5">
        <f t="shared" si="10"/>
        <v>6020519042.9601965</v>
      </c>
      <c r="T39" s="20">
        <f>SUM(S39:$S$127)</f>
        <v>203734336707.26804</v>
      </c>
      <c r="U39" s="6">
        <f t="shared" si="11"/>
        <v>33.839995397987316</v>
      </c>
    </row>
    <row r="40" spans="1:21" x14ac:dyDescent="0.2">
      <c r="A40" s="21">
        <v>26</v>
      </c>
      <c r="B40" s="17">
        <f>Absterbeordnung!C34</f>
        <v>99201.261372274559</v>
      </c>
      <c r="C40" s="18">
        <f t="shared" si="4"/>
        <v>0.59757928483164635</v>
      </c>
      <c r="D40" s="17">
        <f t="shared" si="5"/>
        <v>59280.618825241057</v>
      </c>
      <c r="E40" s="17">
        <f>SUM(D40:$D$136)</f>
        <v>2013644.758697632</v>
      </c>
      <c r="F40" s="19">
        <f t="shared" si="6"/>
        <v>33.96801178195939</v>
      </c>
      <c r="G40" s="5"/>
      <c r="H40" s="17">
        <f>Absterbeordnung!C34</f>
        <v>99201.261372274559</v>
      </c>
      <c r="I40" s="18">
        <f t="shared" si="7"/>
        <v>0.59757928483164635</v>
      </c>
      <c r="J40" s="17">
        <f t="shared" si="8"/>
        <v>59280.618825241057</v>
      </c>
      <c r="K40" s="17">
        <f>SUM($J40:J$136)</f>
        <v>2013644.758697632</v>
      </c>
      <c r="L40" s="19">
        <f t="shared" si="9"/>
        <v>33.96801178195939</v>
      </c>
      <c r="N40" s="6">
        <v>26</v>
      </c>
      <c r="O40" s="6">
        <f t="shared" si="0"/>
        <v>45</v>
      </c>
      <c r="P40" s="20">
        <f t="shared" si="1"/>
        <v>99201.261372274559</v>
      </c>
      <c r="Q40" s="20">
        <f t="shared" si="2"/>
        <v>99201.261372274559</v>
      </c>
      <c r="R40" s="5">
        <f t="shared" si="3"/>
        <v>99534.09212237403</v>
      </c>
      <c r="S40" s="5">
        <f t="shared" si="10"/>
        <v>5900442575.2228842</v>
      </c>
      <c r="T40" s="20">
        <f>SUM(S40:$S$127)</f>
        <v>197713817664.30783</v>
      </c>
      <c r="U40" s="6">
        <f t="shared" si="11"/>
        <v>33.508303003328415</v>
      </c>
    </row>
    <row r="41" spans="1:21" x14ac:dyDescent="0.2">
      <c r="A41" s="21">
        <v>27</v>
      </c>
      <c r="B41" s="17">
        <f>Absterbeordnung!C35</f>
        <v>99174.734967219527</v>
      </c>
      <c r="C41" s="18">
        <f t="shared" si="4"/>
        <v>0.58586204395259456</v>
      </c>
      <c r="D41" s="17">
        <f t="shared" si="5"/>
        <v>58102.71293635208</v>
      </c>
      <c r="E41" s="17">
        <f>SUM(D41:$D$136)</f>
        <v>1954364.139872391</v>
      </c>
      <c r="F41" s="19">
        <f t="shared" si="6"/>
        <v>33.636366377819151</v>
      </c>
      <c r="G41" s="5"/>
      <c r="H41" s="17">
        <f>Absterbeordnung!C35</f>
        <v>99174.734967219527</v>
      </c>
      <c r="I41" s="18">
        <f t="shared" si="7"/>
        <v>0.58586204395259456</v>
      </c>
      <c r="J41" s="17">
        <f t="shared" si="8"/>
        <v>58102.71293635208</v>
      </c>
      <c r="K41" s="17">
        <f>SUM($J41:J$136)</f>
        <v>1954364.139872391</v>
      </c>
      <c r="L41" s="19">
        <f t="shared" si="9"/>
        <v>33.636366377819151</v>
      </c>
      <c r="N41" s="6">
        <v>27</v>
      </c>
      <c r="O41" s="6">
        <f t="shared" si="0"/>
        <v>46</v>
      </c>
      <c r="P41" s="20">
        <f t="shared" si="1"/>
        <v>99174.734967219527</v>
      </c>
      <c r="Q41" s="20">
        <f t="shared" si="2"/>
        <v>99174.734967219527</v>
      </c>
      <c r="R41" s="5">
        <f t="shared" si="3"/>
        <v>99524.496858508428</v>
      </c>
      <c r="S41" s="5">
        <f t="shared" si="10"/>
        <v>5782643271.1047897</v>
      </c>
      <c r="T41" s="20">
        <f>SUM(S41:$S$127)</f>
        <v>191813375089.08493</v>
      </c>
      <c r="U41" s="6">
        <f t="shared" si="11"/>
        <v>33.170535704243512</v>
      </c>
    </row>
    <row r="42" spans="1:21" x14ac:dyDescent="0.2">
      <c r="A42" s="21">
        <v>28</v>
      </c>
      <c r="B42" s="17">
        <f>Absterbeordnung!C36</f>
        <v>99148.181006850878</v>
      </c>
      <c r="C42" s="18">
        <f t="shared" si="4"/>
        <v>0.57437455289470041</v>
      </c>
      <c r="D42" s="17">
        <f t="shared" si="5"/>
        <v>56948.192136132799</v>
      </c>
      <c r="E42" s="17">
        <f>SUM(D42:$D$136)</f>
        <v>1896261.426936039</v>
      </c>
      <c r="F42" s="19">
        <f t="shared" si="6"/>
        <v>33.298009222190721</v>
      </c>
      <c r="G42" s="5"/>
      <c r="H42" s="17">
        <f>Absterbeordnung!C36</f>
        <v>99148.181006850878</v>
      </c>
      <c r="I42" s="18">
        <f t="shared" si="7"/>
        <v>0.57437455289470041</v>
      </c>
      <c r="J42" s="17">
        <f t="shared" si="8"/>
        <v>56948.192136132799</v>
      </c>
      <c r="K42" s="17">
        <f>SUM($J42:J$136)</f>
        <v>1896261.426936039</v>
      </c>
      <c r="L42" s="19">
        <f t="shared" si="9"/>
        <v>33.298009222190721</v>
      </c>
      <c r="N42" s="6">
        <v>28</v>
      </c>
      <c r="O42" s="6">
        <f t="shared" si="0"/>
        <v>47</v>
      </c>
      <c r="P42" s="20">
        <f t="shared" si="1"/>
        <v>99148.181006850878</v>
      </c>
      <c r="Q42" s="20">
        <f t="shared" si="2"/>
        <v>99148.181006850878</v>
      </c>
      <c r="R42" s="5">
        <f t="shared" si="3"/>
        <v>99515.410094539038</v>
      </c>
      <c r="S42" s="5">
        <f t="shared" si="10"/>
        <v>5667222694.5698586</v>
      </c>
      <c r="T42" s="20">
        <f>SUM(S42:$S$127)</f>
        <v>186030731817.98007</v>
      </c>
      <c r="U42" s="6">
        <f t="shared" si="11"/>
        <v>32.825731728564051</v>
      </c>
    </row>
    <row r="43" spans="1:21" x14ac:dyDescent="0.2">
      <c r="A43" s="21">
        <v>29</v>
      </c>
      <c r="B43" s="17">
        <f>Absterbeordnung!C37</f>
        <v>99121.860294693004</v>
      </c>
      <c r="C43" s="18">
        <f t="shared" si="4"/>
        <v>0.56311230675951029</v>
      </c>
      <c r="D43" s="17">
        <f t="shared" si="5"/>
        <v>55816.739400838487</v>
      </c>
      <c r="E43" s="17">
        <f>SUM(D43:$D$136)</f>
        <v>1839313.2347999064</v>
      </c>
      <c r="F43" s="19">
        <f t="shared" si="6"/>
        <v>32.952717312833144</v>
      </c>
      <c r="G43" s="5"/>
      <c r="H43" s="17">
        <f>Absterbeordnung!C37</f>
        <v>99121.860294693004</v>
      </c>
      <c r="I43" s="18">
        <f t="shared" si="7"/>
        <v>0.56311230675951029</v>
      </c>
      <c r="J43" s="17">
        <f t="shared" si="8"/>
        <v>55816.739400838487</v>
      </c>
      <c r="K43" s="17">
        <f>SUM($J43:J$136)</f>
        <v>1839313.2347999064</v>
      </c>
      <c r="L43" s="19">
        <f t="shared" si="9"/>
        <v>32.952717312833144</v>
      </c>
      <c r="N43" s="6">
        <v>29</v>
      </c>
      <c r="O43" s="6">
        <f t="shared" si="0"/>
        <v>48</v>
      </c>
      <c r="P43" s="20">
        <f t="shared" si="1"/>
        <v>99121.860294693004</v>
      </c>
      <c r="Q43" s="20">
        <f t="shared" si="2"/>
        <v>99121.860294693004</v>
      </c>
      <c r="R43" s="5">
        <f t="shared" si="3"/>
        <v>99508.619747855744</v>
      </c>
      <c r="S43" s="5">
        <f t="shared" si="10"/>
        <v>5554246696.6031952</v>
      </c>
      <c r="T43" s="20">
        <f>SUM(S43:$S$127)</f>
        <v>180363509123.41025</v>
      </c>
      <c r="U43" s="6">
        <f t="shared" si="11"/>
        <v>32.473082125378944</v>
      </c>
    </row>
    <row r="44" spans="1:21" x14ac:dyDescent="0.2">
      <c r="A44" s="21">
        <v>30</v>
      </c>
      <c r="B44" s="17">
        <f>Absterbeordnung!C38</f>
        <v>99092.404763259809</v>
      </c>
      <c r="C44" s="18">
        <f t="shared" si="4"/>
        <v>0.55207088897991197</v>
      </c>
      <c r="D44" s="17">
        <f t="shared" si="5"/>
        <v>54706.031988810108</v>
      </c>
      <c r="E44" s="17">
        <f>SUM(D44:$D$136)</f>
        <v>1783496.4953990679</v>
      </c>
      <c r="F44" s="19">
        <f t="shared" si="6"/>
        <v>32.60145966652955</v>
      </c>
      <c r="G44" s="5"/>
      <c r="H44" s="17">
        <f>Absterbeordnung!C38</f>
        <v>99092.404763259809</v>
      </c>
      <c r="I44" s="18">
        <f t="shared" si="7"/>
        <v>0.55207088897991197</v>
      </c>
      <c r="J44" s="17">
        <f t="shared" si="8"/>
        <v>54706.031988810108</v>
      </c>
      <c r="K44" s="17">
        <f>SUM($J44:J$136)</f>
        <v>1783496.4953990679</v>
      </c>
      <c r="L44" s="19">
        <f t="shared" si="9"/>
        <v>32.60145966652955</v>
      </c>
      <c r="N44" s="6">
        <v>30</v>
      </c>
      <c r="O44" s="6">
        <f t="shared" si="0"/>
        <v>49</v>
      </c>
      <c r="P44" s="20">
        <f t="shared" si="1"/>
        <v>99092.404763259809</v>
      </c>
      <c r="Q44" s="20">
        <f t="shared" si="2"/>
        <v>99092.404763259809</v>
      </c>
      <c r="R44" s="5">
        <f t="shared" si="3"/>
        <v>99499.49383463632</v>
      </c>
      <c r="S44" s="5">
        <f t="shared" si="10"/>
        <v>5443222492.5880289</v>
      </c>
      <c r="T44" s="20">
        <f>SUM(S44:$S$127)</f>
        <v>174809262426.80704</v>
      </c>
      <c r="U44" s="6">
        <f t="shared" si="11"/>
        <v>32.115031613137752</v>
      </c>
    </row>
    <row r="45" spans="1:21" x14ac:dyDescent="0.2">
      <c r="A45" s="21">
        <v>31</v>
      </c>
      <c r="B45" s="17">
        <f>Absterbeordnung!C39</f>
        <v>99059.334723248699</v>
      </c>
      <c r="C45" s="18">
        <f t="shared" si="4"/>
        <v>0.54124596958814919</v>
      </c>
      <c r="D45" s="17">
        <f t="shared" si="5"/>
        <v>53615.465669041754</v>
      </c>
      <c r="E45" s="17">
        <f>SUM(D45:$D$136)</f>
        <v>1728790.4634102581</v>
      </c>
      <c r="F45" s="19">
        <f t="shared" si="6"/>
        <v>32.2442497111143</v>
      </c>
      <c r="G45" s="5"/>
      <c r="H45" s="17">
        <f>Absterbeordnung!C39</f>
        <v>99059.334723248699</v>
      </c>
      <c r="I45" s="18">
        <f t="shared" si="7"/>
        <v>0.54124596958814919</v>
      </c>
      <c r="J45" s="17">
        <f t="shared" si="8"/>
        <v>53615.465669041754</v>
      </c>
      <c r="K45" s="17">
        <f>SUM($J45:J$136)</f>
        <v>1728790.4634102581</v>
      </c>
      <c r="L45" s="19">
        <f t="shared" si="9"/>
        <v>32.2442497111143</v>
      </c>
      <c r="N45" s="6">
        <v>31</v>
      </c>
      <c r="O45" s="6">
        <f t="shared" si="0"/>
        <v>50</v>
      </c>
      <c r="P45" s="20">
        <f t="shared" si="1"/>
        <v>99059.334723248699</v>
      </c>
      <c r="Q45" s="20">
        <f t="shared" si="2"/>
        <v>99059.334723248699</v>
      </c>
      <c r="R45" s="5">
        <f t="shared" si="3"/>
        <v>99489.256220583091</v>
      </c>
      <c r="S45" s="5">
        <f t="shared" si="10"/>
        <v>5334162801.3331718</v>
      </c>
      <c r="T45" s="20">
        <f>SUM(S45:$S$127)</f>
        <v>169366039934.21896</v>
      </c>
      <c r="U45" s="6">
        <f t="shared" si="11"/>
        <v>31.75119437522401</v>
      </c>
    </row>
    <row r="46" spans="1:21" x14ac:dyDescent="0.2">
      <c r="A46" s="21">
        <v>32</v>
      </c>
      <c r="B46" s="17">
        <f>Absterbeordnung!C40</f>
        <v>99025.235112935887</v>
      </c>
      <c r="C46" s="18">
        <f t="shared" si="4"/>
        <v>0.53063330351779314</v>
      </c>
      <c r="D46" s="17">
        <f t="shared" si="5"/>
        <v>52546.087639603335</v>
      </c>
      <c r="E46" s="17">
        <f>SUM(D46:$D$136)</f>
        <v>1675174.9977412161</v>
      </c>
      <c r="F46" s="19">
        <f t="shared" si="6"/>
        <v>31.880108928959679</v>
      </c>
      <c r="G46" s="5"/>
      <c r="H46" s="17">
        <f>Absterbeordnung!C40</f>
        <v>99025.235112935887</v>
      </c>
      <c r="I46" s="18">
        <f t="shared" si="7"/>
        <v>0.53063330351779314</v>
      </c>
      <c r="J46" s="17">
        <f t="shared" si="8"/>
        <v>52546.087639603335</v>
      </c>
      <c r="K46" s="17">
        <f>SUM($J46:J$136)</f>
        <v>1675174.9977412161</v>
      </c>
      <c r="L46" s="19">
        <f t="shared" si="9"/>
        <v>31.880108928959679</v>
      </c>
      <c r="N46" s="6">
        <v>32</v>
      </c>
      <c r="O46" s="6">
        <f t="shared" ref="O46:O77" si="12">N46+$B$3</f>
        <v>51</v>
      </c>
      <c r="P46" s="20">
        <f t="shared" ref="P46:P77" si="13">B46</f>
        <v>99025.235112935887</v>
      </c>
      <c r="Q46" s="20">
        <f t="shared" ref="Q46:Q77" si="14">B46</f>
        <v>99025.235112935887</v>
      </c>
      <c r="R46" s="5">
        <f t="shared" ref="R46:R77" si="15">LOOKUP(N46,$O$14:$O$136,$Q$14:$Q$136)</f>
        <v>99481.428227156124</v>
      </c>
      <c r="S46" s="5">
        <f t="shared" si="10"/>
        <v>5227359846.1370554</v>
      </c>
      <c r="T46" s="20">
        <f>SUM(S46:$S$127)</f>
        <v>164031877132.88577</v>
      </c>
      <c r="U46" s="6">
        <f t="shared" si="11"/>
        <v>31.379488300217748</v>
      </c>
    </row>
    <row r="47" spans="1:21" x14ac:dyDescent="0.2">
      <c r="A47" s="21">
        <v>33</v>
      </c>
      <c r="B47" s="17">
        <f>Absterbeordnung!C41</f>
        <v>98991.276074550377</v>
      </c>
      <c r="C47" s="18">
        <f t="shared" ref="C47:C78" si="16">1/(((1+($B$5/100))^A47))</f>
        <v>0.52022872893901284</v>
      </c>
      <c r="D47" s="17">
        <f t="shared" ref="D47:D78" si="17">B47*C47</f>
        <v>51498.105728314258</v>
      </c>
      <c r="E47" s="17">
        <f>SUM(D47:$D$136)</f>
        <v>1622628.9101016128</v>
      </c>
      <c r="F47" s="19">
        <f t="shared" ref="F47:F78" si="18">E47/D47</f>
        <v>31.508516423148212</v>
      </c>
      <c r="G47" s="5"/>
      <c r="H47" s="17">
        <f>Absterbeordnung!C41</f>
        <v>98991.276074550377</v>
      </c>
      <c r="I47" s="18">
        <f t="shared" ref="I47:I78" si="19">1/(((1+($B$5/100))^A47))</f>
        <v>0.52022872893901284</v>
      </c>
      <c r="J47" s="17">
        <f t="shared" ref="J47:J78" si="20">H47*I47</f>
        <v>51498.105728314258</v>
      </c>
      <c r="K47" s="17">
        <f>SUM($J47:J$136)</f>
        <v>1622628.9101016128</v>
      </c>
      <c r="L47" s="19">
        <f t="shared" ref="L47:L78" si="21">K47/J47</f>
        <v>31.508516423148212</v>
      </c>
      <c r="N47" s="6">
        <v>33</v>
      </c>
      <c r="O47" s="6">
        <f t="shared" si="12"/>
        <v>52</v>
      </c>
      <c r="P47" s="20">
        <f t="shared" si="13"/>
        <v>98991.276074550377</v>
      </c>
      <c r="Q47" s="20">
        <f t="shared" si="14"/>
        <v>98991.276074550377</v>
      </c>
      <c r="R47" s="5">
        <f t="shared" si="15"/>
        <v>99472.322191138053</v>
      </c>
      <c r="S47" s="5">
        <f t="shared" ref="S47:S78" si="22">P47*R47*I47</f>
        <v>5122636165.2401676</v>
      </c>
      <c r="T47" s="20">
        <f>SUM(S47:$S$127)</f>
        <v>158804517286.74869</v>
      </c>
      <c r="U47" s="6">
        <f t="shared" ref="U47:U78" si="23">T47/S47</f>
        <v>31.000545844798125</v>
      </c>
    </row>
    <row r="48" spans="1:21" x14ac:dyDescent="0.2">
      <c r="A48" s="21">
        <v>34</v>
      </c>
      <c r="B48" s="17">
        <f>Absterbeordnung!C42</f>
        <v>98951.926331749608</v>
      </c>
      <c r="C48" s="18">
        <f t="shared" si="16"/>
        <v>0.51002816562648323</v>
      </c>
      <c r="D48" s="17">
        <f t="shared" si="17"/>
        <v>50468.269472189153</v>
      </c>
      <c r="E48" s="17">
        <f>SUM(D48:$D$136)</f>
        <v>1571130.8043732985</v>
      </c>
      <c r="F48" s="19">
        <f t="shared" si="18"/>
        <v>31.131061572045375</v>
      </c>
      <c r="G48" s="5"/>
      <c r="H48" s="17">
        <f>Absterbeordnung!C42</f>
        <v>98951.926331749608</v>
      </c>
      <c r="I48" s="18">
        <f t="shared" si="19"/>
        <v>0.51002816562648323</v>
      </c>
      <c r="J48" s="17">
        <f t="shared" si="20"/>
        <v>50468.269472189153</v>
      </c>
      <c r="K48" s="17">
        <f>SUM($J48:J$136)</f>
        <v>1571130.8043732985</v>
      </c>
      <c r="L48" s="19">
        <f t="shared" si="21"/>
        <v>31.131061572045375</v>
      </c>
      <c r="N48" s="6">
        <v>34</v>
      </c>
      <c r="O48" s="6">
        <f t="shared" si="12"/>
        <v>53</v>
      </c>
      <c r="P48" s="20">
        <f t="shared" si="13"/>
        <v>98951.926331749608</v>
      </c>
      <c r="Q48" s="20">
        <f t="shared" si="14"/>
        <v>98951.926331749608</v>
      </c>
      <c r="R48" s="5">
        <f t="shared" si="15"/>
        <v>99459.685798055332</v>
      </c>
      <c r="S48" s="5">
        <f t="shared" si="22"/>
        <v>5019558224.4755211</v>
      </c>
      <c r="T48" s="20">
        <f>SUM(S48:$S$127)</f>
        <v>153681881121.50851</v>
      </c>
      <c r="U48" s="6">
        <f t="shared" si="23"/>
        <v>30.616614898926944</v>
      </c>
    </row>
    <row r="49" spans="1:21" x14ac:dyDescent="0.2">
      <c r="A49" s="21">
        <v>35</v>
      </c>
      <c r="B49" s="17">
        <f>Absterbeordnung!C43</f>
        <v>98907.994618212091</v>
      </c>
      <c r="C49" s="18">
        <f t="shared" si="16"/>
        <v>0.50002761335929735</v>
      </c>
      <c r="D49" s="17">
        <f t="shared" si="17"/>
        <v>49456.728491098816</v>
      </c>
      <c r="E49" s="17">
        <f>SUM(D49:$D$136)</f>
        <v>1520662.5349011093</v>
      </c>
      <c r="F49" s="19">
        <f t="shared" si="18"/>
        <v>30.747333705560347</v>
      </c>
      <c r="G49" s="5"/>
      <c r="H49" s="17">
        <f>Absterbeordnung!C43</f>
        <v>98907.994618212091</v>
      </c>
      <c r="I49" s="18">
        <f t="shared" si="19"/>
        <v>0.50002761335929735</v>
      </c>
      <c r="J49" s="17">
        <f t="shared" si="20"/>
        <v>49456.728491098816</v>
      </c>
      <c r="K49" s="17">
        <f>SUM($J49:J$136)</f>
        <v>1520662.5349011093</v>
      </c>
      <c r="L49" s="19">
        <f t="shared" si="21"/>
        <v>30.747333705560347</v>
      </c>
      <c r="N49" s="6">
        <v>35</v>
      </c>
      <c r="O49" s="6">
        <f t="shared" si="12"/>
        <v>54</v>
      </c>
      <c r="P49" s="20">
        <f t="shared" si="13"/>
        <v>98907.994618212091</v>
      </c>
      <c r="Q49" s="20">
        <f t="shared" si="14"/>
        <v>98907.994618212091</v>
      </c>
      <c r="R49" s="5">
        <f t="shared" si="15"/>
        <v>99443.539086999619</v>
      </c>
      <c r="S49" s="5">
        <f t="shared" si="22"/>
        <v>4918152112.8197126</v>
      </c>
      <c r="T49" s="20">
        <f>SUM(S49:$S$127)</f>
        <v>148662322897.03305</v>
      </c>
      <c r="U49" s="6">
        <f t="shared" si="23"/>
        <v>30.227272253236762</v>
      </c>
    </row>
    <row r="50" spans="1:21" x14ac:dyDescent="0.2">
      <c r="A50" s="21">
        <v>36</v>
      </c>
      <c r="B50" s="17">
        <f>Absterbeordnung!C44</f>
        <v>98858.976063938011</v>
      </c>
      <c r="C50" s="18">
        <f t="shared" si="16"/>
        <v>0.49022315035225233</v>
      </c>
      <c r="D50" s="17">
        <f t="shared" si="17"/>
        <v>48462.958686661601</v>
      </c>
      <c r="E50" s="17">
        <f>SUM(D50:$D$136)</f>
        <v>1471205.8064100107</v>
      </c>
      <c r="F50" s="19">
        <f t="shared" si="18"/>
        <v>30.357325394062844</v>
      </c>
      <c r="G50" s="5"/>
      <c r="H50" s="17">
        <f>Absterbeordnung!C44</f>
        <v>98858.976063938011</v>
      </c>
      <c r="I50" s="18">
        <f t="shared" si="19"/>
        <v>0.49022315035225233</v>
      </c>
      <c r="J50" s="17">
        <f t="shared" si="20"/>
        <v>48462.958686661601</v>
      </c>
      <c r="K50" s="17">
        <f>SUM($J50:J$136)</f>
        <v>1471205.8064100107</v>
      </c>
      <c r="L50" s="19">
        <f t="shared" si="21"/>
        <v>30.357325394062844</v>
      </c>
      <c r="N50" s="6">
        <v>36</v>
      </c>
      <c r="O50" s="6">
        <f t="shared" si="12"/>
        <v>55</v>
      </c>
      <c r="P50" s="20">
        <f t="shared" si="13"/>
        <v>98858.976063938011</v>
      </c>
      <c r="Q50" s="20">
        <f t="shared" si="14"/>
        <v>98858.976063938011</v>
      </c>
      <c r="R50" s="5">
        <f t="shared" si="15"/>
        <v>99424.692965003094</v>
      </c>
      <c r="S50" s="5">
        <f t="shared" si="22"/>
        <v>4818414787.5969591</v>
      </c>
      <c r="T50" s="20">
        <f>SUM(S50:$S$127)</f>
        <v>143744170784.21338</v>
      </c>
      <c r="U50" s="6">
        <f t="shared" si="23"/>
        <v>29.832253369764686</v>
      </c>
    </row>
    <row r="51" spans="1:21" x14ac:dyDescent="0.2">
      <c r="A51" s="21">
        <v>37</v>
      </c>
      <c r="B51" s="17">
        <f>Absterbeordnung!C45</f>
        <v>98805.792656320293</v>
      </c>
      <c r="C51" s="18">
        <f t="shared" si="16"/>
        <v>0.48061093171789437</v>
      </c>
      <c r="D51" s="17">
        <f t="shared" si="17"/>
        <v>47487.144067679183</v>
      </c>
      <c r="E51" s="17">
        <f>SUM(D51:$D$136)</f>
        <v>1422742.847723349</v>
      </c>
      <c r="F51" s="19">
        <f t="shared" si="18"/>
        <v>29.960589874506681</v>
      </c>
      <c r="G51" s="5"/>
      <c r="H51" s="17">
        <f>Absterbeordnung!C45</f>
        <v>98805.792656320293</v>
      </c>
      <c r="I51" s="18">
        <f t="shared" si="19"/>
        <v>0.48061093171789437</v>
      </c>
      <c r="J51" s="17">
        <f t="shared" si="20"/>
        <v>47487.144067679183</v>
      </c>
      <c r="K51" s="17">
        <f>SUM($J51:J$136)</f>
        <v>1422742.847723349</v>
      </c>
      <c r="L51" s="19">
        <f t="shared" si="21"/>
        <v>29.960589874506681</v>
      </c>
      <c r="N51" s="6">
        <v>37</v>
      </c>
      <c r="O51" s="6">
        <f t="shared" si="12"/>
        <v>56</v>
      </c>
      <c r="P51" s="20">
        <f t="shared" si="13"/>
        <v>98805.792656320293</v>
      </c>
      <c r="Q51" s="20">
        <f t="shared" si="14"/>
        <v>98805.792656320293</v>
      </c>
      <c r="R51" s="5">
        <f t="shared" si="15"/>
        <v>99403.499550720982</v>
      </c>
      <c r="S51" s="5">
        <f t="shared" si="22"/>
        <v>4720388303.9965706</v>
      </c>
      <c r="T51" s="20">
        <f>SUM(S51:$S$127)</f>
        <v>138925755996.61642</v>
      </c>
      <c r="U51" s="6">
        <f t="shared" si="23"/>
        <v>29.431001657002106</v>
      </c>
    </row>
    <row r="52" spans="1:21" x14ac:dyDescent="0.2">
      <c r="A52" s="21">
        <v>38</v>
      </c>
      <c r="B52" s="17">
        <f>Absterbeordnung!C46</f>
        <v>98746.947196047491</v>
      </c>
      <c r="C52" s="18">
        <f t="shared" si="16"/>
        <v>0.47118718795871989</v>
      </c>
      <c r="D52" s="17">
        <f t="shared" si="17"/>
        <v>46528.296368813819</v>
      </c>
      <c r="E52" s="17">
        <f>SUM(D52:$D$136)</f>
        <v>1375255.7036556699</v>
      </c>
      <c r="F52" s="19">
        <f t="shared" si="18"/>
        <v>29.557405084305913</v>
      </c>
      <c r="G52" s="5"/>
      <c r="H52" s="17">
        <f>Absterbeordnung!C46</f>
        <v>98746.947196047491</v>
      </c>
      <c r="I52" s="18">
        <f t="shared" si="19"/>
        <v>0.47118718795871989</v>
      </c>
      <c r="J52" s="17">
        <f t="shared" si="20"/>
        <v>46528.296368813819</v>
      </c>
      <c r="K52" s="17">
        <f>SUM($J52:J$136)</f>
        <v>1375255.7036556699</v>
      </c>
      <c r="L52" s="19">
        <f t="shared" si="21"/>
        <v>29.557405084305913</v>
      </c>
      <c r="N52" s="6">
        <v>38</v>
      </c>
      <c r="O52" s="6">
        <f t="shared" si="12"/>
        <v>57</v>
      </c>
      <c r="P52" s="20">
        <f t="shared" si="13"/>
        <v>98746.947196047491</v>
      </c>
      <c r="Q52" s="20">
        <f t="shared" si="14"/>
        <v>98746.947196047491</v>
      </c>
      <c r="R52" s="5">
        <f t="shared" si="15"/>
        <v>99377.063961867665</v>
      </c>
      <c r="S52" s="5">
        <f t="shared" si="22"/>
        <v>4623845484.2803459</v>
      </c>
      <c r="T52" s="20">
        <f>SUM(S52:$S$127)</f>
        <v>134205367692.61989</v>
      </c>
      <c r="U52" s="6">
        <f t="shared" si="23"/>
        <v>29.024622070282604</v>
      </c>
    </row>
    <row r="53" spans="1:21" x14ac:dyDescent="0.2">
      <c r="A53" s="21">
        <v>39</v>
      </c>
      <c r="B53" s="17">
        <f>Absterbeordnung!C47</f>
        <v>98682.055146415689</v>
      </c>
      <c r="C53" s="18">
        <f t="shared" si="16"/>
        <v>0.46194822348894127</v>
      </c>
      <c r="D53" s="17">
        <f t="shared" si="17"/>
        <v>45586.000065124463</v>
      </c>
      <c r="E53" s="17">
        <f>SUM(D53:$D$136)</f>
        <v>1328727.4072868559</v>
      </c>
      <c r="F53" s="19">
        <f t="shared" si="18"/>
        <v>29.147707747743322</v>
      </c>
      <c r="G53" s="5"/>
      <c r="H53" s="17">
        <f>Absterbeordnung!C47</f>
        <v>98682.055146415689</v>
      </c>
      <c r="I53" s="18">
        <f t="shared" si="19"/>
        <v>0.46194822348894127</v>
      </c>
      <c r="J53" s="17">
        <f t="shared" si="20"/>
        <v>45586.000065124463</v>
      </c>
      <c r="K53" s="17">
        <f>SUM($J53:J$136)</f>
        <v>1328727.4072868559</v>
      </c>
      <c r="L53" s="19">
        <f t="shared" si="21"/>
        <v>29.147707747743322</v>
      </c>
      <c r="N53" s="6">
        <v>39</v>
      </c>
      <c r="O53" s="6">
        <f t="shared" si="12"/>
        <v>58</v>
      </c>
      <c r="P53" s="20">
        <f t="shared" si="13"/>
        <v>98682.055146415689</v>
      </c>
      <c r="Q53" s="20">
        <f t="shared" si="14"/>
        <v>98682.055146415689</v>
      </c>
      <c r="R53" s="5">
        <f t="shared" si="15"/>
        <v>99351.48509136794</v>
      </c>
      <c r="S53" s="5">
        <f t="shared" si="22"/>
        <v>4529036805.8453112</v>
      </c>
      <c r="T53" s="20">
        <f>SUM(S53:$S$127)</f>
        <v>129581522208.33955</v>
      </c>
      <c r="U53" s="6">
        <f t="shared" si="23"/>
        <v>28.611276031384364</v>
      </c>
    </row>
    <row r="54" spans="1:21" x14ac:dyDescent="0.2">
      <c r="A54" s="21">
        <v>40</v>
      </c>
      <c r="B54" s="17">
        <f>Absterbeordnung!C48</f>
        <v>98605.669819440838</v>
      </c>
      <c r="C54" s="18">
        <f t="shared" si="16"/>
        <v>0.45289041518523643</v>
      </c>
      <c r="D54" s="17">
        <f t="shared" si="17"/>
        <v>44657.562744144896</v>
      </c>
      <c r="E54" s="17">
        <f>SUM(D54:$D$136)</f>
        <v>1283141.4072217313</v>
      </c>
      <c r="F54" s="19">
        <f t="shared" si="18"/>
        <v>28.732902746466284</v>
      </c>
      <c r="G54" s="5"/>
      <c r="H54" s="17">
        <f>Absterbeordnung!C48</f>
        <v>98605.669819440838</v>
      </c>
      <c r="I54" s="18">
        <f t="shared" si="19"/>
        <v>0.45289041518523643</v>
      </c>
      <c r="J54" s="17">
        <f t="shared" si="20"/>
        <v>44657.562744144896</v>
      </c>
      <c r="K54" s="17">
        <f>SUM($J54:J$136)</f>
        <v>1283141.4072217313</v>
      </c>
      <c r="L54" s="19">
        <f t="shared" si="21"/>
        <v>28.732902746466284</v>
      </c>
      <c r="N54" s="6">
        <v>40</v>
      </c>
      <c r="O54" s="6">
        <f t="shared" si="12"/>
        <v>59</v>
      </c>
      <c r="P54" s="20">
        <f t="shared" si="13"/>
        <v>98605.669819440838</v>
      </c>
      <c r="Q54" s="20">
        <f t="shared" si="14"/>
        <v>98605.669819440838</v>
      </c>
      <c r="R54" s="5">
        <f t="shared" si="15"/>
        <v>99322.65243400741</v>
      </c>
      <c r="S54" s="5">
        <f t="shared" si="22"/>
        <v>4435507582.9865828</v>
      </c>
      <c r="T54" s="20">
        <f>SUM(S54:$S$127)</f>
        <v>125052485402.49425</v>
      </c>
      <c r="U54" s="6">
        <f t="shared" si="23"/>
        <v>28.193500532422046</v>
      </c>
    </row>
    <row r="55" spans="1:21" x14ac:dyDescent="0.2">
      <c r="A55" s="21">
        <v>41</v>
      </c>
      <c r="B55" s="17">
        <f>Absterbeordnung!C49</f>
        <v>98523.3084360668</v>
      </c>
      <c r="C55" s="18">
        <f t="shared" si="16"/>
        <v>0.44401021096591808</v>
      </c>
      <c r="D55" s="17">
        <f t="shared" si="17"/>
        <v>43745.35496375824</v>
      </c>
      <c r="E55" s="17">
        <f>SUM(D55:$D$136)</f>
        <v>1238483.8444775867</v>
      </c>
      <c r="F55" s="19">
        <f t="shared" si="18"/>
        <v>28.311208024340747</v>
      </c>
      <c r="G55" s="5"/>
      <c r="H55" s="17">
        <f>Absterbeordnung!C49</f>
        <v>98523.3084360668</v>
      </c>
      <c r="I55" s="18">
        <f t="shared" si="19"/>
        <v>0.44401021096591808</v>
      </c>
      <c r="J55" s="17">
        <f t="shared" si="20"/>
        <v>43745.35496375824</v>
      </c>
      <c r="K55" s="17">
        <f>SUM($J55:J$136)</f>
        <v>1238483.8444775867</v>
      </c>
      <c r="L55" s="19">
        <f t="shared" si="21"/>
        <v>28.311208024340747</v>
      </c>
      <c r="N55" s="6">
        <v>41</v>
      </c>
      <c r="O55" s="6">
        <f t="shared" si="12"/>
        <v>60</v>
      </c>
      <c r="P55" s="20">
        <f t="shared" si="13"/>
        <v>98523.3084360668</v>
      </c>
      <c r="Q55" s="20">
        <f t="shared" si="14"/>
        <v>98523.3084360668</v>
      </c>
      <c r="R55" s="5">
        <f t="shared" si="15"/>
        <v>99299.652012051491</v>
      </c>
      <c r="S55" s="5">
        <f t="shared" si="22"/>
        <v>4343898525.0448627</v>
      </c>
      <c r="T55" s="20">
        <f>SUM(S55:$S$127)</f>
        <v>120616977819.50766</v>
      </c>
      <c r="U55" s="6">
        <f t="shared" si="23"/>
        <v>27.766987908232032</v>
      </c>
    </row>
    <row r="56" spans="1:21" x14ac:dyDescent="0.2">
      <c r="A56" s="21">
        <v>42</v>
      </c>
      <c r="B56" s="17">
        <f>Absterbeordnung!C50</f>
        <v>98430.764323701093</v>
      </c>
      <c r="C56" s="18">
        <f t="shared" si="16"/>
        <v>0.4353041283979589</v>
      </c>
      <c r="D56" s="17">
        <f t="shared" si="17"/>
        <v>42847.318071473615</v>
      </c>
      <c r="E56" s="17">
        <f>SUM(D56:$D$136)</f>
        <v>1194738.4895138284</v>
      </c>
      <c r="F56" s="19">
        <f t="shared" si="18"/>
        <v>27.88362360325295</v>
      </c>
      <c r="G56" s="5"/>
      <c r="H56" s="17">
        <f>Absterbeordnung!C50</f>
        <v>98430.764323701093</v>
      </c>
      <c r="I56" s="18">
        <f t="shared" si="19"/>
        <v>0.4353041283979589</v>
      </c>
      <c r="J56" s="17">
        <f t="shared" si="20"/>
        <v>42847.318071473615</v>
      </c>
      <c r="K56" s="17">
        <f>SUM($J56:J$136)</f>
        <v>1194738.4895138284</v>
      </c>
      <c r="L56" s="19">
        <f t="shared" si="21"/>
        <v>27.88362360325295</v>
      </c>
      <c r="N56" s="6">
        <v>42</v>
      </c>
      <c r="O56" s="6">
        <f t="shared" si="12"/>
        <v>61</v>
      </c>
      <c r="P56" s="20">
        <f t="shared" si="13"/>
        <v>98430.764323701093</v>
      </c>
      <c r="Q56" s="20">
        <f t="shared" si="14"/>
        <v>98430.764323701093</v>
      </c>
      <c r="R56" s="5">
        <f t="shared" si="15"/>
        <v>99274.781659551707</v>
      </c>
      <c r="S56" s="5">
        <f t="shared" si="22"/>
        <v>4253658146.242907</v>
      </c>
      <c r="T56" s="20">
        <f>SUM(S56:$S$127)</f>
        <v>116273079294.4628</v>
      </c>
      <c r="U56" s="6">
        <f t="shared" si="23"/>
        <v>27.334843397597041</v>
      </c>
    </row>
    <row r="57" spans="1:21" x14ac:dyDescent="0.2">
      <c r="A57" s="21">
        <v>43</v>
      </c>
      <c r="B57" s="17">
        <f>Absterbeordnung!C51</f>
        <v>98323.511542731372</v>
      </c>
      <c r="C57" s="18">
        <f t="shared" si="16"/>
        <v>0.4267687533313323</v>
      </c>
      <c r="D57" s="17">
        <f t="shared" si="17"/>
        <v>41961.402444250329</v>
      </c>
      <c r="E57" s="17">
        <f>SUM(D57:$D$136)</f>
        <v>1151891.1714423548</v>
      </c>
      <c r="F57" s="19">
        <f t="shared" si="18"/>
        <v>27.451207641897827</v>
      </c>
      <c r="G57" s="5"/>
      <c r="H57" s="17">
        <f>Absterbeordnung!C51</f>
        <v>98323.511542731372</v>
      </c>
      <c r="I57" s="18">
        <f t="shared" si="19"/>
        <v>0.4267687533313323</v>
      </c>
      <c r="J57" s="17">
        <f t="shared" si="20"/>
        <v>41961.402444250329</v>
      </c>
      <c r="K57" s="17">
        <f>SUM($J57:J$136)</f>
        <v>1151891.1714423548</v>
      </c>
      <c r="L57" s="19">
        <f t="shared" si="21"/>
        <v>27.451207641897827</v>
      </c>
      <c r="N57" s="6">
        <v>43</v>
      </c>
      <c r="O57" s="6">
        <f t="shared" si="12"/>
        <v>62</v>
      </c>
      <c r="P57" s="20">
        <f t="shared" si="13"/>
        <v>98323.511542731372</v>
      </c>
      <c r="Q57" s="20">
        <f t="shared" si="14"/>
        <v>98323.511542731372</v>
      </c>
      <c r="R57" s="5">
        <f t="shared" si="15"/>
        <v>99249.710794141851</v>
      </c>
      <c r="S57" s="5">
        <f t="shared" si="22"/>
        <v>4164657057.1084418</v>
      </c>
      <c r="T57" s="20">
        <f>SUM(S57:$S$127)</f>
        <v>112019421148.21989</v>
      </c>
      <c r="U57" s="6">
        <f t="shared" si="23"/>
        <v>26.897633973731313</v>
      </c>
    </row>
    <row r="58" spans="1:21" x14ac:dyDescent="0.2">
      <c r="A58" s="21">
        <v>44</v>
      </c>
      <c r="B58" s="17">
        <f>Absterbeordnung!C52</f>
        <v>98202.081710409475</v>
      </c>
      <c r="C58" s="18">
        <f t="shared" si="16"/>
        <v>0.41840073856012966</v>
      </c>
      <c r="D58" s="17">
        <f t="shared" si="17"/>
        <v>41087.823515777527</v>
      </c>
      <c r="E58" s="17">
        <f>SUM(D58:$D$136)</f>
        <v>1109929.7689981048</v>
      </c>
      <c r="F58" s="19">
        <f t="shared" si="18"/>
        <v>27.013593664115529</v>
      </c>
      <c r="G58" s="5"/>
      <c r="H58" s="17">
        <f>Absterbeordnung!C52</f>
        <v>98202.081710409475</v>
      </c>
      <c r="I58" s="18">
        <f t="shared" si="19"/>
        <v>0.41840073856012966</v>
      </c>
      <c r="J58" s="17">
        <f t="shared" si="20"/>
        <v>41087.823515777527</v>
      </c>
      <c r="K58" s="17">
        <f>SUM($J58:J$136)</f>
        <v>1109929.7689981048</v>
      </c>
      <c r="L58" s="19">
        <f t="shared" si="21"/>
        <v>27.013593664115529</v>
      </c>
      <c r="N58" s="6">
        <v>44</v>
      </c>
      <c r="O58" s="6">
        <f t="shared" si="12"/>
        <v>63</v>
      </c>
      <c r="P58" s="20">
        <f t="shared" si="13"/>
        <v>98202.081710409475</v>
      </c>
      <c r="Q58" s="20">
        <f t="shared" si="14"/>
        <v>98202.081710409475</v>
      </c>
      <c r="R58" s="5">
        <f t="shared" si="15"/>
        <v>99224.824106955144</v>
      </c>
      <c r="S58" s="5">
        <f t="shared" si="22"/>
        <v>4076932061.2906408</v>
      </c>
      <c r="T58" s="20">
        <f>SUM(S58:$S$127)</f>
        <v>107854764091.11145</v>
      </c>
      <c r="U58" s="6">
        <f t="shared" si="23"/>
        <v>26.454883836589541</v>
      </c>
    </row>
    <row r="59" spans="1:21" x14ac:dyDescent="0.2">
      <c r="A59" s="21">
        <v>45</v>
      </c>
      <c r="B59" s="17">
        <f>Absterbeordnung!C53</f>
        <v>98069.168557830577</v>
      </c>
      <c r="C59" s="18">
        <f t="shared" si="16"/>
        <v>0.41019680250993107</v>
      </c>
      <c r="D59" s="17">
        <f t="shared" si="17"/>
        <v>40227.659367229571</v>
      </c>
      <c r="E59" s="17">
        <f>SUM(D59:$D$136)</f>
        <v>1068841.9454823271</v>
      </c>
      <c r="F59" s="19">
        <f t="shared" si="18"/>
        <v>26.569826887642183</v>
      </c>
      <c r="G59" s="5"/>
      <c r="H59" s="17">
        <f>Absterbeordnung!C53</f>
        <v>98069.168557830577</v>
      </c>
      <c r="I59" s="18">
        <f t="shared" si="19"/>
        <v>0.41019680250993107</v>
      </c>
      <c r="J59" s="17">
        <f t="shared" si="20"/>
        <v>40227.659367229571</v>
      </c>
      <c r="K59" s="17">
        <f>SUM($J59:J$136)</f>
        <v>1068841.9454823271</v>
      </c>
      <c r="L59" s="19">
        <f t="shared" si="21"/>
        <v>26.569826887642183</v>
      </c>
      <c r="N59" s="6">
        <v>45</v>
      </c>
      <c r="O59" s="6">
        <f t="shared" si="12"/>
        <v>64</v>
      </c>
      <c r="P59" s="20">
        <f t="shared" si="13"/>
        <v>98069.168557830577</v>
      </c>
      <c r="Q59" s="20">
        <f t="shared" si="14"/>
        <v>98069.168557830577</v>
      </c>
      <c r="R59" s="5">
        <f t="shared" si="15"/>
        <v>99201.261372274559</v>
      </c>
      <c r="S59" s="5">
        <f t="shared" si="22"/>
        <v>3990634551.28337</v>
      </c>
      <c r="T59" s="20">
        <f>SUM(S59:$S$127)</f>
        <v>103777832029.82082</v>
      </c>
      <c r="U59" s="6">
        <f t="shared" si="23"/>
        <v>26.005345940897126</v>
      </c>
    </row>
    <row r="60" spans="1:21" x14ac:dyDescent="0.2">
      <c r="A60" s="21">
        <v>46</v>
      </c>
      <c r="B60" s="17">
        <f>Absterbeordnung!C54</f>
        <v>97921.591528713412</v>
      </c>
      <c r="C60" s="18">
        <f t="shared" si="16"/>
        <v>0.40215372795091275</v>
      </c>
      <c r="D60" s="17">
        <f t="shared" si="17"/>
        <v>39379.533080158617</v>
      </c>
      <c r="E60" s="17">
        <f>SUM(D60:$D$136)</f>
        <v>1028614.2861150975</v>
      </c>
      <c r="F60" s="19">
        <f t="shared" si="18"/>
        <v>26.120530277017554</v>
      </c>
      <c r="G60" s="5"/>
      <c r="H60" s="17">
        <f>Absterbeordnung!C54</f>
        <v>97921.591528713412</v>
      </c>
      <c r="I60" s="18">
        <f t="shared" si="19"/>
        <v>0.40215372795091275</v>
      </c>
      <c r="J60" s="17">
        <f t="shared" si="20"/>
        <v>39379.533080158617</v>
      </c>
      <c r="K60" s="17">
        <f>SUM($J60:J$136)</f>
        <v>1028614.2861150975</v>
      </c>
      <c r="L60" s="19">
        <f t="shared" si="21"/>
        <v>26.120530277017554</v>
      </c>
      <c r="N60" s="6">
        <v>46</v>
      </c>
      <c r="O60" s="6">
        <f t="shared" si="12"/>
        <v>65</v>
      </c>
      <c r="P60" s="20">
        <f t="shared" si="13"/>
        <v>97921.591528713412</v>
      </c>
      <c r="Q60" s="20">
        <f t="shared" si="14"/>
        <v>97921.591528713412</v>
      </c>
      <c r="R60" s="5">
        <f t="shared" si="15"/>
        <v>99174.734967219527</v>
      </c>
      <c r="S60" s="5">
        <f t="shared" si="22"/>
        <v>3905454756.357585</v>
      </c>
      <c r="T60" s="20">
        <f>SUM(S60:$S$127)</f>
        <v>99787197478.537445</v>
      </c>
      <c r="U60" s="6">
        <f t="shared" si="23"/>
        <v>25.550724231562675</v>
      </c>
    </row>
    <row r="61" spans="1:21" x14ac:dyDescent="0.2">
      <c r="A61" s="21">
        <v>47</v>
      </c>
      <c r="B61" s="17">
        <f>Absterbeordnung!C55</f>
        <v>97751.286166868842</v>
      </c>
      <c r="C61" s="18">
        <f t="shared" si="16"/>
        <v>0.39426836073618909</v>
      </c>
      <c r="D61" s="17">
        <f t="shared" si="17"/>
        <v>38540.239356865495</v>
      </c>
      <c r="E61" s="17">
        <f>SUM(D61:$D$136)</f>
        <v>989234.75303493894</v>
      </c>
      <c r="F61" s="19">
        <f t="shared" si="18"/>
        <v>25.667581975167941</v>
      </c>
      <c r="G61" s="5"/>
      <c r="H61" s="17">
        <f>Absterbeordnung!C55</f>
        <v>97751.286166868842</v>
      </c>
      <c r="I61" s="18">
        <f t="shared" si="19"/>
        <v>0.39426836073618909</v>
      </c>
      <c r="J61" s="17">
        <f t="shared" si="20"/>
        <v>38540.239356865495</v>
      </c>
      <c r="K61" s="17">
        <f>SUM($J61:J$136)</f>
        <v>989234.75303493894</v>
      </c>
      <c r="L61" s="19">
        <f t="shared" si="21"/>
        <v>25.667581975167941</v>
      </c>
      <c r="N61" s="6">
        <v>47</v>
      </c>
      <c r="O61" s="6">
        <f t="shared" si="12"/>
        <v>66</v>
      </c>
      <c r="P61" s="20">
        <f t="shared" si="13"/>
        <v>97751.286166868842</v>
      </c>
      <c r="Q61" s="20">
        <f t="shared" si="14"/>
        <v>97751.286166868842</v>
      </c>
      <c r="R61" s="5">
        <f t="shared" si="15"/>
        <v>99148.181006850878</v>
      </c>
      <c r="S61" s="5">
        <f t="shared" si="22"/>
        <v>3821194627.8018584</v>
      </c>
      <c r="T61" s="20">
        <f>SUM(S61:$S$127)</f>
        <v>95881742722.179871</v>
      </c>
      <c r="U61" s="6">
        <f t="shared" si="23"/>
        <v>25.092085607096077</v>
      </c>
    </row>
    <row r="62" spans="1:21" x14ac:dyDescent="0.2">
      <c r="A62" s="21">
        <v>48</v>
      </c>
      <c r="B62" s="17">
        <f>Absterbeordnung!C56</f>
        <v>97567.613806424284</v>
      </c>
      <c r="C62" s="18">
        <f t="shared" si="16"/>
        <v>0.38653760856489122</v>
      </c>
      <c r="D62" s="17">
        <f t="shared" si="17"/>
        <v>37713.552114118109</v>
      </c>
      <c r="E62" s="17">
        <f>SUM(D62:$D$136)</f>
        <v>950694.5136780733</v>
      </c>
      <c r="F62" s="19">
        <f t="shared" si="18"/>
        <v>25.208299414527431</v>
      </c>
      <c r="G62" s="5"/>
      <c r="H62" s="17">
        <f>Absterbeordnung!C56</f>
        <v>97567.613806424284</v>
      </c>
      <c r="I62" s="18">
        <f t="shared" si="19"/>
        <v>0.38653760856489122</v>
      </c>
      <c r="J62" s="17">
        <f t="shared" si="20"/>
        <v>37713.552114118109</v>
      </c>
      <c r="K62" s="17">
        <f>SUM($J62:J$136)</f>
        <v>950694.5136780733</v>
      </c>
      <c r="L62" s="19">
        <f t="shared" si="21"/>
        <v>25.208299414527431</v>
      </c>
      <c r="N62" s="6">
        <v>48</v>
      </c>
      <c r="O62" s="6">
        <f t="shared" si="12"/>
        <v>67</v>
      </c>
      <c r="P62" s="20">
        <f t="shared" si="13"/>
        <v>97567.613806424284</v>
      </c>
      <c r="Q62" s="20">
        <f t="shared" si="14"/>
        <v>97567.613806424284</v>
      </c>
      <c r="R62" s="5">
        <f t="shared" si="15"/>
        <v>99121.860294693004</v>
      </c>
      <c r="S62" s="5">
        <f t="shared" si="22"/>
        <v>3738237443.8722391</v>
      </c>
      <c r="T62" s="20">
        <f>SUM(S62:$S$127)</f>
        <v>92060548094.378006</v>
      </c>
      <c r="U62" s="6">
        <f t="shared" si="23"/>
        <v>24.62672569001327</v>
      </c>
    </row>
    <row r="63" spans="1:21" x14ac:dyDescent="0.2">
      <c r="A63" s="21">
        <v>49</v>
      </c>
      <c r="B63" s="17">
        <f>Absterbeordnung!C57</f>
        <v>97362.941539129504</v>
      </c>
      <c r="C63" s="18">
        <f t="shared" si="16"/>
        <v>0.37895843976950117</v>
      </c>
      <c r="D63" s="17">
        <f t="shared" si="17"/>
        <v>36896.508417037672</v>
      </c>
      <c r="E63" s="17">
        <f>SUM(D63:$D$136)</f>
        <v>912980.96156395494</v>
      </c>
      <c r="F63" s="19">
        <f t="shared" si="18"/>
        <v>24.74437286164369</v>
      </c>
      <c r="G63" s="5"/>
      <c r="H63" s="17">
        <f>Absterbeordnung!C57</f>
        <v>97362.941539129504</v>
      </c>
      <c r="I63" s="18">
        <f t="shared" si="19"/>
        <v>0.37895843976950117</v>
      </c>
      <c r="J63" s="17">
        <f t="shared" si="20"/>
        <v>36896.508417037672</v>
      </c>
      <c r="K63" s="17">
        <f>SUM($J63:J$136)</f>
        <v>912980.96156395494</v>
      </c>
      <c r="L63" s="19">
        <f t="shared" si="21"/>
        <v>24.74437286164369</v>
      </c>
      <c r="N63" s="6">
        <v>49</v>
      </c>
      <c r="O63" s="6">
        <f t="shared" si="12"/>
        <v>68</v>
      </c>
      <c r="P63" s="20">
        <f t="shared" si="13"/>
        <v>97362.941539129504</v>
      </c>
      <c r="Q63" s="20">
        <f t="shared" si="14"/>
        <v>97362.941539129504</v>
      </c>
      <c r="R63" s="5">
        <f t="shared" si="15"/>
        <v>99092.404763259809</v>
      </c>
      <c r="S63" s="5">
        <f t="shared" si="22"/>
        <v>3656163746.4121194</v>
      </c>
      <c r="T63" s="20">
        <f>SUM(S63:$S$127)</f>
        <v>88322310650.505768</v>
      </c>
      <c r="U63" s="6">
        <f t="shared" si="23"/>
        <v>24.157099292168891</v>
      </c>
    </row>
    <row r="64" spans="1:21" x14ac:dyDescent="0.2">
      <c r="A64" s="21">
        <v>50</v>
      </c>
      <c r="B64" s="17">
        <f>Absterbeordnung!C58</f>
        <v>97133.028733297979</v>
      </c>
      <c r="C64" s="18">
        <f t="shared" si="16"/>
        <v>0.37152788212696192</v>
      </c>
      <c r="D64" s="17">
        <f t="shared" si="17"/>
        <v>36087.628449859534</v>
      </c>
      <c r="E64" s="17">
        <f>SUM(D64:$D$136)</f>
        <v>876084.4531469174</v>
      </c>
      <c r="F64" s="19">
        <f t="shared" si="18"/>
        <v>24.276587040463376</v>
      </c>
      <c r="G64" s="5"/>
      <c r="H64" s="17">
        <f>Absterbeordnung!C58</f>
        <v>97133.028733297979</v>
      </c>
      <c r="I64" s="18">
        <f t="shared" si="19"/>
        <v>0.37152788212696192</v>
      </c>
      <c r="J64" s="17">
        <f t="shared" si="20"/>
        <v>36087.628449859534</v>
      </c>
      <c r="K64" s="17">
        <f>SUM($J64:J$136)</f>
        <v>876084.4531469174</v>
      </c>
      <c r="L64" s="19">
        <f t="shared" si="21"/>
        <v>24.276587040463376</v>
      </c>
      <c r="N64" s="6">
        <v>50</v>
      </c>
      <c r="O64" s="6">
        <f t="shared" si="12"/>
        <v>69</v>
      </c>
      <c r="P64" s="20">
        <f t="shared" si="13"/>
        <v>97133.028733297979</v>
      </c>
      <c r="Q64" s="20">
        <f t="shared" si="14"/>
        <v>97133.028733297979</v>
      </c>
      <c r="R64" s="5">
        <f t="shared" si="15"/>
        <v>99059.334723248699</v>
      </c>
      <c r="S64" s="5">
        <f t="shared" si="22"/>
        <v>3574816465.9828687</v>
      </c>
      <c r="T64" s="20">
        <f>SUM(S64:$S$127)</f>
        <v>84666146904.093658</v>
      </c>
      <c r="U64" s="6">
        <f t="shared" si="23"/>
        <v>23.684054191245128</v>
      </c>
    </row>
    <row r="65" spans="1:21" x14ac:dyDescent="0.2">
      <c r="A65" s="21">
        <v>51</v>
      </c>
      <c r="B65" s="17">
        <f>Absterbeordnung!C59</f>
        <v>96892.245360404617</v>
      </c>
      <c r="C65" s="18">
        <f t="shared" si="16"/>
        <v>0.36424302169309997</v>
      </c>
      <c r="D65" s="17">
        <f t="shared" si="17"/>
        <v>35292.324228703023</v>
      </c>
      <c r="E65" s="17">
        <f>SUM(D65:$D$136)</f>
        <v>839996.82469705795</v>
      </c>
      <c r="F65" s="19">
        <f t="shared" si="18"/>
        <v>23.801119451744519</v>
      </c>
      <c r="G65" s="5"/>
      <c r="H65" s="17">
        <f>Absterbeordnung!C59</f>
        <v>96892.245360404617</v>
      </c>
      <c r="I65" s="18">
        <f t="shared" si="19"/>
        <v>0.36424302169309997</v>
      </c>
      <c r="J65" s="17">
        <f t="shared" si="20"/>
        <v>35292.324228703023</v>
      </c>
      <c r="K65" s="17">
        <f>SUM($J65:J$136)</f>
        <v>839996.82469705795</v>
      </c>
      <c r="L65" s="19">
        <f t="shared" si="21"/>
        <v>23.801119451744519</v>
      </c>
      <c r="N65" s="6">
        <v>51</v>
      </c>
      <c r="O65" s="6">
        <f t="shared" si="12"/>
        <v>70</v>
      </c>
      <c r="P65" s="20">
        <f t="shared" si="13"/>
        <v>96892.245360404617</v>
      </c>
      <c r="Q65" s="20">
        <f t="shared" si="14"/>
        <v>96892.245360404617</v>
      </c>
      <c r="R65" s="5">
        <f t="shared" si="15"/>
        <v>99025.235112935887</v>
      </c>
      <c r="S65" s="5">
        <f t="shared" si="22"/>
        <v>3494830704.4292803</v>
      </c>
      <c r="T65" s="20">
        <f>SUM(S65:$S$127)</f>
        <v>81091330438.110764</v>
      </c>
      <c r="U65" s="6">
        <f t="shared" si="23"/>
        <v>23.203221356427136</v>
      </c>
    </row>
    <row r="66" spans="1:21" x14ac:dyDescent="0.2">
      <c r="A66" s="21">
        <v>52</v>
      </c>
      <c r="B66" s="17">
        <f>Absterbeordnung!C60</f>
        <v>96633.67411264524</v>
      </c>
      <c r="C66" s="18">
        <f t="shared" si="16"/>
        <v>0.35710100165990188</v>
      </c>
      <c r="D66" s="17">
        <f t="shared" si="17"/>
        <v>34507.981819702145</v>
      </c>
      <c r="E66" s="17">
        <f>SUM(D66:$D$136)</f>
        <v>804704.50046835491</v>
      </c>
      <c r="F66" s="19">
        <f t="shared" si="18"/>
        <v>23.319373027167682</v>
      </c>
      <c r="G66" s="5"/>
      <c r="H66" s="17">
        <f>Absterbeordnung!C60</f>
        <v>96633.67411264524</v>
      </c>
      <c r="I66" s="18">
        <f t="shared" si="19"/>
        <v>0.35710100165990188</v>
      </c>
      <c r="J66" s="17">
        <f t="shared" si="20"/>
        <v>34507.981819702145</v>
      </c>
      <c r="K66" s="17">
        <f>SUM($J66:J$136)</f>
        <v>804704.50046835491</v>
      </c>
      <c r="L66" s="19">
        <f t="shared" si="21"/>
        <v>23.319373027167682</v>
      </c>
      <c r="N66" s="6">
        <v>52</v>
      </c>
      <c r="O66" s="6">
        <f t="shared" si="12"/>
        <v>71</v>
      </c>
      <c r="P66" s="20">
        <f t="shared" si="13"/>
        <v>96633.67411264524</v>
      </c>
      <c r="Q66" s="20">
        <f t="shared" si="14"/>
        <v>96633.67411264524</v>
      </c>
      <c r="R66" s="5">
        <f t="shared" si="15"/>
        <v>98991.276074550377</v>
      </c>
      <c r="S66" s="5">
        <f t="shared" si="22"/>
        <v>3415989155.0897002</v>
      </c>
      <c r="T66" s="20">
        <f>SUM(S66:$S$127)</f>
        <v>77596499733.681503</v>
      </c>
      <c r="U66" s="6">
        <f t="shared" si="23"/>
        <v>22.715675082886467</v>
      </c>
    </row>
    <row r="67" spans="1:21" x14ac:dyDescent="0.2">
      <c r="A67" s="21">
        <v>53</v>
      </c>
      <c r="B67" s="17">
        <f>Absterbeordnung!C61</f>
        <v>96348.804901724943</v>
      </c>
      <c r="C67" s="18">
        <f t="shared" si="16"/>
        <v>0.35009902123519798</v>
      </c>
      <c r="D67" s="17">
        <f t="shared" si="17"/>
        <v>33731.622293274952</v>
      </c>
      <c r="E67" s="17">
        <f>SUM(D67:$D$136)</f>
        <v>770196.51864865259</v>
      </c>
      <c r="F67" s="19">
        <f t="shared" si="18"/>
        <v>22.833070759309614</v>
      </c>
      <c r="G67" s="5"/>
      <c r="H67" s="17">
        <f>Absterbeordnung!C61</f>
        <v>96348.804901724943</v>
      </c>
      <c r="I67" s="18">
        <f t="shared" si="19"/>
        <v>0.35009902123519798</v>
      </c>
      <c r="J67" s="17">
        <f t="shared" si="20"/>
        <v>33731.622293274952</v>
      </c>
      <c r="K67" s="17">
        <f>SUM($J67:J$136)</f>
        <v>770196.51864865259</v>
      </c>
      <c r="L67" s="19">
        <f t="shared" si="21"/>
        <v>22.833070759309614</v>
      </c>
      <c r="N67" s="6">
        <v>53</v>
      </c>
      <c r="O67" s="6">
        <f t="shared" si="12"/>
        <v>72</v>
      </c>
      <c r="P67" s="20">
        <f t="shared" si="13"/>
        <v>96348.804901724943</v>
      </c>
      <c r="Q67" s="20">
        <f t="shared" si="14"/>
        <v>96348.804901724943</v>
      </c>
      <c r="R67" s="5">
        <f t="shared" si="15"/>
        <v>98951.926331749608</v>
      </c>
      <c r="S67" s="5">
        <f t="shared" si="22"/>
        <v>3337809004.2145452</v>
      </c>
      <c r="T67" s="20">
        <f>SUM(S67:$S$127)</f>
        <v>74180510578.591797</v>
      </c>
      <c r="U67" s="6">
        <f t="shared" si="23"/>
        <v>22.224312561002272</v>
      </c>
    </row>
    <row r="68" spans="1:21" x14ac:dyDescent="0.2">
      <c r="A68" s="21">
        <v>54</v>
      </c>
      <c r="B68" s="17">
        <f>Absterbeordnung!C62</f>
        <v>96047.960341930331</v>
      </c>
      <c r="C68" s="18">
        <f t="shared" si="16"/>
        <v>0.34323433454431168</v>
      </c>
      <c r="D68" s="17">
        <f t="shared" si="17"/>
        <v>32966.957752300899</v>
      </c>
      <c r="E68" s="17">
        <f>SUM(D68:$D$136)</f>
        <v>736464.89635537763</v>
      </c>
      <c r="F68" s="19">
        <f t="shared" si="18"/>
        <v>22.339486157286586</v>
      </c>
      <c r="G68" s="5"/>
      <c r="H68" s="17">
        <f>Absterbeordnung!C62</f>
        <v>96047.960341930331</v>
      </c>
      <c r="I68" s="18">
        <f t="shared" si="19"/>
        <v>0.34323433454431168</v>
      </c>
      <c r="J68" s="17">
        <f t="shared" si="20"/>
        <v>32966.957752300899</v>
      </c>
      <c r="K68" s="17">
        <f>SUM($J68:J$136)</f>
        <v>736464.89635537763</v>
      </c>
      <c r="L68" s="19">
        <f t="shared" si="21"/>
        <v>22.339486157286586</v>
      </c>
      <c r="N68" s="6">
        <v>54</v>
      </c>
      <c r="O68" s="6">
        <f t="shared" si="12"/>
        <v>73</v>
      </c>
      <c r="P68" s="20">
        <f t="shared" si="13"/>
        <v>96047.960341930331</v>
      </c>
      <c r="Q68" s="20">
        <f t="shared" si="14"/>
        <v>96047.960341930331</v>
      </c>
      <c r="R68" s="5">
        <f t="shared" si="15"/>
        <v>98907.994618212091</v>
      </c>
      <c r="S68" s="5">
        <f t="shared" si="22"/>
        <v>3260695679.9434023</v>
      </c>
      <c r="T68" s="20">
        <f>SUM(S68:$S$127)</f>
        <v>70842701574.377258</v>
      </c>
      <c r="U68" s="6">
        <f t="shared" si="23"/>
        <v>21.726253697985982</v>
      </c>
    </row>
    <row r="69" spans="1:21" x14ac:dyDescent="0.2">
      <c r="A69" s="21">
        <v>55</v>
      </c>
      <c r="B69" s="17">
        <f>Absterbeordnung!C63</f>
        <v>95719.49279102248</v>
      </c>
      <c r="C69" s="18">
        <f t="shared" si="16"/>
        <v>0.33650424955324687</v>
      </c>
      <c r="D69" s="17">
        <f t="shared" si="17"/>
        <v>32210.016089260444</v>
      </c>
      <c r="E69" s="17">
        <f>SUM(D69:$D$136)</f>
        <v>703497.93860307673</v>
      </c>
      <c r="F69" s="19">
        <f t="shared" si="18"/>
        <v>21.840968245825838</v>
      </c>
      <c r="G69" s="5"/>
      <c r="H69" s="17">
        <f>Absterbeordnung!C63</f>
        <v>95719.49279102248</v>
      </c>
      <c r="I69" s="18">
        <f t="shared" si="19"/>
        <v>0.33650424955324687</v>
      </c>
      <c r="J69" s="17">
        <f t="shared" si="20"/>
        <v>32210.016089260444</v>
      </c>
      <c r="K69" s="17">
        <f>SUM($J69:J$136)</f>
        <v>703497.93860307673</v>
      </c>
      <c r="L69" s="19">
        <f t="shared" si="21"/>
        <v>21.840968245825838</v>
      </c>
      <c r="N69" s="6">
        <v>55</v>
      </c>
      <c r="O69" s="6">
        <f t="shared" si="12"/>
        <v>74</v>
      </c>
      <c r="P69" s="20">
        <f t="shared" si="13"/>
        <v>95719.49279102248</v>
      </c>
      <c r="Q69" s="20">
        <f t="shared" si="14"/>
        <v>95719.49279102248</v>
      </c>
      <c r="R69" s="5">
        <f t="shared" si="15"/>
        <v>98858.976063938011</v>
      </c>
      <c r="S69" s="5">
        <f t="shared" si="22"/>
        <v>3184249209.587256</v>
      </c>
      <c r="T69" s="20">
        <f>SUM(S69:$S$127)</f>
        <v>67582005894.433861</v>
      </c>
      <c r="U69" s="6">
        <f t="shared" si="23"/>
        <v>21.223843187573209</v>
      </c>
    </row>
    <row r="70" spans="1:21" x14ac:dyDescent="0.2">
      <c r="A70" s="21">
        <v>56</v>
      </c>
      <c r="B70" s="17">
        <f>Absterbeordnung!C64</f>
        <v>95364.138942032383</v>
      </c>
      <c r="C70" s="18">
        <f t="shared" si="16"/>
        <v>0.3299061270129871</v>
      </c>
      <c r="D70" s="17">
        <f t="shared" si="17"/>
        <v>31461.213734294284</v>
      </c>
      <c r="E70" s="17">
        <f>SUM(D70:$D$136)</f>
        <v>671287.92251381627</v>
      </c>
      <c r="F70" s="19">
        <f t="shared" si="18"/>
        <v>21.337000160997576</v>
      </c>
      <c r="G70" s="5"/>
      <c r="H70" s="17">
        <f>Absterbeordnung!C64</f>
        <v>95364.138942032383</v>
      </c>
      <c r="I70" s="18">
        <f t="shared" si="19"/>
        <v>0.3299061270129871</v>
      </c>
      <c r="J70" s="17">
        <f t="shared" si="20"/>
        <v>31461.213734294284</v>
      </c>
      <c r="K70" s="17">
        <f>SUM($J70:J$136)</f>
        <v>671287.92251381627</v>
      </c>
      <c r="L70" s="19">
        <f t="shared" si="21"/>
        <v>21.337000160997576</v>
      </c>
      <c r="N70" s="6">
        <v>56</v>
      </c>
      <c r="O70" s="6">
        <f t="shared" si="12"/>
        <v>75</v>
      </c>
      <c r="P70" s="20">
        <f t="shared" si="13"/>
        <v>95364.138942032383</v>
      </c>
      <c r="Q70" s="20">
        <f t="shared" si="14"/>
        <v>95364.138942032383</v>
      </c>
      <c r="R70" s="5">
        <f t="shared" si="15"/>
        <v>98805.792656320293</v>
      </c>
      <c r="S70" s="5">
        <f t="shared" si="22"/>
        <v>3108550160.9468575</v>
      </c>
      <c r="T70" s="20">
        <f>SUM(S70:$S$127)</f>
        <v>64397756684.846596</v>
      </c>
      <c r="U70" s="6">
        <f t="shared" si="23"/>
        <v>20.716331843019443</v>
      </c>
    </row>
    <row r="71" spans="1:21" x14ac:dyDescent="0.2">
      <c r="A71" s="21">
        <v>57</v>
      </c>
      <c r="B71" s="17">
        <f>Absterbeordnung!C65</f>
        <v>94976.995371494559</v>
      </c>
      <c r="C71" s="18">
        <f t="shared" si="16"/>
        <v>0.32343737942449713</v>
      </c>
      <c r="D71" s="17">
        <f t="shared" si="17"/>
        <v>30719.110488568793</v>
      </c>
      <c r="E71" s="17">
        <f>SUM(D71:$D$136)</f>
        <v>639826.70877952198</v>
      </c>
      <c r="F71" s="19">
        <f t="shared" si="18"/>
        <v>20.828295435755361</v>
      </c>
      <c r="G71" s="5"/>
      <c r="H71" s="17">
        <f>Absterbeordnung!C65</f>
        <v>94976.995371494559</v>
      </c>
      <c r="I71" s="18">
        <f t="shared" si="19"/>
        <v>0.32343737942449713</v>
      </c>
      <c r="J71" s="17">
        <f t="shared" si="20"/>
        <v>30719.110488568793</v>
      </c>
      <c r="K71" s="17">
        <f>SUM($J71:J$136)</f>
        <v>639826.70877952198</v>
      </c>
      <c r="L71" s="19">
        <f t="shared" si="21"/>
        <v>20.828295435755361</v>
      </c>
      <c r="N71" s="6">
        <v>57</v>
      </c>
      <c r="O71" s="6">
        <f t="shared" si="12"/>
        <v>76</v>
      </c>
      <c r="P71" s="20">
        <f t="shared" si="13"/>
        <v>94976.995371494559</v>
      </c>
      <c r="Q71" s="20">
        <f t="shared" si="14"/>
        <v>94976.995371494559</v>
      </c>
      <c r="R71" s="5">
        <f t="shared" si="15"/>
        <v>98746.947196047491</v>
      </c>
      <c r="S71" s="5">
        <f t="shared" si="22"/>
        <v>3033418381.3242512</v>
      </c>
      <c r="T71" s="20">
        <f>SUM(S71:$S$127)</f>
        <v>61289206523.899742</v>
      </c>
      <c r="U71" s="6">
        <f t="shared" si="23"/>
        <v>20.20466642558673</v>
      </c>
    </row>
    <row r="72" spans="1:21" x14ac:dyDescent="0.2">
      <c r="A72" s="21">
        <v>58</v>
      </c>
      <c r="B72" s="17">
        <f>Absterbeordnung!C66</f>
        <v>94563.760719765341</v>
      </c>
      <c r="C72" s="18">
        <f t="shared" si="16"/>
        <v>0.31709547002401678</v>
      </c>
      <c r="D72" s="17">
        <f t="shared" si="17"/>
        <v>29985.740152672646</v>
      </c>
      <c r="E72" s="17">
        <f>SUM(D72:$D$136)</f>
        <v>609107.5982909532</v>
      </c>
      <c r="F72" s="19">
        <f t="shared" si="18"/>
        <v>20.313242067385257</v>
      </c>
      <c r="G72" s="5"/>
      <c r="H72" s="17">
        <f>Absterbeordnung!C66</f>
        <v>94563.760719765341</v>
      </c>
      <c r="I72" s="18">
        <f t="shared" si="19"/>
        <v>0.31709547002401678</v>
      </c>
      <c r="J72" s="17">
        <f t="shared" si="20"/>
        <v>29985.740152672646</v>
      </c>
      <c r="K72" s="17">
        <f>SUM($J72:J$136)</f>
        <v>609107.5982909532</v>
      </c>
      <c r="L72" s="19">
        <f t="shared" si="21"/>
        <v>20.313242067385257</v>
      </c>
      <c r="N72" s="6">
        <v>58</v>
      </c>
      <c r="O72" s="6">
        <f t="shared" si="12"/>
        <v>77</v>
      </c>
      <c r="P72" s="20">
        <f t="shared" si="13"/>
        <v>94563.760719765341</v>
      </c>
      <c r="Q72" s="20">
        <f t="shared" si="14"/>
        <v>94563.760719765341</v>
      </c>
      <c r="R72" s="5">
        <f t="shared" si="15"/>
        <v>98682.055146415689</v>
      </c>
      <c r="S72" s="5">
        <f t="shared" si="22"/>
        <v>2959054463.3521328</v>
      </c>
      <c r="T72" s="20">
        <f>SUM(S72:$S$127)</f>
        <v>58255788142.575493</v>
      </c>
      <c r="U72" s="6">
        <f t="shared" si="23"/>
        <v>19.687298379963259</v>
      </c>
    </row>
    <row r="73" spans="1:21" x14ac:dyDescent="0.2">
      <c r="A73" s="21">
        <v>59</v>
      </c>
      <c r="B73" s="17">
        <f>Absterbeordnung!C67</f>
        <v>94110.881840019792</v>
      </c>
      <c r="C73" s="18">
        <f t="shared" si="16"/>
        <v>0.3108779117882518</v>
      </c>
      <c r="D73" s="17">
        <f t="shared" si="17"/>
        <v>29256.994422976262</v>
      </c>
      <c r="E73" s="17">
        <f>SUM(D73:$D$136)</f>
        <v>579121.85813828057</v>
      </c>
      <c r="F73" s="19">
        <f t="shared" si="18"/>
        <v>19.794304560672213</v>
      </c>
      <c r="G73" s="5"/>
      <c r="H73" s="17">
        <f>Absterbeordnung!C67</f>
        <v>94110.881840019792</v>
      </c>
      <c r="I73" s="18">
        <f t="shared" si="19"/>
        <v>0.3108779117882518</v>
      </c>
      <c r="J73" s="17">
        <f t="shared" si="20"/>
        <v>29256.994422976262</v>
      </c>
      <c r="K73" s="17">
        <f>SUM($J73:J$136)</f>
        <v>579121.85813828057</v>
      </c>
      <c r="L73" s="19">
        <f t="shared" si="21"/>
        <v>19.794304560672213</v>
      </c>
      <c r="N73" s="6">
        <v>59</v>
      </c>
      <c r="O73" s="6">
        <f t="shared" si="12"/>
        <v>78</v>
      </c>
      <c r="P73" s="20">
        <f t="shared" si="13"/>
        <v>94110.881840019792</v>
      </c>
      <c r="Q73" s="20">
        <f t="shared" si="14"/>
        <v>94110.881840019792</v>
      </c>
      <c r="R73" s="5">
        <f t="shared" si="15"/>
        <v>98605.669819440838</v>
      </c>
      <c r="S73" s="5">
        <f t="shared" si="22"/>
        <v>2884905531.9812193</v>
      </c>
      <c r="T73" s="20">
        <f>SUM(S73:$S$127)</f>
        <v>55296733679.223358</v>
      </c>
      <c r="U73" s="6">
        <f t="shared" si="23"/>
        <v>19.167606379557299</v>
      </c>
    </row>
    <row r="74" spans="1:21" x14ac:dyDescent="0.2">
      <c r="A74" s="21">
        <v>60</v>
      </c>
      <c r="B74" s="17">
        <f>Absterbeordnung!C68</f>
        <v>93634.486816251258</v>
      </c>
      <c r="C74" s="18">
        <f t="shared" si="16"/>
        <v>0.30478226645907031</v>
      </c>
      <c r="D74" s="17">
        <f t="shared" si="17"/>
        <v>28538.131110588998</v>
      </c>
      <c r="E74" s="17">
        <f>SUM(D74:$D$136)</f>
        <v>549864.86371530441</v>
      </c>
      <c r="F74" s="19">
        <f t="shared" si="18"/>
        <v>19.267725051248309</v>
      </c>
      <c r="G74" s="5"/>
      <c r="H74" s="17">
        <f>Absterbeordnung!C68</f>
        <v>93634.486816251258</v>
      </c>
      <c r="I74" s="18">
        <f t="shared" si="19"/>
        <v>0.30478226645907031</v>
      </c>
      <c r="J74" s="17">
        <f t="shared" si="20"/>
        <v>28538.131110588998</v>
      </c>
      <c r="K74" s="17">
        <f>SUM($J74:J$136)</f>
        <v>549864.86371530441</v>
      </c>
      <c r="L74" s="19">
        <f t="shared" si="21"/>
        <v>19.267725051248309</v>
      </c>
      <c r="N74" s="6">
        <v>60</v>
      </c>
      <c r="O74" s="6">
        <f t="shared" si="12"/>
        <v>79</v>
      </c>
      <c r="P74" s="20">
        <f t="shared" si="13"/>
        <v>93634.486816251258</v>
      </c>
      <c r="Q74" s="20">
        <f t="shared" si="14"/>
        <v>93634.486816251258</v>
      </c>
      <c r="R74" s="5">
        <f t="shared" si="15"/>
        <v>98523.3084360668</v>
      </c>
      <c r="S74" s="5">
        <f t="shared" si="22"/>
        <v>2811671093.5974731</v>
      </c>
      <c r="T74" s="20">
        <f>SUM(S74:$S$127)</f>
        <v>52411828147.242142</v>
      </c>
      <c r="U74" s="6">
        <f t="shared" si="23"/>
        <v>18.640810536691305</v>
      </c>
    </row>
    <row r="75" spans="1:21" x14ac:dyDescent="0.2">
      <c r="A75" s="21">
        <v>61</v>
      </c>
      <c r="B75" s="17">
        <f>Absterbeordnung!C69</f>
        <v>93120.056100388436</v>
      </c>
      <c r="C75" s="18">
        <f t="shared" si="16"/>
        <v>0.29880614358732388</v>
      </c>
      <c r="D75" s="17">
        <f t="shared" si="17"/>
        <v>27824.844853992323</v>
      </c>
      <c r="E75" s="17">
        <f>SUM(D75:$D$136)</f>
        <v>521326.73260471574</v>
      </c>
      <c r="F75" s="19">
        <f t="shared" si="18"/>
        <v>18.73601579237253</v>
      </c>
      <c r="G75" s="5"/>
      <c r="H75" s="17">
        <f>Absterbeordnung!C69</f>
        <v>93120.056100388436</v>
      </c>
      <c r="I75" s="18">
        <f t="shared" si="19"/>
        <v>0.29880614358732388</v>
      </c>
      <c r="J75" s="17">
        <f t="shared" si="20"/>
        <v>27824.844853992323</v>
      </c>
      <c r="K75" s="17">
        <f>SUM($J75:J$136)</f>
        <v>521326.73260471574</v>
      </c>
      <c r="L75" s="19">
        <f t="shared" si="21"/>
        <v>18.73601579237253</v>
      </c>
      <c r="N75" s="6">
        <v>61</v>
      </c>
      <c r="O75" s="6">
        <f t="shared" si="12"/>
        <v>80</v>
      </c>
      <c r="P75" s="20">
        <f t="shared" si="13"/>
        <v>93120.056100388436</v>
      </c>
      <c r="Q75" s="20">
        <f t="shared" si="14"/>
        <v>93120.056100388436</v>
      </c>
      <c r="R75" s="5">
        <f t="shared" si="15"/>
        <v>98430.764323701093</v>
      </c>
      <c r="S75" s="5">
        <f t="shared" si="22"/>
        <v>2738820746.1668653</v>
      </c>
      <c r="T75" s="20">
        <f>SUM(S75:$S$127)</f>
        <v>49600157053.644669</v>
      </c>
      <c r="U75" s="6">
        <f t="shared" si="23"/>
        <v>18.110041382979478</v>
      </c>
    </row>
    <row r="76" spans="1:21" x14ac:dyDescent="0.2">
      <c r="A76" s="21">
        <v>62</v>
      </c>
      <c r="B76" s="17">
        <f>Absterbeordnung!C70</f>
        <v>92578.191067207023</v>
      </c>
      <c r="C76" s="18">
        <f t="shared" si="16"/>
        <v>0.29294719959541554</v>
      </c>
      <c r="D76" s="17">
        <f t="shared" si="17"/>
        <v>27120.521816747612</v>
      </c>
      <c r="E76" s="17">
        <f>SUM(D76:$D$136)</f>
        <v>493501.88775072346</v>
      </c>
      <c r="F76" s="19">
        <f t="shared" si="18"/>
        <v>18.196622140432915</v>
      </c>
      <c r="G76" s="5"/>
      <c r="H76" s="17">
        <f>Absterbeordnung!C70</f>
        <v>92578.191067207023</v>
      </c>
      <c r="I76" s="18">
        <f t="shared" si="19"/>
        <v>0.29294719959541554</v>
      </c>
      <c r="J76" s="17">
        <f t="shared" si="20"/>
        <v>27120.521816747612</v>
      </c>
      <c r="K76" s="17">
        <f>SUM($J76:J$136)</f>
        <v>493501.88775072346</v>
      </c>
      <c r="L76" s="19">
        <f t="shared" si="21"/>
        <v>18.196622140432915</v>
      </c>
      <c r="N76" s="6">
        <v>62</v>
      </c>
      <c r="O76" s="6">
        <f t="shared" si="12"/>
        <v>81</v>
      </c>
      <c r="P76" s="20">
        <f t="shared" si="13"/>
        <v>92578.191067207023</v>
      </c>
      <c r="Q76" s="20">
        <f t="shared" si="14"/>
        <v>92578.191067207023</v>
      </c>
      <c r="R76" s="5">
        <f t="shared" si="15"/>
        <v>98323.511542731372</v>
      </c>
      <c r="S76" s="5">
        <f t="shared" si="22"/>
        <v>2666584939.8938818</v>
      </c>
      <c r="T76" s="20">
        <f>SUM(S76:$S$127)</f>
        <v>46861336307.477814</v>
      </c>
      <c r="U76" s="6">
        <f t="shared" si="23"/>
        <v>17.573539701061495</v>
      </c>
    </row>
    <row r="77" spans="1:21" x14ac:dyDescent="0.2">
      <c r="A77" s="21">
        <v>63</v>
      </c>
      <c r="B77" s="17">
        <f>Absterbeordnung!C71</f>
        <v>92000.566666212879</v>
      </c>
      <c r="C77" s="18">
        <f t="shared" si="16"/>
        <v>0.28720313685825061</v>
      </c>
      <c r="D77" s="17">
        <f t="shared" si="17"/>
        <v>26422.851339272947</v>
      </c>
      <c r="E77" s="17">
        <f>SUM(D77:$D$136)</f>
        <v>466381.36593397579</v>
      </c>
      <c r="F77" s="19">
        <f t="shared" si="18"/>
        <v>17.650682734636646</v>
      </c>
      <c r="G77" s="5"/>
      <c r="H77" s="17">
        <f>Absterbeordnung!C71</f>
        <v>92000.566666212879</v>
      </c>
      <c r="I77" s="18">
        <f t="shared" si="19"/>
        <v>0.28720313685825061</v>
      </c>
      <c r="J77" s="17">
        <f t="shared" si="20"/>
        <v>26422.851339272947</v>
      </c>
      <c r="K77" s="17">
        <f>SUM($J77:J$136)</f>
        <v>466381.36593397579</v>
      </c>
      <c r="L77" s="19">
        <f t="shared" si="21"/>
        <v>17.650682734636646</v>
      </c>
      <c r="N77" s="6">
        <v>63</v>
      </c>
      <c r="O77" s="6">
        <f t="shared" si="12"/>
        <v>82</v>
      </c>
      <c r="P77" s="20">
        <f t="shared" si="13"/>
        <v>92000.566666212879</v>
      </c>
      <c r="Q77" s="20">
        <f t="shared" si="14"/>
        <v>92000.566666212879</v>
      </c>
      <c r="R77" s="5">
        <f t="shared" si="15"/>
        <v>98202.081710409475</v>
      </c>
      <c r="S77" s="5">
        <f t="shared" si="22"/>
        <v>2594779006.2412839</v>
      </c>
      <c r="T77" s="20">
        <f>SUM(S77:$S$127)</f>
        <v>44194751367.583923</v>
      </c>
      <c r="U77" s="6">
        <f t="shared" si="23"/>
        <v>17.032183188349077</v>
      </c>
    </row>
    <row r="78" spans="1:21" x14ac:dyDescent="0.2">
      <c r="A78" s="21">
        <v>64</v>
      </c>
      <c r="B78" s="17">
        <f>Absterbeordnung!C72</f>
        <v>91386.252775504618</v>
      </c>
      <c r="C78" s="18">
        <f t="shared" si="16"/>
        <v>0.28157170280220639</v>
      </c>
      <c r="D78" s="17">
        <f t="shared" si="17"/>
        <v>25731.782806711693</v>
      </c>
      <c r="E78" s="17">
        <f>SUM(D78:$D$136)</f>
        <v>439958.51459470281</v>
      </c>
      <c r="F78" s="19">
        <f t="shared" si="18"/>
        <v>17.097863676975667</v>
      </c>
      <c r="G78" s="5"/>
      <c r="H78" s="17">
        <f>Absterbeordnung!C72</f>
        <v>91386.252775504618</v>
      </c>
      <c r="I78" s="18">
        <f t="shared" si="19"/>
        <v>0.28157170280220639</v>
      </c>
      <c r="J78" s="17">
        <f t="shared" si="20"/>
        <v>25731.782806711693</v>
      </c>
      <c r="K78" s="17">
        <f>SUM($J78:J$136)</f>
        <v>439958.51459470281</v>
      </c>
      <c r="L78" s="19">
        <f t="shared" si="21"/>
        <v>17.097863676975667</v>
      </c>
      <c r="N78" s="6">
        <v>64</v>
      </c>
      <c r="O78" s="6">
        <f t="shared" ref="O78:O109" si="24">N78+$B$3</f>
        <v>83</v>
      </c>
      <c r="P78" s="20">
        <f t="shared" ref="P78:P109" si="25">B78</f>
        <v>91386.252775504618</v>
      </c>
      <c r="Q78" s="20">
        <f t="shared" ref="Q78:Q109" si="26">B78</f>
        <v>91386.252775504618</v>
      </c>
      <c r="R78" s="5">
        <f t="shared" ref="R78:R109" si="27">LOOKUP(N78,$O$14:$O$136,$Q$14:$Q$136)</f>
        <v>98069.168557830577</v>
      </c>
      <c r="S78" s="5">
        <f t="shared" si="22"/>
        <v>2523494545.3648963</v>
      </c>
      <c r="T78" s="20">
        <f>SUM(S78:$S$127)</f>
        <v>41599972361.342636</v>
      </c>
      <c r="U78" s="6">
        <f t="shared" si="23"/>
        <v>16.485065298735289</v>
      </c>
    </row>
    <row r="79" spans="1:21" x14ac:dyDescent="0.2">
      <c r="A79" s="21">
        <v>65</v>
      </c>
      <c r="B79" s="17">
        <f>Absterbeordnung!C73</f>
        <v>90735.80168816456</v>
      </c>
      <c r="C79" s="18">
        <f t="shared" ref="C79:C110" si="28">1/(((1+($B$5/100))^A79))</f>
        <v>0.27605068902177099</v>
      </c>
      <c r="D79" s="17">
        <f t="shared" ref="D79:D110" si="29">B79*C79</f>
        <v>25047.680574960599</v>
      </c>
      <c r="E79" s="17">
        <f>SUM(D79:$D$136)</f>
        <v>414226.73178799113</v>
      </c>
      <c r="F79" s="19">
        <f t="shared" ref="F79:F110" si="30">E79/D79</f>
        <v>16.537528516795319</v>
      </c>
      <c r="G79" s="5"/>
      <c r="H79" s="17">
        <f>Absterbeordnung!C73</f>
        <v>90735.80168816456</v>
      </c>
      <c r="I79" s="18">
        <f t="shared" ref="I79:I110" si="31">1/(((1+($B$5/100))^A79))</f>
        <v>0.27605068902177099</v>
      </c>
      <c r="J79" s="17">
        <f t="shared" ref="J79:J110" si="32">H79*I79</f>
        <v>25047.680574960599</v>
      </c>
      <c r="K79" s="17">
        <f>SUM($J79:J$136)</f>
        <v>414226.73178799113</v>
      </c>
      <c r="L79" s="19">
        <f t="shared" ref="L79:L110" si="33">K79/J79</f>
        <v>16.537528516795319</v>
      </c>
      <c r="N79" s="6">
        <v>65</v>
      </c>
      <c r="O79" s="6">
        <f t="shared" si="24"/>
        <v>84</v>
      </c>
      <c r="P79" s="20">
        <f t="shared" si="25"/>
        <v>90735.80168816456</v>
      </c>
      <c r="Q79" s="20">
        <f t="shared" si="26"/>
        <v>90735.80168816456</v>
      </c>
      <c r="R79" s="5">
        <f t="shared" si="27"/>
        <v>97921.591528713412</v>
      </c>
      <c r="S79" s="5">
        <f t="shared" ref="S79:S110" si="34">P79*R79*I79</f>
        <v>2452708746.0029812</v>
      </c>
      <c r="T79" s="20">
        <f>SUM(S79:$S$136)</f>
        <v>39076477815.977745</v>
      </c>
      <c r="U79" s="6">
        <f t="shared" ref="U79:U110" si="35">T79/S79</f>
        <v>15.931968228864566</v>
      </c>
    </row>
    <row r="80" spans="1:21" x14ac:dyDescent="0.2">
      <c r="A80" s="21">
        <v>66</v>
      </c>
      <c r="B80" s="17">
        <f>Absterbeordnung!C74</f>
        <v>90020.907762958683</v>
      </c>
      <c r="C80" s="18">
        <f t="shared" si="28"/>
        <v>0.27063793041350098</v>
      </c>
      <c r="D80" s="17">
        <f t="shared" si="29"/>
        <v>24363.072170911801</v>
      </c>
      <c r="E80" s="17">
        <f>SUM(D80:$D$136)</f>
        <v>389179.05121303047</v>
      </c>
      <c r="F80" s="19">
        <f t="shared" si="30"/>
        <v>15.974136943110539</v>
      </c>
      <c r="G80" s="5"/>
      <c r="H80" s="17">
        <f>Absterbeordnung!C74</f>
        <v>90020.907762958683</v>
      </c>
      <c r="I80" s="18">
        <f t="shared" si="31"/>
        <v>0.27063793041350098</v>
      </c>
      <c r="J80" s="17">
        <f t="shared" si="32"/>
        <v>24363.072170911801</v>
      </c>
      <c r="K80" s="17">
        <f>SUM($J80:J$136)</f>
        <v>389179.05121303047</v>
      </c>
      <c r="L80" s="19">
        <f t="shared" si="33"/>
        <v>15.974136943110539</v>
      </c>
      <c r="N80" s="6">
        <v>66</v>
      </c>
      <c r="O80" s="6">
        <f t="shared" si="24"/>
        <v>85</v>
      </c>
      <c r="P80" s="20">
        <f t="shared" si="25"/>
        <v>90020.907762958683</v>
      </c>
      <c r="Q80" s="20">
        <f t="shared" si="26"/>
        <v>90020.907762958683</v>
      </c>
      <c r="R80" s="5">
        <f t="shared" si="27"/>
        <v>97751.286166868842</v>
      </c>
      <c r="S80" s="5">
        <f t="shared" si="34"/>
        <v>2381521639.682878</v>
      </c>
      <c r="T80" s="20">
        <f>SUM(S80:$S$136)</f>
        <v>36623769069.974747</v>
      </c>
      <c r="U80" s="6">
        <f t="shared" si="35"/>
        <v>15.37830623065493</v>
      </c>
    </row>
    <row r="81" spans="1:21" x14ac:dyDescent="0.2">
      <c r="A81" s="21">
        <v>67</v>
      </c>
      <c r="B81" s="17">
        <f>Absterbeordnung!C75</f>
        <v>89236.651698545029</v>
      </c>
      <c r="C81" s="18">
        <f t="shared" si="28"/>
        <v>0.26533130432696173</v>
      </c>
      <c r="D81" s="17">
        <f t="shared" si="29"/>
        <v>23677.277188945736</v>
      </c>
      <c r="E81" s="17">
        <f>SUM(D81:$D$136)</f>
        <v>364815.97904211865</v>
      </c>
      <c r="F81" s="19">
        <f t="shared" si="30"/>
        <v>15.4078518459226</v>
      </c>
      <c r="G81" s="5"/>
      <c r="H81" s="17">
        <f>Absterbeordnung!C75</f>
        <v>89236.651698545029</v>
      </c>
      <c r="I81" s="18">
        <f t="shared" si="31"/>
        <v>0.26533130432696173</v>
      </c>
      <c r="J81" s="17">
        <f t="shared" si="32"/>
        <v>23677.277188945736</v>
      </c>
      <c r="K81" s="17">
        <f>SUM($J81:J$136)</f>
        <v>364815.97904211865</v>
      </c>
      <c r="L81" s="19">
        <f t="shared" si="33"/>
        <v>15.4078518459226</v>
      </c>
      <c r="N81" s="6">
        <v>67</v>
      </c>
      <c r="O81" s="6">
        <f t="shared" si="24"/>
        <v>86</v>
      </c>
      <c r="P81" s="20">
        <f t="shared" si="25"/>
        <v>89236.651698545029</v>
      </c>
      <c r="Q81" s="20">
        <f t="shared" si="26"/>
        <v>89236.651698545029</v>
      </c>
      <c r="R81" s="5">
        <f t="shared" si="27"/>
        <v>97567.613806424284</v>
      </c>
      <c r="S81" s="5">
        <f t="shared" si="34"/>
        <v>2310135436.7587166</v>
      </c>
      <c r="T81" s="20">
        <f>SUM(S81:$S$136)</f>
        <v>34242247430.291878</v>
      </c>
      <c r="U81" s="6">
        <f t="shared" si="35"/>
        <v>14.822614676798418</v>
      </c>
    </row>
    <row r="82" spans="1:21" x14ac:dyDescent="0.2">
      <c r="A82" s="21">
        <v>68</v>
      </c>
      <c r="B82" s="17">
        <f>Absterbeordnung!C76</f>
        <v>88368.883691048672</v>
      </c>
      <c r="C82" s="18">
        <f t="shared" si="28"/>
        <v>0.26012872973231543</v>
      </c>
      <c r="D82" s="17">
        <f t="shared" si="29"/>
        <v>22987.285462415217</v>
      </c>
      <c r="E82" s="17">
        <f>SUM(D82:$D$136)</f>
        <v>341138.70185317297</v>
      </c>
      <c r="F82" s="19">
        <f t="shared" si="30"/>
        <v>14.840321290260359</v>
      </c>
      <c r="G82" s="5"/>
      <c r="H82" s="17">
        <f>Absterbeordnung!C76</f>
        <v>88368.883691048672</v>
      </c>
      <c r="I82" s="18">
        <f t="shared" si="31"/>
        <v>0.26012872973231543</v>
      </c>
      <c r="J82" s="17">
        <f t="shared" si="32"/>
        <v>22987.285462415217</v>
      </c>
      <c r="K82" s="17">
        <f>SUM($J82:J$136)</f>
        <v>341138.70185317297</v>
      </c>
      <c r="L82" s="19">
        <f t="shared" si="33"/>
        <v>14.840321290260359</v>
      </c>
      <c r="N82" s="6">
        <v>68</v>
      </c>
      <c r="O82" s="6">
        <f t="shared" si="24"/>
        <v>87</v>
      </c>
      <c r="P82" s="20">
        <f t="shared" si="25"/>
        <v>88368.883691048672</v>
      </c>
      <c r="Q82" s="20">
        <f t="shared" si="26"/>
        <v>88368.883691048672</v>
      </c>
      <c r="R82" s="5">
        <f t="shared" si="27"/>
        <v>97362.941539129504</v>
      </c>
      <c r="S82" s="5">
        <f t="shared" si="34"/>
        <v>2238109730.6204143</v>
      </c>
      <c r="T82" s="20">
        <f>SUM(S82:$S$136)</f>
        <v>31932111993.533161</v>
      </c>
      <c r="U82" s="6">
        <f t="shared" si="35"/>
        <v>14.267447014173623</v>
      </c>
    </row>
    <row r="83" spans="1:21" x14ac:dyDescent="0.2">
      <c r="A83" s="21">
        <v>69</v>
      </c>
      <c r="B83" s="17">
        <f>Absterbeordnung!C77</f>
        <v>87404.560492011602</v>
      </c>
      <c r="C83" s="18">
        <f t="shared" si="28"/>
        <v>0.25502816640423082</v>
      </c>
      <c r="D83" s="17">
        <f t="shared" si="29"/>
        <v>22290.624797645392</v>
      </c>
      <c r="E83" s="17">
        <f>SUM(D83:$D$136)</f>
        <v>318151.41639075772</v>
      </c>
      <c r="F83" s="19">
        <f t="shared" si="30"/>
        <v>14.272880158315022</v>
      </c>
      <c r="G83" s="5"/>
      <c r="H83" s="17">
        <f>Absterbeordnung!C77</f>
        <v>87404.560492011602</v>
      </c>
      <c r="I83" s="18">
        <f t="shared" si="31"/>
        <v>0.25502816640423082</v>
      </c>
      <c r="J83" s="17">
        <f t="shared" si="32"/>
        <v>22290.624797645392</v>
      </c>
      <c r="K83" s="17">
        <f>SUM($J83:J$136)</f>
        <v>318151.41639075772</v>
      </c>
      <c r="L83" s="19">
        <f t="shared" si="33"/>
        <v>14.272880158315022</v>
      </c>
      <c r="N83" s="6">
        <v>69</v>
      </c>
      <c r="O83" s="6">
        <f t="shared" si="24"/>
        <v>88</v>
      </c>
      <c r="P83" s="20">
        <f t="shared" si="25"/>
        <v>87404.560492011602</v>
      </c>
      <c r="Q83" s="20">
        <f t="shared" si="26"/>
        <v>87404.560492011602</v>
      </c>
      <c r="R83" s="5">
        <f t="shared" si="27"/>
        <v>97133.028733297979</v>
      </c>
      <c r="S83" s="5">
        <f t="shared" si="34"/>
        <v>2165155898.9528542</v>
      </c>
      <c r="T83" s="20">
        <f>SUM(S83:$S$136)</f>
        <v>29694002262.91275</v>
      </c>
      <c r="U83" s="6">
        <f t="shared" si="35"/>
        <v>13.714486923215929</v>
      </c>
    </row>
    <row r="84" spans="1:21" x14ac:dyDescent="0.2">
      <c r="A84" s="21">
        <v>70</v>
      </c>
      <c r="B84" s="17">
        <f>Absterbeordnung!C78</f>
        <v>86320.334885902732</v>
      </c>
      <c r="C84" s="18">
        <f t="shared" si="28"/>
        <v>0.25002761412179492</v>
      </c>
      <c r="D84" s="17">
        <f t="shared" si="29"/>
        <v>21582.4673817166</v>
      </c>
      <c r="E84" s="17">
        <f>SUM(D84:$D$136)</f>
        <v>295860.7915931124</v>
      </c>
      <c r="F84" s="19">
        <f t="shared" si="30"/>
        <v>13.708385902334239</v>
      </c>
      <c r="G84" s="5"/>
      <c r="H84" s="17">
        <f>Absterbeordnung!C78</f>
        <v>86320.334885902732</v>
      </c>
      <c r="I84" s="18">
        <f t="shared" si="31"/>
        <v>0.25002761412179492</v>
      </c>
      <c r="J84" s="17">
        <f t="shared" si="32"/>
        <v>21582.4673817166</v>
      </c>
      <c r="K84" s="17">
        <f>SUM($J84:J$136)</f>
        <v>295860.7915931124</v>
      </c>
      <c r="L84" s="19">
        <f t="shared" si="33"/>
        <v>13.708385902334239</v>
      </c>
      <c r="N84" s="6">
        <v>70</v>
      </c>
      <c r="O84" s="6">
        <f t="shared" si="24"/>
        <v>89</v>
      </c>
      <c r="P84" s="20">
        <f t="shared" si="25"/>
        <v>86320.334885902732</v>
      </c>
      <c r="Q84" s="20">
        <f t="shared" si="26"/>
        <v>86320.334885902732</v>
      </c>
      <c r="R84" s="5">
        <f t="shared" si="27"/>
        <v>96892.245360404617</v>
      </c>
      <c r="S84" s="5">
        <f t="shared" si="34"/>
        <v>2091173725.0322142</v>
      </c>
      <c r="T84" s="20">
        <f>SUM(S84:$S$136)</f>
        <v>27528846363.959892</v>
      </c>
      <c r="U84" s="6">
        <f t="shared" si="35"/>
        <v>13.164303871279664</v>
      </c>
    </row>
    <row r="85" spans="1:21" x14ac:dyDescent="0.2">
      <c r="A85" s="21">
        <v>71</v>
      </c>
      <c r="B85" s="17">
        <f>Absterbeordnung!C79</f>
        <v>85128.800940641071</v>
      </c>
      <c r="C85" s="18">
        <f t="shared" si="28"/>
        <v>0.24512511188411268</v>
      </c>
      <c r="D85" s="17">
        <f t="shared" si="29"/>
        <v>20867.206855134998</v>
      </c>
      <c r="E85" s="17">
        <f>SUM(D85:$D$136)</f>
        <v>274278.32421139581</v>
      </c>
      <c r="F85" s="19">
        <f t="shared" si="30"/>
        <v>13.143988369670158</v>
      </c>
      <c r="G85" s="5"/>
      <c r="H85" s="17">
        <f>Absterbeordnung!C79</f>
        <v>85128.800940641071</v>
      </c>
      <c r="I85" s="18">
        <f t="shared" si="31"/>
        <v>0.24512511188411268</v>
      </c>
      <c r="J85" s="17">
        <f t="shared" si="32"/>
        <v>20867.206855134998</v>
      </c>
      <c r="K85" s="17">
        <f>SUM($J85:J$136)</f>
        <v>274278.32421139581</v>
      </c>
      <c r="L85" s="19">
        <f t="shared" si="33"/>
        <v>13.143988369670158</v>
      </c>
      <c r="N85" s="6">
        <v>71</v>
      </c>
      <c r="O85" s="6">
        <f t="shared" si="24"/>
        <v>90</v>
      </c>
      <c r="P85" s="20">
        <f t="shared" si="25"/>
        <v>85128.800940641071</v>
      </c>
      <c r="Q85" s="20">
        <f t="shared" si="26"/>
        <v>85128.800940641071</v>
      </c>
      <c r="R85" s="5">
        <f t="shared" si="27"/>
        <v>96633.67411264524</v>
      </c>
      <c r="S85" s="5">
        <f t="shared" si="34"/>
        <v>2016474866.8802722</v>
      </c>
      <c r="T85" s="20">
        <f>SUM(S85:$S$136)</f>
        <v>25437672638.927673</v>
      </c>
      <c r="U85" s="6">
        <f t="shared" si="35"/>
        <v>12.614921741267619</v>
      </c>
    </row>
    <row r="86" spans="1:21" x14ac:dyDescent="0.2">
      <c r="A86" s="21">
        <v>72</v>
      </c>
      <c r="B86" s="17">
        <f>Absterbeordnung!C80</f>
        <v>83810.983253527011</v>
      </c>
      <c r="C86" s="18">
        <f t="shared" si="28"/>
        <v>0.24031873714128693</v>
      </c>
      <c r="D86" s="17">
        <f t="shared" si="29"/>
        <v>20141.349654057158</v>
      </c>
      <c r="E86" s="17">
        <f>SUM(D86:$D$136)</f>
        <v>253411.11735626074</v>
      </c>
      <c r="F86" s="19">
        <f t="shared" si="30"/>
        <v>12.58163537740953</v>
      </c>
      <c r="G86" s="5"/>
      <c r="H86" s="17">
        <f>Absterbeordnung!C80</f>
        <v>83810.983253527011</v>
      </c>
      <c r="I86" s="18">
        <f t="shared" si="31"/>
        <v>0.24031873714128693</v>
      </c>
      <c r="J86" s="17">
        <f t="shared" si="32"/>
        <v>20141.349654057158</v>
      </c>
      <c r="K86" s="17">
        <f>SUM($J86:J$136)</f>
        <v>253411.11735626074</v>
      </c>
      <c r="L86" s="19">
        <f t="shared" si="33"/>
        <v>12.58163537740953</v>
      </c>
      <c r="N86" s="6">
        <v>72</v>
      </c>
      <c r="O86" s="6">
        <f t="shared" si="24"/>
        <v>91</v>
      </c>
      <c r="P86" s="20">
        <f t="shared" si="25"/>
        <v>83810.983253527011</v>
      </c>
      <c r="Q86" s="20">
        <f t="shared" si="26"/>
        <v>83810.983253527011</v>
      </c>
      <c r="R86" s="5">
        <f t="shared" si="27"/>
        <v>96348.804901724943</v>
      </c>
      <c r="S86" s="5">
        <f t="shared" si="34"/>
        <v>1940594968.2761784</v>
      </c>
      <c r="T86" s="20">
        <f>SUM(S86:$S$136)</f>
        <v>23421197772.047405</v>
      </c>
      <c r="U86" s="6">
        <f t="shared" si="35"/>
        <v>12.069080954513836</v>
      </c>
    </row>
    <row r="87" spans="1:21" x14ac:dyDescent="0.2">
      <c r="A87" s="21">
        <v>73</v>
      </c>
      <c r="B87" s="17">
        <f>Absterbeordnung!C81</f>
        <v>82343.654088226976</v>
      </c>
      <c r="C87" s="18">
        <f t="shared" si="28"/>
        <v>0.2356066050404774</v>
      </c>
      <c r="D87" s="17">
        <f t="shared" si="29"/>
        <v>19400.708786354586</v>
      </c>
      <c r="E87" s="17">
        <f>SUM(D87:$D$136)</f>
        <v>233269.76770220359</v>
      </c>
      <c r="F87" s="19">
        <f t="shared" si="30"/>
        <v>12.023775536813016</v>
      </c>
      <c r="G87" s="5"/>
      <c r="H87" s="17">
        <f>Absterbeordnung!C81</f>
        <v>82343.654088226976</v>
      </c>
      <c r="I87" s="18">
        <f t="shared" si="31"/>
        <v>0.2356066050404774</v>
      </c>
      <c r="J87" s="17">
        <f t="shared" si="32"/>
        <v>19400.708786354586</v>
      </c>
      <c r="K87" s="17">
        <f>SUM($J87:J$136)</f>
        <v>233269.76770220359</v>
      </c>
      <c r="L87" s="19">
        <f t="shared" si="33"/>
        <v>12.023775536813016</v>
      </c>
      <c r="N87" s="6">
        <v>73</v>
      </c>
      <c r="O87" s="6">
        <f t="shared" si="24"/>
        <v>92</v>
      </c>
      <c r="P87" s="20">
        <f t="shared" si="25"/>
        <v>82343.654088226976</v>
      </c>
      <c r="Q87" s="20">
        <f t="shared" si="26"/>
        <v>82343.654088226976</v>
      </c>
      <c r="R87" s="5">
        <f t="shared" si="27"/>
        <v>96047.960341930331</v>
      </c>
      <c r="S87" s="5">
        <f t="shared" si="34"/>
        <v>1863398508.1171246</v>
      </c>
      <c r="T87" s="20">
        <f>SUM(S87:$S$136)</f>
        <v>21480602803.771225</v>
      </c>
      <c r="U87" s="6">
        <f t="shared" si="35"/>
        <v>11.527648385570702</v>
      </c>
    </row>
    <row r="88" spans="1:21" x14ac:dyDescent="0.2">
      <c r="A88" s="21">
        <v>74</v>
      </c>
      <c r="B88" s="17">
        <f>Absterbeordnung!C82</f>
        <v>80723.774803393491</v>
      </c>
      <c r="C88" s="18">
        <f t="shared" si="28"/>
        <v>0.23098686768674251</v>
      </c>
      <c r="D88" s="17">
        <f t="shared" si="29"/>
        <v>18646.13188968585</v>
      </c>
      <c r="E88" s="17">
        <f>SUM(D88:$D$136)</f>
        <v>213869.05891584899</v>
      </c>
      <c r="F88" s="19">
        <f t="shared" si="30"/>
        <v>11.469888778066144</v>
      </c>
      <c r="G88" s="5"/>
      <c r="H88" s="17">
        <f>Absterbeordnung!C82</f>
        <v>80723.774803393491</v>
      </c>
      <c r="I88" s="18">
        <f t="shared" si="31"/>
        <v>0.23098686768674251</v>
      </c>
      <c r="J88" s="17">
        <f t="shared" si="32"/>
        <v>18646.13188968585</v>
      </c>
      <c r="K88" s="17">
        <f>SUM($J88:J$136)</f>
        <v>213869.05891584899</v>
      </c>
      <c r="L88" s="19">
        <f t="shared" si="33"/>
        <v>11.469888778066144</v>
      </c>
      <c r="N88" s="6">
        <v>74</v>
      </c>
      <c r="O88" s="6">
        <f t="shared" si="24"/>
        <v>93</v>
      </c>
      <c r="P88" s="20">
        <f t="shared" si="25"/>
        <v>80723.774803393491</v>
      </c>
      <c r="Q88" s="20">
        <f t="shared" si="26"/>
        <v>80723.774803393491</v>
      </c>
      <c r="R88" s="5">
        <f t="shared" si="27"/>
        <v>95719.49279102248</v>
      </c>
      <c r="S88" s="5">
        <f t="shared" si="34"/>
        <v>1784798286.9952393</v>
      </c>
      <c r="T88" s="20">
        <f>SUM(S88:$S$136)</f>
        <v>19617204295.654102</v>
      </c>
      <c r="U88" s="6">
        <f t="shared" si="35"/>
        <v>10.991272480813642</v>
      </c>
    </row>
    <row r="89" spans="1:21" x14ac:dyDescent="0.2">
      <c r="A89" s="21">
        <v>75</v>
      </c>
      <c r="B89" s="17">
        <f>Absterbeordnung!C83</f>
        <v>78945.811051416298</v>
      </c>
      <c r="C89" s="18">
        <f t="shared" si="28"/>
        <v>0.22645771341837509</v>
      </c>
      <c r="D89" s="17">
        <f t="shared" si="29"/>
        <v>17877.887854662822</v>
      </c>
      <c r="E89" s="17">
        <f>SUM(D89:$D$136)</f>
        <v>195222.92702616312</v>
      </c>
      <c r="F89" s="19">
        <f t="shared" si="30"/>
        <v>10.919798167055067</v>
      </c>
      <c r="G89" s="5"/>
      <c r="H89" s="17">
        <f>Absterbeordnung!C83</f>
        <v>78945.811051416298</v>
      </c>
      <c r="I89" s="18">
        <f t="shared" si="31"/>
        <v>0.22645771341837509</v>
      </c>
      <c r="J89" s="17">
        <f t="shared" si="32"/>
        <v>17877.887854662822</v>
      </c>
      <c r="K89" s="17">
        <f>SUM($J89:J$136)</f>
        <v>195222.92702616312</v>
      </c>
      <c r="L89" s="19">
        <f t="shared" si="33"/>
        <v>10.919798167055067</v>
      </c>
      <c r="N89" s="6">
        <v>75</v>
      </c>
      <c r="O89" s="6">
        <f t="shared" si="24"/>
        <v>94</v>
      </c>
      <c r="P89" s="20">
        <f t="shared" si="25"/>
        <v>78945.811051416298</v>
      </c>
      <c r="Q89" s="20">
        <f t="shared" si="26"/>
        <v>78945.811051416298</v>
      </c>
      <c r="R89" s="5">
        <f t="shared" si="27"/>
        <v>95364.138942032383</v>
      </c>
      <c r="S89" s="5">
        <f t="shared" si="34"/>
        <v>1704909381.3621385</v>
      </c>
      <c r="T89" s="20">
        <f>SUM(S89:$S$136)</f>
        <v>17832406008.658867</v>
      </c>
      <c r="U89" s="6">
        <f t="shared" si="35"/>
        <v>10.459445061186567</v>
      </c>
    </row>
    <row r="90" spans="1:21" x14ac:dyDescent="0.2">
      <c r="A90" s="21">
        <v>76</v>
      </c>
      <c r="B90" s="17">
        <f>Absterbeordnung!C84</f>
        <v>76976.54929004208</v>
      </c>
      <c r="C90" s="18">
        <f t="shared" si="28"/>
        <v>0.22201736609644609</v>
      </c>
      <c r="D90" s="17">
        <f t="shared" si="29"/>
        <v>17090.1307245684</v>
      </c>
      <c r="E90" s="17">
        <f>SUM(D90:$D$136)</f>
        <v>177345.03917150031</v>
      </c>
      <c r="F90" s="19">
        <f t="shared" si="30"/>
        <v>10.37704403960778</v>
      </c>
      <c r="G90" s="5"/>
      <c r="H90" s="17">
        <f>Absterbeordnung!C84</f>
        <v>76976.54929004208</v>
      </c>
      <c r="I90" s="18">
        <f t="shared" si="31"/>
        <v>0.22201736609644609</v>
      </c>
      <c r="J90" s="17">
        <f t="shared" si="32"/>
        <v>17090.1307245684</v>
      </c>
      <c r="K90" s="17">
        <f>SUM($J90:J$136)</f>
        <v>177345.03917150031</v>
      </c>
      <c r="L90" s="19">
        <f t="shared" si="33"/>
        <v>10.37704403960778</v>
      </c>
      <c r="N90" s="6">
        <v>76</v>
      </c>
      <c r="O90" s="6">
        <f t="shared" si="24"/>
        <v>95</v>
      </c>
      <c r="P90" s="20">
        <f t="shared" si="25"/>
        <v>76976.54929004208</v>
      </c>
      <c r="Q90" s="20">
        <f t="shared" si="26"/>
        <v>76976.54929004208</v>
      </c>
      <c r="R90" s="5">
        <f t="shared" si="27"/>
        <v>94976.995371494559</v>
      </c>
      <c r="S90" s="5">
        <f t="shared" si="34"/>
        <v>1623169266.72557</v>
      </c>
      <c r="T90" s="20">
        <f>SUM(S90:$S$136)</f>
        <v>16127496627.296724</v>
      </c>
      <c r="U90" s="6">
        <f t="shared" si="35"/>
        <v>9.9358070399095411</v>
      </c>
    </row>
    <row r="91" spans="1:21" x14ac:dyDescent="0.2">
      <c r="A91" s="21">
        <v>77</v>
      </c>
      <c r="B91" s="17">
        <f>Absterbeordnung!C85</f>
        <v>74804.274644940961</v>
      </c>
      <c r="C91" s="18">
        <f t="shared" si="28"/>
        <v>0.2176640844082805</v>
      </c>
      <c r="D91" s="17">
        <f t="shared" si="29"/>
        <v>16282.203950416626</v>
      </c>
      <c r="E91" s="17">
        <f>SUM(D91:$D$136)</f>
        <v>160254.90844693189</v>
      </c>
      <c r="F91" s="19">
        <f t="shared" si="30"/>
        <v>9.8423351614405572</v>
      </c>
      <c r="G91" s="5"/>
      <c r="H91" s="17">
        <f>Absterbeordnung!C85</f>
        <v>74804.274644940961</v>
      </c>
      <c r="I91" s="18">
        <f t="shared" si="31"/>
        <v>0.2176640844082805</v>
      </c>
      <c r="J91" s="17">
        <f t="shared" si="32"/>
        <v>16282.203950416626</v>
      </c>
      <c r="K91" s="17">
        <f>SUM($J91:J$136)</f>
        <v>160254.90844693189</v>
      </c>
      <c r="L91" s="19">
        <f t="shared" si="33"/>
        <v>9.8423351614405572</v>
      </c>
      <c r="N91" s="6">
        <v>77</v>
      </c>
      <c r="O91" s="6">
        <f t="shared" si="24"/>
        <v>96</v>
      </c>
      <c r="P91" s="20">
        <f t="shared" si="25"/>
        <v>74804.274644940961</v>
      </c>
      <c r="Q91" s="20">
        <f t="shared" si="26"/>
        <v>74804.274644940961</v>
      </c>
      <c r="R91" s="5">
        <f t="shared" si="27"/>
        <v>94563.760719765341</v>
      </c>
      <c r="S91" s="5">
        <f t="shared" si="34"/>
        <v>1539706438.3576159</v>
      </c>
      <c r="T91" s="20">
        <f>SUM(S91:$S$136)</f>
        <v>14504327360.571154</v>
      </c>
      <c r="U91" s="6">
        <f t="shared" si="35"/>
        <v>9.4201901084746549</v>
      </c>
    </row>
    <row r="92" spans="1:21" x14ac:dyDescent="0.2">
      <c r="A92" s="21">
        <v>78</v>
      </c>
      <c r="B92" s="17">
        <f>Absterbeordnung!C86</f>
        <v>72447.679770589079</v>
      </c>
      <c r="C92" s="18">
        <f t="shared" si="28"/>
        <v>0.21339616118458871</v>
      </c>
      <c r="D92" s="17">
        <f t="shared" si="29"/>
        <v>15460.056749774094</v>
      </c>
      <c r="E92" s="17">
        <f>SUM(D92:$D$136)</f>
        <v>143972.70449651525</v>
      </c>
      <c r="F92" s="19">
        <f t="shared" si="30"/>
        <v>9.3125598972085921</v>
      </c>
      <c r="G92" s="5"/>
      <c r="H92" s="17">
        <f>Absterbeordnung!C86</f>
        <v>72447.679770589079</v>
      </c>
      <c r="I92" s="18">
        <f t="shared" si="31"/>
        <v>0.21339616118458871</v>
      </c>
      <c r="J92" s="17">
        <f t="shared" si="32"/>
        <v>15460.056749774094</v>
      </c>
      <c r="K92" s="17">
        <f>SUM($J92:J$136)</f>
        <v>143972.70449651525</v>
      </c>
      <c r="L92" s="19">
        <f t="shared" si="33"/>
        <v>9.3125598972085921</v>
      </c>
      <c r="N92" s="6">
        <v>78</v>
      </c>
      <c r="O92" s="6">
        <f t="shared" si="24"/>
        <v>97</v>
      </c>
      <c r="P92" s="20">
        <f t="shared" si="25"/>
        <v>72447.679770589079</v>
      </c>
      <c r="Q92" s="20">
        <f t="shared" si="26"/>
        <v>72447.679770589079</v>
      </c>
      <c r="R92" s="5">
        <f t="shared" si="27"/>
        <v>94110.881840019792</v>
      </c>
      <c r="S92" s="5">
        <f t="shared" si="34"/>
        <v>1454959574.0179901</v>
      </c>
      <c r="T92" s="20">
        <f>SUM(S92:$S$136)</f>
        <v>12964620922.213537</v>
      </c>
      <c r="U92" s="6">
        <f t="shared" si="35"/>
        <v>8.9106399612263267</v>
      </c>
    </row>
    <row r="93" spans="1:21" x14ac:dyDescent="0.2">
      <c r="A93" s="21">
        <v>79</v>
      </c>
      <c r="B93" s="17">
        <f>Absterbeordnung!C87</f>
        <v>69834.114348070783</v>
      </c>
      <c r="C93" s="18">
        <f t="shared" si="28"/>
        <v>0.20921192272998898</v>
      </c>
      <c r="D93" s="17">
        <f t="shared" si="29"/>
        <v>14610.1293349058</v>
      </c>
      <c r="E93" s="17">
        <f>SUM(D93:$D$136)</f>
        <v>128512.64774674113</v>
      </c>
      <c r="F93" s="19">
        <f t="shared" si="30"/>
        <v>8.7961334770463022</v>
      </c>
      <c r="G93" s="5"/>
      <c r="H93" s="17">
        <f>Absterbeordnung!C87</f>
        <v>69834.114348070783</v>
      </c>
      <c r="I93" s="18">
        <f t="shared" si="31"/>
        <v>0.20921192272998898</v>
      </c>
      <c r="J93" s="17">
        <f t="shared" si="32"/>
        <v>14610.1293349058</v>
      </c>
      <c r="K93" s="17">
        <f>SUM($J93:J$136)</f>
        <v>128512.64774674113</v>
      </c>
      <c r="L93" s="19">
        <f t="shared" si="33"/>
        <v>8.7961334770463022</v>
      </c>
      <c r="N93" s="6">
        <v>79</v>
      </c>
      <c r="O93" s="6">
        <f t="shared" si="24"/>
        <v>98</v>
      </c>
      <c r="P93" s="20">
        <f t="shared" si="25"/>
        <v>69834.114348070783</v>
      </c>
      <c r="Q93" s="20">
        <f t="shared" si="26"/>
        <v>69834.114348070783</v>
      </c>
      <c r="R93" s="5">
        <f t="shared" si="27"/>
        <v>93634.486816251258</v>
      </c>
      <c r="S93" s="5">
        <f t="shared" si="34"/>
        <v>1368011962.592963</v>
      </c>
      <c r="T93" s="20">
        <f>SUM(S93:$S$136)</f>
        <v>11509661348.195547</v>
      </c>
      <c r="U93" s="6">
        <f t="shared" si="35"/>
        <v>8.4134215656856224</v>
      </c>
    </row>
    <row r="94" spans="1:21" x14ac:dyDescent="0.2">
      <c r="A94" s="21">
        <v>80</v>
      </c>
      <c r="B94" s="17">
        <f>Absterbeordnung!C88</f>
        <v>66965.239395251192</v>
      </c>
      <c r="C94" s="18">
        <f t="shared" si="28"/>
        <v>0.20510972816665585</v>
      </c>
      <c r="D94" s="17">
        <f t="shared" si="29"/>
        <v>13735.222048975005</v>
      </c>
      <c r="E94" s="17">
        <f>SUM(D94:$D$136)</f>
        <v>113902.51841183531</v>
      </c>
      <c r="F94" s="19">
        <f t="shared" si="30"/>
        <v>8.2927322183579335</v>
      </c>
      <c r="G94" s="5"/>
      <c r="H94" s="17">
        <f>Absterbeordnung!C88</f>
        <v>66965.239395251192</v>
      </c>
      <c r="I94" s="18">
        <f t="shared" si="31"/>
        <v>0.20510972816665585</v>
      </c>
      <c r="J94" s="17">
        <f t="shared" si="32"/>
        <v>13735.222048975005</v>
      </c>
      <c r="K94" s="17">
        <f>SUM($J94:J$136)</f>
        <v>113902.51841183531</v>
      </c>
      <c r="L94" s="19">
        <f t="shared" si="33"/>
        <v>8.2927322183579335</v>
      </c>
      <c r="N94" s="6">
        <v>80</v>
      </c>
      <c r="O94" s="6">
        <f t="shared" si="24"/>
        <v>99</v>
      </c>
      <c r="P94" s="20">
        <f t="shared" si="25"/>
        <v>66965.239395251192</v>
      </c>
      <c r="Q94" s="20">
        <f t="shared" si="26"/>
        <v>66965.239395251192</v>
      </c>
      <c r="R94" s="5">
        <f t="shared" si="27"/>
        <v>93120.056100388436</v>
      </c>
      <c r="S94" s="5">
        <f t="shared" si="34"/>
        <v>1279024647.7518446</v>
      </c>
      <c r="T94" s="20">
        <f>SUM(S94:$S$136)</f>
        <v>10141649385.602587</v>
      </c>
      <c r="U94" s="6">
        <f t="shared" si="35"/>
        <v>7.9292055891406568</v>
      </c>
    </row>
    <row r="95" spans="1:21" x14ac:dyDescent="0.2">
      <c r="A95" s="21">
        <v>81</v>
      </c>
      <c r="B95" s="17">
        <f>Absterbeordnung!C89</f>
        <v>63800.151501706758</v>
      </c>
      <c r="C95" s="18">
        <f t="shared" si="28"/>
        <v>0.20108796879083907</v>
      </c>
      <c r="D95" s="17">
        <f t="shared" si="29"/>
        <v>12829.442874026012</v>
      </c>
      <c r="E95" s="17">
        <f>SUM(D95:$D$136)</f>
        <v>100167.29636286033</v>
      </c>
      <c r="F95" s="19">
        <f t="shared" si="30"/>
        <v>7.8076107705078233</v>
      </c>
      <c r="G95" s="5"/>
      <c r="H95" s="17">
        <f>Absterbeordnung!C89</f>
        <v>63800.151501706758</v>
      </c>
      <c r="I95" s="18">
        <f t="shared" si="31"/>
        <v>0.20108796879083907</v>
      </c>
      <c r="J95" s="17">
        <f t="shared" si="32"/>
        <v>12829.442874026012</v>
      </c>
      <c r="K95" s="17">
        <f>SUM($J95:J$136)</f>
        <v>100167.29636286033</v>
      </c>
      <c r="L95" s="19">
        <f t="shared" si="33"/>
        <v>7.8076107705078233</v>
      </c>
      <c r="N95" s="6">
        <v>81</v>
      </c>
      <c r="O95" s="6">
        <f t="shared" si="24"/>
        <v>100</v>
      </c>
      <c r="P95" s="20">
        <f t="shared" si="25"/>
        <v>63800.151501706758</v>
      </c>
      <c r="Q95" s="20">
        <f t="shared" si="26"/>
        <v>63800.151501706758</v>
      </c>
      <c r="R95" s="5">
        <f t="shared" si="27"/>
        <v>92578.191067207023</v>
      </c>
      <c r="S95" s="5">
        <f t="shared" si="34"/>
        <v>1187726613.677398</v>
      </c>
      <c r="T95" s="20">
        <f>SUM(S95:$S$136)</f>
        <v>8862624737.8507385</v>
      </c>
      <c r="U95" s="6">
        <f t="shared" si="35"/>
        <v>7.4618389752256098</v>
      </c>
    </row>
    <row r="96" spans="1:21" x14ac:dyDescent="0.2">
      <c r="A96" s="21">
        <v>82</v>
      </c>
      <c r="B96" s="17">
        <f>Absterbeordnung!C90</f>
        <v>60356.604615713397</v>
      </c>
      <c r="C96" s="18">
        <f t="shared" si="28"/>
        <v>0.19714506744199911</v>
      </c>
      <c r="D96" s="17">
        <f t="shared" si="29"/>
        <v>11899.006887534892</v>
      </c>
      <c r="E96" s="17">
        <f>SUM(D96:$D$136)</f>
        <v>87337.853488834313</v>
      </c>
      <c r="F96" s="19">
        <f t="shared" si="30"/>
        <v>7.3399279716635268</v>
      </c>
      <c r="G96" s="5"/>
      <c r="H96" s="17">
        <f>Absterbeordnung!C90</f>
        <v>60356.604615713397</v>
      </c>
      <c r="I96" s="18">
        <f t="shared" si="31"/>
        <v>0.19714506744199911</v>
      </c>
      <c r="J96" s="17">
        <f t="shared" si="32"/>
        <v>11899.006887534892</v>
      </c>
      <c r="K96" s="17">
        <f>SUM($J96:J$136)</f>
        <v>87337.853488834313</v>
      </c>
      <c r="L96" s="19">
        <f t="shared" si="33"/>
        <v>7.3399279716635268</v>
      </c>
      <c r="N96" s="6">
        <v>82</v>
      </c>
      <c r="O96" s="6">
        <f t="shared" si="24"/>
        <v>101</v>
      </c>
      <c r="P96" s="20">
        <f t="shared" si="25"/>
        <v>60356.604615713397</v>
      </c>
      <c r="Q96" s="20">
        <f t="shared" si="26"/>
        <v>60356.604615713397</v>
      </c>
      <c r="R96" s="5">
        <f t="shared" si="27"/>
        <v>92000.566666212879</v>
      </c>
      <c r="S96" s="5">
        <f t="shared" si="34"/>
        <v>1094715376.41838</v>
      </c>
      <c r="T96" s="20">
        <f>SUM(S96:$S$136)</f>
        <v>7674898124.1733351</v>
      </c>
      <c r="U96" s="6">
        <f t="shared" si="35"/>
        <v>7.0108617175759216</v>
      </c>
    </row>
    <row r="97" spans="1:21" x14ac:dyDescent="0.2">
      <c r="A97" s="21">
        <v>83</v>
      </c>
      <c r="B97" s="17">
        <f>Absterbeordnung!C91</f>
        <v>56643.482195812045</v>
      </c>
      <c r="C97" s="18">
        <f t="shared" si="28"/>
        <v>0.19327947788431285</v>
      </c>
      <c r="D97" s="17">
        <f t="shared" si="29"/>
        <v>10948.022664355924</v>
      </c>
      <c r="E97" s="17">
        <f>SUM(D97:$D$136)</f>
        <v>75438.846601299418</v>
      </c>
      <c r="F97" s="19">
        <f t="shared" si="30"/>
        <v>6.8906366851897189</v>
      </c>
      <c r="G97" s="5"/>
      <c r="H97" s="17">
        <f>Absterbeordnung!C91</f>
        <v>56643.482195812045</v>
      </c>
      <c r="I97" s="18">
        <f t="shared" si="31"/>
        <v>0.19327947788431285</v>
      </c>
      <c r="J97" s="17">
        <f t="shared" si="32"/>
        <v>10948.022664355924</v>
      </c>
      <c r="K97" s="17">
        <f>SUM($J97:J$136)</f>
        <v>75438.846601299418</v>
      </c>
      <c r="L97" s="19">
        <f t="shared" si="33"/>
        <v>6.8906366851897189</v>
      </c>
      <c r="N97" s="6">
        <v>83</v>
      </c>
      <c r="O97" s="6">
        <f t="shared" si="24"/>
        <v>102</v>
      </c>
      <c r="P97" s="20">
        <f t="shared" si="25"/>
        <v>56643.482195812045</v>
      </c>
      <c r="Q97" s="20">
        <f t="shared" si="26"/>
        <v>56643.482195812045</v>
      </c>
      <c r="R97" s="5">
        <f t="shared" si="27"/>
        <v>91386.252775504618</v>
      </c>
      <c r="S97" s="5">
        <f t="shared" si="34"/>
        <v>1000498766.5967839</v>
      </c>
      <c r="T97" s="20">
        <f>SUM(S97:$S$136)</f>
        <v>6580182747.7549553</v>
      </c>
      <c r="U97" s="6">
        <f t="shared" si="35"/>
        <v>6.5769024085232761</v>
      </c>
    </row>
    <row r="98" spans="1:21" x14ac:dyDescent="0.2">
      <c r="A98" s="21">
        <v>84</v>
      </c>
      <c r="B98" s="17">
        <f>Absterbeordnung!C92</f>
        <v>52548.921189997171</v>
      </c>
      <c r="C98" s="18">
        <f t="shared" si="28"/>
        <v>0.18948968420030671</v>
      </c>
      <c r="D98" s="17">
        <f t="shared" si="29"/>
        <v>9957.4784813593687</v>
      </c>
      <c r="E98" s="17">
        <f>SUM(D98:$D$136)</f>
        <v>64490.823936943481</v>
      </c>
      <c r="F98" s="19">
        <f t="shared" si="30"/>
        <v>6.4766219738934714</v>
      </c>
      <c r="G98" s="5"/>
      <c r="H98" s="17">
        <f>Absterbeordnung!C92</f>
        <v>52548.921189997171</v>
      </c>
      <c r="I98" s="18">
        <f t="shared" si="31"/>
        <v>0.18948968420030671</v>
      </c>
      <c r="J98" s="17">
        <f t="shared" si="32"/>
        <v>9957.4784813593687</v>
      </c>
      <c r="K98" s="17">
        <f>SUM($J98:J$136)</f>
        <v>64490.823936943481</v>
      </c>
      <c r="L98" s="19">
        <f t="shared" si="33"/>
        <v>6.4766219738934714</v>
      </c>
      <c r="N98" s="6">
        <v>84</v>
      </c>
      <c r="O98" s="6">
        <f t="shared" si="24"/>
        <v>103</v>
      </c>
      <c r="P98" s="20">
        <f t="shared" si="25"/>
        <v>52548.921189997171</v>
      </c>
      <c r="Q98" s="20">
        <f t="shared" si="26"/>
        <v>52548.921189997171</v>
      </c>
      <c r="R98" s="5">
        <f t="shared" si="27"/>
        <v>90735.80168816456</v>
      </c>
      <c r="S98" s="5">
        <f t="shared" si="34"/>
        <v>903499792.79878974</v>
      </c>
      <c r="T98" s="20">
        <f>SUM(S98:$S$136)</f>
        <v>5579683981.1581717</v>
      </c>
      <c r="U98" s="6">
        <f t="shared" si="35"/>
        <v>6.1756339355362453</v>
      </c>
    </row>
    <row r="99" spans="1:21" x14ac:dyDescent="0.2">
      <c r="A99" s="21">
        <v>85</v>
      </c>
      <c r="B99" s="17">
        <f>Absterbeordnung!C93</f>
        <v>48400.439385122554</v>
      </c>
      <c r="C99" s="18">
        <f t="shared" si="28"/>
        <v>0.18577420019637911</v>
      </c>
      <c r="D99" s="17">
        <f t="shared" si="29"/>
        <v>8991.5529159244688</v>
      </c>
      <c r="E99" s="17">
        <f>SUM(D99:$D$136)</f>
        <v>54533.345455584109</v>
      </c>
      <c r="F99" s="19">
        <f t="shared" si="30"/>
        <v>6.0649529581261712</v>
      </c>
      <c r="G99" s="5"/>
      <c r="H99" s="17">
        <f>Absterbeordnung!C93</f>
        <v>48400.439385122554</v>
      </c>
      <c r="I99" s="18">
        <f t="shared" si="31"/>
        <v>0.18577420019637911</v>
      </c>
      <c r="J99" s="17">
        <f t="shared" si="32"/>
        <v>8991.5529159244688</v>
      </c>
      <c r="K99" s="17">
        <f>SUM($J99:J$136)</f>
        <v>54533.345455584109</v>
      </c>
      <c r="L99" s="19">
        <f t="shared" si="33"/>
        <v>6.0649529581261712</v>
      </c>
      <c r="N99" s="6">
        <v>85</v>
      </c>
      <c r="O99" s="6">
        <f t="shared" si="24"/>
        <v>104</v>
      </c>
      <c r="P99" s="20">
        <f t="shared" si="25"/>
        <v>48400.439385122554</v>
      </c>
      <c r="Q99" s="20">
        <f t="shared" si="26"/>
        <v>48400.439385122554</v>
      </c>
      <c r="R99" s="5">
        <f t="shared" si="27"/>
        <v>90020.907762958683</v>
      </c>
      <c r="S99" s="5">
        <f t="shared" si="34"/>
        <v>809427755.69019878</v>
      </c>
      <c r="T99" s="20">
        <f>SUM(S99:$S$136)</f>
        <v>4676184188.3593826</v>
      </c>
      <c r="U99" s="6">
        <f t="shared" si="35"/>
        <v>5.7771483069196234</v>
      </c>
    </row>
    <row r="100" spans="1:21" x14ac:dyDescent="0.2">
      <c r="A100" s="13">
        <v>86</v>
      </c>
      <c r="B100" s="17">
        <f>Absterbeordnung!C94</f>
        <v>44032.926727181686</v>
      </c>
      <c r="C100" s="18">
        <f t="shared" si="28"/>
        <v>0.18213156881997952</v>
      </c>
      <c r="D100" s="17">
        <f t="shared" si="29"/>
        <v>8019.7860245568072</v>
      </c>
      <c r="E100" s="17">
        <f>SUM(D100:$D$136)</f>
        <v>45541.79253965964</v>
      </c>
      <c r="F100" s="19">
        <f t="shared" si="30"/>
        <v>5.6786792565549016</v>
      </c>
      <c r="G100" s="5"/>
      <c r="H100" s="17">
        <f>Absterbeordnung!C94</f>
        <v>44032.926727181686</v>
      </c>
      <c r="I100" s="18">
        <f t="shared" si="31"/>
        <v>0.18213156881997952</v>
      </c>
      <c r="J100" s="17">
        <f t="shared" si="32"/>
        <v>8019.7860245568072</v>
      </c>
      <c r="K100" s="17">
        <f>SUM($J100:J$136)</f>
        <v>45541.79253965964</v>
      </c>
      <c r="L100" s="19">
        <f t="shared" si="33"/>
        <v>5.6786792565549016</v>
      </c>
      <c r="N100" s="20">
        <v>86</v>
      </c>
      <c r="O100" s="6">
        <f t="shared" si="24"/>
        <v>105</v>
      </c>
      <c r="P100" s="20">
        <f t="shared" si="25"/>
        <v>44032.926727181686</v>
      </c>
      <c r="Q100" s="20">
        <f t="shared" si="26"/>
        <v>44032.926727181686</v>
      </c>
      <c r="R100" s="5">
        <f t="shared" si="27"/>
        <v>89236.651698545029</v>
      </c>
      <c r="S100" s="5">
        <f t="shared" si="34"/>
        <v>715658852.17023492</v>
      </c>
      <c r="T100" s="20">
        <f>SUM(S100:$S$136)</f>
        <v>3866756432.6691847</v>
      </c>
      <c r="U100" s="6">
        <f t="shared" si="35"/>
        <v>5.4030721773974415</v>
      </c>
    </row>
    <row r="101" spans="1:21" x14ac:dyDescent="0.2">
      <c r="A101" s="13">
        <v>87</v>
      </c>
      <c r="B101" s="17">
        <f>Absterbeordnung!C95</f>
        <v>39765.711859999661</v>
      </c>
      <c r="C101" s="18">
        <f t="shared" si="28"/>
        <v>0.17856036158821526</v>
      </c>
      <c r="D101" s="17">
        <f t="shared" si="29"/>
        <v>7100.5798885343193</v>
      </c>
      <c r="E101" s="17">
        <f>SUM(D101:$D$136)</f>
        <v>37522.006515102839</v>
      </c>
      <c r="F101" s="19">
        <f t="shared" si="30"/>
        <v>5.2843580530220642</v>
      </c>
      <c r="G101" s="5"/>
      <c r="H101" s="17">
        <f>Absterbeordnung!C95</f>
        <v>39765.711859999661</v>
      </c>
      <c r="I101" s="18">
        <f t="shared" si="31"/>
        <v>0.17856036158821526</v>
      </c>
      <c r="J101" s="17">
        <f t="shared" si="32"/>
        <v>7100.5798885343193</v>
      </c>
      <c r="K101" s="17">
        <f>SUM($J101:J$136)</f>
        <v>37522.006515102839</v>
      </c>
      <c r="L101" s="19">
        <f t="shared" si="33"/>
        <v>5.2843580530220642</v>
      </c>
      <c r="N101" s="20">
        <v>87</v>
      </c>
      <c r="O101" s="6">
        <f t="shared" si="24"/>
        <v>106</v>
      </c>
      <c r="P101" s="20">
        <f t="shared" si="25"/>
        <v>39765.711859999661</v>
      </c>
      <c r="Q101" s="20">
        <f t="shared" si="26"/>
        <v>39765.711859999661</v>
      </c>
      <c r="R101" s="5">
        <f t="shared" si="27"/>
        <v>88368.883691048672</v>
      </c>
      <c r="S101" s="5">
        <f t="shared" si="34"/>
        <v>627470318.30888867</v>
      </c>
      <c r="T101" s="20">
        <f>SUM(S101:$S$136)</f>
        <v>3151097580.49895</v>
      </c>
      <c r="U101" s="6">
        <f t="shared" si="35"/>
        <v>5.0219069947269439</v>
      </c>
    </row>
    <row r="102" spans="1:21" x14ac:dyDescent="0.2">
      <c r="A102" s="13">
        <v>88</v>
      </c>
      <c r="B102" s="17">
        <f>Absterbeordnung!C96</f>
        <v>35297.600847179754</v>
      </c>
      <c r="C102" s="18">
        <f t="shared" si="28"/>
        <v>0.17505917802766199</v>
      </c>
      <c r="D102" s="17">
        <f t="shared" si="29"/>
        <v>6179.1689906557931</v>
      </c>
      <c r="E102" s="17">
        <f>SUM(D102:$D$136)</f>
        <v>30421.426626568533</v>
      </c>
      <c r="F102" s="19">
        <f t="shared" si="30"/>
        <v>4.9232229564480514</v>
      </c>
      <c r="G102" s="5"/>
      <c r="H102" s="17">
        <f>Absterbeordnung!C96</f>
        <v>35297.600847179754</v>
      </c>
      <c r="I102" s="18">
        <f t="shared" si="31"/>
        <v>0.17505917802766199</v>
      </c>
      <c r="J102" s="17">
        <f t="shared" si="32"/>
        <v>6179.1689906557931</v>
      </c>
      <c r="K102" s="17">
        <f>SUM($J102:J$136)</f>
        <v>30421.426626568533</v>
      </c>
      <c r="L102" s="19">
        <f t="shared" si="33"/>
        <v>4.9232229564480514</v>
      </c>
      <c r="N102" s="20">
        <v>88</v>
      </c>
      <c r="O102" s="6">
        <f t="shared" si="24"/>
        <v>107</v>
      </c>
      <c r="P102" s="20">
        <f t="shared" si="25"/>
        <v>35297.600847179754</v>
      </c>
      <c r="Q102" s="20">
        <f t="shared" si="26"/>
        <v>35297.600847179754</v>
      </c>
      <c r="R102" s="5">
        <f t="shared" si="27"/>
        <v>87404.560492011602</v>
      </c>
      <c r="S102" s="5">
        <f t="shared" si="34"/>
        <v>540087549.83413661</v>
      </c>
      <c r="T102" s="20">
        <f>SUM(S102:$S$136)</f>
        <v>2523627262.1900611</v>
      </c>
      <c r="U102" s="6">
        <f t="shared" si="35"/>
        <v>4.6726262491425299</v>
      </c>
    </row>
    <row r="103" spans="1:21" x14ac:dyDescent="0.2">
      <c r="A103" s="13">
        <v>89</v>
      </c>
      <c r="B103" s="17">
        <f>Absterbeordnung!C97</f>
        <v>30678.022178508476</v>
      </c>
      <c r="C103" s="18">
        <f t="shared" si="28"/>
        <v>0.17162664512515882</v>
      </c>
      <c r="D103" s="17">
        <f t="shared" si="29"/>
        <v>5265.1660255726256</v>
      </c>
      <c r="E103" s="17">
        <f>SUM(D103:$D$136)</f>
        <v>24242.257635912738</v>
      </c>
      <c r="F103" s="19">
        <f t="shared" si="30"/>
        <v>4.6042722144314938</v>
      </c>
      <c r="G103" s="5"/>
      <c r="H103" s="17">
        <f>Absterbeordnung!C97</f>
        <v>30678.022178508476</v>
      </c>
      <c r="I103" s="18">
        <f t="shared" si="31"/>
        <v>0.17162664512515882</v>
      </c>
      <c r="J103" s="17">
        <f t="shared" si="32"/>
        <v>5265.1660255726256</v>
      </c>
      <c r="K103" s="17">
        <f>SUM($J103:J$136)</f>
        <v>24242.257635912738</v>
      </c>
      <c r="L103" s="19">
        <f t="shared" si="33"/>
        <v>4.6042722144314938</v>
      </c>
      <c r="N103" s="20">
        <v>89</v>
      </c>
      <c r="O103" s="6">
        <f t="shared" si="24"/>
        <v>108</v>
      </c>
      <c r="P103" s="20">
        <f t="shared" si="25"/>
        <v>30678.022178508476</v>
      </c>
      <c r="Q103" s="20">
        <f t="shared" si="26"/>
        <v>30678.022178508476</v>
      </c>
      <c r="R103" s="5">
        <f t="shared" si="27"/>
        <v>86320.334885902732</v>
      </c>
      <c r="S103" s="5">
        <f t="shared" si="34"/>
        <v>454490894.55730659</v>
      </c>
      <c r="T103" s="20">
        <f>SUM(S103:$S$136)</f>
        <v>1983539712.3559248</v>
      </c>
      <c r="U103" s="6">
        <f t="shared" si="35"/>
        <v>4.3643112240740853</v>
      </c>
    </row>
    <row r="104" spans="1:21" x14ac:dyDescent="0.2">
      <c r="A104" s="13">
        <v>90</v>
      </c>
      <c r="B104" s="17">
        <f>Absterbeordnung!C98</f>
        <v>26220.987115496231</v>
      </c>
      <c r="C104" s="18">
        <f t="shared" si="28"/>
        <v>0.16826141678937137</v>
      </c>
      <c r="D104" s="17">
        <f t="shared" si="29"/>
        <v>4411.9804416692477</v>
      </c>
      <c r="E104" s="17">
        <f>SUM(D104:$D$136)</f>
        <v>18977.091610340107</v>
      </c>
      <c r="F104" s="19">
        <f t="shared" si="30"/>
        <v>4.301263766065162</v>
      </c>
      <c r="G104" s="5"/>
      <c r="H104" s="17">
        <f>Absterbeordnung!C98</f>
        <v>26220.987115496231</v>
      </c>
      <c r="I104" s="18">
        <f t="shared" si="31"/>
        <v>0.16826141678937137</v>
      </c>
      <c r="J104" s="17">
        <f t="shared" si="32"/>
        <v>4411.9804416692477</v>
      </c>
      <c r="K104" s="17">
        <f>SUM($J104:J$136)</f>
        <v>18977.091610340107</v>
      </c>
      <c r="L104" s="19">
        <f t="shared" si="33"/>
        <v>4.301263766065162</v>
      </c>
      <c r="N104" s="20">
        <v>90</v>
      </c>
      <c r="O104" s="6">
        <f t="shared" si="24"/>
        <v>109</v>
      </c>
      <c r="P104" s="20">
        <f t="shared" si="25"/>
        <v>26220.987115496231</v>
      </c>
      <c r="Q104" s="20">
        <f t="shared" si="26"/>
        <v>26220.987115496231</v>
      </c>
      <c r="R104" s="5">
        <f t="shared" si="27"/>
        <v>85128.800940641071</v>
      </c>
      <c r="S104" s="5">
        <f t="shared" si="34"/>
        <v>375586604.77286309</v>
      </c>
      <c r="T104" s="20">
        <f>SUM(S104:$S$136)</f>
        <v>1529048817.7986181</v>
      </c>
      <c r="U104" s="6">
        <f t="shared" si="35"/>
        <v>4.071095183821356</v>
      </c>
    </row>
    <row r="105" spans="1:21" x14ac:dyDescent="0.2">
      <c r="A105" s="13">
        <v>91</v>
      </c>
      <c r="B105" s="17">
        <f>Absterbeordnung!C99</f>
        <v>21922.704497135433</v>
      </c>
      <c r="C105" s="18">
        <f t="shared" si="28"/>
        <v>0.16496217332291313</v>
      </c>
      <c r="D105" s="17">
        <f t="shared" si="29"/>
        <v>3616.4169789634625</v>
      </c>
      <c r="E105" s="17">
        <f>SUM(D105:$D$136)</f>
        <v>14565.111168670861</v>
      </c>
      <c r="F105" s="19">
        <f t="shared" si="30"/>
        <v>4.0274977286622278</v>
      </c>
      <c r="G105" s="5"/>
      <c r="H105" s="17">
        <f>Absterbeordnung!C99</f>
        <v>21922.704497135433</v>
      </c>
      <c r="I105" s="18">
        <f t="shared" si="31"/>
        <v>0.16496217332291313</v>
      </c>
      <c r="J105" s="17">
        <f t="shared" si="32"/>
        <v>3616.4169789634625</v>
      </c>
      <c r="K105" s="17">
        <f>SUM($J105:J$136)</f>
        <v>14565.111168670861</v>
      </c>
      <c r="L105" s="19">
        <f t="shared" si="33"/>
        <v>4.0274977286622278</v>
      </c>
      <c r="N105" s="20">
        <v>91</v>
      </c>
      <c r="O105" s="6">
        <f t="shared" si="24"/>
        <v>110</v>
      </c>
      <c r="P105" s="20">
        <f t="shared" si="25"/>
        <v>21922.704497135433</v>
      </c>
      <c r="Q105" s="20">
        <f t="shared" si="26"/>
        <v>21922.704497135433</v>
      </c>
      <c r="R105" s="5">
        <f t="shared" si="27"/>
        <v>83810.983253527011</v>
      </c>
      <c r="S105" s="5">
        <f t="shared" si="34"/>
        <v>303095462.86167753</v>
      </c>
      <c r="T105" s="20">
        <f>SUM(S105:$S$136)</f>
        <v>1153462213.0257549</v>
      </c>
      <c r="U105" s="6">
        <f t="shared" si="35"/>
        <v>3.8056069930421752</v>
      </c>
    </row>
    <row r="106" spans="1:21" x14ac:dyDescent="0.2">
      <c r="A106" s="13">
        <v>92</v>
      </c>
      <c r="B106" s="17">
        <f>Absterbeordnung!C100</f>
        <v>17859.783067765504</v>
      </c>
      <c r="C106" s="18">
        <f t="shared" si="28"/>
        <v>0.16172762090481677</v>
      </c>
      <c r="D106" s="17">
        <f t="shared" si="29"/>
        <v>2888.4202254258448</v>
      </c>
      <c r="E106" s="17">
        <f>SUM(D106:$D$136)</f>
        <v>10948.694189707399</v>
      </c>
      <c r="F106" s="19">
        <f t="shared" si="30"/>
        <v>3.7905475433697373</v>
      </c>
      <c r="G106" s="5"/>
      <c r="H106" s="17">
        <f>Absterbeordnung!C100</f>
        <v>17859.783067765504</v>
      </c>
      <c r="I106" s="18">
        <f t="shared" si="31"/>
        <v>0.16172762090481677</v>
      </c>
      <c r="J106" s="17">
        <f t="shared" si="32"/>
        <v>2888.4202254258448</v>
      </c>
      <c r="K106" s="17">
        <f>SUM($J106:J$136)</f>
        <v>10948.694189707399</v>
      </c>
      <c r="L106" s="19">
        <f t="shared" si="33"/>
        <v>3.7905475433697373</v>
      </c>
      <c r="N106" s="20">
        <v>92</v>
      </c>
      <c r="O106" s="6">
        <f t="shared" si="24"/>
        <v>111</v>
      </c>
      <c r="P106" s="20">
        <f t="shared" si="25"/>
        <v>17859.783067765504</v>
      </c>
      <c r="Q106" s="20">
        <f t="shared" si="26"/>
        <v>17859.783067765504</v>
      </c>
      <c r="R106" s="5">
        <f t="shared" si="27"/>
        <v>82343.654088226976</v>
      </c>
      <c r="S106" s="5">
        <f t="shared" si="34"/>
        <v>237843075.90390435</v>
      </c>
      <c r="T106" s="20">
        <f>SUM(S106:$S$136)</f>
        <v>850366750.16407776</v>
      </c>
      <c r="U106" s="6">
        <f t="shared" si="35"/>
        <v>3.5753269122185887</v>
      </c>
    </row>
    <row r="107" spans="1:21" x14ac:dyDescent="0.2">
      <c r="A107" s="13">
        <v>93</v>
      </c>
      <c r="B107" s="17">
        <f>Absterbeordnung!C101</f>
        <v>14228.699389216923</v>
      </c>
      <c r="C107" s="18">
        <f t="shared" si="28"/>
        <v>0.15855649108315373</v>
      </c>
      <c r="D107" s="17">
        <f t="shared" si="29"/>
        <v>2256.0526478312481</v>
      </c>
      <c r="E107" s="17">
        <f>SUM(D107:$D$136)</f>
        <v>8060.2739642815532</v>
      </c>
      <c r="F107" s="19">
        <f t="shared" si="30"/>
        <v>3.5727330973547646</v>
      </c>
      <c r="G107" s="5"/>
      <c r="H107" s="17">
        <f>Absterbeordnung!C101</f>
        <v>14228.699389216923</v>
      </c>
      <c r="I107" s="18">
        <f t="shared" si="31"/>
        <v>0.15855649108315373</v>
      </c>
      <c r="J107" s="17">
        <f t="shared" si="32"/>
        <v>2256.0526478312481</v>
      </c>
      <c r="K107" s="17">
        <f>SUM($J107:J$136)</f>
        <v>8060.2739642815532</v>
      </c>
      <c r="L107" s="19">
        <f t="shared" si="33"/>
        <v>3.5727330973547646</v>
      </c>
      <c r="N107" s="20">
        <v>93</v>
      </c>
      <c r="O107" s="6">
        <f t="shared" si="24"/>
        <v>112</v>
      </c>
      <c r="P107" s="20">
        <f t="shared" si="25"/>
        <v>14228.699389216923</v>
      </c>
      <c r="Q107" s="20">
        <f t="shared" si="26"/>
        <v>14228.699389216923</v>
      </c>
      <c r="R107" s="5">
        <f t="shared" si="27"/>
        <v>80723.774803393491</v>
      </c>
      <c r="S107" s="5">
        <f t="shared" si="34"/>
        <v>182117085.88812926</v>
      </c>
      <c r="T107" s="20">
        <f>SUM(S107:$S$136)</f>
        <v>612523674.2601732</v>
      </c>
      <c r="U107" s="6">
        <f t="shared" si="35"/>
        <v>3.3633509523452059</v>
      </c>
    </row>
    <row r="108" spans="1:21" x14ac:dyDescent="0.2">
      <c r="A108" s="13">
        <v>94</v>
      </c>
      <c r="B108" s="17">
        <f>Absterbeordnung!C102</f>
        <v>11071.160073818242</v>
      </c>
      <c r="C108" s="18">
        <f t="shared" si="28"/>
        <v>0.15544754027760166</v>
      </c>
      <c r="D108" s="17">
        <f t="shared" si="29"/>
        <v>1720.9846014946365</v>
      </c>
      <c r="E108" s="17">
        <f>SUM(D108:$D$136)</f>
        <v>5804.2213164503064</v>
      </c>
      <c r="F108" s="19">
        <f t="shared" si="30"/>
        <v>3.3726166471271561</v>
      </c>
      <c r="G108" s="5"/>
      <c r="H108" s="17">
        <f>Absterbeordnung!C102</f>
        <v>11071.160073818242</v>
      </c>
      <c r="I108" s="18">
        <f t="shared" si="31"/>
        <v>0.15544754027760166</v>
      </c>
      <c r="J108" s="17">
        <f t="shared" si="32"/>
        <v>1720.9846014946365</v>
      </c>
      <c r="K108" s="17">
        <f>SUM($J108:J$136)</f>
        <v>5804.2213164503064</v>
      </c>
      <c r="L108" s="19">
        <f t="shared" si="33"/>
        <v>3.3726166471271561</v>
      </c>
      <c r="N108" s="20">
        <v>94</v>
      </c>
      <c r="O108" s="6">
        <f t="shared" si="24"/>
        <v>113</v>
      </c>
      <c r="P108" s="20">
        <f t="shared" si="25"/>
        <v>11071.160073818242</v>
      </c>
      <c r="Q108" s="20">
        <f t="shared" si="26"/>
        <v>11071.160073818242</v>
      </c>
      <c r="R108" s="5">
        <f t="shared" si="27"/>
        <v>78945.811051416298</v>
      </c>
      <c r="S108" s="5">
        <f t="shared" si="34"/>
        <v>135864525.17199257</v>
      </c>
      <c r="T108" s="20">
        <f>SUM(S108:$S$136)</f>
        <v>430406588.37204397</v>
      </c>
      <c r="U108" s="6">
        <f t="shared" si="35"/>
        <v>3.1679100031975747</v>
      </c>
    </row>
    <row r="109" spans="1:21" x14ac:dyDescent="0.2">
      <c r="A109" s="13">
        <v>95</v>
      </c>
      <c r="B109" s="17">
        <f>Absterbeordnung!C103</f>
        <v>8402.1781164376625</v>
      </c>
      <c r="C109" s="18">
        <f t="shared" si="28"/>
        <v>0.15239954929176638</v>
      </c>
      <c r="D109" s="17">
        <f t="shared" si="29"/>
        <v>1280.4881580142423</v>
      </c>
      <c r="E109" s="17">
        <f>SUM(D109:$D$136)</f>
        <v>4083.236714955669</v>
      </c>
      <c r="F109" s="19">
        <f t="shared" si="30"/>
        <v>3.1888125551179467</v>
      </c>
      <c r="G109" s="5"/>
      <c r="H109" s="17">
        <f>Absterbeordnung!C103</f>
        <v>8402.1781164376625</v>
      </c>
      <c r="I109" s="18">
        <f t="shared" si="31"/>
        <v>0.15239954929176638</v>
      </c>
      <c r="J109" s="17">
        <f t="shared" si="32"/>
        <v>1280.4881580142423</v>
      </c>
      <c r="K109" s="17">
        <f>SUM($J109:J$136)</f>
        <v>4083.236714955669</v>
      </c>
      <c r="L109" s="19">
        <f t="shared" si="33"/>
        <v>3.1888125551179467</v>
      </c>
      <c r="N109" s="20">
        <v>95</v>
      </c>
      <c r="O109" s="6">
        <f t="shared" si="24"/>
        <v>114</v>
      </c>
      <c r="P109" s="20">
        <f t="shared" si="25"/>
        <v>8402.1781164376625</v>
      </c>
      <c r="Q109" s="20">
        <f t="shared" si="26"/>
        <v>8402.1781164376625</v>
      </c>
      <c r="R109" s="5">
        <f t="shared" si="27"/>
        <v>76976.54929004208</v>
      </c>
      <c r="S109" s="5">
        <f t="shared" si="34"/>
        <v>98567559.810698509</v>
      </c>
      <c r="T109" s="20">
        <f>SUM(S109:$S$136)</f>
        <v>294542063.20005143</v>
      </c>
      <c r="U109" s="6">
        <f t="shared" si="35"/>
        <v>2.9882251702865212</v>
      </c>
    </row>
    <row r="110" spans="1:21" x14ac:dyDescent="0.2">
      <c r="A110" s="13">
        <v>96</v>
      </c>
      <c r="B110" s="17">
        <f>Absterbeordnung!C104</f>
        <v>6211.4556913002216</v>
      </c>
      <c r="C110" s="18">
        <f t="shared" si="28"/>
        <v>0.14941132283506506</v>
      </c>
      <c r="D110" s="17">
        <f t="shared" si="29"/>
        <v>928.06181156855962</v>
      </c>
      <c r="E110" s="17">
        <f>SUM(D110:$D$136)</f>
        <v>2802.7485569414266</v>
      </c>
      <c r="F110" s="19">
        <f t="shared" si="30"/>
        <v>3.0200020321969432</v>
      </c>
      <c r="G110" s="5"/>
      <c r="H110" s="17">
        <f>Absterbeordnung!C104</f>
        <v>6211.4556913002216</v>
      </c>
      <c r="I110" s="18">
        <f t="shared" si="31"/>
        <v>0.14941132283506506</v>
      </c>
      <c r="J110" s="17">
        <f t="shared" si="32"/>
        <v>928.06181156855962</v>
      </c>
      <c r="K110" s="17">
        <f>SUM($J110:J$136)</f>
        <v>2802.7485569414266</v>
      </c>
      <c r="L110" s="19">
        <f t="shared" si="33"/>
        <v>3.0200020321969432</v>
      </c>
      <c r="N110" s="20">
        <v>96</v>
      </c>
      <c r="O110" s="6">
        <f t="shared" ref="O110:O136" si="36">N110+$B$3</f>
        <v>115</v>
      </c>
      <c r="P110" s="20">
        <f t="shared" ref="P110:P136" si="37">B110</f>
        <v>6211.4556913002216</v>
      </c>
      <c r="Q110" s="20">
        <f t="shared" ref="Q110:Q136" si="38">B110</f>
        <v>6211.4556913002216</v>
      </c>
      <c r="R110" s="5">
        <f t="shared" ref="R110:R136" si="39">LOOKUP(N110,$O$14:$O$136,$Q$14:$Q$136)</f>
        <v>74804.274644940961</v>
      </c>
      <c r="S110" s="5">
        <f t="shared" si="34"/>
        <v>69422990.640055984</v>
      </c>
      <c r="T110" s="20">
        <f>SUM(S110:$S$136)</f>
        <v>195974503.38935295</v>
      </c>
      <c r="U110" s="6">
        <f t="shared" si="35"/>
        <v>2.822904942333019</v>
      </c>
    </row>
    <row r="111" spans="1:21" x14ac:dyDescent="0.2">
      <c r="A111" s="13">
        <v>97</v>
      </c>
      <c r="B111" s="17">
        <f>Absterbeordnung!C105</f>
        <v>4467.1401665764515</v>
      </c>
      <c r="C111" s="18">
        <f t="shared" ref="C111:C136" si="40">1/(((1+($B$5/100))^A111))</f>
        <v>0.14648168905398534</v>
      </c>
      <c r="D111" s="17">
        <f t="shared" ref="D111:D136" si="41">B111*C111</f>
        <v>654.35423684102011</v>
      </c>
      <c r="E111" s="17">
        <f>SUM(D111:$D$136)</f>
        <v>1874.6867453728667</v>
      </c>
      <c r="F111" s="19">
        <f t="shared" ref="F111:F136" si="42">E111/D111</f>
        <v>2.8649417086732103</v>
      </c>
      <c r="G111" s="5"/>
      <c r="H111" s="17">
        <f>Absterbeordnung!C105</f>
        <v>4467.1401665764515</v>
      </c>
      <c r="I111" s="18">
        <f t="shared" ref="I111:I136" si="43">1/(((1+($B$5/100))^A111))</f>
        <v>0.14648168905398534</v>
      </c>
      <c r="J111" s="17">
        <f t="shared" ref="J111:J136" si="44">H111*I111</f>
        <v>654.35423684102011</v>
      </c>
      <c r="K111" s="17">
        <f>SUM($J111:J$136)</f>
        <v>1874.6867453728667</v>
      </c>
      <c r="L111" s="19">
        <f t="shared" ref="L111:L136" si="45">K111/J111</f>
        <v>2.8649417086732103</v>
      </c>
      <c r="N111" s="20">
        <v>97</v>
      </c>
      <c r="O111" s="6">
        <f t="shared" si="36"/>
        <v>116</v>
      </c>
      <c r="P111" s="20">
        <f t="shared" si="37"/>
        <v>4467.1401665764515</v>
      </c>
      <c r="Q111" s="20">
        <f t="shared" si="38"/>
        <v>4467.1401665764515</v>
      </c>
      <c r="R111" s="5">
        <f t="shared" si="39"/>
        <v>72447.679770589079</v>
      </c>
      <c r="S111" s="5">
        <f t="shared" ref="S111:S136" si="46">P111*R111*I111</f>
        <v>47406446.207186423</v>
      </c>
      <c r="T111" s="20">
        <f>SUM(S111:$S$136)</f>
        <v>126551512.74929689</v>
      </c>
      <c r="U111" s="6">
        <f t="shared" ref="U111:U136" si="47">T111/S111</f>
        <v>2.6695000970166105</v>
      </c>
    </row>
    <row r="112" spans="1:21" x14ac:dyDescent="0.2">
      <c r="A112" s="13">
        <v>98</v>
      </c>
      <c r="B112" s="17">
        <f>Absterbeordnung!C106</f>
        <v>3121.2774471478201</v>
      </c>
      <c r="C112" s="18">
        <f t="shared" si="40"/>
        <v>0.14360949907253467</v>
      </c>
      <c r="D112" s="17">
        <f t="shared" si="41"/>
        <v>448.24509065129826</v>
      </c>
      <c r="E112" s="17">
        <f>SUM(D112:$D$136)</f>
        <v>1220.3325085318468</v>
      </c>
      <c r="F112" s="19">
        <f t="shared" si="42"/>
        <v>2.7224670921854575</v>
      </c>
      <c r="G112" s="5"/>
      <c r="H112" s="17">
        <f>Absterbeordnung!C106</f>
        <v>3121.2774471478201</v>
      </c>
      <c r="I112" s="18">
        <f t="shared" si="43"/>
        <v>0.14360949907253467</v>
      </c>
      <c r="J112" s="17">
        <f t="shared" si="44"/>
        <v>448.24509065129826</v>
      </c>
      <c r="K112" s="17">
        <f>SUM($J112:J$136)</f>
        <v>1220.3325085318468</v>
      </c>
      <c r="L112" s="19">
        <f t="shared" si="45"/>
        <v>2.7224670921854575</v>
      </c>
      <c r="N112" s="20">
        <v>98</v>
      </c>
      <c r="O112" s="6">
        <f t="shared" si="36"/>
        <v>117</v>
      </c>
      <c r="P112" s="20">
        <f t="shared" si="37"/>
        <v>3121.2774471478201</v>
      </c>
      <c r="Q112" s="20">
        <f t="shared" si="38"/>
        <v>3121.2774471478201</v>
      </c>
      <c r="R112" s="5">
        <f t="shared" si="39"/>
        <v>69834.114348070783</v>
      </c>
      <c r="S112" s="5">
        <f t="shared" si="46"/>
        <v>31302798.916504119</v>
      </c>
      <c r="T112" s="20">
        <f>SUM(S112:$S$136)</f>
        <v>79145066.542110473</v>
      </c>
      <c r="U112" s="6">
        <f t="shared" si="47"/>
        <v>2.5283702825814069</v>
      </c>
    </row>
    <row r="113" spans="1:21" x14ac:dyDescent="0.2">
      <c r="A113" s="13">
        <v>99</v>
      </c>
      <c r="B113" s="17">
        <f>Absterbeordnung!C107</f>
        <v>2116.087891190441</v>
      </c>
      <c r="C113" s="18">
        <f t="shared" si="40"/>
        <v>0.14079362654170063</v>
      </c>
      <c r="D113" s="17">
        <f t="shared" si="41"/>
        <v>297.93168828168183</v>
      </c>
      <c r="E113" s="17">
        <f>SUM(D113:$D$136)</f>
        <v>772.08741788054851</v>
      </c>
      <c r="F113" s="19">
        <f t="shared" si="42"/>
        <v>2.5914914332663148</v>
      </c>
      <c r="G113" s="5"/>
      <c r="H113" s="17">
        <f>Absterbeordnung!C107</f>
        <v>2116.087891190441</v>
      </c>
      <c r="I113" s="18">
        <f t="shared" si="43"/>
        <v>0.14079362654170063</v>
      </c>
      <c r="J113" s="17">
        <f t="shared" si="44"/>
        <v>297.93168828168183</v>
      </c>
      <c r="K113" s="17">
        <f>SUM($J113:J$136)</f>
        <v>772.08741788054851</v>
      </c>
      <c r="L113" s="19">
        <f t="shared" si="45"/>
        <v>2.5914914332663148</v>
      </c>
      <c r="N113" s="20">
        <v>99</v>
      </c>
      <c r="O113" s="6">
        <f t="shared" si="36"/>
        <v>118</v>
      </c>
      <c r="P113" s="20">
        <f t="shared" si="37"/>
        <v>2116.087891190441</v>
      </c>
      <c r="Q113" s="20">
        <f t="shared" si="38"/>
        <v>2116.087891190441</v>
      </c>
      <c r="R113" s="5">
        <f t="shared" si="39"/>
        <v>66965.239395251192</v>
      </c>
      <c r="S113" s="5">
        <f t="shared" si="46"/>
        <v>19951066.829214174</v>
      </c>
      <c r="T113" s="20">
        <f>SUM(S113:$S$136)</f>
        <v>47842267.625606351</v>
      </c>
      <c r="U113" s="6">
        <f t="shared" si="47"/>
        <v>2.3979804205533175</v>
      </c>
    </row>
    <row r="114" spans="1:21" x14ac:dyDescent="0.2">
      <c r="A114" s="13">
        <v>100</v>
      </c>
      <c r="B114" s="17">
        <f>Absterbeordnung!C108</f>
        <v>1390.1622435546062</v>
      </c>
      <c r="C114" s="18">
        <f t="shared" si="40"/>
        <v>0.13803296719774574</v>
      </c>
      <c r="D114" s="17">
        <f t="shared" si="41"/>
        <v>191.88821936411759</v>
      </c>
      <c r="E114" s="17">
        <f>SUM(D114:$D$136)</f>
        <v>474.15572959886663</v>
      </c>
      <c r="F114" s="19">
        <f t="shared" si="42"/>
        <v>2.4709996849735325</v>
      </c>
      <c r="G114" s="5"/>
      <c r="H114" s="17">
        <f>Absterbeordnung!C108</f>
        <v>1390.1622435546062</v>
      </c>
      <c r="I114" s="18">
        <f t="shared" si="43"/>
        <v>0.13803296719774574</v>
      </c>
      <c r="J114" s="17">
        <f t="shared" si="44"/>
        <v>191.88821936411759</v>
      </c>
      <c r="K114" s="17">
        <f>SUM($J114:J$136)</f>
        <v>474.15572959886663</v>
      </c>
      <c r="L114" s="19">
        <f t="shared" si="45"/>
        <v>2.4709996849735325</v>
      </c>
      <c r="N114" s="20">
        <v>100</v>
      </c>
      <c r="O114" s="6">
        <f t="shared" si="36"/>
        <v>119</v>
      </c>
      <c r="P114" s="20">
        <f t="shared" si="37"/>
        <v>1390.1622435546062</v>
      </c>
      <c r="Q114" s="20">
        <f t="shared" si="38"/>
        <v>1390.1622435546062</v>
      </c>
      <c r="R114" s="5">
        <f t="shared" si="39"/>
        <v>63800.151501706758</v>
      </c>
      <c r="S114" s="5">
        <f t="shared" si="46"/>
        <v>12242497.466823442</v>
      </c>
      <c r="T114" s="20">
        <f>SUM(S114:$S$136)</f>
        <v>27891200.796392187</v>
      </c>
      <c r="U114" s="6">
        <f t="shared" si="47"/>
        <v>2.2782280226706972</v>
      </c>
    </row>
    <row r="115" spans="1:21" x14ac:dyDescent="0.2">
      <c r="A115" s="13">
        <v>101</v>
      </c>
      <c r="B115" s="17">
        <f>Absterbeordnung!C109</f>
        <v>883.8115271235913</v>
      </c>
      <c r="C115" s="18">
        <f t="shared" si="40"/>
        <v>0.13532643842916248</v>
      </c>
      <c r="D115" s="17">
        <f t="shared" si="41"/>
        <v>119.60306620827474</v>
      </c>
      <c r="E115" s="17">
        <f>SUM(D115:$D$136)</f>
        <v>282.26751023474912</v>
      </c>
      <c r="F115" s="19">
        <f t="shared" si="42"/>
        <v>2.3600357347295202</v>
      </c>
      <c r="G115" s="5"/>
      <c r="H115" s="17">
        <f>Absterbeordnung!C109</f>
        <v>883.8115271235913</v>
      </c>
      <c r="I115" s="18">
        <f t="shared" si="43"/>
        <v>0.13532643842916248</v>
      </c>
      <c r="J115" s="17">
        <f t="shared" si="44"/>
        <v>119.60306620827474</v>
      </c>
      <c r="K115" s="17">
        <f>SUM($J115:J$136)</f>
        <v>282.26751023474912</v>
      </c>
      <c r="L115" s="19">
        <f t="shared" si="45"/>
        <v>2.3600357347295202</v>
      </c>
      <c r="N115" s="20">
        <v>101</v>
      </c>
      <c r="O115" s="6">
        <f t="shared" si="36"/>
        <v>120</v>
      </c>
      <c r="P115" s="20">
        <f t="shared" si="37"/>
        <v>883.8115271235913</v>
      </c>
      <c r="Q115" s="20">
        <f t="shared" si="38"/>
        <v>883.8115271235913</v>
      </c>
      <c r="R115" s="5">
        <f t="shared" si="39"/>
        <v>60356.604615713397</v>
      </c>
      <c r="S115" s="5">
        <f t="shared" si="46"/>
        <v>7218834.9779598303</v>
      </c>
      <c r="T115" s="20">
        <f>SUM(S115:$S$136)</f>
        <v>15648703.329568749</v>
      </c>
      <c r="U115" s="6">
        <f t="shared" si="47"/>
        <v>2.1677602241007796</v>
      </c>
    </row>
    <row r="116" spans="1:21" x14ac:dyDescent="0.2">
      <c r="A116" s="21">
        <v>102</v>
      </c>
      <c r="B116" s="17">
        <f>Absterbeordnung!C110</f>
        <v>543.06041355547313</v>
      </c>
      <c r="C116" s="18">
        <f t="shared" si="40"/>
        <v>0.13267297885212007</v>
      </c>
      <c r="D116" s="17">
        <f t="shared" si="41"/>
        <v>72.049442763068868</v>
      </c>
      <c r="E116" s="17">
        <f>SUM(D116:$D$136)</f>
        <v>162.66444402647431</v>
      </c>
      <c r="F116" s="19">
        <f t="shared" si="42"/>
        <v>2.2576780303685142</v>
      </c>
      <c r="G116" s="5"/>
      <c r="H116" s="17">
        <f>Absterbeordnung!C110</f>
        <v>543.06041355547313</v>
      </c>
      <c r="I116" s="18">
        <f t="shared" si="43"/>
        <v>0.13267297885212007</v>
      </c>
      <c r="J116" s="17">
        <f t="shared" si="44"/>
        <v>72.049442763068868</v>
      </c>
      <c r="K116" s="17">
        <f>SUM($J116:J$136)</f>
        <v>162.66444402647431</v>
      </c>
      <c r="L116" s="19">
        <f t="shared" si="45"/>
        <v>2.2576780303685142</v>
      </c>
      <c r="N116" s="6">
        <v>102</v>
      </c>
      <c r="O116" s="6">
        <f t="shared" si="36"/>
        <v>121</v>
      </c>
      <c r="P116" s="20">
        <f t="shared" si="37"/>
        <v>543.06041355547313</v>
      </c>
      <c r="Q116" s="20">
        <f t="shared" si="38"/>
        <v>543.06041355547313</v>
      </c>
      <c r="R116" s="5">
        <f t="shared" si="39"/>
        <v>56643.482195812045</v>
      </c>
      <c r="S116" s="5">
        <f t="shared" si="46"/>
        <v>4081131.3283680705</v>
      </c>
      <c r="T116" s="20">
        <f>SUM(S116:$S$136)</f>
        <v>8429868.3516089171</v>
      </c>
      <c r="U116" s="6">
        <f t="shared" si="47"/>
        <v>2.0655714490275381</v>
      </c>
    </row>
    <row r="117" spans="1:21" x14ac:dyDescent="0.2">
      <c r="A117" s="21">
        <v>103</v>
      </c>
      <c r="B117" s="17">
        <f>Absterbeordnung!C111</f>
        <v>322.07934080066775</v>
      </c>
      <c r="C117" s="18">
        <f t="shared" si="40"/>
        <v>0.13007154789423539</v>
      </c>
      <c r="D117" s="17">
        <f t="shared" si="41"/>
        <v>41.893358402697821</v>
      </c>
      <c r="E117" s="17">
        <f>SUM(D117:$D$136)</f>
        <v>90.61500126340546</v>
      </c>
      <c r="F117" s="19">
        <f t="shared" si="42"/>
        <v>2.1629920521619028</v>
      </c>
      <c r="G117" s="5"/>
      <c r="H117" s="17">
        <f>Absterbeordnung!C111</f>
        <v>322.07934080066775</v>
      </c>
      <c r="I117" s="18">
        <f t="shared" si="43"/>
        <v>0.13007154789423539</v>
      </c>
      <c r="J117" s="17">
        <f t="shared" si="44"/>
        <v>41.893358402697821</v>
      </c>
      <c r="K117" s="17">
        <f>SUM($J117:J$136)</f>
        <v>90.61500126340546</v>
      </c>
      <c r="L117" s="19">
        <f t="shared" si="45"/>
        <v>2.1629920521619028</v>
      </c>
      <c r="N117" s="6">
        <v>103</v>
      </c>
      <c r="O117" s="6">
        <f t="shared" si="36"/>
        <v>122</v>
      </c>
      <c r="P117" s="20">
        <f t="shared" si="37"/>
        <v>322.07934080066775</v>
      </c>
      <c r="Q117" s="20">
        <f t="shared" si="38"/>
        <v>322.07934080066775</v>
      </c>
      <c r="R117" s="5">
        <f t="shared" si="39"/>
        <v>52548.921189997171</v>
      </c>
      <c r="S117" s="5">
        <f t="shared" si="46"/>
        <v>2201450.7890876732</v>
      </c>
      <c r="T117" s="20">
        <f>SUM(S117:$S$136)</f>
        <v>4348737.0232408457</v>
      </c>
      <c r="U117" s="6">
        <f t="shared" si="47"/>
        <v>1.9753959728725312</v>
      </c>
    </row>
    <row r="118" spans="1:21" x14ac:dyDescent="0.2">
      <c r="A118" s="21">
        <v>104</v>
      </c>
      <c r="B118" s="17">
        <f>Absterbeordnung!C112</f>
        <v>184.13474973435595</v>
      </c>
      <c r="C118" s="18">
        <f t="shared" si="40"/>
        <v>0.12752112538650526</v>
      </c>
      <c r="D118" s="17">
        <f t="shared" si="41"/>
        <v>23.481070508887569</v>
      </c>
      <c r="E118" s="17">
        <f>SUM(D118:$D$136)</f>
        <v>48.721642860707654</v>
      </c>
      <c r="F118" s="19">
        <f t="shared" si="42"/>
        <v>2.0749327779696647</v>
      </c>
      <c r="G118" s="5"/>
      <c r="H118" s="17">
        <f>Absterbeordnung!C112</f>
        <v>184.13474973435595</v>
      </c>
      <c r="I118" s="18">
        <f t="shared" si="43"/>
        <v>0.12752112538650526</v>
      </c>
      <c r="J118" s="17">
        <f t="shared" si="44"/>
        <v>23.481070508887569</v>
      </c>
      <c r="K118" s="17">
        <f>SUM($J118:J$136)</f>
        <v>48.721642860707654</v>
      </c>
      <c r="L118" s="19">
        <f t="shared" si="45"/>
        <v>2.0749327779696647</v>
      </c>
      <c r="N118" s="6">
        <v>104</v>
      </c>
      <c r="O118" s="6">
        <f t="shared" si="36"/>
        <v>123</v>
      </c>
      <c r="P118" s="20">
        <f t="shared" si="37"/>
        <v>184.13474973435595</v>
      </c>
      <c r="Q118" s="20">
        <f t="shared" si="38"/>
        <v>184.13474973435595</v>
      </c>
      <c r="R118" s="5">
        <f t="shared" si="39"/>
        <v>48400.439385122554</v>
      </c>
      <c r="S118" s="5">
        <f t="shared" si="46"/>
        <v>1136494.1298632016</v>
      </c>
      <c r="T118" s="20">
        <f>SUM(S118:$S$136)</f>
        <v>2147286.2341531734</v>
      </c>
      <c r="U118" s="6">
        <f t="shared" si="47"/>
        <v>1.8893949187503851</v>
      </c>
    </row>
    <row r="119" spans="1:21" x14ac:dyDescent="0.2">
      <c r="A119" s="21">
        <v>105</v>
      </c>
      <c r="B119" s="17">
        <f>Absterbeordnung!C113</f>
        <v>101.34416153625826</v>
      </c>
      <c r="C119" s="18">
        <f t="shared" si="40"/>
        <v>0.12502071116324046</v>
      </c>
      <c r="D119" s="17">
        <f t="shared" si="41"/>
        <v>12.670119147505327</v>
      </c>
      <c r="E119" s="17">
        <f>SUM(D119:$D$136)</f>
        <v>25.240572351820077</v>
      </c>
      <c r="F119" s="19">
        <f t="shared" si="42"/>
        <v>1.9921337801144356</v>
      </c>
      <c r="G119" s="5"/>
      <c r="H119" s="17">
        <f>Absterbeordnung!C113</f>
        <v>101.34416153625826</v>
      </c>
      <c r="I119" s="18">
        <f t="shared" si="43"/>
        <v>0.12502071116324046</v>
      </c>
      <c r="J119" s="17">
        <f t="shared" si="44"/>
        <v>12.670119147505327</v>
      </c>
      <c r="K119" s="17">
        <f>SUM($J119:J$136)</f>
        <v>25.240572351820077</v>
      </c>
      <c r="L119" s="19">
        <f t="shared" si="45"/>
        <v>1.9921337801144356</v>
      </c>
      <c r="N119" s="6">
        <v>105</v>
      </c>
      <c r="O119" s="6">
        <f t="shared" si="36"/>
        <v>124</v>
      </c>
      <c r="P119" s="20">
        <f t="shared" si="37"/>
        <v>101.34416153625826</v>
      </c>
      <c r="Q119" s="20">
        <f t="shared" si="38"/>
        <v>101.34416153625826</v>
      </c>
      <c r="R119" s="5">
        <f t="shared" si="39"/>
        <v>44032.926727181686</v>
      </c>
      <c r="S119" s="5">
        <f t="shared" si="46"/>
        <v>557902.42804676364</v>
      </c>
      <c r="T119" s="20">
        <f>SUM(S119:$S$136)</f>
        <v>1010792.1042899716</v>
      </c>
      <c r="U119" s="6">
        <f t="shared" si="47"/>
        <v>1.8117721907552742</v>
      </c>
    </row>
    <row r="120" spans="1:21" x14ac:dyDescent="0.2">
      <c r="A120" s="21">
        <v>106</v>
      </c>
      <c r="B120" s="17">
        <f>Absterbeordnung!C114</f>
        <v>53.62702800429436</v>
      </c>
      <c r="C120" s="18">
        <f t="shared" si="40"/>
        <v>0.12256932466984359</v>
      </c>
      <c r="D120" s="17">
        <f t="shared" si="41"/>
        <v>6.5730286065371502</v>
      </c>
      <c r="E120" s="17">
        <f>SUM(D120:$D$136)</f>
        <v>12.570453204314751</v>
      </c>
      <c r="F120" s="19">
        <f t="shared" si="42"/>
        <v>1.9124294076269366</v>
      </c>
      <c r="G120" s="5"/>
      <c r="H120" s="17">
        <f>Absterbeordnung!C114</f>
        <v>53.62702800429436</v>
      </c>
      <c r="I120" s="18">
        <f t="shared" si="43"/>
        <v>0.12256932466984359</v>
      </c>
      <c r="J120" s="17">
        <f t="shared" si="44"/>
        <v>6.5730286065371502</v>
      </c>
      <c r="K120" s="17">
        <f>SUM($J120:J$136)</f>
        <v>12.570453204314751</v>
      </c>
      <c r="L120" s="19">
        <f t="shared" si="45"/>
        <v>1.9124294076269366</v>
      </c>
      <c r="N120" s="6">
        <v>106</v>
      </c>
      <c r="O120" s="6">
        <f t="shared" si="36"/>
        <v>125</v>
      </c>
      <c r="P120" s="20">
        <f t="shared" si="37"/>
        <v>53.62702800429436</v>
      </c>
      <c r="Q120" s="20">
        <f t="shared" si="38"/>
        <v>53.62702800429436</v>
      </c>
      <c r="R120" s="5">
        <f t="shared" si="39"/>
        <v>39765.711859999661</v>
      </c>
      <c r="S120" s="5">
        <f t="shared" si="46"/>
        <v>261381.16161509138</v>
      </c>
      <c r="T120" s="20">
        <f>SUM(S120:$S$136)</f>
        <v>452889.67624320806</v>
      </c>
      <c r="U120" s="6">
        <f t="shared" si="47"/>
        <v>1.7326791014500547</v>
      </c>
    </row>
    <row r="121" spans="1:21" x14ac:dyDescent="0.2">
      <c r="A121" s="21">
        <v>107</v>
      </c>
      <c r="B121" s="17">
        <f>Absterbeordnung!C115</f>
        <v>27.247249455312069</v>
      </c>
      <c r="C121" s="18">
        <f t="shared" si="40"/>
        <v>0.12016600457827803</v>
      </c>
      <c r="D121" s="17">
        <f t="shared" si="41"/>
        <v>3.2741931027925135</v>
      </c>
      <c r="E121" s="17">
        <f>SUM(D121:$D$136)</f>
        <v>5.9974245977776013</v>
      </c>
      <c r="F121" s="19">
        <f t="shared" si="42"/>
        <v>1.8317259885076667</v>
      </c>
      <c r="G121" s="5"/>
      <c r="H121" s="17">
        <f>Absterbeordnung!C115</f>
        <v>27.247249455312069</v>
      </c>
      <c r="I121" s="18">
        <f t="shared" si="43"/>
        <v>0.12016600457827803</v>
      </c>
      <c r="J121" s="17">
        <f t="shared" si="44"/>
        <v>3.2741931027925135</v>
      </c>
      <c r="K121" s="17">
        <f>SUM($J121:J$136)</f>
        <v>5.9974245977776013</v>
      </c>
      <c r="L121" s="19">
        <f t="shared" si="45"/>
        <v>1.8317259885076667</v>
      </c>
      <c r="N121" s="6">
        <v>107</v>
      </c>
      <c r="O121" s="6">
        <f t="shared" si="36"/>
        <v>126</v>
      </c>
      <c r="P121" s="20">
        <f t="shared" si="37"/>
        <v>27.247249455312069</v>
      </c>
      <c r="Q121" s="20">
        <f t="shared" si="38"/>
        <v>27.247249455312069</v>
      </c>
      <c r="R121" s="5">
        <f t="shared" si="39"/>
        <v>35297.600847179754</v>
      </c>
      <c r="S121" s="5">
        <f t="shared" si="46"/>
        <v>115571.16123895913</v>
      </c>
      <c r="T121" s="20">
        <f>SUM(S121:$S$136)</f>
        <v>191508.51462811668</v>
      </c>
      <c r="U121" s="6">
        <f t="shared" si="47"/>
        <v>1.6570614379494442</v>
      </c>
    </row>
    <row r="122" spans="1:21" x14ac:dyDescent="0.2">
      <c r="A122" s="21">
        <v>108</v>
      </c>
      <c r="B122" s="17">
        <f>Absterbeordnung!C116</f>
        <v>13.275395741175325</v>
      </c>
      <c r="C122" s="18">
        <f t="shared" si="40"/>
        <v>0.11780980841007649</v>
      </c>
      <c r="D122" s="17">
        <f t="shared" si="41"/>
        <v>1.5639718288358104</v>
      </c>
      <c r="E122" s="17">
        <f>SUM(D122:$D$136)</f>
        <v>2.7232314949850882</v>
      </c>
      <c r="F122" s="19">
        <f t="shared" si="42"/>
        <v>1.7412279714860386</v>
      </c>
      <c r="G122" s="5"/>
      <c r="H122" s="17">
        <f>Absterbeordnung!C116</f>
        <v>13.275395741175325</v>
      </c>
      <c r="I122" s="18">
        <f t="shared" si="43"/>
        <v>0.11780980841007649</v>
      </c>
      <c r="J122" s="17">
        <f t="shared" si="44"/>
        <v>1.5639718288358104</v>
      </c>
      <c r="K122" s="17">
        <f>SUM($J122:J$136)</f>
        <v>2.7232314949850882</v>
      </c>
      <c r="L122" s="19">
        <f t="shared" si="45"/>
        <v>1.7412279714860386</v>
      </c>
      <c r="N122" s="6">
        <v>108</v>
      </c>
      <c r="O122" s="6">
        <f t="shared" si="36"/>
        <v>127</v>
      </c>
      <c r="P122" s="20">
        <f t="shared" si="37"/>
        <v>13.275395741175325</v>
      </c>
      <c r="Q122" s="20">
        <f t="shared" si="38"/>
        <v>13.275395741175325</v>
      </c>
      <c r="R122" s="5">
        <f t="shared" si="39"/>
        <v>30678.022178508476</v>
      </c>
      <c r="S122" s="5">
        <f t="shared" si="46"/>
        <v>47979.562451587459</v>
      </c>
      <c r="T122" s="20">
        <f>SUM(S122:$S$136)</f>
        <v>75937.35338915755</v>
      </c>
      <c r="U122" s="6">
        <f t="shared" si="47"/>
        <v>1.5827020820746371</v>
      </c>
    </row>
    <row r="123" spans="1:21" x14ac:dyDescent="0.2">
      <c r="A123" s="21">
        <v>109</v>
      </c>
      <c r="B123" s="17">
        <f>Absterbeordnung!C117</f>
        <v>6.1942692747903667</v>
      </c>
      <c r="C123" s="18">
        <f t="shared" si="40"/>
        <v>0.11549981216674166</v>
      </c>
      <c r="D123" s="17">
        <f t="shared" si="41"/>
        <v>0.71543693774850636</v>
      </c>
      <c r="E123" s="17">
        <f>SUM(D123:$D$136)</f>
        <v>1.1592596661492776</v>
      </c>
      <c r="F123" s="19">
        <f t="shared" si="42"/>
        <v>1.6203519904877846</v>
      </c>
      <c r="G123" s="5"/>
      <c r="H123" s="17">
        <f>Absterbeordnung!C117</f>
        <v>6.1942692747903667</v>
      </c>
      <c r="I123" s="18">
        <f t="shared" si="43"/>
        <v>0.11549981216674166</v>
      </c>
      <c r="J123" s="17">
        <f t="shared" si="44"/>
        <v>0.71543693774850636</v>
      </c>
      <c r="K123" s="17">
        <f>SUM($J123:J$136)</f>
        <v>1.1592596661492776</v>
      </c>
      <c r="L123" s="19">
        <f t="shared" si="45"/>
        <v>1.6203519904877846</v>
      </c>
      <c r="N123" s="6">
        <v>109</v>
      </c>
      <c r="O123" s="6">
        <f t="shared" si="36"/>
        <v>128</v>
      </c>
      <c r="P123" s="20">
        <f t="shared" si="37"/>
        <v>6.1942692747903667</v>
      </c>
      <c r="Q123" s="20">
        <f t="shared" si="38"/>
        <v>6.1942692747903667</v>
      </c>
      <c r="R123" s="5">
        <f t="shared" si="39"/>
        <v>26220.987115496231</v>
      </c>
      <c r="S123" s="5">
        <f t="shared" si="46"/>
        <v>18759.462726653666</v>
      </c>
      <c r="T123" s="20">
        <f>SUM(S123:$S$136)</f>
        <v>27957.790937570095</v>
      </c>
      <c r="U123" s="6">
        <f t="shared" si="47"/>
        <v>1.4903300454254127</v>
      </c>
    </row>
    <row r="124" spans="1:21" x14ac:dyDescent="0.2">
      <c r="A124" s="21">
        <v>110</v>
      </c>
      <c r="B124" s="17">
        <f>Absterbeordnung!C118</f>
        <v>2.76428239541581</v>
      </c>
      <c r="C124" s="18">
        <f t="shared" si="40"/>
        <v>0.11323510996739378</v>
      </c>
      <c r="D124" s="17">
        <f t="shared" si="41"/>
        <v>0.31301382102583991</v>
      </c>
      <c r="E124" s="17">
        <f>SUM(D124:$D$136)</f>
        <v>0.44382272840077108</v>
      </c>
      <c r="F124" s="19">
        <f t="shared" si="42"/>
        <v>1.4179013787513639</v>
      </c>
      <c r="G124" s="5"/>
      <c r="H124" s="17">
        <f>Absterbeordnung!C118</f>
        <v>2.76428239541581</v>
      </c>
      <c r="I124" s="18">
        <f t="shared" si="43"/>
        <v>0.11323510996739378</v>
      </c>
      <c r="J124" s="17">
        <f t="shared" si="44"/>
        <v>0.31301382102583991</v>
      </c>
      <c r="K124" s="17">
        <f>SUM($J124:J$136)</f>
        <v>0.44382272840077108</v>
      </c>
      <c r="L124" s="19">
        <f t="shared" si="45"/>
        <v>1.4179013787513639</v>
      </c>
      <c r="N124" s="6">
        <v>110</v>
      </c>
      <c r="O124" s="6">
        <f t="shared" si="36"/>
        <v>129</v>
      </c>
      <c r="P124" s="20">
        <f t="shared" si="37"/>
        <v>2.76428239541581</v>
      </c>
      <c r="Q124" s="20">
        <f t="shared" si="38"/>
        <v>2.76428239541581</v>
      </c>
      <c r="R124" s="5">
        <f t="shared" si="39"/>
        <v>21922.704497135433</v>
      </c>
      <c r="S124" s="5">
        <f t="shared" si="46"/>
        <v>6862.1095018687265</v>
      </c>
      <c r="T124" s="20">
        <f>SUM(S124:$S$136)</f>
        <v>9198.3282109164284</v>
      </c>
      <c r="U124" s="6">
        <f t="shared" si="47"/>
        <v>1.3404519715710586</v>
      </c>
    </row>
    <row r="125" spans="1:21" x14ac:dyDescent="0.2">
      <c r="A125" s="21">
        <v>111</v>
      </c>
      <c r="B125" s="17">
        <f>Absterbeordnung!C119</f>
        <v>1.1783013727884371</v>
      </c>
      <c r="C125" s="18">
        <f t="shared" si="40"/>
        <v>0.11101481369352335</v>
      </c>
      <c r="D125" s="17">
        <f t="shared" si="41"/>
        <v>0.13080890737493114</v>
      </c>
      <c r="E125" s="17">
        <f>SUM(D125:$D$136)</f>
        <v>0.13080890737493114</v>
      </c>
      <c r="F125" s="19">
        <f t="shared" si="42"/>
        <v>1</v>
      </c>
      <c r="G125" s="25"/>
      <c r="H125" s="17">
        <f>Absterbeordnung!C119</f>
        <v>1.1783013727884371</v>
      </c>
      <c r="I125" s="18">
        <f t="shared" si="43"/>
        <v>0.11101481369352335</v>
      </c>
      <c r="J125" s="17">
        <f t="shared" si="44"/>
        <v>0.13080890737493114</v>
      </c>
      <c r="K125" s="17">
        <f>SUM($J125:J$136)</f>
        <v>0.13080890737493114</v>
      </c>
      <c r="L125" s="19">
        <f t="shared" si="45"/>
        <v>1</v>
      </c>
      <c r="N125" s="6">
        <v>111</v>
      </c>
      <c r="O125" s="6">
        <f t="shared" si="36"/>
        <v>130</v>
      </c>
      <c r="P125" s="20">
        <f t="shared" si="37"/>
        <v>1.1783013727884371</v>
      </c>
      <c r="Q125" s="20">
        <f t="shared" si="38"/>
        <v>1.1783013727884371</v>
      </c>
      <c r="R125" s="5">
        <f t="shared" si="39"/>
        <v>17859.783067765504</v>
      </c>
      <c r="S125" s="5">
        <f t="shared" si="46"/>
        <v>2336.2187090477014</v>
      </c>
      <c r="T125" s="20">
        <f>SUM(S125:$S$136)</f>
        <v>2336.2187090477014</v>
      </c>
      <c r="U125" s="6">
        <f t="shared" si="47"/>
        <v>1</v>
      </c>
    </row>
    <row r="126" spans="1:21" x14ac:dyDescent="0.2">
      <c r="A126" s="21">
        <v>112</v>
      </c>
      <c r="B126" s="17">
        <f>Absterbeordnung!C120</f>
        <v>0</v>
      </c>
      <c r="C126" s="18">
        <f t="shared" si="40"/>
        <v>0.10883805264070914</v>
      </c>
      <c r="D126" s="17">
        <f t="shared" si="41"/>
        <v>0</v>
      </c>
      <c r="E126" s="17">
        <f>SUM(D126:$D$136)</f>
        <v>0</v>
      </c>
      <c r="F126" s="19" t="e">
        <f t="shared" si="42"/>
        <v>#DIV/0!</v>
      </c>
      <c r="G126" s="5"/>
      <c r="H126" s="17">
        <f>Absterbeordnung!C120</f>
        <v>0</v>
      </c>
      <c r="I126" s="18">
        <f t="shared" si="43"/>
        <v>0.10883805264070914</v>
      </c>
      <c r="J126" s="17">
        <f t="shared" si="44"/>
        <v>0</v>
      </c>
      <c r="K126" s="17">
        <f>SUM($J126:J$136)</f>
        <v>0</v>
      </c>
      <c r="L126" s="19" t="e">
        <f t="shared" si="45"/>
        <v>#DIV/0!</v>
      </c>
      <c r="N126" s="6">
        <v>112</v>
      </c>
      <c r="O126" s="6">
        <f t="shared" si="36"/>
        <v>131</v>
      </c>
      <c r="P126" s="20">
        <f t="shared" si="37"/>
        <v>0</v>
      </c>
      <c r="Q126" s="20">
        <f t="shared" si="38"/>
        <v>0</v>
      </c>
      <c r="R126" s="5">
        <f t="shared" si="39"/>
        <v>14228.699389216923</v>
      </c>
      <c r="S126" s="5">
        <f t="shared" si="46"/>
        <v>0</v>
      </c>
      <c r="T126" s="20">
        <f>SUM(S126:$S$136)</f>
        <v>0</v>
      </c>
      <c r="U126" s="6" t="e">
        <f t="shared" si="47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11071.160073818242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8402.1781164376625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6211.4556913002216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4467.1401665764515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3121.2774471478201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2116.087891190441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1390.1622435546062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883.8115271235913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543.06041355547313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322.07934080066775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194" customWidth="1"/>
    <col min="2" max="2" width="15" style="194" customWidth="1"/>
    <col min="3" max="3" width="16.5703125" style="194" customWidth="1"/>
    <col min="4" max="4" width="18.42578125" style="198" customWidth="1"/>
    <col min="5" max="5" width="23" style="198" customWidth="1"/>
    <col min="6" max="6" width="15.5703125" style="198" customWidth="1"/>
    <col min="7" max="16384" width="11.42578125" style="194"/>
  </cols>
  <sheetData>
    <row r="1" spans="1:7" s="172" customFormat="1" ht="18.75" customHeight="1" thickBot="1" x14ac:dyDescent="0.3">
      <c r="A1" s="225" t="s">
        <v>55</v>
      </c>
      <c r="B1" s="226"/>
      <c r="C1" s="226"/>
      <c r="D1" s="226"/>
      <c r="E1" s="226"/>
      <c r="F1" s="227"/>
    </row>
    <row r="2" spans="1:7" s="172" customFormat="1" ht="18.75" customHeight="1" thickBot="1" x14ac:dyDescent="0.3">
      <c r="A2" s="228" t="s">
        <v>56</v>
      </c>
      <c r="B2" s="226"/>
      <c r="C2" s="226"/>
      <c r="D2" s="226"/>
      <c r="E2" s="226"/>
      <c r="F2" s="227"/>
    </row>
    <row r="3" spans="1:7" s="173" customFormat="1" ht="57" customHeight="1" thickBot="1" x14ac:dyDescent="0.25">
      <c r="A3" s="222" t="str">
        <f>"Leibrentenbarwertfaktor "&amp;Absterbeordnung!B6&amp; " - Eine Person - weiblich"</f>
        <v>Leibrentenbarwertfaktor 2003-2005 - Eine Person - weiblich</v>
      </c>
      <c r="B3" s="223"/>
      <c r="C3" s="223"/>
      <c r="D3" s="223"/>
      <c r="E3" s="223"/>
      <c r="F3" s="224"/>
    </row>
    <row r="4" spans="1:7" s="173" customFormat="1" ht="18.75" thickBot="1" x14ac:dyDescent="0.3">
      <c r="A4" s="174"/>
      <c r="B4" s="175"/>
      <c r="C4" s="175"/>
      <c r="D4" s="176"/>
      <c r="E4" s="177" t="s">
        <v>33</v>
      </c>
      <c r="F4" s="178">
        <f>Absterbeordnung!E1</f>
        <v>41976</v>
      </c>
    </row>
    <row r="5" spans="1:7" s="173" customFormat="1" ht="18.75" thickBot="1" x14ac:dyDescent="0.3">
      <c r="A5" s="174" t="s">
        <v>5</v>
      </c>
      <c r="B5" s="179"/>
      <c r="C5" s="175"/>
      <c r="D5" s="208">
        <v>69</v>
      </c>
      <c r="E5" s="176"/>
      <c r="F5" s="180"/>
    </row>
    <row r="6" spans="1:7" s="173" customFormat="1" ht="17.25" customHeight="1" x14ac:dyDescent="0.25">
      <c r="A6" s="174"/>
      <c r="B6" s="179"/>
      <c r="C6" s="175"/>
      <c r="D6" s="176"/>
      <c r="E6" s="176"/>
      <c r="F6" s="180"/>
    </row>
    <row r="7" spans="1:7" s="173" customFormat="1" ht="18.75" thickBot="1" x14ac:dyDescent="0.3">
      <c r="A7" s="174"/>
      <c r="B7" s="179"/>
      <c r="C7" s="175"/>
      <c r="D7" s="176"/>
      <c r="E7" s="176"/>
      <c r="F7" s="180"/>
    </row>
    <row r="8" spans="1:7" s="173" customFormat="1" ht="18.75" thickBot="1" x14ac:dyDescent="0.3">
      <c r="A8" s="174" t="s">
        <v>3</v>
      </c>
      <c r="B8" s="179"/>
      <c r="C8" s="175"/>
      <c r="D8" s="213">
        <v>2</v>
      </c>
      <c r="E8" s="176"/>
      <c r="F8" s="180"/>
    </row>
    <row r="9" spans="1:7" s="173" customFormat="1" ht="18.75" thickBot="1" x14ac:dyDescent="0.3">
      <c r="A9" s="174" t="s">
        <v>54</v>
      </c>
      <c r="B9" s="179"/>
      <c r="C9" s="175"/>
      <c r="D9" s="208" t="s">
        <v>17</v>
      </c>
      <c r="E9" s="176"/>
      <c r="F9" s="180"/>
    </row>
    <row r="10" spans="1:7" s="173" customFormat="1" ht="18.75" thickBot="1" x14ac:dyDescent="0.3">
      <c r="A10" s="174" t="s">
        <v>52</v>
      </c>
      <c r="B10" s="179"/>
      <c r="C10" s="175"/>
      <c r="D10" s="209">
        <v>1</v>
      </c>
      <c r="E10" s="176"/>
      <c r="F10" s="180"/>
    </row>
    <row r="11" spans="1:7" s="173" customFormat="1" ht="18" x14ac:dyDescent="0.25">
      <c r="A11" s="174"/>
      <c r="B11" s="179"/>
      <c r="C11" s="175"/>
      <c r="D11" s="181"/>
      <c r="E11" s="182" t="s">
        <v>40</v>
      </c>
      <c r="F11" s="183" t="s">
        <v>35</v>
      </c>
    </row>
    <row r="12" spans="1:7" s="173" customFormat="1" ht="27" thickBot="1" x14ac:dyDescent="0.3">
      <c r="A12" s="174"/>
      <c r="B12" s="179"/>
      <c r="C12" s="175"/>
      <c r="D12" s="184" t="s">
        <v>34</v>
      </c>
      <c r="E12" s="185" t="s">
        <v>36</v>
      </c>
      <c r="F12" s="186" t="s">
        <v>30</v>
      </c>
    </row>
    <row r="13" spans="1:7" s="173" customFormat="1" ht="18.75" thickBot="1" x14ac:dyDescent="0.3">
      <c r="A13" s="174" t="s">
        <v>42</v>
      </c>
      <c r="B13" s="187"/>
      <c r="C13" s="175"/>
      <c r="D13" s="210">
        <f>LOOKUP(D5,Daten1F!A15:A136,Daten1F!F15:F136)</f>
        <v>14.272880158315022</v>
      </c>
      <c r="E13" s="202">
        <f>IF(D9="vorschüssig",B39,IF(D9="nachschüssig",B40))</f>
        <v>-1</v>
      </c>
      <c r="F13" s="211">
        <f>D13+E13</f>
        <v>13.272880158315022</v>
      </c>
    </row>
    <row r="14" spans="1:7" s="173" customFormat="1" ht="18.75" thickBot="1" x14ac:dyDescent="0.3">
      <c r="A14" s="188"/>
      <c r="B14" s="189"/>
      <c r="C14" s="190"/>
      <c r="D14" s="191"/>
      <c r="E14" s="192"/>
      <c r="F14" s="193"/>
      <c r="G14" s="194"/>
    </row>
    <row r="15" spans="1:7" ht="18.75" thickBot="1" x14ac:dyDescent="0.3">
      <c r="A15" s="203" t="s">
        <v>49</v>
      </c>
      <c r="B15" s="204"/>
      <c r="C15" s="204"/>
      <c r="D15" s="205">
        <f>1-((D13-1)*(D8/100))</f>
        <v>0.73454239683369948</v>
      </c>
      <c r="E15" s="206" t="s">
        <v>51</v>
      </c>
      <c r="F15" s="207"/>
    </row>
    <row r="16" spans="1:7" ht="18" x14ac:dyDescent="0.25">
      <c r="A16" s="195"/>
      <c r="B16" s="195"/>
      <c r="C16" s="195"/>
      <c r="D16" s="196"/>
      <c r="E16" s="197"/>
    </row>
    <row r="17" spans="1:5" ht="18" x14ac:dyDescent="0.25">
      <c r="A17" s="195"/>
      <c r="B17" s="195"/>
      <c r="C17" s="195"/>
      <c r="D17" s="196"/>
      <c r="E17" s="197"/>
    </row>
    <row r="18" spans="1:5" ht="18" x14ac:dyDescent="0.25">
      <c r="A18" s="195"/>
      <c r="B18" s="195"/>
      <c r="C18" s="195"/>
      <c r="D18" s="196"/>
      <c r="E18" s="197"/>
    </row>
    <row r="19" spans="1:5" ht="18" x14ac:dyDescent="0.25">
      <c r="A19" s="195"/>
      <c r="B19" s="195"/>
      <c r="C19" s="195"/>
      <c r="D19" s="196"/>
      <c r="E19" s="197"/>
    </row>
    <row r="20" spans="1:5" ht="18" x14ac:dyDescent="0.25">
      <c r="A20" s="195"/>
      <c r="B20" s="195"/>
      <c r="C20" s="195"/>
      <c r="D20" s="196"/>
      <c r="E20" s="197"/>
    </row>
    <row r="21" spans="1:5" ht="18" x14ac:dyDescent="0.25">
      <c r="A21" s="195"/>
      <c r="B21" s="195"/>
      <c r="C21" s="195"/>
      <c r="D21" s="196"/>
      <c r="E21" s="197"/>
    </row>
    <row r="22" spans="1:5" ht="18" x14ac:dyDescent="0.25">
      <c r="A22" s="195"/>
      <c r="B22" s="195"/>
      <c r="C22" s="195"/>
      <c r="D22" s="196"/>
      <c r="E22" s="197"/>
    </row>
    <row r="23" spans="1:5" ht="18" x14ac:dyDescent="0.25">
      <c r="A23" s="195"/>
      <c r="B23" s="195"/>
      <c r="C23" s="195"/>
      <c r="D23" s="196"/>
      <c r="E23" s="197"/>
    </row>
    <row r="24" spans="1:5" ht="18" x14ac:dyDescent="0.25">
      <c r="A24" s="195"/>
      <c r="B24" s="195"/>
      <c r="C24" s="195"/>
      <c r="D24" s="196"/>
      <c r="E24" s="197"/>
    </row>
    <row r="25" spans="1:5" ht="18" x14ac:dyDescent="0.25">
      <c r="A25" s="195"/>
      <c r="B25" s="195"/>
      <c r="C25" s="195"/>
      <c r="D25" s="196"/>
      <c r="E25" s="197"/>
    </row>
    <row r="26" spans="1:5" ht="18" x14ac:dyDescent="0.25">
      <c r="A26" s="195"/>
      <c r="B26" s="195"/>
      <c r="C26" s="195"/>
      <c r="D26" s="196"/>
      <c r="E26" s="197"/>
    </row>
    <row r="27" spans="1:5" ht="18" x14ac:dyDescent="0.25">
      <c r="A27" s="195"/>
      <c r="B27" s="195"/>
      <c r="C27" s="195"/>
      <c r="D27" s="196"/>
      <c r="E27" s="197"/>
    </row>
    <row r="28" spans="1:5" ht="18" x14ac:dyDescent="0.25">
      <c r="A28" s="195"/>
      <c r="B28" s="195"/>
      <c r="C28" s="195"/>
      <c r="D28" s="196"/>
      <c r="E28" s="197"/>
    </row>
    <row r="29" spans="1:5" ht="18" x14ac:dyDescent="0.25">
      <c r="A29" s="195"/>
      <c r="B29" s="195"/>
      <c r="C29" s="195"/>
      <c r="D29" s="196"/>
      <c r="E29" s="197"/>
    </row>
    <row r="30" spans="1:5" ht="18" x14ac:dyDescent="0.25">
      <c r="A30" s="198"/>
      <c r="B30" s="198"/>
      <c r="C30" s="195"/>
      <c r="D30" s="196"/>
      <c r="E30" s="197"/>
    </row>
    <row r="31" spans="1:5" ht="18" x14ac:dyDescent="0.25">
      <c r="A31" s="198"/>
      <c r="B31" s="198"/>
      <c r="C31" s="195"/>
      <c r="D31" s="196"/>
      <c r="E31" s="197"/>
    </row>
    <row r="32" spans="1:5" ht="18" x14ac:dyDescent="0.25">
      <c r="A32" s="198"/>
      <c r="B32" s="198"/>
      <c r="C32" s="195"/>
      <c r="D32" s="196"/>
      <c r="E32" s="197"/>
    </row>
    <row r="33" spans="1:6" ht="18" x14ac:dyDescent="0.25">
      <c r="A33" s="198"/>
      <c r="B33" s="198"/>
      <c r="C33" s="195"/>
      <c r="D33" s="196"/>
      <c r="E33" s="197"/>
    </row>
    <row r="34" spans="1:6" ht="18" x14ac:dyDescent="0.25">
      <c r="A34" s="198"/>
      <c r="B34" s="198"/>
      <c r="C34" s="195"/>
      <c r="D34" s="196"/>
      <c r="E34" s="197"/>
    </row>
    <row r="35" spans="1:6" ht="18" x14ac:dyDescent="0.25">
      <c r="A35" s="198" t="s">
        <v>25</v>
      </c>
      <c r="B35" s="198">
        <f>LOOKUP(D5,'Daten (F)'!N15:N127,'Daten (F)'!U15:U127)</f>
        <v>11.206440975872045</v>
      </c>
      <c r="C35" s="195"/>
      <c r="D35" s="199"/>
      <c r="E35" s="197"/>
      <c r="F35" s="199"/>
    </row>
    <row r="36" spans="1:6" ht="18" x14ac:dyDescent="0.25">
      <c r="A36" s="198"/>
      <c r="B36" s="198"/>
      <c r="C36" s="195"/>
      <c r="D36" s="199"/>
      <c r="E36" s="197"/>
      <c r="F36" s="199"/>
    </row>
    <row r="37" spans="1:6" ht="18" x14ac:dyDescent="0.25">
      <c r="A37" s="198" t="s">
        <v>52</v>
      </c>
      <c r="B37" s="198">
        <f>D10</f>
        <v>1</v>
      </c>
      <c r="C37" s="195"/>
      <c r="D37" s="199"/>
      <c r="E37" s="197"/>
      <c r="F37" s="199"/>
    </row>
    <row r="38" spans="1:6" ht="18" x14ac:dyDescent="0.25">
      <c r="A38" s="198" t="s">
        <v>53</v>
      </c>
      <c r="B38" s="198">
        <f>D8</f>
        <v>2</v>
      </c>
      <c r="C38" s="195"/>
      <c r="D38" s="200">
        <f>D13+D14-B35</f>
        <v>3.0664391824429771</v>
      </c>
      <c r="E38" s="197"/>
      <c r="F38" s="200">
        <f>D38+E13</f>
        <v>2.0664391824429771</v>
      </c>
    </row>
    <row r="39" spans="1:6" ht="18" x14ac:dyDescent="0.25">
      <c r="A39" s="198" t="s">
        <v>18</v>
      </c>
      <c r="B39" s="198">
        <f>(-1*((B37-1)/(2*B37)))-(((B37*B37-1)/(6*B37^2))*(B38/100))+(((B37^2-1)/(12*B37^2))*((B38/100)^2))</f>
        <v>0</v>
      </c>
      <c r="C39" s="195"/>
      <c r="D39" s="201"/>
      <c r="E39" s="201"/>
    </row>
    <row r="40" spans="1:6" ht="22.5" customHeight="1" x14ac:dyDescent="0.25">
      <c r="A40" s="198" t="s">
        <v>17</v>
      </c>
      <c r="B40" s="198">
        <f>(-1+((B37-1)/(2*B37)))-(((B37*B37-1)/(6*B37^2))*(B38/100))+(((B37^2-1)/(12*B37^2))*((B38/100)^2))</f>
        <v>-1</v>
      </c>
      <c r="C40" s="195"/>
      <c r="D40" s="201"/>
      <c r="E40" s="201"/>
    </row>
    <row r="41" spans="1:6" ht="18" x14ac:dyDescent="0.25">
      <c r="A41" s="198"/>
      <c r="B41" s="198"/>
      <c r="C41" s="195"/>
      <c r="D41" s="194"/>
      <c r="E41" s="194"/>
    </row>
    <row r="42" spans="1:6" x14ac:dyDescent="0.2">
      <c r="A42" s="198"/>
      <c r="B42" s="198"/>
    </row>
    <row r="43" spans="1:6" x14ac:dyDescent="0.2">
      <c r="A43" s="198"/>
      <c r="B43" s="198"/>
    </row>
    <row r="44" spans="1:6" x14ac:dyDescent="0.2">
      <c r="A44" s="198"/>
      <c r="B44" s="198"/>
    </row>
    <row r="47" spans="1:6" x14ac:dyDescent="0.2">
      <c r="B47" s="194" t="s">
        <v>15</v>
      </c>
      <c r="C47" s="194">
        <v>1</v>
      </c>
    </row>
    <row r="48" spans="1:6" x14ac:dyDescent="0.2">
      <c r="B48" s="194" t="s">
        <v>19</v>
      </c>
      <c r="C48" s="194">
        <v>2</v>
      </c>
    </row>
    <row r="49" spans="2:14" x14ac:dyDescent="0.2">
      <c r="C49" s="194">
        <v>4</v>
      </c>
    </row>
    <row r="50" spans="2:14" x14ac:dyDescent="0.2">
      <c r="C50" s="194">
        <v>12</v>
      </c>
    </row>
    <row r="53" spans="2:14" x14ac:dyDescent="0.2">
      <c r="B53" s="198">
        <v>2</v>
      </c>
      <c r="C53" s="198">
        <v>2.5</v>
      </c>
      <c r="D53" s="198">
        <v>3</v>
      </c>
      <c r="E53" s="198">
        <v>3.5</v>
      </c>
      <c r="F53" s="198">
        <v>4</v>
      </c>
      <c r="G53" s="198">
        <v>4.5</v>
      </c>
      <c r="H53" s="198">
        <v>5</v>
      </c>
      <c r="I53" s="198">
        <v>5.5</v>
      </c>
      <c r="J53" s="198">
        <v>6</v>
      </c>
      <c r="K53" s="198">
        <v>7</v>
      </c>
      <c r="L53" s="198">
        <v>8</v>
      </c>
      <c r="M53" s="198">
        <v>9</v>
      </c>
      <c r="N53" s="198">
        <v>10</v>
      </c>
    </row>
  </sheetData>
  <sheetProtection password="F002" sheet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 x14ac:dyDescent="0.2"/>
  <cols>
    <col min="1" max="1" width="51.85546875" style="78" customWidth="1"/>
    <col min="2" max="2" width="15" style="78" customWidth="1"/>
    <col min="3" max="3" width="16.5703125" style="78" customWidth="1"/>
    <col min="4" max="4" width="18.42578125" style="128" customWidth="1"/>
    <col min="5" max="5" width="23" style="128" customWidth="1"/>
    <col min="6" max="6" width="15" style="128" customWidth="1"/>
    <col min="7" max="16384" width="11.42578125" style="78"/>
  </cols>
  <sheetData>
    <row r="1" spans="1:6" ht="18.75" customHeight="1" thickBot="1" x14ac:dyDescent="0.3">
      <c r="A1" s="221" t="s">
        <v>55</v>
      </c>
      <c r="B1" s="216"/>
      <c r="C1" s="216"/>
      <c r="D1" s="216"/>
      <c r="E1" s="216"/>
      <c r="F1" s="217"/>
    </row>
    <row r="2" spans="1:6" s="127" customFormat="1" ht="18.7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6" s="127" customFormat="1" ht="57" customHeight="1" thickBot="1" x14ac:dyDescent="0.25">
      <c r="A3" s="218" t="str">
        <f>"Leibrentenbarwertfaktor "&amp;Absterbeordnung!B6&amp; " -   Mann - Frau "</f>
        <v xml:space="preserve">Leibrentenbarwertfaktor 2003-2005 -   Mann - Frau </v>
      </c>
      <c r="B3" s="219"/>
      <c r="C3" s="219"/>
      <c r="D3" s="229" t="s">
        <v>39</v>
      </c>
      <c r="E3" s="229"/>
      <c r="F3" s="230"/>
    </row>
    <row r="4" spans="1:6" s="127" customFormat="1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6" s="127" customFormat="1" ht="18.75" thickBot="1" x14ac:dyDescent="0.3">
      <c r="A5" s="46" t="s">
        <v>4</v>
      </c>
      <c r="B5" s="103"/>
      <c r="C5" s="47"/>
      <c r="D5" s="50">
        <v>50</v>
      </c>
      <c r="E5" s="48"/>
      <c r="F5" s="104"/>
    </row>
    <row r="6" spans="1:6" s="127" customFormat="1" ht="18.75" thickBot="1" x14ac:dyDescent="0.3">
      <c r="A6" s="46" t="s">
        <v>5</v>
      </c>
      <c r="B6" s="103"/>
      <c r="C6" s="47"/>
      <c r="D6" s="50">
        <v>50</v>
      </c>
      <c r="E6" s="48"/>
      <c r="F6" s="104"/>
    </row>
    <row r="7" spans="1:6" s="127" customFormat="1" ht="18.75" thickBot="1" x14ac:dyDescent="0.3">
      <c r="A7" s="46"/>
      <c r="B7" s="103"/>
      <c r="C7" s="47"/>
      <c r="D7" s="48"/>
      <c r="E7" s="48"/>
      <c r="F7" s="104"/>
    </row>
    <row r="8" spans="1:6" s="127" customFormat="1" ht="18.75" thickBot="1" x14ac:dyDescent="0.3">
      <c r="A8" s="46" t="s">
        <v>3</v>
      </c>
      <c r="B8" s="103"/>
      <c r="C8" s="47"/>
      <c r="D8" s="212">
        <v>2</v>
      </c>
      <c r="E8" s="48"/>
      <c r="F8" s="104"/>
    </row>
    <row r="9" spans="1:6" s="127" customFormat="1" ht="18.75" thickBot="1" x14ac:dyDescent="0.3">
      <c r="A9" s="46" t="s">
        <v>54</v>
      </c>
      <c r="B9" s="103"/>
      <c r="C9" s="47"/>
      <c r="D9" s="50" t="s">
        <v>17</v>
      </c>
      <c r="E9" s="48"/>
      <c r="F9" s="104"/>
    </row>
    <row r="10" spans="1:6" s="127" customFormat="1" ht="18.75" thickBot="1" x14ac:dyDescent="0.3">
      <c r="A10" s="46" t="s">
        <v>52</v>
      </c>
      <c r="B10" s="103"/>
      <c r="C10" s="47"/>
      <c r="D10" s="105">
        <v>1</v>
      </c>
      <c r="E10" s="48"/>
      <c r="F10" s="104"/>
    </row>
    <row r="11" spans="1:6" s="127" customFormat="1" ht="18" x14ac:dyDescent="0.25">
      <c r="A11" s="46"/>
      <c r="B11" s="103"/>
      <c r="C11" s="47"/>
      <c r="D11" s="234" t="s">
        <v>34</v>
      </c>
      <c r="E11" s="156" t="s">
        <v>40</v>
      </c>
      <c r="F11" s="96" t="s">
        <v>35</v>
      </c>
    </row>
    <row r="12" spans="1:6" s="127" customFormat="1" ht="18.75" thickBot="1" x14ac:dyDescent="0.3">
      <c r="A12" s="46"/>
      <c r="B12" s="103"/>
      <c r="C12" s="47"/>
      <c r="D12" s="235"/>
      <c r="E12" s="157" t="s">
        <v>36</v>
      </c>
      <c r="F12" s="97" t="s">
        <v>30</v>
      </c>
    </row>
    <row r="13" spans="1:6" s="127" customFormat="1" ht="18.75" thickBot="1" x14ac:dyDescent="0.3">
      <c r="A13" s="46" t="s">
        <v>41</v>
      </c>
      <c r="B13" s="118"/>
      <c r="C13" s="99"/>
      <c r="D13" s="121">
        <f>LOOKUP(D5,Daten!A15:A136,Daten!F15:F136)</f>
        <v>21.619740782194498</v>
      </c>
      <c r="E13" s="231">
        <f>IF(D9="vorschüssig",B48,IF(D9="nachschüssig",B49))</f>
        <v>-1</v>
      </c>
      <c r="F13" s="122">
        <f>D13+E13</f>
        <v>20.619740782194498</v>
      </c>
    </row>
    <row r="14" spans="1:6" s="127" customFormat="1" ht="18.75" thickBot="1" x14ac:dyDescent="0.3">
      <c r="A14" s="46"/>
      <c r="B14" s="118"/>
      <c r="C14" s="99"/>
      <c r="D14" s="53"/>
      <c r="E14" s="232"/>
      <c r="F14" s="119"/>
    </row>
    <row r="15" spans="1:6" s="127" customFormat="1" ht="18.75" thickBot="1" x14ac:dyDescent="0.3">
      <c r="A15" s="46" t="s">
        <v>43</v>
      </c>
      <c r="B15" s="118"/>
      <c r="C15" s="99"/>
      <c r="D15" s="121">
        <f>LOOKUP(D6,Daten!A15:A136,Daten!L15:L136)</f>
        <v>24.276587040463376</v>
      </c>
      <c r="E15" s="232"/>
      <c r="F15" s="122">
        <f>D15+E13</f>
        <v>23.276587040463376</v>
      </c>
    </row>
    <row r="16" spans="1:6" s="127" customFormat="1" ht="18" x14ac:dyDescent="0.25">
      <c r="A16" s="46"/>
      <c r="B16" s="99"/>
      <c r="C16" s="99"/>
      <c r="D16" s="100"/>
      <c r="E16" s="232"/>
      <c r="F16" s="120"/>
    </row>
    <row r="17" spans="1:7" s="127" customFormat="1" ht="18" x14ac:dyDescent="0.25">
      <c r="A17" s="46"/>
      <c r="B17" s="99"/>
      <c r="C17" s="99"/>
      <c r="D17" s="100"/>
      <c r="E17" s="232"/>
      <c r="F17" s="120"/>
    </row>
    <row r="18" spans="1:7" s="127" customFormat="1" ht="18" x14ac:dyDescent="0.2">
      <c r="A18" s="166"/>
      <c r="B18" s="167"/>
      <c r="C18" s="99"/>
      <c r="D18" s="100"/>
      <c r="E18" s="232"/>
      <c r="F18" s="120"/>
    </row>
    <row r="19" spans="1:7" s="127" customFormat="1" ht="18.75" thickBot="1" x14ac:dyDescent="0.3">
      <c r="A19" s="46" t="s">
        <v>29</v>
      </c>
      <c r="B19" s="53"/>
      <c r="C19" s="99"/>
      <c r="D19" s="100"/>
      <c r="E19" s="232"/>
      <c r="F19" s="120"/>
    </row>
    <row r="20" spans="1:7" s="127" customFormat="1" ht="18.75" thickBot="1" x14ac:dyDescent="0.3">
      <c r="A20" s="46" t="s">
        <v>28</v>
      </c>
      <c r="B20" s="118"/>
      <c r="C20" s="99"/>
      <c r="D20" s="121">
        <f>D13+D15-B1212</f>
        <v>26.501654165448713</v>
      </c>
      <c r="E20" s="232"/>
      <c r="F20" s="122">
        <f>D20+E13</f>
        <v>25.501654165448713</v>
      </c>
    </row>
    <row r="21" spans="1:7" s="127" customFormat="1" ht="18.75" thickBot="1" x14ac:dyDescent="0.3">
      <c r="A21" s="54" t="s">
        <v>38</v>
      </c>
      <c r="B21" s="106"/>
      <c r="C21" s="55"/>
      <c r="D21" s="121">
        <f>B1212</f>
        <v>19.394673657209161</v>
      </c>
      <c r="E21" s="233"/>
      <c r="F21" s="122">
        <f>D21+E13</f>
        <v>18.394673657209161</v>
      </c>
    </row>
    <row r="22" spans="1:7" s="127" customFormat="1" ht="22.5" customHeight="1" thickBot="1" x14ac:dyDescent="0.3">
      <c r="A22" s="46"/>
      <c r="B22" s="49"/>
      <c r="C22" s="47"/>
      <c r="D22" s="48"/>
      <c r="E22" s="48"/>
      <c r="F22" s="168"/>
      <c r="G22" s="78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0.48996691669102577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0.63210652685581681</v>
      </c>
      <c r="E24" s="163" t="s">
        <v>51</v>
      </c>
      <c r="F24" s="164"/>
    </row>
    <row r="46" spans="1:3" x14ac:dyDescent="0.2">
      <c r="A46" s="78" t="s">
        <v>52</v>
      </c>
      <c r="B46" s="78">
        <f>nachschüssig</f>
        <v>1</v>
      </c>
    </row>
    <row r="47" spans="1:3" x14ac:dyDescent="0.2">
      <c r="A47" s="78" t="s">
        <v>53</v>
      </c>
      <c r="B47" s="78">
        <f>D8</f>
        <v>2</v>
      </c>
    </row>
    <row r="48" spans="1:3" x14ac:dyDescent="0.2">
      <c r="A48" s="78" t="s">
        <v>18</v>
      </c>
      <c r="B48" s="78">
        <f>(-1*((B46-1)/(2*B46)))-(((B46*B46-1)/(6*B46^2))*(B47/100))+(((B46^2-1)/(12*B46^2))*((B47/100)^2))</f>
        <v>0</v>
      </c>
      <c r="C48" s="78">
        <v>1</v>
      </c>
    </row>
    <row r="49" spans="1:14" x14ac:dyDescent="0.2">
      <c r="A49" s="78" t="s">
        <v>17</v>
      </c>
      <c r="B49" s="78">
        <f>(-1+((B46-1)/(2*B46)))-(((B46*B46-1)/(6*B46^2))*(B47/100))+(((B46^2-1)/(12*B46^2))*((B47/100)^2))</f>
        <v>-1</v>
      </c>
      <c r="C49" s="78">
        <v>2</v>
      </c>
    </row>
    <row r="50" spans="1:14" x14ac:dyDescent="0.2">
      <c r="C50" s="78">
        <v>4</v>
      </c>
    </row>
    <row r="51" spans="1:14" x14ac:dyDescent="0.2">
      <c r="C51" s="78">
        <v>12</v>
      </c>
    </row>
    <row r="54" spans="1:14" x14ac:dyDescent="0.2">
      <c r="B54" s="128">
        <v>2</v>
      </c>
      <c r="C54" s="128">
        <v>2.5</v>
      </c>
      <c r="D54" s="128">
        <v>3</v>
      </c>
      <c r="E54" s="128">
        <v>3.5</v>
      </c>
      <c r="F54" s="128">
        <v>4</v>
      </c>
      <c r="G54" s="128">
        <v>4.5</v>
      </c>
      <c r="H54" s="128">
        <v>5</v>
      </c>
      <c r="I54" s="128">
        <v>5.5</v>
      </c>
      <c r="J54" s="128">
        <v>6</v>
      </c>
      <c r="K54" s="128">
        <v>7</v>
      </c>
      <c r="L54" s="128">
        <v>8</v>
      </c>
      <c r="M54" s="128">
        <v>9</v>
      </c>
      <c r="N54" s="128">
        <v>10</v>
      </c>
    </row>
    <row r="1212" spans="1:2" ht="14.25" x14ac:dyDescent="0.2">
      <c r="A1212" s="51" t="s">
        <v>16</v>
      </c>
      <c r="B1212" s="52">
        <f>LOOKUP(D5,Daten!N15:N127,Daten!U15:U127)</f>
        <v>19.394673657209161</v>
      </c>
    </row>
  </sheetData>
  <sheetProtection password="F002" sheet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workbookViewId="0">
      <selection activeCell="D5" sqref="D5"/>
    </sheetView>
  </sheetViews>
  <sheetFormatPr baseColWidth="10" defaultRowHeight="12.75" x14ac:dyDescent="0.2"/>
  <cols>
    <col min="1" max="1" width="50.5703125" style="133" customWidth="1"/>
    <col min="2" max="2" width="15" style="133" customWidth="1"/>
    <col min="3" max="3" width="16.5703125" style="133" customWidth="1"/>
    <col min="4" max="4" width="18.42578125" style="140" customWidth="1"/>
    <col min="5" max="5" width="23" style="140" customWidth="1"/>
    <col min="6" max="6" width="15.28515625" style="140" customWidth="1"/>
    <col min="7" max="16384" width="11.42578125" style="133"/>
  </cols>
  <sheetData>
    <row r="1" spans="1:6" ht="18.75" customHeight="1" thickBot="1" x14ac:dyDescent="0.3">
      <c r="A1" s="245" t="s">
        <v>55</v>
      </c>
      <c r="B1" s="246"/>
      <c r="C1" s="246"/>
      <c r="D1" s="246"/>
      <c r="E1" s="246"/>
      <c r="F1" s="247"/>
    </row>
    <row r="2" spans="1:6" ht="18.75" customHeight="1" thickBot="1" x14ac:dyDescent="0.25">
      <c r="A2" s="240" t="s">
        <v>56</v>
      </c>
      <c r="B2" s="241"/>
      <c r="C2" s="241"/>
      <c r="D2" s="241"/>
      <c r="E2" s="241"/>
      <c r="F2" s="242"/>
    </row>
    <row r="3" spans="1:6" ht="57" customHeight="1" thickBot="1" x14ac:dyDescent="0.25">
      <c r="A3" s="236" t="str">
        <f>"Leibrentenbarwertfaktor "&amp;Absterbeordnung!B6&amp; " - Zwei Männer "</f>
        <v xml:space="preserve">Leibrentenbarwertfaktor 2003-2005 - Zwei Männer </v>
      </c>
      <c r="B3" s="237"/>
      <c r="C3" s="237"/>
      <c r="D3" s="238" t="s">
        <v>39</v>
      </c>
      <c r="E3" s="238"/>
      <c r="F3" s="239"/>
    </row>
    <row r="4" spans="1:6" ht="18.75" thickBot="1" x14ac:dyDescent="0.3">
      <c r="A4" s="56"/>
      <c r="B4" s="57"/>
      <c r="C4" s="57"/>
      <c r="D4" s="58"/>
      <c r="E4" s="92" t="s">
        <v>33</v>
      </c>
      <c r="F4" s="93">
        <f>Absterbeordnung!E1</f>
        <v>41976</v>
      </c>
    </row>
    <row r="5" spans="1:6" ht="18.75" thickBot="1" x14ac:dyDescent="0.3">
      <c r="A5" s="60" t="s">
        <v>23</v>
      </c>
      <c r="B5" s="61"/>
      <c r="C5" s="57"/>
      <c r="D5" s="50">
        <v>50</v>
      </c>
      <c r="E5" s="58"/>
      <c r="F5" s="59"/>
    </row>
    <row r="6" spans="1:6" ht="18.75" thickBot="1" x14ac:dyDescent="0.3">
      <c r="A6" s="60" t="s">
        <v>20</v>
      </c>
      <c r="B6" s="61"/>
      <c r="C6" s="57"/>
      <c r="D6" s="50">
        <v>50</v>
      </c>
      <c r="E6" s="58"/>
      <c r="F6" s="59"/>
    </row>
    <row r="7" spans="1:6" ht="18.75" thickBot="1" x14ac:dyDescent="0.3">
      <c r="A7" s="60"/>
      <c r="B7" s="61"/>
      <c r="C7" s="57"/>
      <c r="D7" s="58"/>
      <c r="E7" s="58"/>
      <c r="F7" s="59"/>
    </row>
    <row r="8" spans="1:6" ht="18.75" thickBot="1" x14ac:dyDescent="0.3">
      <c r="A8" s="60" t="s">
        <v>3</v>
      </c>
      <c r="B8" s="61"/>
      <c r="C8" s="57"/>
      <c r="D8" s="212">
        <v>2</v>
      </c>
      <c r="E8" s="58"/>
      <c r="F8" s="59"/>
    </row>
    <row r="9" spans="1:6" ht="18.75" thickBot="1" x14ac:dyDescent="0.3">
      <c r="A9" s="60" t="s">
        <v>54</v>
      </c>
      <c r="B9" s="61"/>
      <c r="C9" s="57"/>
      <c r="D9" s="50" t="s">
        <v>17</v>
      </c>
      <c r="E9" s="58"/>
      <c r="F9" s="59"/>
    </row>
    <row r="10" spans="1:6" ht="18.75" thickBot="1" x14ac:dyDescent="0.3">
      <c r="A10" s="60" t="s">
        <v>52</v>
      </c>
      <c r="B10" s="61"/>
      <c r="C10" s="57"/>
      <c r="D10" s="105">
        <v>5</v>
      </c>
      <c r="E10" s="58"/>
      <c r="F10" s="59"/>
    </row>
    <row r="11" spans="1:6" ht="18" x14ac:dyDescent="0.25">
      <c r="A11" s="60"/>
      <c r="B11" s="61"/>
      <c r="C11" s="57"/>
      <c r="D11" s="243" t="s">
        <v>34</v>
      </c>
      <c r="E11" s="154" t="s">
        <v>40</v>
      </c>
      <c r="F11" s="123" t="s">
        <v>35</v>
      </c>
    </row>
    <row r="12" spans="1:6" ht="18.75" thickBot="1" x14ac:dyDescent="0.3">
      <c r="A12" s="60"/>
      <c r="B12" s="61"/>
      <c r="C12" s="57"/>
      <c r="D12" s="244"/>
      <c r="E12" s="155" t="s">
        <v>36</v>
      </c>
      <c r="F12" s="124" t="s">
        <v>30</v>
      </c>
    </row>
    <row r="13" spans="1:6" ht="18.75" thickBot="1" x14ac:dyDescent="0.3">
      <c r="A13" s="60" t="s">
        <v>44</v>
      </c>
      <c r="B13" s="61"/>
      <c r="C13" s="57"/>
      <c r="D13" s="142">
        <f>LOOKUP(D5,'Daten (M)'!A15:A136,'Daten (M)'!F15:F136)</f>
        <v>21.619740782194498</v>
      </c>
      <c r="E13" s="231">
        <f>IF(D9="vorschüssig",B43,IF(D9="nachschüssig",B44))</f>
        <v>-0.60316799999999993</v>
      </c>
      <c r="F13" s="143">
        <f>D13+E13</f>
        <v>21.016572782194498</v>
      </c>
    </row>
    <row r="14" spans="1:6" ht="18.75" thickBot="1" x14ac:dyDescent="0.3">
      <c r="A14" s="60" t="s">
        <v>45</v>
      </c>
      <c r="B14" s="61"/>
      <c r="C14" s="57"/>
      <c r="D14" s="142">
        <f>LOOKUP(D6,'Daten (M)'!A15:A136,'Daten (M)'!L15:L136)</f>
        <v>21.619740782194498</v>
      </c>
      <c r="E14" s="232"/>
      <c r="F14" s="144">
        <f>D14+E13</f>
        <v>21.016572782194498</v>
      </c>
    </row>
    <row r="15" spans="1:6" ht="18" x14ac:dyDescent="0.25">
      <c r="A15" s="60"/>
      <c r="B15" s="57"/>
      <c r="C15" s="57"/>
      <c r="D15" s="101"/>
      <c r="E15" s="232"/>
      <c r="F15" s="145"/>
    </row>
    <row r="16" spans="1:6" ht="18" x14ac:dyDescent="0.25">
      <c r="A16" s="60"/>
      <c r="B16" s="57"/>
      <c r="C16" s="57"/>
      <c r="D16" s="101"/>
      <c r="E16" s="232"/>
      <c r="F16" s="145"/>
    </row>
    <row r="17" spans="1:7" ht="18" x14ac:dyDescent="0.25">
      <c r="A17" s="169"/>
      <c r="B17" s="136"/>
      <c r="C17" s="57"/>
      <c r="D17" s="101"/>
      <c r="E17" s="232"/>
      <c r="F17" s="145"/>
    </row>
    <row r="18" spans="1:7" ht="18" x14ac:dyDescent="0.25">
      <c r="A18" s="62"/>
      <c r="B18" s="63"/>
      <c r="C18" s="57"/>
      <c r="D18" s="101"/>
      <c r="E18" s="232"/>
      <c r="F18" s="145"/>
    </row>
    <row r="19" spans="1:7" ht="18.75" thickBot="1" x14ac:dyDescent="0.3">
      <c r="A19" s="60" t="s">
        <v>26</v>
      </c>
      <c r="B19" s="64"/>
      <c r="C19" s="57"/>
      <c r="D19" s="101"/>
      <c r="E19" s="232"/>
      <c r="F19" s="145"/>
    </row>
    <row r="20" spans="1:7" ht="18.75" thickBot="1" x14ac:dyDescent="0.3">
      <c r="A20" s="60" t="s">
        <v>28</v>
      </c>
      <c r="B20" s="61"/>
      <c r="C20" s="57"/>
      <c r="D20" s="142">
        <f>D13+D14-B1073</f>
        <v>25.278024598602656</v>
      </c>
      <c r="E20" s="232"/>
      <c r="F20" s="146">
        <f>D20+E13</f>
        <v>24.674856598602656</v>
      </c>
    </row>
    <row r="21" spans="1:7" ht="18.75" thickBot="1" x14ac:dyDescent="0.3">
      <c r="A21" s="65" t="s">
        <v>38</v>
      </c>
      <c r="B21" s="66"/>
      <c r="C21" s="67"/>
      <c r="D21" s="142">
        <f>B1073</f>
        <v>17.96145696578634</v>
      </c>
      <c r="E21" s="233"/>
      <c r="F21" s="146">
        <f>D21+E13</f>
        <v>17.35828896578634</v>
      </c>
    </row>
    <row r="22" spans="1:7" ht="22.5" customHeight="1" thickBot="1" x14ac:dyDescent="0.3">
      <c r="A22" s="137"/>
      <c r="B22" s="136"/>
      <c r="C22" s="138"/>
      <c r="D22" s="139"/>
      <c r="E22" s="139"/>
      <c r="F22" s="135"/>
      <c r="G22" s="136"/>
    </row>
    <row r="23" spans="1:7" s="136" customFormat="1" ht="18.75" thickBot="1" x14ac:dyDescent="0.3">
      <c r="A23" s="163" t="s">
        <v>47</v>
      </c>
      <c r="B23" s="162"/>
      <c r="C23" s="162"/>
      <c r="D23" s="160">
        <f>1-((D20-1)*(D8/100))</f>
        <v>0.51443950802794691</v>
      </c>
      <c r="E23" s="163" t="s">
        <v>51</v>
      </c>
      <c r="F23" s="164"/>
    </row>
    <row r="24" spans="1:7" s="136" customFormat="1" ht="18.75" thickBot="1" x14ac:dyDescent="0.3">
      <c r="A24" s="163" t="s">
        <v>48</v>
      </c>
      <c r="B24" s="162"/>
      <c r="C24" s="162"/>
      <c r="D24" s="160">
        <f>1-((D21-1)*(D8/100))</f>
        <v>0.66077086068427326</v>
      </c>
      <c r="E24" s="163" t="s">
        <v>51</v>
      </c>
      <c r="F24" s="164"/>
    </row>
    <row r="25" spans="1:7" s="136" customFormat="1" x14ac:dyDescent="0.2">
      <c r="D25" s="134"/>
      <c r="E25" s="134"/>
      <c r="F25" s="134"/>
    </row>
    <row r="26" spans="1:7" s="136" customFormat="1" x14ac:dyDescent="0.2">
      <c r="D26" s="134"/>
      <c r="E26" s="134"/>
      <c r="F26" s="134"/>
    </row>
    <row r="27" spans="1:7" s="136" customFormat="1" x14ac:dyDescent="0.2">
      <c r="D27" s="134"/>
      <c r="E27" s="134"/>
      <c r="F27" s="134"/>
    </row>
    <row r="28" spans="1:7" s="136" customFormat="1" x14ac:dyDescent="0.2">
      <c r="D28" s="134"/>
      <c r="E28" s="134"/>
      <c r="F28" s="134"/>
    </row>
    <row r="29" spans="1:7" s="136" customFormat="1" x14ac:dyDescent="0.2">
      <c r="D29" s="134"/>
      <c r="E29" s="134"/>
      <c r="F29" s="134"/>
    </row>
    <row r="30" spans="1:7" s="136" customFormat="1" x14ac:dyDescent="0.2">
      <c r="D30" s="134"/>
      <c r="E30" s="134"/>
      <c r="F30" s="134"/>
    </row>
    <row r="31" spans="1:7" s="136" customFormat="1" x14ac:dyDescent="0.2">
      <c r="D31" s="134"/>
      <c r="E31" s="134"/>
      <c r="F31" s="134"/>
    </row>
    <row r="32" spans="1:7" s="136" customFormat="1" x14ac:dyDescent="0.2">
      <c r="D32" s="134"/>
      <c r="E32" s="134"/>
      <c r="F32" s="134"/>
    </row>
    <row r="33" spans="1:14" s="136" customFormat="1" x14ac:dyDescent="0.2">
      <c r="D33" s="134"/>
      <c r="E33" s="134"/>
      <c r="F33" s="134"/>
    </row>
    <row r="34" spans="1:14" s="136" customFormat="1" x14ac:dyDescent="0.2">
      <c r="D34" s="134"/>
      <c r="E34" s="134"/>
      <c r="F34" s="134"/>
    </row>
    <row r="35" spans="1:14" s="136" customFormat="1" x14ac:dyDescent="0.2">
      <c r="D35" s="134"/>
      <c r="E35" s="134"/>
      <c r="F35" s="134"/>
    </row>
    <row r="36" spans="1:14" s="136" customFormat="1" x14ac:dyDescent="0.2">
      <c r="D36" s="134"/>
      <c r="E36" s="134"/>
      <c r="F36" s="134"/>
    </row>
    <row r="37" spans="1:14" s="136" customFormat="1" x14ac:dyDescent="0.2">
      <c r="D37" s="134"/>
      <c r="E37" s="134"/>
      <c r="F37" s="134"/>
    </row>
    <row r="38" spans="1:14" s="136" customFormat="1" x14ac:dyDescent="0.2">
      <c r="D38" s="134"/>
      <c r="E38" s="134"/>
      <c r="F38" s="134"/>
    </row>
    <row r="41" spans="1:14" x14ac:dyDescent="0.2">
      <c r="A41" s="133" t="s">
        <v>52</v>
      </c>
      <c r="B41" s="134">
        <f>D10</f>
        <v>5</v>
      </c>
    </row>
    <row r="42" spans="1:14" x14ac:dyDescent="0.2">
      <c r="A42" s="133" t="s">
        <v>53</v>
      </c>
      <c r="B42" s="133">
        <f>D8</f>
        <v>2</v>
      </c>
      <c r="C42" s="133">
        <v>1</v>
      </c>
    </row>
    <row r="43" spans="1:14" x14ac:dyDescent="0.2">
      <c r="A43" s="133" t="s">
        <v>18</v>
      </c>
      <c r="B43" s="133">
        <f>(-1*((B41-1)/(2*B41)))-(((B41*B41-1)/(6*B41^2))*(B42/100))+(((B41^2-1)/(12*B41^2))*((B42/100)^2))</f>
        <v>-0.40316800000000003</v>
      </c>
      <c r="C43" s="133">
        <v>2</v>
      </c>
    </row>
    <row r="44" spans="1:14" x14ac:dyDescent="0.2">
      <c r="A44" s="133" t="s">
        <v>17</v>
      </c>
      <c r="B44" s="133">
        <f>(-1+((B41-1)/(2*B41)))-(((B41*B41-1)/(6*B41^2))*(B42/100))+(((B41^2-1)/(12*B41^2))*((B42/100)^2))</f>
        <v>-0.60316799999999993</v>
      </c>
      <c r="C44" s="133">
        <v>4</v>
      </c>
    </row>
    <row r="45" spans="1:14" x14ac:dyDescent="0.2">
      <c r="C45" s="133">
        <v>12</v>
      </c>
    </row>
    <row r="47" spans="1:14" x14ac:dyDescent="0.2">
      <c r="B47" s="134"/>
    </row>
    <row r="48" spans="1:14" x14ac:dyDescent="0.2">
      <c r="B48" s="134">
        <v>2</v>
      </c>
      <c r="C48" s="134">
        <v>2.5</v>
      </c>
      <c r="D48" s="134">
        <v>3</v>
      </c>
      <c r="E48" s="134">
        <v>3.5</v>
      </c>
      <c r="F48" s="134">
        <v>4</v>
      </c>
      <c r="G48" s="134">
        <v>4.5</v>
      </c>
      <c r="H48" s="134">
        <v>5</v>
      </c>
      <c r="I48" s="134">
        <v>5.5</v>
      </c>
      <c r="J48" s="134">
        <v>6</v>
      </c>
      <c r="K48" s="134">
        <v>7</v>
      </c>
      <c r="L48" s="134">
        <v>8</v>
      </c>
      <c r="M48" s="134">
        <v>9</v>
      </c>
      <c r="N48" s="135">
        <v>10</v>
      </c>
    </row>
    <row r="1073" spans="1:2" ht="14.25" x14ac:dyDescent="0.2">
      <c r="A1073" s="62" t="s">
        <v>24</v>
      </c>
      <c r="B1073" s="63">
        <f>LOOKUP(D5,'Daten (M)'!N15:N127,'Daten (M)'!U15:U127)</f>
        <v>17.96145696578634</v>
      </c>
    </row>
  </sheetData>
  <sheetProtection password="F002" sheet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85" customWidth="1"/>
    <col min="2" max="2" width="15" style="85" customWidth="1"/>
    <col min="3" max="3" width="16.5703125" style="85" customWidth="1"/>
    <col min="4" max="4" width="18.42578125" style="95" customWidth="1"/>
    <col min="5" max="5" width="23" style="95" customWidth="1"/>
    <col min="6" max="6" width="15.5703125" style="95" customWidth="1"/>
    <col min="7" max="16384" width="11.42578125" style="85"/>
  </cols>
  <sheetData>
    <row r="1" spans="1:7" s="126" customFormat="1" ht="18.75" customHeight="1" thickBot="1" x14ac:dyDescent="0.3">
      <c r="A1" s="248" t="s">
        <v>57</v>
      </c>
      <c r="B1" s="249"/>
      <c r="C1" s="249"/>
      <c r="D1" s="249"/>
      <c r="E1" s="249"/>
      <c r="F1" s="250"/>
      <c r="G1" s="85"/>
    </row>
    <row r="2" spans="1:7" s="126" customFormat="1" ht="18.75" customHeight="1" thickBot="1" x14ac:dyDescent="0.25">
      <c r="A2" s="251" t="s">
        <v>56</v>
      </c>
      <c r="B2" s="252"/>
      <c r="C2" s="252"/>
      <c r="D2" s="252"/>
      <c r="E2" s="252"/>
      <c r="F2" s="253"/>
      <c r="G2" s="85"/>
    </row>
    <row r="3" spans="1:7" s="126" customFormat="1" ht="57" customHeight="1" thickBot="1" x14ac:dyDescent="0.25">
      <c r="A3" s="254" t="str">
        <f>"Leibrentenbarwertfaktor "&amp;Absterbeordnung!B6&amp; " - Zwei Frauen "</f>
        <v xml:space="preserve">Leibrentenbarwertfaktor 2003-2005 - Zwei Frauen </v>
      </c>
      <c r="B3" s="255"/>
      <c r="C3" s="255"/>
      <c r="D3" s="256" t="s">
        <v>39</v>
      </c>
      <c r="E3" s="256"/>
      <c r="F3" s="257"/>
      <c r="G3" s="85"/>
    </row>
    <row r="4" spans="1:7" s="126" customFormat="1" ht="18.75" thickBot="1" x14ac:dyDescent="0.3">
      <c r="A4" s="68"/>
      <c r="B4" s="69"/>
      <c r="C4" s="69"/>
      <c r="D4" s="70"/>
      <c r="E4" s="89" t="s">
        <v>33</v>
      </c>
      <c r="F4" s="90">
        <f>Absterbeordnung!E1</f>
        <v>41976</v>
      </c>
      <c r="G4" s="85"/>
    </row>
    <row r="5" spans="1:7" s="126" customFormat="1" ht="18.75" thickBot="1" x14ac:dyDescent="0.3">
      <c r="A5" s="68" t="s">
        <v>22</v>
      </c>
      <c r="B5" s="114"/>
      <c r="C5" s="69"/>
      <c r="D5" s="50">
        <v>50</v>
      </c>
      <c r="E5" s="70"/>
      <c r="F5" s="115"/>
      <c r="G5" s="85"/>
    </row>
    <row r="6" spans="1:7" s="126" customFormat="1" ht="18.75" thickBot="1" x14ac:dyDescent="0.3">
      <c r="A6" s="68" t="s">
        <v>21</v>
      </c>
      <c r="B6" s="114"/>
      <c r="C6" s="69"/>
      <c r="D6" s="50">
        <v>50</v>
      </c>
      <c r="E6" s="70"/>
      <c r="F6" s="115"/>
      <c r="G6" s="85"/>
    </row>
    <row r="7" spans="1:7" s="126" customFormat="1" ht="18.75" thickBot="1" x14ac:dyDescent="0.3">
      <c r="A7" s="68"/>
      <c r="B7" s="114"/>
      <c r="C7" s="69"/>
      <c r="D7" s="70"/>
      <c r="E7" s="70"/>
      <c r="F7" s="115"/>
      <c r="G7" s="85"/>
    </row>
    <row r="8" spans="1:7" s="126" customFormat="1" ht="18.75" thickBot="1" x14ac:dyDescent="0.3">
      <c r="A8" s="68" t="s">
        <v>3</v>
      </c>
      <c r="B8" s="114"/>
      <c r="C8" s="69"/>
      <c r="D8" s="212">
        <v>2</v>
      </c>
      <c r="E8" s="70"/>
      <c r="F8" s="115"/>
      <c r="G8" s="85"/>
    </row>
    <row r="9" spans="1:7" s="126" customFormat="1" ht="18.75" thickBot="1" x14ac:dyDescent="0.3">
      <c r="A9" s="68" t="s">
        <v>54</v>
      </c>
      <c r="B9" s="114"/>
      <c r="C9" s="69"/>
      <c r="D9" s="50" t="s">
        <v>18</v>
      </c>
      <c r="E9" s="70"/>
      <c r="F9" s="115"/>
      <c r="G9" s="85"/>
    </row>
    <row r="10" spans="1:7" s="126" customFormat="1" ht="18.75" thickBot="1" x14ac:dyDescent="0.3">
      <c r="A10" s="68" t="s">
        <v>52</v>
      </c>
      <c r="B10" s="114"/>
      <c r="C10" s="69"/>
      <c r="D10" s="105">
        <v>4</v>
      </c>
      <c r="E10" s="70"/>
      <c r="F10" s="115"/>
      <c r="G10" s="85"/>
    </row>
    <row r="11" spans="1:7" s="126" customFormat="1" ht="18" x14ac:dyDescent="0.25">
      <c r="A11" s="68"/>
      <c r="B11" s="114"/>
      <c r="C11" s="69"/>
      <c r="D11" s="258" t="s">
        <v>34</v>
      </c>
      <c r="E11" s="152" t="s">
        <v>40</v>
      </c>
      <c r="F11" s="117" t="s">
        <v>35</v>
      </c>
      <c r="G11" s="85"/>
    </row>
    <row r="12" spans="1:7" s="126" customFormat="1" ht="18.75" thickBot="1" x14ac:dyDescent="0.3">
      <c r="A12" s="68"/>
      <c r="B12" s="114"/>
      <c r="C12" s="69"/>
      <c r="D12" s="259"/>
      <c r="E12" s="153" t="s">
        <v>36</v>
      </c>
      <c r="F12" s="125" t="s">
        <v>30</v>
      </c>
      <c r="G12" s="85"/>
    </row>
    <row r="13" spans="1:7" s="126" customFormat="1" ht="18.75" thickBot="1" x14ac:dyDescent="0.3">
      <c r="A13" s="68" t="s">
        <v>42</v>
      </c>
      <c r="B13" s="114"/>
      <c r="C13" s="69"/>
      <c r="D13" s="147">
        <f>LOOKUP(D5,'Daten (F)'!A15:A136,'Daten (F)'!F15:F136)</f>
        <v>24.276587040463376</v>
      </c>
      <c r="E13" s="231">
        <f>IF(D9="vorschüssig",B44,IF(D9="nachschüssig",B45))</f>
        <v>-0.37809375000000001</v>
      </c>
      <c r="F13" s="149">
        <f>D13+E13</f>
        <v>23.898493290463374</v>
      </c>
      <c r="G13" s="85"/>
    </row>
    <row r="14" spans="1:7" s="126" customFormat="1" ht="18.75" thickBot="1" x14ac:dyDescent="0.3">
      <c r="A14" s="68" t="s">
        <v>46</v>
      </c>
      <c r="B14" s="114"/>
      <c r="C14" s="69"/>
      <c r="D14" s="148">
        <f>LOOKUP(D6,'Daten (F)'!A15:A136,'Daten (F)'!L15:L136)</f>
        <v>24.276587040463376</v>
      </c>
      <c r="E14" s="232"/>
      <c r="F14" s="150">
        <f>D14+E13</f>
        <v>23.898493290463374</v>
      </c>
      <c r="G14" s="85"/>
    </row>
    <row r="15" spans="1:7" s="126" customFormat="1" ht="18" x14ac:dyDescent="0.25">
      <c r="A15" s="68"/>
      <c r="B15" s="69"/>
      <c r="C15" s="69"/>
      <c r="D15" s="102"/>
      <c r="E15" s="232"/>
      <c r="F15" s="151"/>
      <c r="G15" s="85"/>
    </row>
    <row r="16" spans="1:7" s="126" customFormat="1" ht="18" x14ac:dyDescent="0.25">
      <c r="A16" s="68"/>
      <c r="B16" s="69"/>
      <c r="C16" s="69"/>
      <c r="D16" s="102"/>
      <c r="E16" s="232"/>
      <c r="F16" s="151"/>
      <c r="G16" s="85"/>
    </row>
    <row r="17" spans="1:7" s="126" customFormat="1" ht="18" x14ac:dyDescent="0.25">
      <c r="A17" s="170"/>
      <c r="B17" s="85"/>
      <c r="C17" s="69"/>
      <c r="D17" s="102"/>
      <c r="E17" s="232"/>
      <c r="F17" s="151"/>
      <c r="G17" s="85"/>
    </row>
    <row r="18" spans="1:7" s="126" customFormat="1" ht="18" x14ac:dyDescent="0.25">
      <c r="A18" s="73"/>
      <c r="B18" s="74"/>
      <c r="C18" s="69"/>
      <c r="D18" s="102"/>
      <c r="E18" s="232"/>
      <c r="F18" s="151"/>
      <c r="G18" s="85"/>
    </row>
    <row r="19" spans="1:7" s="126" customFormat="1" ht="18.75" thickBot="1" x14ac:dyDescent="0.3">
      <c r="A19" s="68" t="s">
        <v>27</v>
      </c>
      <c r="B19" s="74"/>
      <c r="C19" s="69"/>
      <c r="D19" s="102"/>
      <c r="E19" s="232"/>
      <c r="F19" s="151"/>
      <c r="G19" s="85"/>
    </row>
    <row r="20" spans="1:7" s="126" customFormat="1" ht="22.5" customHeight="1" thickBot="1" x14ac:dyDescent="0.3">
      <c r="A20" s="68" t="s">
        <v>28</v>
      </c>
      <c r="B20" s="114"/>
      <c r="C20" s="69"/>
      <c r="D20" s="148">
        <f>D13+D14-B88</f>
        <v>27.366410985216401</v>
      </c>
      <c r="E20" s="232"/>
      <c r="F20" s="122">
        <f>D20+E13</f>
        <v>26.9883172352164</v>
      </c>
      <c r="G20" s="85"/>
    </row>
    <row r="21" spans="1:7" ht="18.75" thickBot="1" x14ac:dyDescent="0.3">
      <c r="A21" s="75" t="s">
        <v>38</v>
      </c>
      <c r="B21" s="116"/>
      <c r="C21" s="76"/>
      <c r="D21" s="148">
        <f>B88</f>
        <v>21.186763095710351</v>
      </c>
      <c r="E21" s="233"/>
      <c r="F21" s="122">
        <f>D21+E13</f>
        <v>20.808669345710349</v>
      </c>
    </row>
    <row r="22" spans="1:7" ht="18.75" thickBot="1" x14ac:dyDescent="0.3">
      <c r="A22" s="84"/>
      <c r="C22" s="86"/>
      <c r="D22" s="141"/>
      <c r="E22" s="141"/>
      <c r="F22" s="171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0.47267178029567192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0.59626473808579306</v>
      </c>
      <c r="E24" s="163" t="s">
        <v>51</v>
      </c>
      <c r="F24" s="164"/>
    </row>
    <row r="39" spans="1:14" x14ac:dyDescent="0.2">
      <c r="A39" s="95"/>
      <c r="B39" s="95"/>
    </row>
    <row r="40" spans="1:14" x14ac:dyDescent="0.2">
      <c r="A40" s="95"/>
      <c r="B40" s="95"/>
    </row>
    <row r="41" spans="1:14" x14ac:dyDescent="0.2">
      <c r="A41" s="95"/>
      <c r="B41" s="95"/>
    </row>
    <row r="42" spans="1:14" x14ac:dyDescent="0.2">
      <c r="A42" s="95" t="s">
        <v>52</v>
      </c>
      <c r="B42" s="95">
        <f>D10</f>
        <v>4</v>
      </c>
    </row>
    <row r="43" spans="1:14" x14ac:dyDescent="0.2">
      <c r="A43" s="95" t="s">
        <v>53</v>
      </c>
      <c r="B43" s="95">
        <f>D8</f>
        <v>2</v>
      </c>
      <c r="C43" s="85">
        <v>1</v>
      </c>
    </row>
    <row r="44" spans="1:14" x14ac:dyDescent="0.2">
      <c r="A44" s="95" t="s">
        <v>18</v>
      </c>
      <c r="B44" s="95">
        <f>(-1*((B42-1)/(2*B42)))-(((B42*B42-1)/(6*B42^2))*(B43/100))+(((B42^2-1)/(12*B42^2))*((B43/100)^2))</f>
        <v>-0.37809375000000001</v>
      </c>
      <c r="C44" s="85">
        <v>2</v>
      </c>
    </row>
    <row r="45" spans="1:14" x14ac:dyDescent="0.2">
      <c r="A45" s="95" t="s">
        <v>17</v>
      </c>
      <c r="B45" s="95">
        <f>(-1+((B42-1)/(2*B42)))-(((B42*B42-1)/(6*B42^2))*(B43/100))+(((B42^2-1)/(12*B42^2))*((B43/100)^2))</f>
        <v>-0.62809375000000001</v>
      </c>
      <c r="C45" s="85">
        <v>4</v>
      </c>
    </row>
    <row r="46" spans="1:14" x14ac:dyDescent="0.2">
      <c r="A46" s="95"/>
      <c r="B46" s="95"/>
      <c r="C46" s="85">
        <v>12</v>
      </c>
    </row>
    <row r="47" spans="1:14" x14ac:dyDescent="0.2">
      <c r="A47" s="95"/>
      <c r="B47" s="95"/>
      <c r="G47" s="95">
        <v>4.5</v>
      </c>
      <c r="H47" s="95">
        <v>5</v>
      </c>
      <c r="I47" s="95">
        <v>5.5</v>
      </c>
      <c r="J47" s="95">
        <v>6</v>
      </c>
      <c r="K47" s="95">
        <v>7</v>
      </c>
      <c r="L47" s="95">
        <v>8</v>
      </c>
      <c r="M47" s="95">
        <v>9</v>
      </c>
      <c r="N47" s="95">
        <v>10</v>
      </c>
    </row>
    <row r="49" spans="2:6" x14ac:dyDescent="0.2">
      <c r="B49" s="95">
        <v>2</v>
      </c>
      <c r="C49" s="95">
        <v>2.5</v>
      </c>
      <c r="D49" s="95">
        <v>3</v>
      </c>
      <c r="E49" s="95">
        <v>3.5</v>
      </c>
      <c r="F49" s="95">
        <v>4</v>
      </c>
    </row>
    <row r="88" spans="1:2" ht="14.25" x14ac:dyDescent="0.2">
      <c r="A88" s="71" t="s">
        <v>25</v>
      </c>
      <c r="B88" s="72">
        <f>LOOKUP(D5,'Daten (F)'!N15:N127,'Daten (F)'!U15:U127)</f>
        <v>21.186763095710351</v>
      </c>
    </row>
  </sheetData>
  <sheetProtection password="F002" sheet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30"/>
  <sheetViews>
    <sheetView workbookViewId="0">
      <selection activeCell="E3" sqref="E3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60" t="s">
        <v>58</v>
      </c>
      <c r="C1" s="260"/>
      <c r="D1" t="s">
        <v>32</v>
      </c>
      <c r="E1" s="87">
        <v>41976</v>
      </c>
    </row>
    <row r="2" spans="1:5" ht="12.75" customHeight="1" x14ac:dyDescent="0.2">
      <c r="A2" s="34"/>
      <c r="B2" s="261" t="s">
        <v>59</v>
      </c>
      <c r="C2" s="261"/>
    </row>
    <row r="3" spans="1:5" x14ac:dyDescent="0.2">
      <c r="A3" s="34"/>
      <c r="B3" s="261"/>
      <c r="C3" s="261"/>
    </row>
    <row r="4" spans="1:5" x14ac:dyDescent="0.2">
      <c r="A4" s="34"/>
      <c r="B4" s="261"/>
      <c r="C4" s="261"/>
    </row>
    <row r="5" spans="1:5" x14ac:dyDescent="0.2">
      <c r="A5" s="34"/>
      <c r="B5" s="261"/>
      <c r="C5" s="261"/>
    </row>
    <row r="6" spans="1:5" x14ac:dyDescent="0.2">
      <c r="A6" s="34"/>
      <c r="B6" s="262" t="s">
        <v>58</v>
      </c>
      <c r="C6" s="262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38">
        <v>100000</v>
      </c>
      <c r="C8" s="39">
        <v>100000</v>
      </c>
    </row>
    <row r="9" spans="1:5" x14ac:dyDescent="0.2">
      <c r="A9" s="13">
        <v>1</v>
      </c>
      <c r="B9" s="40">
        <v>99548.915800035902</v>
      </c>
      <c r="C9" s="41">
        <v>99635.623576935905</v>
      </c>
    </row>
    <row r="10" spans="1:5" x14ac:dyDescent="0.2">
      <c r="A10" s="13">
        <v>2</v>
      </c>
      <c r="B10" s="40">
        <v>99510.147721160072</v>
      </c>
      <c r="C10" s="41">
        <v>99602.407684869031</v>
      </c>
    </row>
    <row r="11" spans="1:5" x14ac:dyDescent="0.2">
      <c r="A11" s="13">
        <v>3</v>
      </c>
      <c r="B11" s="40">
        <v>99490.111342423683</v>
      </c>
      <c r="C11" s="41">
        <v>99582.39414035005</v>
      </c>
    </row>
    <row r="12" spans="1:5" x14ac:dyDescent="0.2">
      <c r="A12" s="13">
        <v>4</v>
      </c>
      <c r="B12" s="40">
        <v>99471.965709023076</v>
      </c>
      <c r="C12" s="41">
        <v>99567.889411785873</v>
      </c>
    </row>
    <row r="13" spans="1:5" x14ac:dyDescent="0.2">
      <c r="A13" s="13">
        <v>5</v>
      </c>
      <c r="B13" s="40">
        <v>99457.178183606593</v>
      </c>
      <c r="C13" s="41">
        <v>99556.800732729171</v>
      </c>
    </row>
    <row r="14" spans="1:5" x14ac:dyDescent="0.2">
      <c r="A14" s="13">
        <v>6</v>
      </c>
      <c r="B14" s="40">
        <v>99444.422304803738</v>
      </c>
      <c r="C14" s="41">
        <v>99544.642387299595</v>
      </c>
    </row>
    <row r="15" spans="1:5" x14ac:dyDescent="0.2">
      <c r="A15" s="13">
        <v>7</v>
      </c>
      <c r="B15" s="40">
        <v>99432.655927734944</v>
      </c>
      <c r="C15" s="41">
        <v>99534.09212237403</v>
      </c>
    </row>
    <row r="16" spans="1:5" x14ac:dyDescent="0.2">
      <c r="A16" s="13">
        <v>8</v>
      </c>
      <c r="B16" s="40">
        <v>99420.906748990019</v>
      </c>
      <c r="C16" s="41">
        <v>99524.496858508428</v>
      </c>
    </row>
    <row r="17" spans="1:3" x14ac:dyDescent="0.2">
      <c r="A17" s="13">
        <v>9</v>
      </c>
      <c r="B17" s="40">
        <v>99409.047738640889</v>
      </c>
      <c r="C17" s="41">
        <v>99515.410094539038</v>
      </c>
    </row>
    <row r="18" spans="1:3" x14ac:dyDescent="0.2">
      <c r="A18" s="13">
        <v>10</v>
      </c>
      <c r="B18" s="40">
        <v>99398.382016639298</v>
      </c>
      <c r="C18" s="41">
        <v>99508.619747855744</v>
      </c>
    </row>
    <row r="19" spans="1:3" x14ac:dyDescent="0.2">
      <c r="A19" s="13">
        <v>11</v>
      </c>
      <c r="B19" s="40">
        <v>99389.973358963325</v>
      </c>
      <c r="C19" s="41">
        <v>99499.49383463632</v>
      </c>
    </row>
    <row r="20" spans="1:3" x14ac:dyDescent="0.2">
      <c r="A20" s="13">
        <v>12</v>
      </c>
      <c r="B20" s="40">
        <v>99377.466018004139</v>
      </c>
      <c r="C20" s="41">
        <v>99489.256220583091</v>
      </c>
    </row>
    <row r="21" spans="1:3" x14ac:dyDescent="0.2">
      <c r="A21" s="13">
        <v>13</v>
      </c>
      <c r="B21" s="40">
        <v>99364.990069354142</v>
      </c>
      <c r="C21" s="41">
        <v>99481.428227156124</v>
      </c>
    </row>
    <row r="22" spans="1:3" x14ac:dyDescent="0.2">
      <c r="A22" s="13">
        <v>14</v>
      </c>
      <c r="B22" s="40">
        <v>99351.400591224636</v>
      </c>
      <c r="C22" s="41">
        <v>99472.322191138053</v>
      </c>
    </row>
    <row r="23" spans="1:3" x14ac:dyDescent="0.2">
      <c r="A23" s="13">
        <v>15</v>
      </c>
      <c r="B23" s="40">
        <v>99333.373379245531</v>
      </c>
      <c r="C23" s="41">
        <v>99459.685798055332</v>
      </c>
    </row>
    <row r="24" spans="1:3" x14ac:dyDescent="0.2">
      <c r="A24" s="13">
        <v>16</v>
      </c>
      <c r="B24" s="40">
        <v>99310.882741180612</v>
      </c>
      <c r="C24" s="41">
        <v>99443.539086999619</v>
      </c>
    </row>
    <row r="25" spans="1:3" x14ac:dyDescent="0.2">
      <c r="A25" s="13">
        <v>17</v>
      </c>
      <c r="B25" s="40">
        <v>99276.995368035088</v>
      </c>
      <c r="C25" s="41">
        <v>99424.692965003094</v>
      </c>
    </row>
    <row r="26" spans="1:3" x14ac:dyDescent="0.2">
      <c r="A26" s="13">
        <v>18</v>
      </c>
      <c r="B26" s="40">
        <v>99230.929770063172</v>
      </c>
      <c r="C26" s="41">
        <v>99403.499550720982</v>
      </c>
    </row>
    <row r="27" spans="1:3" x14ac:dyDescent="0.2">
      <c r="A27" s="13">
        <v>19</v>
      </c>
      <c r="B27" s="40">
        <v>99162.840300496202</v>
      </c>
      <c r="C27" s="41">
        <v>99377.063961867665</v>
      </c>
    </row>
    <row r="28" spans="1:3" x14ac:dyDescent="0.2">
      <c r="A28" s="13">
        <v>20</v>
      </c>
      <c r="B28" s="40">
        <v>99092.41771784563</v>
      </c>
      <c r="C28" s="41">
        <v>99351.48509136794</v>
      </c>
    </row>
    <row r="29" spans="1:3" x14ac:dyDescent="0.2">
      <c r="A29" s="13">
        <v>21</v>
      </c>
      <c r="B29" s="40">
        <v>99022.987964149288</v>
      </c>
      <c r="C29" s="41">
        <v>99322.65243400741</v>
      </c>
    </row>
    <row r="30" spans="1:3" x14ac:dyDescent="0.2">
      <c r="A30" s="13">
        <v>22</v>
      </c>
      <c r="B30" s="40">
        <v>98950.913840595269</v>
      </c>
      <c r="C30" s="41">
        <v>99299.652012051491</v>
      </c>
    </row>
    <row r="31" spans="1:3" x14ac:dyDescent="0.2">
      <c r="A31" s="13">
        <v>23</v>
      </c>
      <c r="B31" s="40">
        <v>98883.560898987154</v>
      </c>
      <c r="C31" s="41">
        <v>99274.781659551707</v>
      </c>
    </row>
    <row r="32" spans="1:3" x14ac:dyDescent="0.2">
      <c r="A32" s="13">
        <v>24</v>
      </c>
      <c r="B32" s="40">
        <v>98815.267726364153</v>
      </c>
      <c r="C32" s="41">
        <v>99249.710794141851</v>
      </c>
    </row>
    <row r="33" spans="1:3" x14ac:dyDescent="0.2">
      <c r="A33" s="13">
        <v>25</v>
      </c>
      <c r="B33" s="40">
        <v>98746.449410548274</v>
      </c>
      <c r="C33" s="41">
        <v>99224.824106955144</v>
      </c>
    </row>
    <row r="34" spans="1:3" x14ac:dyDescent="0.2">
      <c r="A34" s="13">
        <v>26</v>
      </c>
      <c r="B34" s="40">
        <v>98676.860816473039</v>
      </c>
      <c r="C34" s="41">
        <v>99201.261372274559</v>
      </c>
    </row>
    <row r="35" spans="1:3" x14ac:dyDescent="0.2">
      <c r="A35" s="13">
        <v>27</v>
      </c>
      <c r="B35" s="40">
        <v>98605.977914175994</v>
      </c>
      <c r="C35" s="41">
        <v>99174.734967219527</v>
      </c>
    </row>
    <row r="36" spans="1:3" x14ac:dyDescent="0.2">
      <c r="A36" s="13">
        <v>28</v>
      </c>
      <c r="B36" s="40">
        <v>98536.437189750708</v>
      </c>
      <c r="C36" s="41">
        <v>99148.181006850878</v>
      </c>
    </row>
    <row r="37" spans="1:3" x14ac:dyDescent="0.2">
      <c r="A37" s="13">
        <v>29</v>
      </c>
      <c r="B37" s="40">
        <v>98466.47079062181</v>
      </c>
      <c r="C37" s="41">
        <v>99121.860294693004</v>
      </c>
    </row>
    <row r="38" spans="1:3" x14ac:dyDescent="0.2">
      <c r="A38" s="13">
        <v>30</v>
      </c>
      <c r="B38" s="40">
        <v>98399.470015829938</v>
      </c>
      <c r="C38" s="41">
        <v>99092.404763259809</v>
      </c>
    </row>
    <row r="39" spans="1:3" x14ac:dyDescent="0.2">
      <c r="A39" s="13">
        <v>31</v>
      </c>
      <c r="B39" s="40">
        <v>98331.817756479068</v>
      </c>
      <c r="C39" s="41">
        <v>99059.334723248699</v>
      </c>
    </row>
    <row r="40" spans="1:3" x14ac:dyDescent="0.2">
      <c r="A40" s="13">
        <v>32</v>
      </c>
      <c r="B40" s="40">
        <v>98253.82290555886</v>
      </c>
      <c r="C40" s="41">
        <v>99025.235112935887</v>
      </c>
    </row>
    <row r="41" spans="1:3" x14ac:dyDescent="0.2">
      <c r="A41" s="13">
        <v>33</v>
      </c>
      <c r="B41" s="40">
        <v>98174.811004673276</v>
      </c>
      <c r="C41" s="41">
        <v>98991.276074550377</v>
      </c>
    </row>
    <row r="42" spans="1:3" x14ac:dyDescent="0.2">
      <c r="A42" s="13">
        <v>34</v>
      </c>
      <c r="B42" s="40">
        <v>98090.511026222273</v>
      </c>
      <c r="C42" s="41">
        <v>98951.926331749608</v>
      </c>
    </row>
    <row r="43" spans="1:3" x14ac:dyDescent="0.2">
      <c r="A43" s="13">
        <v>35</v>
      </c>
      <c r="B43" s="40">
        <v>98000.759117320587</v>
      </c>
      <c r="C43" s="41">
        <v>98907.994618212091</v>
      </c>
    </row>
    <row r="44" spans="1:3" x14ac:dyDescent="0.2">
      <c r="A44" s="13">
        <v>36</v>
      </c>
      <c r="B44" s="40">
        <v>97902.104779231871</v>
      </c>
      <c r="C44" s="41">
        <v>98858.976063938011</v>
      </c>
    </row>
    <row r="45" spans="1:3" x14ac:dyDescent="0.2">
      <c r="A45" s="13">
        <v>37</v>
      </c>
      <c r="B45" s="40">
        <v>97796.108708245083</v>
      </c>
      <c r="C45" s="41">
        <v>98805.792656320293</v>
      </c>
    </row>
    <row r="46" spans="1:3" x14ac:dyDescent="0.2">
      <c r="A46" s="13">
        <v>38</v>
      </c>
      <c r="B46" s="40">
        <v>97686.504470964603</v>
      </c>
      <c r="C46" s="41">
        <v>98746.947196047491</v>
      </c>
    </row>
    <row r="47" spans="1:3" x14ac:dyDescent="0.2">
      <c r="A47" s="13">
        <v>39</v>
      </c>
      <c r="B47" s="40">
        <v>97560.046377491526</v>
      </c>
      <c r="C47" s="41">
        <v>98682.055146415689</v>
      </c>
    </row>
    <row r="48" spans="1:3" x14ac:dyDescent="0.2">
      <c r="A48" s="13">
        <v>40</v>
      </c>
      <c r="B48" s="40">
        <v>97417.082269478939</v>
      </c>
      <c r="C48" s="41">
        <v>98605.669819440838</v>
      </c>
    </row>
    <row r="49" spans="1:3" x14ac:dyDescent="0.2">
      <c r="A49" s="13">
        <v>41</v>
      </c>
      <c r="B49" s="40">
        <v>97259.666853587172</v>
      </c>
      <c r="C49" s="41">
        <v>98523.3084360668</v>
      </c>
    </row>
    <row r="50" spans="1:3" x14ac:dyDescent="0.2">
      <c r="A50" s="13">
        <v>42</v>
      </c>
      <c r="B50" s="40">
        <v>97081.377867273157</v>
      </c>
      <c r="C50" s="41">
        <v>98430.764323701093</v>
      </c>
    </row>
    <row r="51" spans="1:3" x14ac:dyDescent="0.2">
      <c r="A51" s="13">
        <v>43</v>
      </c>
      <c r="B51" s="40">
        <v>96877.641940967063</v>
      </c>
      <c r="C51" s="41">
        <v>98323.511542731372</v>
      </c>
    </row>
    <row r="52" spans="1:3" x14ac:dyDescent="0.2">
      <c r="A52" s="13">
        <v>44</v>
      </c>
      <c r="B52" s="40">
        <v>96647.610981126985</v>
      </c>
      <c r="C52" s="41">
        <v>98202.081710409475</v>
      </c>
    </row>
    <row r="53" spans="1:3" x14ac:dyDescent="0.2">
      <c r="A53" s="13">
        <v>45</v>
      </c>
      <c r="B53" s="40">
        <v>96399.348428408484</v>
      </c>
      <c r="C53" s="41">
        <v>98069.168557830577</v>
      </c>
    </row>
    <row r="54" spans="1:3" x14ac:dyDescent="0.2">
      <c r="A54" s="13">
        <v>46</v>
      </c>
      <c r="B54" s="40">
        <v>96120.010259582617</v>
      </c>
      <c r="C54" s="41">
        <v>97921.591528713412</v>
      </c>
    </row>
    <row r="55" spans="1:3" x14ac:dyDescent="0.2">
      <c r="A55" s="13">
        <v>47</v>
      </c>
      <c r="B55" s="40">
        <v>95803.310422338851</v>
      </c>
      <c r="C55" s="41">
        <v>97751.286166868842</v>
      </c>
    </row>
    <row r="56" spans="1:3" x14ac:dyDescent="0.2">
      <c r="A56" s="13">
        <v>48</v>
      </c>
      <c r="B56" s="40">
        <v>95455.334155166711</v>
      </c>
      <c r="C56" s="41">
        <v>97567.613806424284</v>
      </c>
    </row>
    <row r="57" spans="1:3" x14ac:dyDescent="0.2">
      <c r="A57" s="13">
        <v>49</v>
      </c>
      <c r="B57" s="40">
        <v>95077.030545323243</v>
      </c>
      <c r="C57" s="41">
        <v>97362.941539129504</v>
      </c>
    </row>
    <row r="58" spans="1:3" x14ac:dyDescent="0.2">
      <c r="A58" s="13">
        <v>50</v>
      </c>
      <c r="B58" s="40">
        <v>94661.43065029454</v>
      </c>
      <c r="C58" s="41">
        <v>97133.028733297979</v>
      </c>
    </row>
    <row r="59" spans="1:3" x14ac:dyDescent="0.2">
      <c r="A59" s="13">
        <v>51</v>
      </c>
      <c r="B59" s="40">
        <v>94206.542172326313</v>
      </c>
      <c r="C59" s="41">
        <v>96892.245360404617</v>
      </c>
    </row>
    <row r="60" spans="1:3" x14ac:dyDescent="0.2">
      <c r="A60" s="13">
        <v>52</v>
      </c>
      <c r="B60" s="40">
        <v>93722.514792036367</v>
      </c>
      <c r="C60" s="41">
        <v>96633.67411264524</v>
      </c>
    </row>
    <row r="61" spans="1:3" x14ac:dyDescent="0.2">
      <c r="A61" s="13">
        <v>53</v>
      </c>
      <c r="B61" s="40">
        <v>93180.921511396242</v>
      </c>
      <c r="C61" s="41">
        <v>96348.804901724943</v>
      </c>
    </row>
    <row r="62" spans="1:3" x14ac:dyDescent="0.2">
      <c r="A62" s="13">
        <v>54</v>
      </c>
      <c r="B62" s="40">
        <v>92600.688847942365</v>
      </c>
      <c r="C62" s="41">
        <v>96047.960341930331</v>
      </c>
    </row>
    <row r="63" spans="1:3" x14ac:dyDescent="0.2">
      <c r="A63" s="13">
        <v>55</v>
      </c>
      <c r="B63" s="40">
        <v>91974.70939712449</v>
      </c>
      <c r="C63" s="41">
        <v>95719.49279102248</v>
      </c>
    </row>
    <row r="64" spans="1:3" x14ac:dyDescent="0.2">
      <c r="A64" s="13">
        <v>56</v>
      </c>
      <c r="B64" s="40">
        <v>91303.872688311501</v>
      </c>
      <c r="C64" s="41">
        <v>95364.138942032383</v>
      </c>
    </row>
    <row r="65" spans="1:3" x14ac:dyDescent="0.2">
      <c r="A65" s="13">
        <v>57</v>
      </c>
      <c r="B65" s="40">
        <v>90580.749579632087</v>
      </c>
      <c r="C65" s="41">
        <v>94976.995371494559</v>
      </c>
    </row>
    <row r="66" spans="1:3" x14ac:dyDescent="0.2">
      <c r="A66" s="13">
        <v>58</v>
      </c>
      <c r="B66" s="40">
        <v>89815.416194662335</v>
      </c>
      <c r="C66" s="41">
        <v>94563.760719765341</v>
      </c>
    </row>
    <row r="67" spans="1:3" x14ac:dyDescent="0.2">
      <c r="A67" s="13">
        <v>59</v>
      </c>
      <c r="B67" s="40">
        <v>88973.446141021705</v>
      </c>
      <c r="C67" s="41">
        <v>94110.881840019792</v>
      </c>
    </row>
    <row r="68" spans="1:3" x14ac:dyDescent="0.2">
      <c r="A68" s="13">
        <v>60</v>
      </c>
      <c r="B68" s="40">
        <v>88073.581437096436</v>
      </c>
      <c r="C68" s="41">
        <v>93634.486816251258</v>
      </c>
    </row>
    <row r="69" spans="1:3" x14ac:dyDescent="0.2">
      <c r="A69" s="13">
        <v>61</v>
      </c>
      <c r="B69" s="40">
        <v>87103.714682430873</v>
      </c>
      <c r="C69" s="41">
        <v>93120.056100388436</v>
      </c>
    </row>
    <row r="70" spans="1:3" x14ac:dyDescent="0.2">
      <c r="A70" s="13">
        <v>62</v>
      </c>
      <c r="B70" s="40">
        <v>86063.880311113026</v>
      </c>
      <c r="C70" s="41">
        <v>92578.191067207023</v>
      </c>
    </row>
    <row r="71" spans="1:3" x14ac:dyDescent="0.2">
      <c r="A71" s="13">
        <v>63</v>
      </c>
      <c r="B71" s="40">
        <v>84941.016091698824</v>
      </c>
      <c r="C71" s="41">
        <v>92000.566666212879</v>
      </c>
    </row>
    <row r="72" spans="1:3" x14ac:dyDescent="0.2">
      <c r="A72" s="13">
        <v>64</v>
      </c>
      <c r="B72" s="40">
        <v>83743.283251121611</v>
      </c>
      <c r="C72" s="41">
        <v>91386.252775504618</v>
      </c>
    </row>
    <row r="73" spans="1:3" x14ac:dyDescent="0.2">
      <c r="A73" s="13">
        <v>65</v>
      </c>
      <c r="B73" s="40">
        <v>82460.110865484108</v>
      </c>
      <c r="C73" s="41">
        <v>90735.80168816456</v>
      </c>
    </row>
    <row r="74" spans="1:3" x14ac:dyDescent="0.2">
      <c r="A74" s="13">
        <v>66</v>
      </c>
      <c r="B74" s="40">
        <v>81051.002950651251</v>
      </c>
      <c r="C74" s="41">
        <v>90020.907762958683</v>
      </c>
    </row>
    <row r="75" spans="1:3" x14ac:dyDescent="0.2">
      <c r="A75" s="13">
        <v>67</v>
      </c>
      <c r="B75" s="40">
        <v>79546.895992902195</v>
      </c>
      <c r="C75" s="41">
        <v>89236.651698545029</v>
      </c>
    </row>
    <row r="76" spans="1:3" x14ac:dyDescent="0.2">
      <c r="A76" s="13">
        <v>68</v>
      </c>
      <c r="B76" s="40">
        <v>77938.949806013174</v>
      </c>
      <c r="C76" s="41">
        <v>88368.883691048672</v>
      </c>
    </row>
    <row r="77" spans="1:3" x14ac:dyDescent="0.2">
      <c r="A77" s="13">
        <v>69</v>
      </c>
      <c r="B77" s="40">
        <v>76160.321305401609</v>
      </c>
      <c r="C77" s="41">
        <v>87404.560492011602</v>
      </c>
    </row>
    <row r="78" spans="1:3" x14ac:dyDescent="0.2">
      <c r="A78" s="13">
        <v>70</v>
      </c>
      <c r="B78" s="40">
        <v>74273.127966218643</v>
      </c>
      <c r="C78" s="41">
        <v>86320.334885902732</v>
      </c>
    </row>
    <row r="79" spans="1:3" x14ac:dyDescent="0.2">
      <c r="A79" s="13">
        <v>71</v>
      </c>
      <c r="B79" s="40">
        <v>72222.23205274326</v>
      </c>
      <c r="C79" s="41">
        <v>85128.800940641071</v>
      </c>
    </row>
    <row r="80" spans="1:3" x14ac:dyDescent="0.2">
      <c r="A80" s="13">
        <v>72</v>
      </c>
      <c r="B80" s="40">
        <v>70048.636516478975</v>
      </c>
      <c r="C80" s="41">
        <v>83810.983253527011</v>
      </c>
    </row>
    <row r="81" spans="1:3" x14ac:dyDescent="0.2">
      <c r="A81" s="13">
        <v>73</v>
      </c>
      <c r="B81" s="40">
        <v>67679.415912542099</v>
      </c>
      <c r="C81" s="41">
        <v>82343.654088226976</v>
      </c>
    </row>
    <row r="82" spans="1:3" x14ac:dyDescent="0.2">
      <c r="A82" s="13">
        <v>74</v>
      </c>
      <c r="B82" s="40">
        <v>65161.794975571749</v>
      </c>
      <c r="C82" s="41">
        <v>80723.774803393491</v>
      </c>
    </row>
    <row r="83" spans="1:3" x14ac:dyDescent="0.2">
      <c r="A83" s="13">
        <v>75</v>
      </c>
      <c r="B83" s="40">
        <v>62475.954122319527</v>
      </c>
      <c r="C83" s="41">
        <v>78945.811051416298</v>
      </c>
    </row>
    <row r="84" spans="1:3" x14ac:dyDescent="0.2">
      <c r="A84" s="13">
        <v>76</v>
      </c>
      <c r="B84" s="40">
        <v>59634.022489496034</v>
      </c>
      <c r="C84" s="41">
        <v>76976.54929004208</v>
      </c>
    </row>
    <row r="85" spans="1:3" x14ac:dyDescent="0.2">
      <c r="A85" s="13">
        <v>77</v>
      </c>
      <c r="B85" s="40">
        <v>56695.700497187434</v>
      </c>
      <c r="C85" s="41">
        <v>74804.274644940961</v>
      </c>
    </row>
    <row r="86" spans="1:3" x14ac:dyDescent="0.2">
      <c r="A86" s="13">
        <v>78</v>
      </c>
      <c r="B86" s="40">
        <v>53638.733073508614</v>
      </c>
      <c r="C86" s="41">
        <v>72447.679770589079</v>
      </c>
    </row>
    <row r="87" spans="1:3" x14ac:dyDescent="0.2">
      <c r="A87" s="13">
        <v>79</v>
      </c>
      <c r="B87" s="40">
        <v>50465.032294625133</v>
      </c>
      <c r="C87" s="41">
        <v>69834.114348070783</v>
      </c>
    </row>
    <row r="88" spans="1:3" x14ac:dyDescent="0.2">
      <c r="A88" s="13">
        <v>80</v>
      </c>
      <c r="B88" s="40">
        <v>47180.956369824737</v>
      </c>
      <c r="C88" s="41">
        <v>66965.239395251192</v>
      </c>
    </row>
    <row r="89" spans="1:3" x14ac:dyDescent="0.2">
      <c r="A89" s="13">
        <v>81</v>
      </c>
      <c r="B89" s="40">
        <v>43783.995426724752</v>
      </c>
      <c r="C89" s="41">
        <v>63800.151501706758</v>
      </c>
    </row>
    <row r="90" spans="1:3" x14ac:dyDescent="0.2">
      <c r="A90" s="13">
        <v>82</v>
      </c>
      <c r="B90" s="40">
        <v>40288.356883510052</v>
      </c>
      <c r="C90" s="41">
        <v>60356.604615713397</v>
      </c>
    </row>
    <row r="91" spans="1:3" x14ac:dyDescent="0.2">
      <c r="A91" s="13">
        <v>83</v>
      </c>
      <c r="B91" s="40">
        <v>36687.425033550862</v>
      </c>
      <c r="C91" s="41">
        <v>56643.482195812045</v>
      </c>
    </row>
    <row r="92" spans="1:3" x14ac:dyDescent="0.2">
      <c r="A92" s="13">
        <v>84</v>
      </c>
      <c r="B92" s="40">
        <v>32938.539673834952</v>
      </c>
      <c r="C92" s="41">
        <v>52548.921189997171</v>
      </c>
    </row>
    <row r="93" spans="1:3" x14ac:dyDescent="0.2">
      <c r="A93" s="13">
        <v>85</v>
      </c>
      <c r="B93" s="40">
        <v>29350.030126638514</v>
      </c>
      <c r="C93" s="41">
        <v>48400.439385122554</v>
      </c>
    </row>
    <row r="94" spans="1:3" x14ac:dyDescent="0.2">
      <c r="A94" s="13">
        <v>86</v>
      </c>
      <c r="B94" s="40">
        <v>25856.484792116506</v>
      </c>
      <c r="C94" s="41">
        <v>44032.926727181686</v>
      </c>
    </row>
    <row r="95" spans="1:3" x14ac:dyDescent="0.2">
      <c r="A95" s="13">
        <v>87</v>
      </c>
      <c r="B95" s="40">
        <v>22583.766215297488</v>
      </c>
      <c r="C95" s="41">
        <v>39765.711859999661</v>
      </c>
    </row>
    <row r="96" spans="1:3" x14ac:dyDescent="0.2">
      <c r="A96" s="13">
        <v>88</v>
      </c>
      <c r="B96" s="40">
        <v>19370.708605201151</v>
      </c>
      <c r="C96" s="41">
        <v>35297.600847179754</v>
      </c>
    </row>
    <row r="97" spans="1:3" x14ac:dyDescent="0.2">
      <c r="A97" s="13">
        <v>89</v>
      </c>
      <c r="B97" s="40">
        <v>16247.97260443393</v>
      </c>
      <c r="C97" s="41">
        <v>30678.022178508476</v>
      </c>
    </row>
    <row r="98" spans="1:3" x14ac:dyDescent="0.2">
      <c r="A98" s="13">
        <v>90</v>
      </c>
      <c r="B98" s="40">
        <v>13390.595660988296</v>
      </c>
      <c r="C98" s="41">
        <v>26220.987115496231</v>
      </c>
    </row>
    <row r="99" spans="1:3" x14ac:dyDescent="0.2">
      <c r="A99" s="13">
        <v>91</v>
      </c>
      <c r="B99" s="40">
        <v>10793.378542580054</v>
      </c>
      <c r="C99" s="41">
        <v>21922.704497135433</v>
      </c>
    </row>
    <row r="100" spans="1:3" x14ac:dyDescent="0.2">
      <c r="A100" s="13">
        <v>92</v>
      </c>
      <c r="B100" s="40">
        <v>8544.5642958503522</v>
      </c>
      <c r="C100" s="41">
        <v>17859.783067765504</v>
      </c>
    </row>
    <row r="101" spans="1:3" x14ac:dyDescent="0.2">
      <c r="A101" s="13">
        <v>93</v>
      </c>
      <c r="B101" s="40">
        <v>6617.4961498100638</v>
      </c>
      <c r="C101" s="41">
        <v>14228.699389216923</v>
      </c>
    </row>
    <row r="102" spans="1:3" x14ac:dyDescent="0.2">
      <c r="A102" s="13">
        <v>94</v>
      </c>
      <c r="B102" s="40">
        <v>5007.6334208147528</v>
      </c>
      <c r="C102" s="41">
        <v>11071.160073818242</v>
      </c>
    </row>
    <row r="103" spans="1:3" x14ac:dyDescent="0.2">
      <c r="A103" s="13">
        <v>95</v>
      </c>
      <c r="B103" s="40">
        <v>3698.0281501507261</v>
      </c>
      <c r="C103" s="41">
        <v>8402.1781164376625</v>
      </c>
    </row>
    <row r="104" spans="1:3" x14ac:dyDescent="0.2">
      <c r="A104" s="13">
        <v>96</v>
      </c>
      <c r="B104" s="40">
        <v>2661.7701029080908</v>
      </c>
      <c r="C104" s="41">
        <v>6211.4556913002216</v>
      </c>
    </row>
    <row r="105" spans="1:3" x14ac:dyDescent="0.2">
      <c r="A105" s="13">
        <v>97</v>
      </c>
      <c r="B105" s="40">
        <v>1865.0793514770858</v>
      </c>
      <c r="C105" s="41">
        <v>4467.1401665764515</v>
      </c>
    </row>
    <row r="106" spans="1:3" x14ac:dyDescent="0.2">
      <c r="A106" s="13">
        <v>98</v>
      </c>
      <c r="B106" s="40">
        <v>1270.616004513909</v>
      </c>
      <c r="C106" s="41">
        <v>3121.2774471478201</v>
      </c>
    </row>
    <row r="107" spans="1:3" x14ac:dyDescent="0.2">
      <c r="A107" s="13">
        <v>99</v>
      </c>
      <c r="B107" s="40">
        <v>840.59220751496275</v>
      </c>
      <c r="C107" s="41">
        <v>2116.087891190441</v>
      </c>
    </row>
    <row r="108" spans="1:3" x14ac:dyDescent="0.2">
      <c r="A108" s="13">
        <v>100</v>
      </c>
      <c r="B108" s="40">
        <v>539.35439726309642</v>
      </c>
      <c r="C108" s="41">
        <v>1390.1622435546062</v>
      </c>
    </row>
    <row r="109" spans="1:3" x14ac:dyDescent="0.2">
      <c r="A109" s="13">
        <v>101</v>
      </c>
      <c r="B109" s="42">
        <v>335.2314137590231</v>
      </c>
      <c r="C109" s="43">
        <v>883.8115271235913</v>
      </c>
    </row>
    <row r="110" spans="1:3" x14ac:dyDescent="0.2">
      <c r="A110" s="13">
        <v>102</v>
      </c>
      <c r="B110" s="42">
        <v>201.58611208996879</v>
      </c>
      <c r="C110" s="43">
        <v>543.06041355547313</v>
      </c>
    </row>
    <row r="111" spans="1:3" x14ac:dyDescent="0.2">
      <c r="A111" s="13">
        <v>103</v>
      </c>
      <c r="B111" s="42">
        <v>117.13474042900242</v>
      </c>
      <c r="C111" s="43">
        <v>322.07934080066775</v>
      </c>
    </row>
    <row r="112" spans="1:3" x14ac:dyDescent="0.2">
      <c r="A112" s="13">
        <v>104</v>
      </c>
      <c r="B112" s="42">
        <v>65.687666665460114</v>
      </c>
      <c r="C112" s="43">
        <v>184.13474973435595</v>
      </c>
    </row>
    <row r="113" spans="1:3" x14ac:dyDescent="0.2">
      <c r="A113" s="13">
        <v>105</v>
      </c>
      <c r="B113" s="42">
        <v>35.507390065702396</v>
      </c>
      <c r="C113" s="43">
        <v>101.34416153625826</v>
      </c>
    </row>
    <row r="114" spans="1:3" x14ac:dyDescent="0.2">
      <c r="A114" s="13">
        <v>106</v>
      </c>
      <c r="B114" s="42">
        <v>18.477970175296353</v>
      </c>
      <c r="C114" s="43">
        <v>53.62702800429436</v>
      </c>
    </row>
    <row r="115" spans="1:3" x14ac:dyDescent="0.2">
      <c r="A115" s="13">
        <v>107</v>
      </c>
      <c r="B115" s="42">
        <v>9.24600581403128</v>
      </c>
      <c r="C115" s="43">
        <v>27.247249455312069</v>
      </c>
    </row>
    <row r="116" spans="1:3" x14ac:dyDescent="0.2">
      <c r="A116" s="13">
        <v>108</v>
      </c>
      <c r="B116" s="42">
        <v>4.4430607065806198</v>
      </c>
      <c r="C116" s="43">
        <v>13.275395741175325</v>
      </c>
    </row>
    <row r="117" spans="1:3" x14ac:dyDescent="0.2">
      <c r="A117" s="13">
        <v>109</v>
      </c>
      <c r="B117" s="42">
        <v>2.0478696585824983</v>
      </c>
      <c r="C117" s="43">
        <v>6.1942692747903667</v>
      </c>
    </row>
    <row r="118" spans="1:3" x14ac:dyDescent="0.2">
      <c r="A118" s="13">
        <v>110</v>
      </c>
      <c r="B118" s="42">
        <v>0.90422841430150025</v>
      </c>
      <c r="C118" s="43">
        <v>2.76428239541581</v>
      </c>
    </row>
    <row r="119" spans="1:3" x14ac:dyDescent="0.2">
      <c r="A119" s="13">
        <v>111</v>
      </c>
      <c r="B119" s="44">
        <v>0</v>
      </c>
      <c r="C119" s="43">
        <v>1.1783013727884371</v>
      </c>
    </row>
    <row r="120" spans="1:3" x14ac:dyDescent="0.2">
      <c r="A120" s="13">
        <v>112</v>
      </c>
      <c r="B120" s="42"/>
      <c r="C120" s="43">
        <v>0</v>
      </c>
    </row>
    <row r="121" spans="1:3" x14ac:dyDescent="0.2">
      <c r="A121" s="13">
        <v>113</v>
      </c>
      <c r="B121" s="42">
        <v>0</v>
      </c>
      <c r="C121" s="45">
        <v>0</v>
      </c>
    </row>
    <row r="122" spans="1:3" x14ac:dyDescent="0.2">
      <c r="A122" s="13">
        <v>114</v>
      </c>
      <c r="B122" s="42">
        <v>0</v>
      </c>
      <c r="C122" s="43">
        <v>0</v>
      </c>
    </row>
    <row r="123" spans="1:3" x14ac:dyDescent="0.2">
      <c r="A123" s="13">
        <v>115</v>
      </c>
      <c r="B123" s="42">
        <v>0</v>
      </c>
      <c r="C123" s="43">
        <v>0</v>
      </c>
    </row>
    <row r="124" spans="1:3" x14ac:dyDescent="0.2">
      <c r="A124" s="13">
        <v>116</v>
      </c>
      <c r="B124" s="42">
        <v>0</v>
      </c>
      <c r="C124" s="43">
        <v>0</v>
      </c>
    </row>
    <row r="125" spans="1:3" x14ac:dyDescent="0.2">
      <c r="A125" s="13">
        <v>117</v>
      </c>
      <c r="B125" s="42">
        <v>0</v>
      </c>
      <c r="C125" s="43">
        <v>0</v>
      </c>
    </row>
    <row r="126" spans="1:3" x14ac:dyDescent="0.2">
      <c r="A126" s="13">
        <v>118</v>
      </c>
      <c r="B126" s="42">
        <v>0</v>
      </c>
      <c r="C126" s="43">
        <v>0</v>
      </c>
    </row>
    <row r="127" spans="1:3" x14ac:dyDescent="0.2">
      <c r="A127" s="13">
        <v>119</v>
      </c>
      <c r="B127" s="42">
        <v>0</v>
      </c>
      <c r="C127" s="43">
        <v>0</v>
      </c>
    </row>
    <row r="128" spans="1:3" x14ac:dyDescent="0.2">
      <c r="A128" s="13">
        <v>120</v>
      </c>
      <c r="B128" s="42">
        <v>0</v>
      </c>
      <c r="C128" s="43">
        <v>0</v>
      </c>
    </row>
    <row r="130" spans="1:1" x14ac:dyDescent="0.2">
      <c r="A130" s="1">
        <v>2005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63" t="s">
        <v>1</v>
      </c>
      <c r="C11" s="263"/>
      <c r="D11" s="263"/>
      <c r="E11" s="263"/>
      <c r="F11" s="263"/>
      <c r="H11" s="264" t="s">
        <v>1</v>
      </c>
      <c r="I11" s="265"/>
      <c r="J11" s="265"/>
      <c r="K11" s="265"/>
      <c r="L11" s="266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362100136855.8963</v>
      </c>
    </row>
    <row r="15" spans="1:21" x14ac:dyDescent="0.2">
      <c r="A15" s="21">
        <v>1</v>
      </c>
      <c r="B15" s="22">
        <f>Absterbeordnung!B9</f>
        <v>99548.915800035902</v>
      </c>
      <c r="C15" s="15">
        <f t="shared" ref="C15:C46" si="1">1/(((1+($B$5/100))^A15))</f>
        <v>0.98039215686274506</v>
      </c>
      <c r="D15" s="14">
        <f t="shared" ref="D15:D46" si="2">B15*C15</f>
        <v>97596.976274544999</v>
      </c>
      <c r="E15" s="14">
        <f>SUM(D15:$D$127)</f>
        <v>3824025.4037612388</v>
      </c>
      <c r="F15" s="16">
        <f t="shared" ref="F15:F46" si="3">E15/D15</f>
        <v>39.181802036613007</v>
      </c>
      <c r="G15" s="5"/>
      <c r="H15" s="14">
        <f t="shared" ref="H15:H78" si="4">B15</f>
        <v>99548.915800035902</v>
      </c>
      <c r="I15" s="15">
        <f t="shared" ref="I15:I46" si="5">1/(((1+($B$5/100))^A15))</f>
        <v>0.98039215686274506</v>
      </c>
      <c r="J15" s="14">
        <f t="shared" ref="J15:J46" si="6">H15*I15</f>
        <v>97596.976274544999</v>
      </c>
      <c r="K15" s="14">
        <f>SUM($J15:J$127)</f>
        <v>3824025.4037612388</v>
      </c>
      <c r="L15" s="16">
        <f t="shared" ref="L15:L46" si="7">K15/J15</f>
        <v>39.181802036613007</v>
      </c>
      <c r="M15" s="16"/>
      <c r="N15" s="6">
        <v>1</v>
      </c>
      <c r="O15" s="6">
        <f t="shared" si="0"/>
        <v>1</v>
      </c>
      <c r="P15" s="6">
        <f t="shared" ref="P15:P78" si="8">B15</f>
        <v>99548.915800035902</v>
      </c>
      <c r="Q15" s="6">
        <f t="shared" ref="Q15:Q78" si="9">B15</f>
        <v>99548.915800035902</v>
      </c>
      <c r="R15" s="5">
        <f t="shared" ref="R15:R78" si="10">LOOKUP(N15,$O$14:$O$136,$Q$14:$Q$136)</f>
        <v>99548.915800035902</v>
      </c>
      <c r="S15" s="5">
        <f t="shared" ref="S15:S46" si="11">P15*R15*I15</f>
        <v>9715673173.4927807</v>
      </c>
      <c r="T15" s="20">
        <f>SUM(S15:$S$136)</f>
        <v>362100136855.8963</v>
      </c>
      <c r="U15" s="6">
        <f t="shared" ref="U15:U46" si="12">T15/S15</f>
        <v>37.269690981764619</v>
      </c>
    </row>
    <row r="16" spans="1:21" x14ac:dyDescent="0.2">
      <c r="A16" s="21">
        <v>2</v>
      </c>
      <c r="B16" s="22">
        <f>Absterbeordnung!B10</f>
        <v>99510.147721160072</v>
      </c>
      <c r="C16" s="15">
        <f t="shared" si="1"/>
        <v>0.96116878123798544</v>
      </c>
      <c r="D16" s="14">
        <f t="shared" si="2"/>
        <v>95646.047405959325</v>
      </c>
      <c r="E16" s="14">
        <f>SUM(D16:$D$127)</f>
        <v>3726428.4274866935</v>
      </c>
      <c r="F16" s="16">
        <f t="shared" si="3"/>
        <v>38.960610799422483</v>
      </c>
      <c r="G16" s="5"/>
      <c r="H16" s="14">
        <f t="shared" si="4"/>
        <v>99510.147721160072</v>
      </c>
      <c r="I16" s="15">
        <f t="shared" si="5"/>
        <v>0.96116878123798544</v>
      </c>
      <c r="J16" s="14">
        <f t="shared" si="6"/>
        <v>95646.047405959325</v>
      </c>
      <c r="K16" s="14">
        <f>SUM($J16:J$127)</f>
        <v>3726428.4274866935</v>
      </c>
      <c r="L16" s="16">
        <f t="shared" si="7"/>
        <v>38.960610799422483</v>
      </c>
      <c r="M16" s="16"/>
      <c r="N16" s="6">
        <v>2</v>
      </c>
      <c r="O16" s="6">
        <f t="shared" si="0"/>
        <v>2</v>
      </c>
      <c r="P16" s="6">
        <f t="shared" si="8"/>
        <v>99510.147721160072</v>
      </c>
      <c r="Q16" s="6">
        <f t="shared" si="9"/>
        <v>99510.147721160072</v>
      </c>
      <c r="R16" s="5">
        <f t="shared" si="10"/>
        <v>99510.147721160072</v>
      </c>
      <c r="S16" s="5">
        <f t="shared" si="11"/>
        <v>9517752306.3120899</v>
      </c>
      <c r="T16" s="20">
        <f>SUM(S16:$S$136)</f>
        <v>352384463682.4035</v>
      </c>
      <c r="U16" s="6">
        <f t="shared" si="12"/>
        <v>37.02391618751259</v>
      </c>
    </row>
    <row r="17" spans="1:21" x14ac:dyDescent="0.2">
      <c r="A17" s="21">
        <v>3</v>
      </c>
      <c r="B17" s="22">
        <f>Absterbeordnung!B11</f>
        <v>99490.111342423683</v>
      </c>
      <c r="C17" s="15">
        <f t="shared" si="1"/>
        <v>0.94232233454704462</v>
      </c>
      <c r="D17" s="14">
        <f t="shared" si="2"/>
        <v>93751.753984538082</v>
      </c>
      <c r="E17" s="14">
        <f>SUM(D17:$D$127)</f>
        <v>3630782.3800807344</v>
      </c>
      <c r="F17" s="16">
        <f t="shared" si="3"/>
        <v>38.727620825947831</v>
      </c>
      <c r="G17" s="5"/>
      <c r="H17" s="14">
        <f t="shared" si="4"/>
        <v>99490.111342423683</v>
      </c>
      <c r="I17" s="15">
        <f t="shared" si="5"/>
        <v>0.94232233454704462</v>
      </c>
      <c r="J17" s="14">
        <f t="shared" si="6"/>
        <v>93751.753984538082</v>
      </c>
      <c r="K17" s="14">
        <f>SUM($J17:J$127)</f>
        <v>3630782.3800807344</v>
      </c>
      <c r="L17" s="16">
        <f t="shared" si="7"/>
        <v>38.727620825947831</v>
      </c>
      <c r="M17" s="16"/>
      <c r="N17" s="6">
        <v>3</v>
      </c>
      <c r="O17" s="6">
        <f t="shared" si="0"/>
        <v>3</v>
      </c>
      <c r="P17" s="6">
        <f t="shared" si="8"/>
        <v>99490.111342423683</v>
      </c>
      <c r="Q17" s="6">
        <f t="shared" si="9"/>
        <v>99490.111342423683</v>
      </c>
      <c r="R17" s="5">
        <f t="shared" si="10"/>
        <v>99490.111342423683</v>
      </c>
      <c r="S17" s="5">
        <f t="shared" si="11"/>
        <v>9327372442.4692078</v>
      </c>
      <c r="T17" s="20">
        <f>SUM(S17:$S$136)</f>
        <v>342866711376.09143</v>
      </c>
      <c r="U17" s="6">
        <f t="shared" si="12"/>
        <v>36.759195956940403</v>
      </c>
    </row>
    <row r="18" spans="1:21" x14ac:dyDescent="0.2">
      <c r="A18" s="21">
        <v>4</v>
      </c>
      <c r="B18" s="22">
        <f>Absterbeordnung!B12</f>
        <v>99471.965709023076</v>
      </c>
      <c r="C18" s="15">
        <f t="shared" si="1"/>
        <v>0.9238454260265142</v>
      </c>
      <c r="D18" s="14">
        <f t="shared" si="2"/>
        <v>91896.72053814723</v>
      </c>
      <c r="E18" s="14">
        <f>SUM(D18:$D$127)</f>
        <v>3537030.6260961965</v>
      </c>
      <c r="F18" s="16">
        <f t="shared" si="3"/>
        <v>38.489193144035433</v>
      </c>
      <c r="G18" s="5"/>
      <c r="H18" s="14">
        <f t="shared" si="4"/>
        <v>99471.965709023076</v>
      </c>
      <c r="I18" s="15">
        <f t="shared" si="5"/>
        <v>0.9238454260265142</v>
      </c>
      <c r="J18" s="14">
        <f t="shared" si="6"/>
        <v>91896.72053814723</v>
      </c>
      <c r="K18" s="14">
        <f>SUM($J18:J$127)</f>
        <v>3537030.6260961965</v>
      </c>
      <c r="L18" s="16">
        <f t="shared" si="7"/>
        <v>38.489193144035433</v>
      </c>
      <c r="M18" s="16"/>
      <c r="N18" s="6">
        <v>4</v>
      </c>
      <c r="O18" s="6">
        <f t="shared" si="0"/>
        <v>4</v>
      </c>
      <c r="P18" s="6">
        <f t="shared" si="8"/>
        <v>99471.965709023076</v>
      </c>
      <c r="Q18" s="6">
        <f t="shared" si="9"/>
        <v>99471.965709023076</v>
      </c>
      <c r="R18" s="5">
        <f t="shared" si="10"/>
        <v>99471.965709023076</v>
      </c>
      <c r="S18" s="5">
        <f t="shared" si="11"/>
        <v>9141147434.1422596</v>
      </c>
      <c r="T18" s="20">
        <f>SUM(S18:$S$136)</f>
        <v>333539338933.62219</v>
      </c>
      <c r="U18" s="6">
        <f t="shared" si="12"/>
        <v>36.487688371358068</v>
      </c>
    </row>
    <row r="19" spans="1:21" x14ac:dyDescent="0.2">
      <c r="A19" s="21">
        <v>5</v>
      </c>
      <c r="B19" s="22">
        <f>Absterbeordnung!B13</f>
        <v>99457.178183606593</v>
      </c>
      <c r="C19" s="15">
        <f t="shared" si="1"/>
        <v>0.90573080982991594</v>
      </c>
      <c r="D19" s="14">
        <f t="shared" si="2"/>
        <v>90081.430539636247</v>
      </c>
      <c r="E19" s="14">
        <f>SUM(D19:$D$127)</f>
        <v>3445133.9055580487</v>
      </c>
      <c r="F19" s="16">
        <f t="shared" si="3"/>
        <v>38.244662467279248</v>
      </c>
      <c r="G19" s="5"/>
      <c r="H19" s="14">
        <f t="shared" si="4"/>
        <v>99457.178183606593</v>
      </c>
      <c r="I19" s="15">
        <f t="shared" si="5"/>
        <v>0.90573080982991594</v>
      </c>
      <c r="J19" s="14">
        <f t="shared" si="6"/>
        <v>90081.430539636247</v>
      </c>
      <c r="K19" s="14">
        <f>SUM($J19:J$127)</f>
        <v>3445133.9055580487</v>
      </c>
      <c r="L19" s="16">
        <f t="shared" si="7"/>
        <v>38.244662467279248</v>
      </c>
      <c r="M19" s="16"/>
      <c r="N19" s="6">
        <v>5</v>
      </c>
      <c r="O19" s="6">
        <f t="shared" si="0"/>
        <v>5</v>
      </c>
      <c r="P19" s="6">
        <f t="shared" si="8"/>
        <v>99457.178183606593</v>
      </c>
      <c r="Q19" s="6">
        <f t="shared" si="9"/>
        <v>99457.178183606593</v>
      </c>
      <c r="R19" s="5">
        <f t="shared" si="10"/>
        <v>99457.178183606593</v>
      </c>
      <c r="S19" s="5">
        <f t="shared" si="11"/>
        <v>8959244888.2147827</v>
      </c>
      <c r="T19" s="20">
        <f>SUM(S19:$S$136)</f>
        <v>324398191499.48004</v>
      </c>
      <c r="U19" s="6">
        <f t="shared" si="12"/>
        <v>36.208206779368382</v>
      </c>
    </row>
    <row r="20" spans="1:21" x14ac:dyDescent="0.2">
      <c r="A20" s="21">
        <v>6</v>
      </c>
      <c r="B20" s="22">
        <f>Absterbeordnung!B14</f>
        <v>99444.422304803738</v>
      </c>
      <c r="C20" s="15">
        <f t="shared" si="1"/>
        <v>0.88797138218619198</v>
      </c>
      <c r="D20" s="14">
        <f t="shared" si="2"/>
        <v>88303.801124703954</v>
      </c>
      <c r="E20" s="14">
        <f>SUM(D20:$D$127)</f>
        <v>3355052.4750184128</v>
      </c>
      <c r="F20" s="16">
        <f t="shared" si="3"/>
        <v>37.994428691471136</v>
      </c>
      <c r="G20" s="5"/>
      <c r="H20" s="14">
        <f t="shared" si="4"/>
        <v>99444.422304803738</v>
      </c>
      <c r="I20" s="15">
        <f t="shared" si="5"/>
        <v>0.88797138218619198</v>
      </c>
      <c r="J20" s="14">
        <f t="shared" si="6"/>
        <v>88303.801124703954</v>
      </c>
      <c r="K20" s="14">
        <f>SUM($J20:J$127)</f>
        <v>3355052.4750184128</v>
      </c>
      <c r="L20" s="16">
        <f t="shared" si="7"/>
        <v>37.994428691471136</v>
      </c>
      <c r="M20" s="16"/>
      <c r="N20" s="6">
        <v>6</v>
      </c>
      <c r="O20" s="6">
        <f t="shared" si="0"/>
        <v>6</v>
      </c>
      <c r="P20" s="6">
        <f t="shared" si="8"/>
        <v>99444.422304803738</v>
      </c>
      <c r="Q20" s="6">
        <f t="shared" si="9"/>
        <v>99444.422304803738</v>
      </c>
      <c r="R20" s="5">
        <f t="shared" si="10"/>
        <v>99444.422304803738</v>
      </c>
      <c r="S20" s="5">
        <f t="shared" si="11"/>
        <v>8781320490.164465</v>
      </c>
      <c r="T20" s="20">
        <f>SUM(S20:$S$136)</f>
        <v>315438946611.26514</v>
      </c>
      <c r="U20" s="6">
        <f t="shared" si="12"/>
        <v>35.921584568582041</v>
      </c>
    </row>
    <row r="21" spans="1:21" x14ac:dyDescent="0.2">
      <c r="A21" s="21">
        <v>7</v>
      </c>
      <c r="B21" s="22">
        <f>Absterbeordnung!B15</f>
        <v>99432.655927734944</v>
      </c>
      <c r="C21" s="15">
        <f t="shared" si="1"/>
        <v>0.87056017861391388</v>
      </c>
      <c r="D21" s="14">
        <f t="shared" si="2"/>
        <v>86562.110704504783</v>
      </c>
      <c r="E21" s="14">
        <f>SUM(D21:$D$127)</f>
        <v>3266748.6738937087</v>
      </c>
      <c r="F21" s="16">
        <f t="shared" si="3"/>
        <v>37.738782560944458</v>
      </c>
      <c r="G21" s="5"/>
      <c r="H21" s="14">
        <f t="shared" si="4"/>
        <v>99432.655927734944</v>
      </c>
      <c r="I21" s="15">
        <f t="shared" si="5"/>
        <v>0.87056017861391388</v>
      </c>
      <c r="J21" s="14">
        <f t="shared" si="6"/>
        <v>86562.110704504783</v>
      </c>
      <c r="K21" s="14">
        <f>SUM($J21:J$127)</f>
        <v>3266748.6738937087</v>
      </c>
      <c r="L21" s="16">
        <f t="shared" si="7"/>
        <v>37.738782560944458</v>
      </c>
      <c r="M21" s="16"/>
      <c r="N21" s="6">
        <v>7</v>
      </c>
      <c r="O21" s="6">
        <f t="shared" si="0"/>
        <v>7</v>
      </c>
      <c r="P21" s="6">
        <f t="shared" si="8"/>
        <v>99432.655927734944</v>
      </c>
      <c r="Q21" s="6">
        <f t="shared" si="9"/>
        <v>99432.655927734944</v>
      </c>
      <c r="R21" s="5">
        <f t="shared" si="10"/>
        <v>99432.655927734944</v>
      </c>
      <c r="S21" s="5">
        <f t="shared" si="11"/>
        <v>8607100570.0595245</v>
      </c>
      <c r="T21" s="20">
        <f>SUM(S21:$S$136)</f>
        <v>306657626121.10071</v>
      </c>
      <c r="U21" s="6">
        <f t="shared" si="12"/>
        <v>35.628446957833091</v>
      </c>
    </row>
    <row r="22" spans="1:21" x14ac:dyDescent="0.2">
      <c r="A22" s="21">
        <v>8</v>
      </c>
      <c r="B22" s="22">
        <f>Absterbeordnung!B16</f>
        <v>99420.906748990019</v>
      </c>
      <c r="C22" s="15">
        <f t="shared" si="1"/>
        <v>0.85349037119011162</v>
      </c>
      <c r="D22" s="14">
        <f t="shared" si="2"/>
        <v>84854.786605252972</v>
      </c>
      <c r="E22" s="14">
        <f>SUM(D22:$D$127)</f>
        <v>3180186.5631892039</v>
      </c>
      <c r="F22" s="16">
        <f t="shared" si="3"/>
        <v>37.477986692530706</v>
      </c>
      <c r="G22" s="5"/>
      <c r="H22" s="14">
        <f t="shared" si="4"/>
        <v>99420.906748990019</v>
      </c>
      <c r="I22" s="15">
        <f t="shared" si="5"/>
        <v>0.85349037119011162</v>
      </c>
      <c r="J22" s="14">
        <f t="shared" si="6"/>
        <v>84854.786605252972</v>
      </c>
      <c r="K22" s="14">
        <f>SUM($J22:J$127)</f>
        <v>3180186.5631892039</v>
      </c>
      <c r="L22" s="16">
        <f t="shared" si="7"/>
        <v>37.477986692530706</v>
      </c>
      <c r="M22" s="16"/>
      <c r="N22" s="6">
        <v>8</v>
      </c>
      <c r="O22" s="6">
        <f t="shared" si="0"/>
        <v>8</v>
      </c>
      <c r="P22" s="6">
        <f t="shared" si="8"/>
        <v>99420.906748990019</v>
      </c>
      <c r="Q22" s="6">
        <f t="shared" si="9"/>
        <v>99420.906748990019</v>
      </c>
      <c r="R22" s="5">
        <f t="shared" si="10"/>
        <v>99420.906748990019</v>
      </c>
      <c r="S22" s="5">
        <f t="shared" si="11"/>
        <v>8436339826.2863016</v>
      </c>
      <c r="T22" s="20">
        <f>SUM(S22:$S$136)</f>
        <v>298050525551.04132</v>
      </c>
      <c r="U22" s="6">
        <f t="shared" si="12"/>
        <v>35.329364592730485</v>
      </c>
    </row>
    <row r="23" spans="1:21" x14ac:dyDescent="0.2">
      <c r="A23" s="21">
        <v>9</v>
      </c>
      <c r="B23" s="22">
        <f>Absterbeordnung!B17</f>
        <v>99409.047738640889</v>
      </c>
      <c r="C23" s="15">
        <f t="shared" si="1"/>
        <v>0.83675526587265847</v>
      </c>
      <c r="D23" s="14">
        <f t="shared" si="2"/>
        <v>83181.044170694251</v>
      </c>
      <c r="E23" s="14">
        <f>SUM(D23:$D$127)</f>
        <v>3095331.7765839519</v>
      </c>
      <c r="F23" s="16">
        <f t="shared" si="3"/>
        <v>37.211985103626255</v>
      </c>
      <c r="G23" s="5"/>
      <c r="H23" s="14">
        <f t="shared" si="4"/>
        <v>99409.047738640889</v>
      </c>
      <c r="I23" s="15">
        <f t="shared" si="5"/>
        <v>0.83675526587265847</v>
      </c>
      <c r="J23" s="14">
        <f t="shared" si="6"/>
        <v>83181.044170694251</v>
      </c>
      <c r="K23" s="14">
        <f>SUM($J23:J$127)</f>
        <v>3095331.7765839519</v>
      </c>
      <c r="L23" s="16">
        <f t="shared" si="7"/>
        <v>37.211985103626255</v>
      </c>
      <c r="M23" s="16"/>
      <c r="N23" s="6">
        <v>9</v>
      </c>
      <c r="O23" s="6">
        <f t="shared" si="0"/>
        <v>9</v>
      </c>
      <c r="P23" s="6">
        <f t="shared" si="8"/>
        <v>99409.047738640889</v>
      </c>
      <c r="Q23" s="6">
        <f t="shared" si="9"/>
        <v>99409.047738640889</v>
      </c>
      <c r="R23" s="5">
        <f t="shared" si="10"/>
        <v>99409.047738640889</v>
      </c>
      <c r="S23" s="5">
        <f t="shared" si="11"/>
        <v>8268948390.9145412</v>
      </c>
      <c r="T23" s="20">
        <f>SUM(S23:$S$136)</f>
        <v>289614185724.755</v>
      </c>
      <c r="U23" s="6">
        <f t="shared" si="12"/>
        <v>35.024306844503577</v>
      </c>
    </row>
    <row r="24" spans="1:21" x14ac:dyDescent="0.2">
      <c r="A24" s="21">
        <v>10</v>
      </c>
      <c r="B24" s="22">
        <f>Absterbeordnung!B18</f>
        <v>99398.382016639298</v>
      </c>
      <c r="C24" s="15">
        <f t="shared" si="1"/>
        <v>0.82034829987515534</v>
      </c>
      <c r="D24" s="14">
        <f t="shared" si="2"/>
        <v>81541.293697691261</v>
      </c>
      <c r="E24" s="14">
        <f>SUM(D24:$D$127)</f>
        <v>3012150.7324132575</v>
      </c>
      <c r="F24" s="16">
        <f t="shared" si="3"/>
        <v>36.940188165036957</v>
      </c>
      <c r="G24" s="5"/>
      <c r="H24" s="14">
        <f t="shared" si="4"/>
        <v>99398.382016639298</v>
      </c>
      <c r="I24" s="15">
        <f t="shared" si="5"/>
        <v>0.82034829987515534</v>
      </c>
      <c r="J24" s="14">
        <f t="shared" si="6"/>
        <v>81541.293697691261</v>
      </c>
      <c r="K24" s="14">
        <f>SUM($J24:J$127)</f>
        <v>3012150.7324132575</v>
      </c>
      <c r="L24" s="16">
        <f t="shared" si="7"/>
        <v>36.940188165036957</v>
      </c>
      <c r="M24" s="16"/>
      <c r="N24" s="6">
        <v>10</v>
      </c>
      <c r="O24" s="6">
        <f t="shared" si="0"/>
        <v>10</v>
      </c>
      <c r="P24" s="6">
        <f t="shared" si="8"/>
        <v>99398.382016639298</v>
      </c>
      <c r="Q24" s="6">
        <f t="shared" si="9"/>
        <v>99398.382016639298</v>
      </c>
      <c r="R24" s="5">
        <f t="shared" si="10"/>
        <v>99398.382016639298</v>
      </c>
      <c r="S24" s="5">
        <f t="shared" si="11"/>
        <v>8105072661.0940981</v>
      </c>
      <c r="T24" s="20">
        <f>SUM(S24:$S$136)</f>
        <v>281345237333.84045</v>
      </c>
      <c r="U24" s="6">
        <f t="shared" si="12"/>
        <v>34.712241222012914</v>
      </c>
    </row>
    <row r="25" spans="1:21" x14ac:dyDescent="0.2">
      <c r="A25" s="21">
        <v>11</v>
      </c>
      <c r="B25" s="22">
        <f>Absterbeordnung!B19</f>
        <v>99389.973358963325</v>
      </c>
      <c r="C25" s="15">
        <f t="shared" si="1"/>
        <v>0.80426303909328967</v>
      </c>
      <c r="D25" s="14">
        <f t="shared" si="2"/>
        <v>79935.682029080941</v>
      </c>
      <c r="E25" s="14">
        <f>SUM(D25:$D$127)</f>
        <v>2930609.4387155659</v>
      </c>
      <c r="F25" s="16">
        <f t="shared" si="3"/>
        <v>36.662093377140359</v>
      </c>
      <c r="G25" s="5"/>
      <c r="H25" s="14">
        <f t="shared" si="4"/>
        <v>99389.973358963325</v>
      </c>
      <c r="I25" s="15">
        <f t="shared" si="5"/>
        <v>0.80426303909328967</v>
      </c>
      <c r="J25" s="14">
        <f t="shared" si="6"/>
        <v>79935.682029080941</v>
      </c>
      <c r="K25" s="14">
        <f>SUM($J25:J$127)</f>
        <v>2930609.4387155659</v>
      </c>
      <c r="L25" s="16">
        <f t="shared" si="7"/>
        <v>36.662093377140359</v>
      </c>
      <c r="M25" s="16"/>
      <c r="N25" s="6">
        <v>11</v>
      </c>
      <c r="O25" s="6">
        <f t="shared" si="0"/>
        <v>11</v>
      </c>
      <c r="P25" s="6">
        <f t="shared" si="8"/>
        <v>99389.973358963325</v>
      </c>
      <c r="Q25" s="6">
        <f t="shared" si="9"/>
        <v>99389.973358963325</v>
      </c>
      <c r="R25" s="5">
        <f t="shared" si="10"/>
        <v>99389.973358963325</v>
      </c>
      <c r="S25" s="5">
        <f t="shared" si="11"/>
        <v>7944805307.3009176</v>
      </c>
      <c r="T25" s="20">
        <f>SUM(S25:$S$136)</f>
        <v>273240164672.74619</v>
      </c>
      <c r="U25" s="6">
        <f t="shared" si="12"/>
        <v>34.392304670027698</v>
      </c>
    </row>
    <row r="26" spans="1:21" x14ac:dyDescent="0.2">
      <c r="A26" s="21">
        <v>12</v>
      </c>
      <c r="B26" s="22">
        <f>Absterbeordnung!B20</f>
        <v>99377.466018004139</v>
      </c>
      <c r="C26" s="15">
        <f t="shared" si="1"/>
        <v>0.78849317558165644</v>
      </c>
      <c r="D26" s="14">
        <f t="shared" si="2"/>
        <v>78358.453761794241</v>
      </c>
      <c r="E26" s="14">
        <f>SUM(D26:$D$127)</f>
        <v>2850673.7566864863</v>
      </c>
      <c r="F26" s="16">
        <f t="shared" si="3"/>
        <v>36.379913332036786</v>
      </c>
      <c r="G26" s="5"/>
      <c r="H26" s="14">
        <f t="shared" si="4"/>
        <v>99377.466018004139</v>
      </c>
      <c r="I26" s="15">
        <f t="shared" si="5"/>
        <v>0.78849317558165644</v>
      </c>
      <c r="J26" s="14">
        <f t="shared" si="6"/>
        <v>78358.453761794241</v>
      </c>
      <c r="K26" s="14">
        <f>SUM($J26:J$127)</f>
        <v>2850673.7566864863</v>
      </c>
      <c r="L26" s="16">
        <f t="shared" si="7"/>
        <v>36.379913332036786</v>
      </c>
      <c r="M26" s="16"/>
      <c r="N26" s="6">
        <v>12</v>
      </c>
      <c r="O26" s="6">
        <f t="shared" si="0"/>
        <v>12</v>
      </c>
      <c r="P26" s="6">
        <f t="shared" si="8"/>
        <v>99377.466018004139</v>
      </c>
      <c r="Q26" s="6">
        <f t="shared" si="9"/>
        <v>99377.466018004139</v>
      </c>
      <c r="R26" s="5">
        <f t="shared" si="10"/>
        <v>99377.466018004139</v>
      </c>
      <c r="S26" s="5">
        <f t="shared" si="11"/>
        <v>7787064575.9360542</v>
      </c>
      <c r="T26" s="20">
        <f>SUM(S26:$S$136)</f>
        <v>265295359365.44528</v>
      </c>
      <c r="U26" s="6">
        <f t="shared" si="12"/>
        <v>34.068724713709607</v>
      </c>
    </row>
    <row r="27" spans="1:21" x14ac:dyDescent="0.2">
      <c r="A27" s="21">
        <v>13</v>
      </c>
      <c r="B27" s="22">
        <f>Absterbeordnung!B21</f>
        <v>99364.990069354142</v>
      </c>
      <c r="C27" s="15">
        <f t="shared" si="1"/>
        <v>0.77303252508005538</v>
      </c>
      <c r="D27" s="14">
        <f t="shared" si="2"/>
        <v>76812.369177867455</v>
      </c>
      <c r="E27" s="14">
        <f>SUM(D27:$D$127)</f>
        <v>2772315.3029246917</v>
      </c>
      <c r="F27" s="16">
        <f t="shared" si="3"/>
        <v>36.092042630596275</v>
      </c>
      <c r="G27" s="5"/>
      <c r="H27" s="14">
        <f t="shared" si="4"/>
        <v>99364.990069354142</v>
      </c>
      <c r="I27" s="15">
        <f t="shared" si="5"/>
        <v>0.77303252508005538</v>
      </c>
      <c r="J27" s="14">
        <f t="shared" si="6"/>
        <v>76812.369177867455</v>
      </c>
      <c r="K27" s="14">
        <f>SUM($J27:J$127)</f>
        <v>2772315.3029246917</v>
      </c>
      <c r="L27" s="16">
        <f t="shared" si="7"/>
        <v>36.092042630596275</v>
      </c>
      <c r="M27" s="16"/>
      <c r="N27" s="6">
        <v>13</v>
      </c>
      <c r="O27" s="6">
        <f t="shared" si="0"/>
        <v>13</v>
      </c>
      <c r="P27" s="6">
        <f t="shared" si="8"/>
        <v>99364.990069354142</v>
      </c>
      <c r="Q27" s="6">
        <f t="shared" si="9"/>
        <v>99364.990069354142</v>
      </c>
      <c r="R27" s="5">
        <f t="shared" si="10"/>
        <v>99364.990069354142</v>
      </c>
      <c r="S27" s="5">
        <f t="shared" si="11"/>
        <v>7632460300.5623646</v>
      </c>
      <c r="T27" s="20">
        <f>SUM(S27:$S$136)</f>
        <v>257508294789.50925</v>
      </c>
      <c r="U27" s="6">
        <f t="shared" si="12"/>
        <v>33.738569825320397</v>
      </c>
    </row>
    <row r="28" spans="1:21" x14ac:dyDescent="0.2">
      <c r="A28" s="21">
        <v>14</v>
      </c>
      <c r="B28" s="22">
        <f>Absterbeordnung!B22</f>
        <v>99351.400591224636</v>
      </c>
      <c r="C28" s="15">
        <f t="shared" si="1"/>
        <v>0.75787502458828948</v>
      </c>
      <c r="D28" s="14">
        <f t="shared" si="2"/>
        <v>75295.945165955374</v>
      </c>
      <c r="E28" s="14">
        <f>SUM(D28:$D$127)</f>
        <v>2695502.933746824</v>
      </c>
      <c r="F28" s="16">
        <f t="shared" si="3"/>
        <v>35.798779440324765</v>
      </c>
      <c r="G28" s="5"/>
      <c r="H28" s="14">
        <f t="shared" si="4"/>
        <v>99351.400591224636</v>
      </c>
      <c r="I28" s="15">
        <f t="shared" si="5"/>
        <v>0.75787502458828948</v>
      </c>
      <c r="J28" s="14">
        <f t="shared" si="6"/>
        <v>75295.945165955374</v>
      </c>
      <c r="K28" s="14">
        <f>SUM($J28:J$127)</f>
        <v>2695502.933746824</v>
      </c>
      <c r="L28" s="16">
        <f t="shared" si="7"/>
        <v>35.798779440324765</v>
      </c>
      <c r="M28" s="16"/>
      <c r="N28" s="6">
        <v>14</v>
      </c>
      <c r="O28" s="6">
        <f t="shared" si="0"/>
        <v>14</v>
      </c>
      <c r="P28" s="6">
        <f t="shared" si="8"/>
        <v>99351.400591224636</v>
      </c>
      <c r="Q28" s="6">
        <f t="shared" si="9"/>
        <v>99351.400591224636</v>
      </c>
      <c r="R28" s="5">
        <f t="shared" si="10"/>
        <v>99351.400591224636</v>
      </c>
      <c r="S28" s="5">
        <f t="shared" si="11"/>
        <v>7480757611.0777159</v>
      </c>
      <c r="T28" s="20">
        <f>SUM(S28:$S$136)</f>
        <v>249875834488.94687</v>
      </c>
      <c r="U28" s="6">
        <f t="shared" si="12"/>
        <v>33.402477059131513</v>
      </c>
    </row>
    <row r="29" spans="1:21" x14ac:dyDescent="0.2">
      <c r="A29" s="21">
        <v>15</v>
      </c>
      <c r="B29" s="22">
        <f>Absterbeordnung!B23</f>
        <v>99333.373379245531</v>
      </c>
      <c r="C29" s="15">
        <f t="shared" si="1"/>
        <v>0.74301472998851925</v>
      </c>
      <c r="D29" s="14">
        <f t="shared" si="2"/>
        <v>73806.159600228886</v>
      </c>
      <c r="E29" s="14">
        <f>SUM(D29:$D$127)</f>
        <v>2620206.9885808686</v>
      </c>
      <c r="F29" s="16">
        <f t="shared" si="3"/>
        <v>35.501196685659046</v>
      </c>
      <c r="G29" s="5"/>
      <c r="H29" s="14">
        <f t="shared" si="4"/>
        <v>99333.373379245531</v>
      </c>
      <c r="I29" s="15">
        <f t="shared" si="5"/>
        <v>0.74301472998851925</v>
      </c>
      <c r="J29" s="14">
        <f t="shared" si="6"/>
        <v>73806.159600228886</v>
      </c>
      <c r="K29" s="14">
        <f>SUM($J29:J$127)</f>
        <v>2620206.9885808686</v>
      </c>
      <c r="L29" s="16">
        <f t="shared" si="7"/>
        <v>35.501196685659046</v>
      </c>
      <c r="M29" s="16"/>
      <c r="N29" s="6">
        <v>15</v>
      </c>
      <c r="O29" s="6">
        <f t="shared" si="0"/>
        <v>15</v>
      </c>
      <c r="P29" s="6">
        <f t="shared" si="8"/>
        <v>99333.373379245531</v>
      </c>
      <c r="Q29" s="6">
        <f t="shared" si="9"/>
        <v>99333.373379245531</v>
      </c>
      <c r="R29" s="5">
        <f t="shared" si="10"/>
        <v>99333.373379245531</v>
      </c>
      <c r="S29" s="5">
        <f t="shared" si="11"/>
        <v>7331414809.2577229</v>
      </c>
      <c r="T29" s="20">
        <f>SUM(S29:$S$136)</f>
        <v>242395076877.86911</v>
      </c>
      <c r="U29" s="6">
        <f t="shared" si="12"/>
        <v>33.062523835342866</v>
      </c>
    </row>
    <row r="30" spans="1:21" x14ac:dyDescent="0.2">
      <c r="A30" s="21">
        <v>16</v>
      </c>
      <c r="B30" s="22">
        <f>Absterbeordnung!B24</f>
        <v>99310.882741180612</v>
      </c>
      <c r="C30" s="15">
        <f t="shared" si="1"/>
        <v>0.72844581371423445</v>
      </c>
      <c r="D30" s="14">
        <f t="shared" si="2"/>
        <v>72342.596789078234</v>
      </c>
      <c r="E30" s="14">
        <f>SUM(D30:$D$127)</f>
        <v>2546400.8289806405</v>
      </c>
      <c r="F30" s="16">
        <f t="shared" si="3"/>
        <v>35.199190269668037</v>
      </c>
      <c r="G30" s="5"/>
      <c r="H30" s="14">
        <f t="shared" si="4"/>
        <v>99310.882741180612</v>
      </c>
      <c r="I30" s="15">
        <f t="shared" si="5"/>
        <v>0.72844581371423445</v>
      </c>
      <c r="J30" s="14">
        <f t="shared" si="6"/>
        <v>72342.596789078234</v>
      </c>
      <c r="K30" s="14">
        <f>SUM($J30:J$127)</f>
        <v>2546400.8289806405</v>
      </c>
      <c r="L30" s="16">
        <f t="shared" si="7"/>
        <v>35.199190269668037</v>
      </c>
      <c r="M30" s="16"/>
      <c r="N30" s="6">
        <v>16</v>
      </c>
      <c r="O30" s="6">
        <f t="shared" si="0"/>
        <v>16</v>
      </c>
      <c r="P30" s="6">
        <f t="shared" si="8"/>
        <v>99310.882741180612</v>
      </c>
      <c r="Q30" s="6">
        <f t="shared" si="9"/>
        <v>99310.882741180612</v>
      </c>
      <c r="R30" s="5">
        <f t="shared" si="10"/>
        <v>99310.882741180612</v>
      </c>
      <c r="S30" s="5">
        <f t="shared" si="11"/>
        <v>7184407146.9126577</v>
      </c>
      <c r="T30" s="20">
        <f>SUM(S30:$S$136)</f>
        <v>235063662068.61142</v>
      </c>
      <c r="U30" s="6">
        <f t="shared" si="12"/>
        <v>32.718588640904755</v>
      </c>
    </row>
    <row r="31" spans="1:21" x14ac:dyDescent="0.2">
      <c r="A31" s="21">
        <v>17</v>
      </c>
      <c r="B31" s="22">
        <f>Absterbeordnung!B25</f>
        <v>99276.995368035088</v>
      </c>
      <c r="C31" s="15">
        <f t="shared" si="1"/>
        <v>0.7141625624649357</v>
      </c>
      <c r="D31" s="14">
        <f t="shared" si="2"/>
        <v>70899.913405855492</v>
      </c>
      <c r="E31" s="14">
        <f>SUM(D31:$D$127)</f>
        <v>2474058.2321915617</v>
      </c>
      <c r="F31" s="16">
        <f t="shared" si="3"/>
        <v>34.895081155165897</v>
      </c>
      <c r="G31" s="5"/>
      <c r="H31" s="14">
        <f t="shared" si="4"/>
        <v>99276.995368035088</v>
      </c>
      <c r="I31" s="15">
        <f t="shared" si="5"/>
        <v>0.7141625624649357</v>
      </c>
      <c r="J31" s="14">
        <f t="shared" si="6"/>
        <v>70899.913405855492</v>
      </c>
      <c r="K31" s="14">
        <f>SUM($J31:J$127)</f>
        <v>2474058.2321915617</v>
      </c>
      <c r="L31" s="16">
        <f t="shared" si="7"/>
        <v>34.895081155165897</v>
      </c>
      <c r="M31" s="16"/>
      <c r="N31" s="6">
        <v>17</v>
      </c>
      <c r="O31" s="6">
        <f t="shared" si="0"/>
        <v>17</v>
      </c>
      <c r="P31" s="6">
        <f t="shared" si="8"/>
        <v>99276.995368035088</v>
      </c>
      <c r="Q31" s="6">
        <f t="shared" si="9"/>
        <v>99276.995368035088</v>
      </c>
      <c r="R31" s="5">
        <f t="shared" si="10"/>
        <v>99276.995368035088</v>
      </c>
      <c r="S31" s="5">
        <f t="shared" si="11"/>
        <v>7038730374.7872047</v>
      </c>
      <c r="T31" s="20">
        <f>SUM(S31:$S$136)</f>
        <v>227879254921.69882</v>
      </c>
      <c r="U31" s="6">
        <f t="shared" si="12"/>
        <v>32.375051008909836</v>
      </c>
    </row>
    <row r="32" spans="1:21" x14ac:dyDescent="0.2">
      <c r="A32" s="21">
        <v>18</v>
      </c>
      <c r="B32" s="22">
        <f>Absterbeordnung!B26</f>
        <v>99230.929770063172</v>
      </c>
      <c r="C32" s="15">
        <f t="shared" si="1"/>
        <v>0.7001593749656233</v>
      </c>
      <c r="D32" s="14">
        <f t="shared" si="2"/>
        <v>69477.465765065092</v>
      </c>
      <c r="E32" s="14">
        <f>SUM(D32:$D$127)</f>
        <v>2403158.3187857065</v>
      </c>
      <c r="F32" s="16">
        <f t="shared" si="3"/>
        <v>34.589032462869007</v>
      </c>
      <c r="G32" s="5"/>
      <c r="H32" s="14">
        <f t="shared" si="4"/>
        <v>99230.929770063172</v>
      </c>
      <c r="I32" s="15">
        <f t="shared" si="5"/>
        <v>0.7001593749656233</v>
      </c>
      <c r="J32" s="14">
        <f t="shared" si="6"/>
        <v>69477.465765065092</v>
      </c>
      <c r="K32" s="14">
        <f>SUM($J32:J$127)</f>
        <v>2403158.3187857065</v>
      </c>
      <c r="L32" s="16">
        <f t="shared" si="7"/>
        <v>34.589032462869007</v>
      </c>
      <c r="M32" s="16"/>
      <c r="N32" s="6">
        <v>18</v>
      </c>
      <c r="O32" s="6">
        <f t="shared" si="0"/>
        <v>18</v>
      </c>
      <c r="P32" s="6">
        <f t="shared" si="8"/>
        <v>99230.929770063172</v>
      </c>
      <c r="Q32" s="6">
        <f t="shared" si="9"/>
        <v>99230.929770063172</v>
      </c>
      <c r="R32" s="5">
        <f t="shared" si="10"/>
        <v>99230.929770063172</v>
      </c>
      <c r="S32" s="5">
        <f t="shared" si="11"/>
        <v>6894313525.9351425</v>
      </c>
      <c r="T32" s="20">
        <f>SUM(S32:$S$136)</f>
        <v>220840524546.91159</v>
      </c>
      <c r="U32" s="6">
        <f t="shared" si="12"/>
        <v>32.032271772403455</v>
      </c>
    </row>
    <row r="33" spans="1:21" x14ac:dyDescent="0.2">
      <c r="A33" s="21">
        <v>19</v>
      </c>
      <c r="B33" s="22">
        <f>Absterbeordnung!B27</f>
        <v>99162.840300496202</v>
      </c>
      <c r="C33" s="15">
        <f t="shared" si="1"/>
        <v>0.68643075977021895</v>
      </c>
      <c r="D33" s="14">
        <f t="shared" si="2"/>
        <v>68068.423808442501</v>
      </c>
      <c r="E33" s="14">
        <f>SUM(D33:$D$127)</f>
        <v>2333680.853020642</v>
      </c>
      <c r="F33" s="16">
        <f t="shared" si="3"/>
        <v>34.284338059421856</v>
      </c>
      <c r="G33" s="5"/>
      <c r="H33" s="14">
        <f t="shared" si="4"/>
        <v>99162.840300496202</v>
      </c>
      <c r="I33" s="15">
        <f t="shared" si="5"/>
        <v>0.68643075977021895</v>
      </c>
      <c r="J33" s="14">
        <f t="shared" si="6"/>
        <v>68068.423808442501</v>
      </c>
      <c r="K33" s="14">
        <f>SUM($J33:J$127)</f>
        <v>2333680.853020642</v>
      </c>
      <c r="L33" s="16">
        <f t="shared" si="7"/>
        <v>34.284338059421856</v>
      </c>
      <c r="M33" s="16"/>
      <c r="N33" s="6">
        <v>19</v>
      </c>
      <c r="O33" s="6">
        <f t="shared" si="0"/>
        <v>19</v>
      </c>
      <c r="P33" s="6">
        <f t="shared" si="8"/>
        <v>99162.840300496202</v>
      </c>
      <c r="Q33" s="6">
        <f t="shared" si="9"/>
        <v>99162.840300496202</v>
      </c>
      <c r="R33" s="5">
        <f t="shared" si="10"/>
        <v>99162.840300496202</v>
      </c>
      <c r="S33" s="5">
        <f t="shared" si="11"/>
        <v>6749858239.6230764</v>
      </c>
      <c r="T33" s="20">
        <f>SUM(S33:$S$136)</f>
        <v>213946211020.97647</v>
      </c>
      <c r="U33" s="6">
        <f t="shared" si="12"/>
        <v>31.696400639211586</v>
      </c>
    </row>
    <row r="34" spans="1:21" x14ac:dyDescent="0.2">
      <c r="A34" s="21">
        <v>20</v>
      </c>
      <c r="B34" s="22">
        <f>Absterbeordnung!B28</f>
        <v>99092.41771784563</v>
      </c>
      <c r="C34" s="15">
        <f t="shared" si="1"/>
        <v>0.67297133310805779</v>
      </c>
      <c r="D34" s="14">
        <f t="shared" si="2"/>
        <v>66686.3564524791</v>
      </c>
      <c r="E34" s="14">
        <f>SUM(D34:$D$127)</f>
        <v>2265612.4292121995</v>
      </c>
      <c r="F34" s="16">
        <f t="shared" si="3"/>
        <v>33.974152281459276</v>
      </c>
      <c r="G34" s="5"/>
      <c r="H34" s="14">
        <f t="shared" si="4"/>
        <v>99092.41771784563</v>
      </c>
      <c r="I34" s="15">
        <f t="shared" si="5"/>
        <v>0.67297133310805779</v>
      </c>
      <c r="J34" s="14">
        <f t="shared" si="6"/>
        <v>66686.3564524791</v>
      </c>
      <c r="K34" s="14">
        <f>SUM($J34:J$127)</f>
        <v>2265612.4292121995</v>
      </c>
      <c r="L34" s="16">
        <f t="shared" si="7"/>
        <v>33.974152281459276</v>
      </c>
      <c r="M34" s="16"/>
      <c r="N34" s="6">
        <v>20</v>
      </c>
      <c r="O34" s="6">
        <f t="shared" si="0"/>
        <v>20</v>
      </c>
      <c r="P34" s="6">
        <f t="shared" si="8"/>
        <v>99092.41771784563</v>
      </c>
      <c r="Q34" s="6">
        <f t="shared" si="9"/>
        <v>99092.41771784563</v>
      </c>
      <c r="R34" s="5">
        <f t="shared" si="10"/>
        <v>99092.41771784563</v>
      </c>
      <c r="S34" s="5">
        <f t="shared" si="11"/>
        <v>6608112289.6702089</v>
      </c>
      <c r="T34" s="20">
        <f>SUM(S34:$S$136)</f>
        <v>207196352781.35342</v>
      </c>
      <c r="U34" s="6">
        <f t="shared" si="12"/>
        <v>31.354847450949411</v>
      </c>
    </row>
    <row r="35" spans="1:21" x14ac:dyDescent="0.2">
      <c r="A35" s="21">
        <v>21</v>
      </c>
      <c r="B35" s="22">
        <f>Absterbeordnung!B29</f>
        <v>99022.987964149288</v>
      </c>
      <c r="C35" s="15">
        <f t="shared" si="1"/>
        <v>0.65977581677260566</v>
      </c>
      <c r="D35" s="14">
        <f t="shared" si="2"/>
        <v>65332.972763310499</v>
      </c>
      <c r="E35" s="14">
        <f>SUM(D35:$D$127)</f>
        <v>2198926.07275972</v>
      </c>
      <c r="F35" s="16">
        <f t="shared" si="3"/>
        <v>33.657217477705018</v>
      </c>
      <c r="G35" s="5"/>
      <c r="H35" s="14">
        <f t="shared" si="4"/>
        <v>99022.987964149288</v>
      </c>
      <c r="I35" s="15">
        <f t="shared" si="5"/>
        <v>0.65977581677260566</v>
      </c>
      <c r="J35" s="14">
        <f t="shared" si="6"/>
        <v>65332.972763310499</v>
      </c>
      <c r="K35" s="14">
        <f>SUM($J35:J$127)</f>
        <v>2198926.07275972</v>
      </c>
      <c r="L35" s="16">
        <f t="shared" si="7"/>
        <v>33.657217477705018</v>
      </c>
      <c r="M35" s="16"/>
      <c r="N35" s="6">
        <v>21</v>
      </c>
      <c r="O35" s="6">
        <f t="shared" si="0"/>
        <v>21</v>
      </c>
      <c r="P35" s="6">
        <f t="shared" si="8"/>
        <v>99022.987964149288</v>
      </c>
      <c r="Q35" s="6">
        <f t="shared" si="9"/>
        <v>99022.987964149288</v>
      </c>
      <c r="R35" s="5">
        <f t="shared" si="10"/>
        <v>99022.987964149288</v>
      </c>
      <c r="S35" s="5">
        <f t="shared" si="11"/>
        <v>6469466175.6033888</v>
      </c>
      <c r="T35" s="20">
        <f>SUM(S35:$S$136)</f>
        <v>200588240491.6832</v>
      </c>
      <c r="U35" s="6">
        <f t="shared" si="12"/>
        <v>31.00537742172752</v>
      </c>
    </row>
    <row r="36" spans="1:21" x14ac:dyDescent="0.2">
      <c r="A36" s="21">
        <v>22</v>
      </c>
      <c r="B36" s="22">
        <f>Absterbeordnung!B30</f>
        <v>98950.913840595269</v>
      </c>
      <c r="C36" s="15">
        <f t="shared" si="1"/>
        <v>0.64683903605157411</v>
      </c>
      <c r="D36" s="14">
        <f t="shared" si="2"/>
        <v>64005.313725073007</v>
      </c>
      <c r="E36" s="14">
        <f>SUM(D36:$D$127)</f>
        <v>2133593.0999964089</v>
      </c>
      <c r="F36" s="16">
        <f t="shared" si="3"/>
        <v>33.33462451509881</v>
      </c>
      <c r="G36" s="5"/>
      <c r="H36" s="14">
        <f t="shared" si="4"/>
        <v>98950.913840595269</v>
      </c>
      <c r="I36" s="15">
        <f t="shared" si="5"/>
        <v>0.64683903605157411</v>
      </c>
      <c r="J36" s="14">
        <f t="shared" si="6"/>
        <v>64005.313725073007</v>
      </c>
      <c r="K36" s="14">
        <f>SUM($J36:J$127)</f>
        <v>2133593.0999964089</v>
      </c>
      <c r="L36" s="16">
        <f t="shared" si="7"/>
        <v>33.33462451509881</v>
      </c>
      <c r="M36" s="16"/>
      <c r="N36" s="6">
        <v>22</v>
      </c>
      <c r="O36" s="6">
        <f t="shared" si="0"/>
        <v>22</v>
      </c>
      <c r="P36" s="6">
        <f t="shared" si="8"/>
        <v>98950.913840595269</v>
      </c>
      <c r="Q36" s="6">
        <f t="shared" si="9"/>
        <v>98950.913840595269</v>
      </c>
      <c r="R36" s="5">
        <f t="shared" si="10"/>
        <v>98950.913840595269</v>
      </c>
      <c r="S36" s="5">
        <f t="shared" si="11"/>
        <v>6333384283.7499685</v>
      </c>
      <c r="T36" s="20">
        <f>SUM(S36:$S$136)</f>
        <v>194118774316.07986</v>
      </c>
      <c r="U36" s="6">
        <f t="shared" si="12"/>
        <v>30.650086212855381</v>
      </c>
    </row>
    <row r="37" spans="1:21" x14ac:dyDescent="0.2">
      <c r="A37" s="21">
        <v>23</v>
      </c>
      <c r="B37" s="22">
        <f>Absterbeordnung!B31</f>
        <v>98883.560898987154</v>
      </c>
      <c r="C37" s="15">
        <f t="shared" si="1"/>
        <v>0.63415591769762181</v>
      </c>
      <c r="D37" s="14">
        <f t="shared" si="2"/>
        <v>62707.595307105868</v>
      </c>
      <c r="E37" s="14">
        <f>SUM(D37:$D$127)</f>
        <v>2069587.7862713342</v>
      </c>
      <c r="F37" s="16">
        <f t="shared" si="3"/>
        <v>33.003781697188025</v>
      </c>
      <c r="G37" s="5"/>
      <c r="H37" s="14">
        <f t="shared" si="4"/>
        <v>98883.560898987154</v>
      </c>
      <c r="I37" s="15">
        <f t="shared" si="5"/>
        <v>0.63415591769762181</v>
      </c>
      <c r="J37" s="14">
        <f t="shared" si="6"/>
        <v>62707.595307105868</v>
      </c>
      <c r="K37" s="14">
        <f>SUM($J37:J$127)</f>
        <v>2069587.7862713342</v>
      </c>
      <c r="L37" s="16">
        <f t="shared" si="7"/>
        <v>33.003781697188025</v>
      </c>
      <c r="M37" s="16"/>
      <c r="N37" s="6">
        <v>23</v>
      </c>
      <c r="O37" s="6">
        <f t="shared" si="0"/>
        <v>23</v>
      </c>
      <c r="P37" s="6">
        <f t="shared" si="8"/>
        <v>98883.560898987154</v>
      </c>
      <c r="Q37" s="6">
        <f t="shared" si="9"/>
        <v>98883.560898987154</v>
      </c>
      <c r="R37" s="5">
        <f t="shared" si="10"/>
        <v>98883.560898987154</v>
      </c>
      <c r="S37" s="5">
        <f t="shared" si="11"/>
        <v>6200750319.3792448</v>
      </c>
      <c r="T37" s="20">
        <f>SUM(S37:$S$136)</f>
        <v>187785390032.32986</v>
      </c>
      <c r="U37" s="6">
        <f t="shared" si="12"/>
        <v>30.284301150691874</v>
      </c>
    </row>
    <row r="38" spans="1:21" x14ac:dyDescent="0.2">
      <c r="A38" s="21">
        <v>24</v>
      </c>
      <c r="B38" s="22">
        <f>Absterbeordnung!B32</f>
        <v>98815.267726364153</v>
      </c>
      <c r="C38" s="15">
        <f t="shared" si="1"/>
        <v>0.62172148793884485</v>
      </c>
      <c r="D38" s="14">
        <f t="shared" si="2"/>
        <v>61435.575281910438</v>
      </c>
      <c r="E38" s="14">
        <f>SUM(D38:$D$127)</f>
        <v>2006880.1909642285</v>
      </c>
      <c r="F38" s="16">
        <f t="shared" si="3"/>
        <v>32.666418142179417</v>
      </c>
      <c r="G38" s="5"/>
      <c r="H38" s="14">
        <f t="shared" si="4"/>
        <v>98815.267726364153</v>
      </c>
      <c r="I38" s="15">
        <f t="shared" si="5"/>
        <v>0.62172148793884485</v>
      </c>
      <c r="J38" s="14">
        <f t="shared" si="6"/>
        <v>61435.575281910438</v>
      </c>
      <c r="K38" s="14">
        <f>SUM($J38:J$127)</f>
        <v>2006880.1909642285</v>
      </c>
      <c r="L38" s="16">
        <f t="shared" si="7"/>
        <v>32.666418142179417</v>
      </c>
      <c r="M38" s="16"/>
      <c r="N38" s="6">
        <v>24</v>
      </c>
      <c r="O38" s="6">
        <f t="shared" si="0"/>
        <v>24</v>
      </c>
      <c r="P38" s="6">
        <f t="shared" si="8"/>
        <v>98815.267726364153</v>
      </c>
      <c r="Q38" s="6">
        <f t="shared" si="9"/>
        <v>98815.267726364153</v>
      </c>
      <c r="R38" s="5">
        <f t="shared" si="10"/>
        <v>98815.267726364153</v>
      </c>
      <c r="S38" s="5">
        <f t="shared" si="11"/>
        <v>6070772819.40518</v>
      </c>
      <c r="T38" s="20">
        <f>SUM(S38:$S$136)</f>
        <v>181584639712.95059</v>
      </c>
      <c r="U38" s="6">
        <f t="shared" si="12"/>
        <v>29.911288910781945</v>
      </c>
    </row>
    <row r="39" spans="1:21" x14ac:dyDescent="0.2">
      <c r="A39" s="21">
        <v>25</v>
      </c>
      <c r="B39" s="22">
        <f>Absterbeordnung!B33</f>
        <v>98746.449410548274</v>
      </c>
      <c r="C39" s="15">
        <f t="shared" si="1"/>
        <v>0.60953087052827937</v>
      </c>
      <c r="D39" s="14">
        <f t="shared" si="2"/>
        <v>60189.009270788185</v>
      </c>
      <c r="E39" s="14">
        <f>SUM(D39:$D$127)</f>
        <v>1945444.6156823183</v>
      </c>
      <c r="F39" s="16">
        <f t="shared" si="3"/>
        <v>32.322256824827157</v>
      </c>
      <c r="G39" s="5"/>
      <c r="H39" s="14">
        <f t="shared" si="4"/>
        <v>98746.449410548274</v>
      </c>
      <c r="I39" s="15">
        <f t="shared" si="5"/>
        <v>0.60953087052827937</v>
      </c>
      <c r="J39" s="14">
        <f t="shared" si="6"/>
        <v>60189.009270788185</v>
      </c>
      <c r="K39" s="14">
        <f>SUM($J39:J$127)</f>
        <v>1945444.6156823183</v>
      </c>
      <c r="L39" s="16">
        <f t="shared" si="7"/>
        <v>32.322256824827157</v>
      </c>
      <c r="M39" s="16"/>
      <c r="N39" s="6">
        <v>25</v>
      </c>
      <c r="O39" s="6">
        <f t="shared" si="0"/>
        <v>25</v>
      </c>
      <c r="P39" s="6">
        <f t="shared" si="8"/>
        <v>98746.449410548274</v>
      </c>
      <c r="Q39" s="6">
        <f t="shared" si="9"/>
        <v>98746.449410548274</v>
      </c>
      <c r="R39" s="5">
        <f t="shared" si="10"/>
        <v>98746.449410548274</v>
      </c>
      <c r="S39" s="5">
        <f t="shared" si="11"/>
        <v>5943450959.0289068</v>
      </c>
      <c r="T39" s="20">
        <f>SUM(S39:$S$136)</f>
        <v>175513866893.54544</v>
      </c>
      <c r="U39" s="6">
        <f t="shared" si="12"/>
        <v>29.530632641448165</v>
      </c>
    </row>
    <row r="40" spans="1:21" x14ac:dyDescent="0.2">
      <c r="A40" s="21">
        <v>26</v>
      </c>
      <c r="B40" s="22">
        <f>Absterbeordnung!B34</f>
        <v>98676.860816473039</v>
      </c>
      <c r="C40" s="15">
        <f t="shared" si="1"/>
        <v>0.59757928483164635</v>
      </c>
      <c r="D40" s="14">
        <f t="shared" si="2"/>
        <v>58967.247916139866</v>
      </c>
      <c r="E40" s="14">
        <f>SUM(D40:$D$127)</f>
        <v>1885255.6064115297</v>
      </c>
      <c r="F40" s="16">
        <f t="shared" si="3"/>
        <v>31.971232727236</v>
      </c>
      <c r="G40" s="5"/>
      <c r="H40" s="14">
        <f t="shared" si="4"/>
        <v>98676.860816473039</v>
      </c>
      <c r="I40" s="15">
        <f t="shared" si="5"/>
        <v>0.59757928483164635</v>
      </c>
      <c r="J40" s="14">
        <f t="shared" si="6"/>
        <v>58967.247916139866</v>
      </c>
      <c r="K40" s="14">
        <f>SUM($J40:J$127)</f>
        <v>1885255.6064115297</v>
      </c>
      <c r="L40" s="16">
        <f t="shared" si="7"/>
        <v>31.971232727236</v>
      </c>
      <c r="M40" s="16"/>
      <c r="N40" s="6">
        <v>26</v>
      </c>
      <c r="O40" s="6">
        <f t="shared" si="0"/>
        <v>26</v>
      </c>
      <c r="P40" s="6">
        <f t="shared" si="8"/>
        <v>98676.860816473039</v>
      </c>
      <c r="Q40" s="6">
        <f t="shared" si="9"/>
        <v>98676.860816473039</v>
      </c>
      <c r="R40" s="5">
        <f t="shared" si="10"/>
        <v>98676.860816473039</v>
      </c>
      <c r="S40" s="5">
        <f t="shared" si="11"/>
        <v>5818702915.3513927</v>
      </c>
      <c r="T40" s="20">
        <f>SUM(S40:$S$136)</f>
        <v>169570415934.51651</v>
      </c>
      <c r="U40" s="6">
        <f t="shared" si="12"/>
        <v>29.142305149682336</v>
      </c>
    </row>
    <row r="41" spans="1:21" x14ac:dyDescent="0.2">
      <c r="A41" s="21">
        <v>27</v>
      </c>
      <c r="B41" s="22">
        <f>Absterbeordnung!B35</f>
        <v>98605.977914175994</v>
      </c>
      <c r="C41" s="15">
        <f t="shared" si="1"/>
        <v>0.58586204395259456</v>
      </c>
      <c r="D41" s="14">
        <f t="shared" si="2"/>
        <v>57769.499766743545</v>
      </c>
      <c r="E41" s="14">
        <f>SUM(D41:$D$127)</f>
        <v>1826288.35849539</v>
      </c>
      <c r="F41" s="16">
        <f t="shared" si="3"/>
        <v>31.613366324261275</v>
      </c>
      <c r="G41" s="5"/>
      <c r="H41" s="14">
        <f t="shared" si="4"/>
        <v>98605.977914175994</v>
      </c>
      <c r="I41" s="15">
        <f t="shared" si="5"/>
        <v>0.58586204395259456</v>
      </c>
      <c r="J41" s="14">
        <f t="shared" si="6"/>
        <v>57769.499766743545</v>
      </c>
      <c r="K41" s="14">
        <f>SUM($J41:J$127)</f>
        <v>1826288.35849539</v>
      </c>
      <c r="L41" s="16">
        <f t="shared" si="7"/>
        <v>31.613366324261275</v>
      </c>
      <c r="M41" s="16"/>
      <c r="N41" s="6">
        <v>27</v>
      </c>
      <c r="O41" s="6">
        <f t="shared" si="0"/>
        <v>27</v>
      </c>
      <c r="P41" s="6">
        <f t="shared" si="8"/>
        <v>98605.977914175994</v>
      </c>
      <c r="Q41" s="6">
        <f t="shared" si="9"/>
        <v>98605.977914175994</v>
      </c>
      <c r="R41" s="5">
        <f t="shared" si="10"/>
        <v>98605.977914175994</v>
      </c>
      <c r="S41" s="5">
        <f t="shared" si="11"/>
        <v>5696418018.1125088</v>
      </c>
      <c r="T41" s="20">
        <f>SUM(S41:$S$136)</f>
        <v>163751713019.16507</v>
      </c>
      <c r="U41" s="6">
        <f t="shared" si="12"/>
        <v>28.746435479014181</v>
      </c>
    </row>
    <row r="42" spans="1:21" x14ac:dyDescent="0.2">
      <c r="A42" s="21">
        <v>28</v>
      </c>
      <c r="B42" s="22">
        <f>Absterbeordnung!B36</f>
        <v>98536.437189750708</v>
      </c>
      <c r="C42" s="15">
        <f t="shared" si="1"/>
        <v>0.57437455289470041</v>
      </c>
      <c r="D42" s="14">
        <f t="shared" si="2"/>
        <v>56596.822054699791</v>
      </c>
      <c r="E42" s="14">
        <f>SUM(D42:$D$127)</f>
        <v>1768518.8587286463</v>
      </c>
      <c r="F42" s="16">
        <f t="shared" si="3"/>
        <v>31.247670708779467</v>
      </c>
      <c r="G42" s="5"/>
      <c r="H42" s="14">
        <f t="shared" si="4"/>
        <v>98536.437189750708</v>
      </c>
      <c r="I42" s="15">
        <f t="shared" si="5"/>
        <v>0.57437455289470041</v>
      </c>
      <c r="J42" s="14">
        <f t="shared" si="6"/>
        <v>56596.822054699791</v>
      </c>
      <c r="K42" s="14">
        <f>SUM($J42:J$127)</f>
        <v>1768518.8587286463</v>
      </c>
      <c r="L42" s="16">
        <f t="shared" si="7"/>
        <v>31.247670708779467</v>
      </c>
      <c r="M42" s="16"/>
      <c r="N42" s="6">
        <v>28</v>
      </c>
      <c r="O42" s="6">
        <f t="shared" si="0"/>
        <v>28</v>
      </c>
      <c r="P42" s="6">
        <f t="shared" si="8"/>
        <v>98536.437189750708</v>
      </c>
      <c r="Q42" s="6">
        <f t="shared" si="9"/>
        <v>98536.437189750708</v>
      </c>
      <c r="R42" s="5">
        <f t="shared" si="10"/>
        <v>98536.437189750708</v>
      </c>
      <c r="S42" s="5">
        <f t="shared" si="11"/>
        <v>5576849201.532424</v>
      </c>
      <c r="T42" s="20">
        <f>SUM(S42:$S$136)</f>
        <v>158055295001.05252</v>
      </c>
      <c r="U42" s="6">
        <f t="shared" si="12"/>
        <v>28.341324875275738</v>
      </c>
    </row>
    <row r="43" spans="1:21" x14ac:dyDescent="0.2">
      <c r="A43" s="21">
        <v>29</v>
      </c>
      <c r="B43" s="22">
        <f>Absterbeordnung!B37</f>
        <v>98466.47079062181</v>
      </c>
      <c r="C43" s="15">
        <f t="shared" si="1"/>
        <v>0.56311230675951029</v>
      </c>
      <c r="D43" s="14">
        <f t="shared" si="2"/>
        <v>55447.681505374989</v>
      </c>
      <c r="E43" s="14">
        <f>SUM(D43:$D$127)</f>
        <v>1711922.0366739468</v>
      </c>
      <c r="F43" s="16">
        <f t="shared" si="3"/>
        <v>30.874546783493489</v>
      </c>
      <c r="G43" s="5"/>
      <c r="H43" s="14">
        <f t="shared" si="4"/>
        <v>98466.47079062181</v>
      </c>
      <c r="I43" s="15">
        <f t="shared" si="5"/>
        <v>0.56311230675951029</v>
      </c>
      <c r="J43" s="14">
        <f t="shared" si="6"/>
        <v>55447.681505374989</v>
      </c>
      <c r="K43" s="14">
        <f>SUM($J43:J$127)</f>
        <v>1711922.0366739468</v>
      </c>
      <c r="L43" s="16">
        <f t="shared" si="7"/>
        <v>30.874546783493489</v>
      </c>
      <c r="M43" s="16"/>
      <c r="N43" s="6">
        <v>29</v>
      </c>
      <c r="O43" s="6">
        <f t="shared" si="0"/>
        <v>29</v>
      </c>
      <c r="P43" s="6">
        <f t="shared" si="8"/>
        <v>98466.47079062181</v>
      </c>
      <c r="Q43" s="6">
        <f t="shared" si="9"/>
        <v>98466.47079062181</v>
      </c>
      <c r="R43" s="5">
        <f t="shared" si="10"/>
        <v>98466.47079062181</v>
      </c>
      <c r="S43" s="5">
        <f t="shared" si="11"/>
        <v>5459737511.3567076</v>
      </c>
      <c r="T43" s="20">
        <f>SUM(S43:$S$136)</f>
        <v>152478445799.52011</v>
      </c>
      <c r="U43" s="6">
        <f t="shared" si="12"/>
        <v>27.927797899139343</v>
      </c>
    </row>
    <row r="44" spans="1:21" x14ac:dyDescent="0.2">
      <c r="A44" s="21">
        <v>30</v>
      </c>
      <c r="B44" s="22">
        <f>Absterbeordnung!B38</f>
        <v>98399.470015829938</v>
      </c>
      <c r="C44" s="15">
        <f t="shared" si="1"/>
        <v>0.55207088897991197</v>
      </c>
      <c r="D44" s="14">
        <f t="shared" si="2"/>
        <v>54323.482886791426</v>
      </c>
      <c r="E44" s="14">
        <f>SUM(D44:$D$127)</f>
        <v>1656474.3551685712</v>
      </c>
      <c r="F44" s="16">
        <f t="shared" si="3"/>
        <v>30.492786307914315</v>
      </c>
      <c r="G44" s="5"/>
      <c r="H44" s="14">
        <f t="shared" si="4"/>
        <v>98399.470015829938</v>
      </c>
      <c r="I44" s="15">
        <f t="shared" si="5"/>
        <v>0.55207088897991197</v>
      </c>
      <c r="J44" s="14">
        <f t="shared" si="6"/>
        <v>54323.482886791426</v>
      </c>
      <c r="K44" s="14">
        <f>SUM($J44:J$127)</f>
        <v>1656474.3551685712</v>
      </c>
      <c r="L44" s="16">
        <f t="shared" si="7"/>
        <v>30.492786307914315</v>
      </c>
      <c r="M44" s="16"/>
      <c r="N44" s="6">
        <v>30</v>
      </c>
      <c r="O44" s="6">
        <f t="shared" si="0"/>
        <v>30</v>
      </c>
      <c r="P44" s="6">
        <f t="shared" si="8"/>
        <v>98399.470015829938</v>
      </c>
      <c r="Q44" s="6">
        <f t="shared" si="9"/>
        <v>98399.470015829938</v>
      </c>
      <c r="R44" s="5">
        <f t="shared" si="10"/>
        <v>98399.470015829938</v>
      </c>
      <c r="S44" s="5">
        <f t="shared" si="11"/>
        <v>5345401925.4742842</v>
      </c>
      <c r="T44" s="20">
        <f>SUM(S44:$S$136)</f>
        <v>147018708288.16342</v>
      </c>
      <c r="U44" s="6">
        <f t="shared" si="12"/>
        <v>27.503770593474844</v>
      </c>
    </row>
    <row r="45" spans="1:21" x14ac:dyDescent="0.2">
      <c r="A45" s="21">
        <v>31</v>
      </c>
      <c r="B45" s="22">
        <f>Absterbeordnung!B39</f>
        <v>98331.817756479068</v>
      </c>
      <c r="C45" s="15">
        <f t="shared" si="1"/>
        <v>0.54124596958814919</v>
      </c>
      <c r="D45" s="14">
        <f t="shared" si="2"/>
        <v>53221.700042970697</v>
      </c>
      <c r="E45" s="14">
        <f>SUM(D45:$D$127)</f>
        <v>1602150.87228178</v>
      </c>
      <c r="F45" s="16">
        <f t="shared" si="3"/>
        <v>30.103338882226961</v>
      </c>
      <c r="G45" s="5"/>
      <c r="H45" s="14">
        <f t="shared" si="4"/>
        <v>98331.817756479068</v>
      </c>
      <c r="I45" s="15">
        <f t="shared" si="5"/>
        <v>0.54124596958814919</v>
      </c>
      <c r="J45" s="14">
        <f t="shared" si="6"/>
        <v>53221.700042970697</v>
      </c>
      <c r="K45" s="14">
        <f>SUM($J45:J$127)</f>
        <v>1602150.87228178</v>
      </c>
      <c r="L45" s="16">
        <f t="shared" si="7"/>
        <v>30.103338882226961</v>
      </c>
      <c r="M45" s="16"/>
      <c r="N45" s="6">
        <v>31</v>
      </c>
      <c r="O45" s="6">
        <f t="shared" si="0"/>
        <v>31</v>
      </c>
      <c r="P45" s="6">
        <f t="shared" si="8"/>
        <v>98331.817756479068</v>
      </c>
      <c r="Q45" s="6">
        <f t="shared" si="9"/>
        <v>98331.817756479068</v>
      </c>
      <c r="R45" s="5">
        <f t="shared" si="10"/>
        <v>98331.817756479068</v>
      </c>
      <c r="S45" s="5">
        <f t="shared" si="11"/>
        <v>5233386509.3153887</v>
      </c>
      <c r="T45" s="20">
        <f>SUM(S45:$S$136)</f>
        <v>141673306362.68915</v>
      </c>
      <c r="U45" s="6">
        <f t="shared" si="12"/>
        <v>27.0710573565533</v>
      </c>
    </row>
    <row r="46" spans="1:21" x14ac:dyDescent="0.2">
      <c r="A46" s="21">
        <v>32</v>
      </c>
      <c r="B46" s="22">
        <f>Absterbeordnung!B40</f>
        <v>98253.82290555886</v>
      </c>
      <c r="C46" s="15">
        <f t="shared" si="1"/>
        <v>0.53063330351779314</v>
      </c>
      <c r="D46" s="14">
        <f t="shared" si="2"/>
        <v>52136.750631628907</v>
      </c>
      <c r="E46" s="14">
        <f>SUM(D46:$D$127)</f>
        <v>1548929.1722388095</v>
      </c>
      <c r="F46" s="16">
        <f t="shared" si="3"/>
        <v>29.708970226831653</v>
      </c>
      <c r="G46" s="5"/>
      <c r="H46" s="14">
        <f t="shared" si="4"/>
        <v>98253.82290555886</v>
      </c>
      <c r="I46" s="15">
        <f t="shared" si="5"/>
        <v>0.53063330351779314</v>
      </c>
      <c r="J46" s="14">
        <f t="shared" si="6"/>
        <v>52136.750631628907</v>
      </c>
      <c r="K46" s="14">
        <f>SUM($J46:J$127)</f>
        <v>1548929.1722388095</v>
      </c>
      <c r="L46" s="16">
        <f t="shared" si="7"/>
        <v>29.708970226831653</v>
      </c>
      <c r="M46" s="16"/>
      <c r="N46" s="6">
        <v>32</v>
      </c>
      <c r="O46" s="6">
        <f t="shared" ref="O46:O77" si="13">N46+$B$3</f>
        <v>32</v>
      </c>
      <c r="P46" s="6">
        <f t="shared" si="8"/>
        <v>98253.82290555886</v>
      </c>
      <c r="Q46" s="6">
        <f t="shared" si="9"/>
        <v>98253.82290555886</v>
      </c>
      <c r="R46" s="5">
        <f t="shared" si="10"/>
        <v>98253.82290555886</v>
      </c>
      <c r="S46" s="5">
        <f t="shared" si="11"/>
        <v>5122635063.4313507</v>
      </c>
      <c r="T46" s="20">
        <f>SUM(S46:$S$136)</f>
        <v>136439919853.37372</v>
      </c>
      <c r="U46" s="6">
        <f t="shared" si="12"/>
        <v>26.63471400244168</v>
      </c>
    </row>
    <row r="47" spans="1:21" x14ac:dyDescent="0.2">
      <c r="A47" s="21">
        <v>33</v>
      </c>
      <c r="B47" s="22">
        <f>Absterbeordnung!B41</f>
        <v>98174.811004673276</v>
      </c>
      <c r="C47" s="15">
        <f t="shared" ref="C47:C78" si="14">1/(((1+($B$5/100))^A47))</f>
        <v>0.52022872893901284</v>
      </c>
      <c r="D47" s="14">
        <f t="shared" ref="D47:D78" si="15">B47*C47</f>
        <v>51073.357142788991</v>
      </c>
      <c r="E47" s="14">
        <f>SUM(D47:$D$127)</f>
        <v>1496792.4216071805</v>
      </c>
      <c r="F47" s="16">
        <f t="shared" ref="F47:F78" si="16">E47/D47</f>
        <v>29.306716952686386</v>
      </c>
      <c r="G47" s="5"/>
      <c r="H47" s="14">
        <f t="shared" si="4"/>
        <v>98174.811004673276</v>
      </c>
      <c r="I47" s="15">
        <f t="shared" ref="I47:I78" si="17">1/(((1+($B$5/100))^A47))</f>
        <v>0.52022872893901284</v>
      </c>
      <c r="J47" s="14">
        <f t="shared" ref="J47:J78" si="18">H47*I47</f>
        <v>51073.357142788991</v>
      </c>
      <c r="K47" s="14">
        <f>SUM($J47:J$127)</f>
        <v>1496792.4216071805</v>
      </c>
      <c r="L47" s="16">
        <f t="shared" ref="L47:L78" si="19">K47/J47</f>
        <v>29.306716952686386</v>
      </c>
      <c r="M47" s="16"/>
      <c r="N47" s="6">
        <v>33</v>
      </c>
      <c r="O47" s="6">
        <f t="shared" si="13"/>
        <v>33</v>
      </c>
      <c r="P47" s="6">
        <f t="shared" si="8"/>
        <v>98174.811004673276</v>
      </c>
      <c r="Q47" s="6">
        <f t="shared" si="9"/>
        <v>98174.811004673276</v>
      </c>
      <c r="R47" s="5">
        <f t="shared" si="10"/>
        <v>98174.811004673276</v>
      </c>
      <c r="S47" s="5">
        <f t="shared" ref="S47:S78" si="20">P47*R47*I47</f>
        <v>5014117184.8674889</v>
      </c>
      <c r="T47" s="20">
        <f>SUM(S47:$S$136)</f>
        <v>131317284789.94235</v>
      </c>
      <c r="U47" s="6">
        <f t="shared" ref="U47:U78" si="21">T47/S47</f>
        <v>26.189512520021559</v>
      </c>
    </row>
    <row r="48" spans="1:21" x14ac:dyDescent="0.2">
      <c r="A48" s="21">
        <v>34</v>
      </c>
      <c r="B48" s="22">
        <f>Absterbeordnung!B42</f>
        <v>98090.511026222273</v>
      </c>
      <c r="C48" s="15">
        <f t="shared" si="14"/>
        <v>0.51002816562648323</v>
      </c>
      <c r="D48" s="14">
        <f t="shared" si="15"/>
        <v>50028.923404068475</v>
      </c>
      <c r="E48" s="14">
        <f>SUM(D48:$D$127)</f>
        <v>1445719.0644643917</v>
      </c>
      <c r="F48" s="16">
        <f t="shared" si="16"/>
        <v>28.897664912509835</v>
      </c>
      <c r="G48" s="5"/>
      <c r="H48" s="14">
        <f t="shared" si="4"/>
        <v>98090.511026222273</v>
      </c>
      <c r="I48" s="15">
        <f t="shared" si="17"/>
        <v>0.51002816562648323</v>
      </c>
      <c r="J48" s="14">
        <f t="shared" si="18"/>
        <v>50028.923404068475</v>
      </c>
      <c r="K48" s="14">
        <f>SUM($J48:J$127)</f>
        <v>1445719.0644643917</v>
      </c>
      <c r="L48" s="16">
        <f t="shared" si="19"/>
        <v>28.897664912509835</v>
      </c>
      <c r="M48" s="16"/>
      <c r="N48" s="6">
        <v>34</v>
      </c>
      <c r="O48" s="6">
        <f t="shared" si="13"/>
        <v>34</v>
      </c>
      <c r="P48" s="6">
        <f t="shared" si="8"/>
        <v>98090.511026222273</v>
      </c>
      <c r="Q48" s="6">
        <f t="shared" si="9"/>
        <v>98090.511026222273</v>
      </c>
      <c r="R48" s="5">
        <f t="shared" si="10"/>
        <v>98090.511026222273</v>
      </c>
      <c r="S48" s="5">
        <f t="shared" si="20"/>
        <v>4907362662.7968082</v>
      </c>
      <c r="T48" s="20">
        <f>SUM(S48:$S$136)</f>
        <v>126303167605.07486</v>
      </c>
      <c r="U48" s="6">
        <f t="shared" si="21"/>
        <v>25.73748391627776</v>
      </c>
    </row>
    <row r="49" spans="1:21" x14ac:dyDescent="0.2">
      <c r="A49" s="21">
        <v>35</v>
      </c>
      <c r="B49" s="22">
        <f>Absterbeordnung!B43</f>
        <v>98000.759117320587</v>
      </c>
      <c r="C49" s="15">
        <f t="shared" si="14"/>
        <v>0.50002761335929735</v>
      </c>
      <c r="D49" s="14">
        <f t="shared" si="15"/>
        <v>49003.085688833213</v>
      </c>
      <c r="E49" s="14">
        <f>SUM(D49:$D$127)</f>
        <v>1395690.141060323</v>
      </c>
      <c r="F49" s="16">
        <f t="shared" si="16"/>
        <v>28.481678682907347</v>
      </c>
      <c r="G49" s="5"/>
      <c r="H49" s="14">
        <f t="shared" si="4"/>
        <v>98000.759117320587</v>
      </c>
      <c r="I49" s="15">
        <f t="shared" si="17"/>
        <v>0.50002761335929735</v>
      </c>
      <c r="J49" s="14">
        <f t="shared" si="18"/>
        <v>49003.085688833213</v>
      </c>
      <c r="K49" s="14">
        <f>SUM($J49:J$127)</f>
        <v>1395690.141060323</v>
      </c>
      <c r="L49" s="16">
        <f t="shared" si="19"/>
        <v>28.481678682907347</v>
      </c>
      <c r="M49" s="16"/>
      <c r="N49" s="6">
        <v>35</v>
      </c>
      <c r="O49" s="6">
        <f t="shared" si="13"/>
        <v>35</v>
      </c>
      <c r="P49" s="6">
        <f t="shared" si="8"/>
        <v>98000.759117320587</v>
      </c>
      <c r="Q49" s="6">
        <f t="shared" si="9"/>
        <v>98000.759117320587</v>
      </c>
      <c r="R49" s="5">
        <f t="shared" si="10"/>
        <v>98000.759117320587</v>
      </c>
      <c r="S49" s="5">
        <f t="shared" si="20"/>
        <v>4802339596.5967636</v>
      </c>
      <c r="T49" s="20">
        <f>SUM(S49:$S$136)</f>
        <v>121395804942.27808</v>
      </c>
      <c r="U49" s="6">
        <f t="shared" si="21"/>
        <v>25.278471565881489</v>
      </c>
    </row>
    <row r="50" spans="1:21" x14ac:dyDescent="0.2">
      <c r="A50" s="21">
        <v>36</v>
      </c>
      <c r="B50" s="22">
        <f>Absterbeordnung!B44</f>
        <v>97902.104779231871</v>
      </c>
      <c r="C50" s="15">
        <f t="shared" si="14"/>
        <v>0.49022315035225233</v>
      </c>
      <c r="D50" s="14">
        <f t="shared" si="15"/>
        <v>47993.878230991344</v>
      </c>
      <c r="E50" s="14">
        <f>SUM(D50:$D$127)</f>
        <v>1346687.0553714898</v>
      </c>
      <c r="F50" s="16">
        <f t="shared" si="16"/>
        <v>28.059558948121978</v>
      </c>
      <c r="G50" s="5"/>
      <c r="H50" s="14">
        <f t="shared" si="4"/>
        <v>97902.104779231871</v>
      </c>
      <c r="I50" s="15">
        <f t="shared" si="17"/>
        <v>0.49022315035225233</v>
      </c>
      <c r="J50" s="14">
        <f t="shared" si="18"/>
        <v>47993.878230991344</v>
      </c>
      <c r="K50" s="14">
        <f>SUM($J50:J$127)</f>
        <v>1346687.0553714898</v>
      </c>
      <c r="L50" s="16">
        <f t="shared" si="19"/>
        <v>28.059558948121978</v>
      </c>
      <c r="M50" s="16"/>
      <c r="N50" s="6">
        <v>36</v>
      </c>
      <c r="O50" s="6">
        <f t="shared" si="13"/>
        <v>36</v>
      </c>
      <c r="P50" s="6">
        <f t="shared" si="8"/>
        <v>97902.104779231871</v>
      </c>
      <c r="Q50" s="6">
        <f t="shared" si="9"/>
        <v>97902.104779231871</v>
      </c>
      <c r="R50" s="5">
        <f t="shared" si="10"/>
        <v>97902.104779231871</v>
      </c>
      <c r="S50" s="5">
        <f t="shared" si="20"/>
        <v>4698701695.3322105</v>
      </c>
      <c r="T50" s="20">
        <f>SUM(S50:$S$136)</f>
        <v>116593465345.6813</v>
      </c>
      <c r="U50" s="6">
        <f t="shared" si="21"/>
        <v>24.813974775523143</v>
      </c>
    </row>
    <row r="51" spans="1:21" x14ac:dyDescent="0.2">
      <c r="A51" s="21">
        <v>37</v>
      </c>
      <c r="B51" s="22">
        <f>Absterbeordnung!B45</f>
        <v>97796.108708245083</v>
      </c>
      <c r="C51" s="15">
        <f t="shared" si="14"/>
        <v>0.48061093171789437</v>
      </c>
      <c r="D51" s="14">
        <f t="shared" si="15"/>
        <v>47001.878924654156</v>
      </c>
      <c r="E51" s="14">
        <f>SUM(D51:$D$127)</f>
        <v>1298693.1771404985</v>
      </c>
      <c r="F51" s="16">
        <f t="shared" si="16"/>
        <v>27.630665131969604</v>
      </c>
      <c r="G51" s="5"/>
      <c r="H51" s="14">
        <f t="shared" si="4"/>
        <v>97796.108708245083</v>
      </c>
      <c r="I51" s="15">
        <f t="shared" si="17"/>
        <v>0.48061093171789437</v>
      </c>
      <c r="J51" s="14">
        <f t="shared" si="18"/>
        <v>47001.878924654156</v>
      </c>
      <c r="K51" s="14">
        <f>SUM($J51:J$127)</f>
        <v>1298693.1771404985</v>
      </c>
      <c r="L51" s="16">
        <f t="shared" si="19"/>
        <v>27.630665131969604</v>
      </c>
      <c r="M51" s="16"/>
      <c r="N51" s="6">
        <v>37</v>
      </c>
      <c r="O51" s="6">
        <f t="shared" si="13"/>
        <v>37</v>
      </c>
      <c r="P51" s="6">
        <f t="shared" si="8"/>
        <v>97796.108708245083</v>
      </c>
      <c r="Q51" s="6">
        <f t="shared" si="9"/>
        <v>97796.108708245083</v>
      </c>
      <c r="R51" s="5">
        <f t="shared" si="10"/>
        <v>97796.108708245083</v>
      </c>
      <c r="S51" s="5">
        <f t="shared" si="20"/>
        <v>4596600860.807251</v>
      </c>
      <c r="T51" s="20">
        <f>SUM(S51:$S$136)</f>
        <v>111894763650.34909</v>
      </c>
      <c r="U51" s="6">
        <f t="shared" si="21"/>
        <v>24.342936669662947</v>
      </c>
    </row>
    <row r="52" spans="1:21" x14ac:dyDescent="0.2">
      <c r="A52" s="21">
        <v>38</v>
      </c>
      <c r="B52" s="22">
        <f>Absterbeordnung!B46</f>
        <v>97686.504470964603</v>
      </c>
      <c r="C52" s="15">
        <f t="shared" si="14"/>
        <v>0.47118718795871989</v>
      </c>
      <c r="D52" s="14">
        <f t="shared" si="15"/>
        <v>46028.629343190732</v>
      </c>
      <c r="E52" s="14">
        <f>SUM(D52:$D$127)</f>
        <v>1251691.2982158447</v>
      </c>
      <c r="F52" s="16">
        <f t="shared" si="16"/>
        <v>27.193755627246681</v>
      </c>
      <c r="G52" s="5"/>
      <c r="H52" s="14">
        <f t="shared" si="4"/>
        <v>97686.504470964603</v>
      </c>
      <c r="I52" s="15">
        <f t="shared" si="17"/>
        <v>0.47118718795871989</v>
      </c>
      <c r="J52" s="14">
        <f t="shared" si="18"/>
        <v>46028.629343190732</v>
      </c>
      <c r="K52" s="14">
        <f>SUM($J52:J$127)</f>
        <v>1251691.2982158447</v>
      </c>
      <c r="L52" s="16">
        <f t="shared" si="19"/>
        <v>27.193755627246681</v>
      </c>
      <c r="M52" s="16"/>
      <c r="N52" s="6">
        <v>38</v>
      </c>
      <c r="O52" s="6">
        <f t="shared" si="13"/>
        <v>38</v>
      </c>
      <c r="P52" s="6">
        <f t="shared" si="8"/>
        <v>97686.504470964603</v>
      </c>
      <c r="Q52" s="6">
        <f t="shared" si="9"/>
        <v>97686.504470964603</v>
      </c>
      <c r="R52" s="5">
        <f t="shared" si="10"/>
        <v>97686.504470964603</v>
      </c>
      <c r="S52" s="5">
        <f t="shared" si="20"/>
        <v>4496375906.1259737</v>
      </c>
      <c r="T52" s="20">
        <f>SUM(S52:$S$136)</f>
        <v>107298162789.54187</v>
      </c>
      <c r="U52" s="6">
        <f t="shared" si="21"/>
        <v>23.863254547591584</v>
      </c>
    </row>
    <row r="53" spans="1:21" x14ac:dyDescent="0.2">
      <c r="A53" s="21">
        <v>39</v>
      </c>
      <c r="B53" s="22">
        <f>Absterbeordnung!B47</f>
        <v>97560.046377491526</v>
      </c>
      <c r="C53" s="15">
        <f t="shared" si="14"/>
        <v>0.46194822348894127</v>
      </c>
      <c r="D53" s="14">
        <f t="shared" si="15"/>
        <v>45067.690107580929</v>
      </c>
      <c r="E53" s="14">
        <f>SUM(D53:$D$127)</f>
        <v>1205662.6688726537</v>
      </c>
      <c r="F53" s="16">
        <f t="shared" si="16"/>
        <v>26.752262341260902</v>
      </c>
      <c r="G53" s="5"/>
      <c r="H53" s="14">
        <f t="shared" si="4"/>
        <v>97560.046377491526</v>
      </c>
      <c r="I53" s="15">
        <f t="shared" si="17"/>
        <v>0.46194822348894127</v>
      </c>
      <c r="J53" s="14">
        <f t="shared" si="18"/>
        <v>45067.690107580929</v>
      </c>
      <c r="K53" s="14">
        <f>SUM($J53:J$127)</f>
        <v>1205662.6688726537</v>
      </c>
      <c r="L53" s="16">
        <f t="shared" si="19"/>
        <v>26.752262341260902</v>
      </c>
      <c r="M53" s="16"/>
      <c r="N53" s="6">
        <v>39</v>
      </c>
      <c r="O53" s="6">
        <f t="shared" si="13"/>
        <v>39</v>
      </c>
      <c r="P53" s="6">
        <f t="shared" si="8"/>
        <v>97560.046377491526</v>
      </c>
      <c r="Q53" s="6">
        <f t="shared" si="9"/>
        <v>97560.046377491526</v>
      </c>
      <c r="R53" s="5">
        <f t="shared" si="10"/>
        <v>97560.046377491526</v>
      </c>
      <c r="S53" s="5">
        <f t="shared" si="20"/>
        <v>4396805937.0220118</v>
      </c>
      <c r="T53" s="20">
        <f>SUM(S53:$S$136)</f>
        <v>102801786883.41588</v>
      </c>
      <c r="U53" s="6">
        <f t="shared" si="21"/>
        <v>23.381015299721021</v>
      </c>
    </row>
    <row r="54" spans="1:21" x14ac:dyDescent="0.2">
      <c r="A54" s="21">
        <v>40</v>
      </c>
      <c r="B54" s="22">
        <f>Absterbeordnung!B48</f>
        <v>97417.082269478939</v>
      </c>
      <c r="C54" s="15">
        <f t="shared" si="14"/>
        <v>0.45289041518523643</v>
      </c>
      <c r="D54" s="14">
        <f t="shared" si="15"/>
        <v>44119.262835158654</v>
      </c>
      <c r="E54" s="14">
        <f>SUM(D54:$D$127)</f>
        <v>1160594.978765073</v>
      </c>
      <c r="F54" s="16">
        <f t="shared" si="16"/>
        <v>26.305856086067571</v>
      </c>
      <c r="G54" s="5"/>
      <c r="H54" s="14">
        <f t="shared" si="4"/>
        <v>97417.082269478939</v>
      </c>
      <c r="I54" s="15">
        <f t="shared" si="17"/>
        <v>0.45289041518523643</v>
      </c>
      <c r="J54" s="14">
        <f t="shared" si="18"/>
        <v>44119.262835158654</v>
      </c>
      <c r="K54" s="14">
        <f>SUM($J54:J$127)</f>
        <v>1160594.978765073</v>
      </c>
      <c r="L54" s="16">
        <f t="shared" si="19"/>
        <v>26.305856086067571</v>
      </c>
      <c r="M54" s="16"/>
      <c r="N54" s="6">
        <v>40</v>
      </c>
      <c r="O54" s="6">
        <f t="shared" si="13"/>
        <v>40</v>
      </c>
      <c r="P54" s="6">
        <f t="shared" si="8"/>
        <v>97417.082269478939</v>
      </c>
      <c r="Q54" s="6">
        <f t="shared" si="9"/>
        <v>97417.082269478939</v>
      </c>
      <c r="R54" s="5">
        <f t="shared" si="10"/>
        <v>97417.082269478939</v>
      </c>
      <c r="S54" s="5">
        <f t="shared" si="20"/>
        <v>4297969857.281415</v>
      </c>
      <c r="T54" s="20">
        <f>SUM(S54:$S$136)</f>
        <v>98404980946.393875</v>
      </c>
      <c r="U54" s="6">
        <f t="shared" si="21"/>
        <v>22.895688944788866</v>
      </c>
    </row>
    <row r="55" spans="1:21" x14ac:dyDescent="0.2">
      <c r="A55" s="21">
        <v>41</v>
      </c>
      <c r="B55" s="22">
        <f>Absterbeordnung!B49</f>
        <v>97259.666853587172</v>
      </c>
      <c r="C55" s="15">
        <f t="shared" si="14"/>
        <v>0.44401021096591808</v>
      </c>
      <c r="D55" s="14">
        <f t="shared" si="15"/>
        <v>43184.285198136153</v>
      </c>
      <c r="E55" s="14">
        <f>SUM(D55:$D$127)</f>
        <v>1116475.7159299143</v>
      </c>
      <c r="F55" s="16">
        <f t="shared" si="16"/>
        <v>25.853750057627483</v>
      </c>
      <c r="G55" s="5"/>
      <c r="H55" s="14">
        <f t="shared" si="4"/>
        <v>97259.666853587172</v>
      </c>
      <c r="I55" s="15">
        <f t="shared" si="17"/>
        <v>0.44401021096591808</v>
      </c>
      <c r="J55" s="14">
        <f t="shared" si="18"/>
        <v>43184.285198136153</v>
      </c>
      <c r="K55" s="14">
        <f>SUM($J55:J$127)</f>
        <v>1116475.7159299143</v>
      </c>
      <c r="L55" s="16">
        <f t="shared" si="19"/>
        <v>25.853750057627483</v>
      </c>
      <c r="M55" s="16"/>
      <c r="N55" s="6">
        <v>41</v>
      </c>
      <c r="O55" s="6">
        <f t="shared" si="13"/>
        <v>41</v>
      </c>
      <c r="P55" s="6">
        <f t="shared" si="8"/>
        <v>97259.666853587172</v>
      </c>
      <c r="Q55" s="6">
        <f t="shared" si="9"/>
        <v>97259.666853587172</v>
      </c>
      <c r="R55" s="5">
        <f t="shared" si="10"/>
        <v>97259.666853587172</v>
      </c>
      <c r="S55" s="5">
        <f t="shared" si="20"/>
        <v>4200089191.6810184</v>
      </c>
      <c r="T55" s="20">
        <f>SUM(S55:$S$136)</f>
        <v>94107011089.112442</v>
      </c>
      <c r="U55" s="6">
        <f t="shared" si="21"/>
        <v>22.40595539625853</v>
      </c>
    </row>
    <row r="56" spans="1:21" x14ac:dyDescent="0.2">
      <c r="A56" s="21">
        <v>42</v>
      </c>
      <c r="B56" s="22">
        <f>Absterbeordnung!B50</f>
        <v>97081.377867273157</v>
      </c>
      <c r="C56" s="15">
        <f t="shared" si="14"/>
        <v>0.4353041283979589</v>
      </c>
      <c r="D56" s="14">
        <f t="shared" si="15"/>
        <v>42259.92457618624</v>
      </c>
      <c r="E56" s="14">
        <f>SUM(D56:$D$127)</f>
        <v>1073291.4307317783</v>
      </c>
      <c r="F56" s="16">
        <f t="shared" si="16"/>
        <v>25.39738159723516</v>
      </c>
      <c r="G56" s="5"/>
      <c r="H56" s="14">
        <f t="shared" si="4"/>
        <v>97081.377867273157</v>
      </c>
      <c r="I56" s="15">
        <f t="shared" si="17"/>
        <v>0.4353041283979589</v>
      </c>
      <c r="J56" s="14">
        <f t="shared" si="18"/>
        <v>42259.92457618624</v>
      </c>
      <c r="K56" s="14">
        <f>SUM($J56:J$127)</f>
        <v>1073291.4307317783</v>
      </c>
      <c r="L56" s="16">
        <f t="shared" si="19"/>
        <v>25.39738159723516</v>
      </c>
      <c r="M56" s="16"/>
      <c r="N56" s="6">
        <v>42</v>
      </c>
      <c r="O56" s="6">
        <f t="shared" si="13"/>
        <v>42</v>
      </c>
      <c r="P56" s="6">
        <f t="shared" si="8"/>
        <v>97081.377867273157</v>
      </c>
      <c r="Q56" s="6">
        <f t="shared" si="9"/>
        <v>97081.377867273157</v>
      </c>
      <c r="R56" s="5">
        <f t="shared" si="10"/>
        <v>97081.377867273157</v>
      </c>
      <c r="S56" s="5">
        <f t="shared" si="20"/>
        <v>4102651706.4231997</v>
      </c>
      <c r="T56" s="20">
        <f>SUM(S56:$S$136)</f>
        <v>89906921897.431427</v>
      </c>
      <c r="U56" s="6">
        <f t="shared" si="21"/>
        <v>21.914344265849138</v>
      </c>
    </row>
    <row r="57" spans="1:21" x14ac:dyDescent="0.2">
      <c r="A57" s="21">
        <v>43</v>
      </c>
      <c r="B57" s="22">
        <f>Absterbeordnung!B51</f>
        <v>96877.641940967063</v>
      </c>
      <c r="C57" s="15">
        <f t="shared" si="14"/>
        <v>0.4267687533313323</v>
      </c>
      <c r="D57" s="14">
        <f t="shared" si="15"/>
        <v>41344.350476825704</v>
      </c>
      <c r="E57" s="14">
        <f>SUM(D57:$D$127)</f>
        <v>1031031.506155592</v>
      </c>
      <c r="F57" s="16">
        <f t="shared" si="16"/>
        <v>24.937663653308686</v>
      </c>
      <c r="G57" s="5"/>
      <c r="H57" s="14">
        <f t="shared" si="4"/>
        <v>96877.641940967063</v>
      </c>
      <c r="I57" s="15">
        <f t="shared" si="17"/>
        <v>0.4267687533313323</v>
      </c>
      <c r="J57" s="14">
        <f t="shared" si="18"/>
        <v>41344.350476825704</v>
      </c>
      <c r="K57" s="14">
        <f>SUM($J57:J$127)</f>
        <v>1031031.506155592</v>
      </c>
      <c r="L57" s="16">
        <f t="shared" si="19"/>
        <v>24.937663653308686</v>
      </c>
      <c r="M57" s="16"/>
      <c r="N57" s="6">
        <v>43</v>
      </c>
      <c r="O57" s="6">
        <f t="shared" si="13"/>
        <v>43</v>
      </c>
      <c r="P57" s="6">
        <f t="shared" si="8"/>
        <v>96877.641940967063</v>
      </c>
      <c r="Q57" s="6">
        <f t="shared" si="9"/>
        <v>96877.641940967063</v>
      </c>
      <c r="R57" s="5">
        <f t="shared" si="10"/>
        <v>96877.641940967063</v>
      </c>
      <c r="S57" s="5">
        <f t="shared" si="20"/>
        <v>4005343181.7757716</v>
      </c>
      <c r="T57" s="20">
        <f>SUM(S57:$S$136)</f>
        <v>85804270191.008224</v>
      </c>
      <c r="U57" s="6">
        <f t="shared" si="21"/>
        <v>21.422451534594057</v>
      </c>
    </row>
    <row r="58" spans="1:21" x14ac:dyDescent="0.2">
      <c r="A58" s="21">
        <v>44</v>
      </c>
      <c r="B58" s="22">
        <f>Absterbeordnung!B52</f>
        <v>96647.610981126985</v>
      </c>
      <c r="C58" s="15">
        <f t="shared" si="14"/>
        <v>0.41840073856012966</v>
      </c>
      <c r="D58" s="14">
        <f t="shared" si="15"/>
        <v>40437.431814575626</v>
      </c>
      <c r="E58" s="14">
        <f>SUM(D58:$D$127)</f>
        <v>989687.15567876631</v>
      </c>
      <c r="F58" s="16">
        <f t="shared" si="16"/>
        <v>24.474530435487122</v>
      </c>
      <c r="G58" s="5"/>
      <c r="H58" s="14">
        <f t="shared" si="4"/>
        <v>96647.610981126985</v>
      </c>
      <c r="I58" s="15">
        <f t="shared" si="17"/>
        <v>0.41840073856012966</v>
      </c>
      <c r="J58" s="14">
        <f t="shared" si="18"/>
        <v>40437.431814575626</v>
      </c>
      <c r="K58" s="14">
        <f>SUM($J58:J$127)</f>
        <v>989687.15567876631</v>
      </c>
      <c r="L58" s="16">
        <f t="shared" si="19"/>
        <v>24.474530435487122</v>
      </c>
      <c r="M58" s="16"/>
      <c r="N58" s="6">
        <v>44</v>
      </c>
      <c r="O58" s="6">
        <f t="shared" si="13"/>
        <v>44</v>
      </c>
      <c r="P58" s="6">
        <f t="shared" si="8"/>
        <v>96647.610981126985</v>
      </c>
      <c r="Q58" s="6">
        <f t="shared" si="9"/>
        <v>96647.610981126985</v>
      </c>
      <c r="R58" s="5">
        <f t="shared" si="10"/>
        <v>96647.610981126985</v>
      </c>
      <c r="S58" s="5">
        <f t="shared" si="20"/>
        <v>3908181179.0909529</v>
      </c>
      <c r="T58" s="20">
        <f>SUM(S58:$S$136)</f>
        <v>81798927009.232452</v>
      </c>
      <c r="U58" s="6">
        <f t="shared" si="21"/>
        <v>20.930177814391648</v>
      </c>
    </row>
    <row r="59" spans="1:21" x14ac:dyDescent="0.2">
      <c r="A59" s="21">
        <v>45</v>
      </c>
      <c r="B59" s="22">
        <f>Absterbeordnung!B53</f>
        <v>96399.348428408484</v>
      </c>
      <c r="C59" s="15">
        <f t="shared" si="14"/>
        <v>0.41019680250993107</v>
      </c>
      <c r="D59" s="14">
        <f t="shared" si="15"/>
        <v>39542.704489373908</v>
      </c>
      <c r="E59" s="14">
        <f>SUM(D59:$D$127)</f>
        <v>949249.72386419051</v>
      </c>
      <c r="F59" s="16">
        <f t="shared" si="16"/>
        <v>24.00568540068566</v>
      </c>
      <c r="G59" s="5"/>
      <c r="H59" s="14">
        <f t="shared" si="4"/>
        <v>96399.348428408484</v>
      </c>
      <c r="I59" s="15">
        <f t="shared" si="17"/>
        <v>0.41019680250993107</v>
      </c>
      <c r="J59" s="14">
        <f t="shared" si="18"/>
        <v>39542.704489373908</v>
      </c>
      <c r="K59" s="14">
        <f>SUM($J59:J$127)</f>
        <v>949249.72386419051</v>
      </c>
      <c r="L59" s="16">
        <f t="shared" si="19"/>
        <v>24.00568540068566</v>
      </c>
      <c r="M59" s="16"/>
      <c r="N59" s="6">
        <v>45</v>
      </c>
      <c r="O59" s="6">
        <f t="shared" si="13"/>
        <v>45</v>
      </c>
      <c r="P59" s="6">
        <f t="shared" si="8"/>
        <v>96399.348428408484</v>
      </c>
      <c r="Q59" s="6">
        <f t="shared" si="9"/>
        <v>96399.348428408484</v>
      </c>
      <c r="R59" s="5">
        <f t="shared" si="10"/>
        <v>96399.348428408484</v>
      </c>
      <c r="S59" s="5">
        <f t="shared" si="20"/>
        <v>3811890947.8727479</v>
      </c>
      <c r="T59" s="20">
        <f>SUM(S59:$S$136)</f>
        <v>77890745830.14151</v>
      </c>
      <c r="U59" s="6">
        <f t="shared" si="21"/>
        <v>20.433623861566392</v>
      </c>
    </row>
    <row r="60" spans="1:21" x14ac:dyDescent="0.2">
      <c r="A60" s="21">
        <v>46</v>
      </c>
      <c r="B60" s="22">
        <f>Absterbeordnung!B54</f>
        <v>96120.010259582617</v>
      </c>
      <c r="C60" s="15">
        <f t="shared" si="14"/>
        <v>0.40215372795091275</v>
      </c>
      <c r="D60" s="14">
        <f t="shared" si="15"/>
        <v>38655.020456571132</v>
      </c>
      <c r="E60" s="14">
        <f>SUM(D60:$D$127)</f>
        <v>909707.01937481645</v>
      </c>
      <c r="F60" s="16">
        <f t="shared" si="16"/>
        <v>23.533993996895465</v>
      </c>
      <c r="G60" s="5"/>
      <c r="H60" s="14">
        <f t="shared" si="4"/>
        <v>96120.010259582617</v>
      </c>
      <c r="I60" s="15">
        <f t="shared" si="17"/>
        <v>0.40215372795091275</v>
      </c>
      <c r="J60" s="14">
        <f t="shared" si="18"/>
        <v>38655.020456571132</v>
      </c>
      <c r="K60" s="14">
        <f>SUM($J60:J$127)</f>
        <v>909707.01937481645</v>
      </c>
      <c r="L60" s="16">
        <f t="shared" si="19"/>
        <v>23.533993996895465</v>
      </c>
      <c r="M60" s="16"/>
      <c r="N60" s="6">
        <v>46</v>
      </c>
      <c r="O60" s="6">
        <f t="shared" si="13"/>
        <v>46</v>
      </c>
      <c r="P60" s="6">
        <f t="shared" si="8"/>
        <v>96120.010259582617</v>
      </c>
      <c r="Q60" s="6">
        <f t="shared" si="9"/>
        <v>96120.010259582617</v>
      </c>
      <c r="R60" s="5">
        <f t="shared" si="10"/>
        <v>96120.010259582617</v>
      </c>
      <c r="S60" s="5">
        <f t="shared" si="20"/>
        <v>3715520962.8699927</v>
      </c>
      <c r="T60" s="20">
        <f>SUM(S60:$S$136)</f>
        <v>74078854882.268738</v>
      </c>
      <c r="U60" s="6">
        <f t="shared" si="21"/>
        <v>19.937676471901199</v>
      </c>
    </row>
    <row r="61" spans="1:21" x14ac:dyDescent="0.2">
      <c r="A61" s="21">
        <v>47</v>
      </c>
      <c r="B61" s="22">
        <f>Absterbeordnung!B55</f>
        <v>95803.310422338851</v>
      </c>
      <c r="C61" s="15">
        <f t="shared" si="14"/>
        <v>0.39426836073618909</v>
      </c>
      <c r="D61" s="14">
        <f t="shared" si="15"/>
        <v>37772.214153315799</v>
      </c>
      <c r="E61" s="14">
        <f>SUM(D61:$D$127)</f>
        <v>871051.99891824531</v>
      </c>
      <c r="F61" s="16">
        <f t="shared" si="16"/>
        <v>23.060654993183153</v>
      </c>
      <c r="G61" s="5"/>
      <c r="H61" s="14">
        <f t="shared" si="4"/>
        <v>95803.310422338851</v>
      </c>
      <c r="I61" s="15">
        <f t="shared" si="17"/>
        <v>0.39426836073618909</v>
      </c>
      <c r="J61" s="14">
        <f t="shared" si="18"/>
        <v>37772.214153315799</v>
      </c>
      <c r="K61" s="14">
        <f>SUM($J61:J$127)</f>
        <v>871051.99891824531</v>
      </c>
      <c r="L61" s="16">
        <f t="shared" si="19"/>
        <v>23.060654993183153</v>
      </c>
      <c r="M61" s="16"/>
      <c r="N61" s="6">
        <v>47</v>
      </c>
      <c r="O61" s="6">
        <f t="shared" si="13"/>
        <v>47</v>
      </c>
      <c r="P61" s="6">
        <f t="shared" si="8"/>
        <v>95803.310422338851</v>
      </c>
      <c r="Q61" s="6">
        <f t="shared" si="9"/>
        <v>95803.310422338851</v>
      </c>
      <c r="R61" s="5">
        <f t="shared" si="10"/>
        <v>95803.310422338851</v>
      </c>
      <c r="S61" s="5">
        <f t="shared" si="20"/>
        <v>3618703157.869175</v>
      </c>
      <c r="T61" s="20">
        <f>SUM(S61:$S$136)</f>
        <v>70363333919.398773</v>
      </c>
      <c r="U61" s="6">
        <f t="shared" si="21"/>
        <v>19.444350876470146</v>
      </c>
    </row>
    <row r="62" spans="1:21" x14ac:dyDescent="0.2">
      <c r="A62" s="21">
        <v>48</v>
      </c>
      <c r="B62" s="22">
        <f>Absterbeordnung!B56</f>
        <v>95455.334155166711</v>
      </c>
      <c r="C62" s="15">
        <f t="shared" si="14"/>
        <v>0.38653760856489122</v>
      </c>
      <c r="D62" s="14">
        <f t="shared" si="15"/>
        <v>36897.076589100725</v>
      </c>
      <c r="E62" s="14">
        <f>SUM(D62:$D$127)</f>
        <v>833279.78476492956</v>
      </c>
      <c r="F62" s="16">
        <f t="shared" si="16"/>
        <v>22.583897202605957</v>
      </c>
      <c r="G62" s="5"/>
      <c r="H62" s="14">
        <f t="shared" si="4"/>
        <v>95455.334155166711</v>
      </c>
      <c r="I62" s="15">
        <f t="shared" si="17"/>
        <v>0.38653760856489122</v>
      </c>
      <c r="J62" s="14">
        <f t="shared" si="18"/>
        <v>36897.076589100725</v>
      </c>
      <c r="K62" s="14">
        <f>SUM($J62:J$127)</f>
        <v>833279.78476492956</v>
      </c>
      <c r="L62" s="16">
        <f t="shared" si="19"/>
        <v>22.583897202605957</v>
      </c>
      <c r="M62" s="16"/>
      <c r="N62" s="6">
        <v>48</v>
      </c>
      <c r="O62" s="6">
        <f t="shared" si="13"/>
        <v>48</v>
      </c>
      <c r="P62" s="6">
        <f t="shared" si="8"/>
        <v>95455.334155166711</v>
      </c>
      <c r="Q62" s="6">
        <f t="shared" si="9"/>
        <v>95455.334155166711</v>
      </c>
      <c r="R62" s="5">
        <f t="shared" si="10"/>
        <v>95455.334155166711</v>
      </c>
      <c r="S62" s="5">
        <f t="shared" si="20"/>
        <v>3522022775.1613879</v>
      </c>
      <c r="T62" s="20">
        <f>SUM(S62:$S$136)</f>
        <v>66744630761.52961</v>
      </c>
      <c r="U62" s="6">
        <f t="shared" si="21"/>
        <v>18.950652798794351</v>
      </c>
    </row>
    <row r="63" spans="1:21" x14ac:dyDescent="0.2">
      <c r="A63" s="21">
        <v>49</v>
      </c>
      <c r="B63" s="22">
        <f>Absterbeordnung!B57</f>
        <v>95077.030545323243</v>
      </c>
      <c r="C63" s="15">
        <f t="shared" si="14"/>
        <v>0.37895843976950117</v>
      </c>
      <c r="D63" s="14">
        <f t="shared" si="15"/>
        <v>36030.243153372903</v>
      </c>
      <c r="E63" s="14">
        <f>SUM(D63:$D$127)</f>
        <v>796382.70817582891</v>
      </c>
      <c r="F63" s="16">
        <f t="shared" si="16"/>
        <v>22.103173292109105</v>
      </c>
      <c r="G63" s="5"/>
      <c r="H63" s="14">
        <f t="shared" si="4"/>
        <v>95077.030545323243</v>
      </c>
      <c r="I63" s="15">
        <f t="shared" si="17"/>
        <v>0.37895843976950117</v>
      </c>
      <c r="J63" s="14">
        <f t="shared" si="18"/>
        <v>36030.243153372903</v>
      </c>
      <c r="K63" s="14">
        <f>SUM($J63:J$127)</f>
        <v>796382.70817582891</v>
      </c>
      <c r="L63" s="16">
        <f t="shared" si="19"/>
        <v>22.103173292109105</v>
      </c>
      <c r="M63" s="16"/>
      <c r="N63" s="6">
        <v>49</v>
      </c>
      <c r="O63" s="6">
        <f t="shared" si="13"/>
        <v>49</v>
      </c>
      <c r="P63" s="6">
        <f t="shared" si="8"/>
        <v>95077.030545323243</v>
      </c>
      <c r="Q63" s="6">
        <f t="shared" si="9"/>
        <v>95077.030545323243</v>
      </c>
      <c r="R63" s="5">
        <f t="shared" si="10"/>
        <v>95077.030545323243</v>
      </c>
      <c r="S63" s="5">
        <f t="shared" si="20"/>
        <v>3425648528.8486586</v>
      </c>
      <c r="T63" s="20">
        <f>SUM(S63:$S$136)</f>
        <v>63222607986.368225</v>
      </c>
      <c r="U63" s="6">
        <f t="shared" si="21"/>
        <v>18.455661009571521</v>
      </c>
    </row>
    <row r="64" spans="1:21" x14ac:dyDescent="0.2">
      <c r="A64" s="21">
        <v>50</v>
      </c>
      <c r="B64" s="22">
        <f>Absterbeordnung!B58</f>
        <v>94661.43065029454</v>
      </c>
      <c r="C64" s="15">
        <f t="shared" si="14"/>
        <v>0.37152788212696192</v>
      </c>
      <c r="D64" s="14">
        <f t="shared" si="15"/>
        <v>35169.36084861221</v>
      </c>
      <c r="E64" s="14">
        <f>SUM(D64:$D$127)</f>
        <v>760352.4650224559</v>
      </c>
      <c r="F64" s="16">
        <f t="shared" si="16"/>
        <v>21.619740782194498</v>
      </c>
      <c r="G64" s="5"/>
      <c r="H64" s="14">
        <f t="shared" si="4"/>
        <v>94661.43065029454</v>
      </c>
      <c r="I64" s="15">
        <f t="shared" si="17"/>
        <v>0.37152788212696192</v>
      </c>
      <c r="J64" s="14">
        <f t="shared" si="18"/>
        <v>35169.36084861221</v>
      </c>
      <c r="K64" s="14">
        <f>SUM($J64:J$127)</f>
        <v>760352.4650224559</v>
      </c>
      <c r="L64" s="16">
        <f t="shared" si="19"/>
        <v>21.619740782194498</v>
      </c>
      <c r="M64" s="16"/>
      <c r="N64" s="6">
        <v>50</v>
      </c>
      <c r="O64" s="6">
        <f t="shared" si="13"/>
        <v>50</v>
      </c>
      <c r="P64" s="6">
        <f t="shared" si="8"/>
        <v>94661.43065029454</v>
      </c>
      <c r="Q64" s="6">
        <f t="shared" si="9"/>
        <v>94661.43065029454</v>
      </c>
      <c r="R64" s="5">
        <f t="shared" si="10"/>
        <v>94661.43065029454</v>
      </c>
      <c r="S64" s="5">
        <f t="shared" si="20"/>
        <v>3329182012.9860888</v>
      </c>
      <c r="T64" s="20">
        <f>SUM(S64:$S$136)</f>
        <v>59796959457.519569</v>
      </c>
      <c r="U64" s="6">
        <f t="shared" si="21"/>
        <v>17.96145696578634</v>
      </c>
    </row>
    <row r="65" spans="1:21" x14ac:dyDescent="0.2">
      <c r="A65" s="21">
        <v>51</v>
      </c>
      <c r="B65" s="22">
        <f>Absterbeordnung!B59</f>
        <v>94206.542172326313</v>
      </c>
      <c r="C65" s="15">
        <f t="shared" si="14"/>
        <v>0.36424302169309997</v>
      </c>
      <c r="D65" s="14">
        <f t="shared" si="15"/>
        <v>34314.075584106591</v>
      </c>
      <c r="E65" s="14">
        <f>SUM(D65:$D$127)</f>
        <v>725183.10417384375</v>
      </c>
      <c r="F65" s="16">
        <f t="shared" si="16"/>
        <v>21.133691985854636</v>
      </c>
      <c r="G65" s="5"/>
      <c r="H65" s="14">
        <f t="shared" si="4"/>
        <v>94206.542172326313</v>
      </c>
      <c r="I65" s="15">
        <f t="shared" si="17"/>
        <v>0.36424302169309997</v>
      </c>
      <c r="J65" s="14">
        <f t="shared" si="18"/>
        <v>34314.075584106591</v>
      </c>
      <c r="K65" s="14">
        <f>SUM($J65:J$127)</f>
        <v>725183.10417384375</v>
      </c>
      <c r="L65" s="16">
        <f t="shared" si="19"/>
        <v>21.133691985854636</v>
      </c>
      <c r="M65" s="16"/>
      <c r="N65" s="6">
        <v>51</v>
      </c>
      <c r="O65" s="6">
        <f t="shared" si="13"/>
        <v>51</v>
      </c>
      <c r="P65" s="6">
        <f t="shared" si="8"/>
        <v>94206.542172326313</v>
      </c>
      <c r="Q65" s="6">
        <f t="shared" si="9"/>
        <v>94206.542172326313</v>
      </c>
      <c r="R65" s="5">
        <f t="shared" si="10"/>
        <v>94206.542172326313</v>
      </c>
      <c r="S65" s="5">
        <f t="shared" si="20"/>
        <v>3232610408.6185298</v>
      </c>
      <c r="T65" s="20">
        <f>SUM(S65:$S$136)</f>
        <v>56467777444.533478</v>
      </c>
      <c r="U65" s="6">
        <f t="shared" si="21"/>
        <v>17.468166684727478</v>
      </c>
    </row>
    <row r="66" spans="1:21" x14ac:dyDescent="0.2">
      <c r="A66" s="21">
        <v>52</v>
      </c>
      <c r="B66" s="22">
        <f>Absterbeordnung!B60</f>
        <v>93722.514792036367</v>
      </c>
      <c r="C66" s="15">
        <f t="shared" si="14"/>
        <v>0.35710100165990188</v>
      </c>
      <c r="D66" s="14">
        <f t="shared" si="15"/>
        <v>33468.403910321154</v>
      </c>
      <c r="E66" s="14">
        <f>SUM(D66:$D$127)</f>
        <v>690869.02858973714</v>
      </c>
      <c r="F66" s="16">
        <f t="shared" si="16"/>
        <v>20.642425328704828</v>
      </c>
      <c r="G66" s="5"/>
      <c r="H66" s="14">
        <f t="shared" si="4"/>
        <v>93722.514792036367</v>
      </c>
      <c r="I66" s="15">
        <f t="shared" si="17"/>
        <v>0.35710100165990188</v>
      </c>
      <c r="J66" s="14">
        <f t="shared" si="18"/>
        <v>33468.403910321154</v>
      </c>
      <c r="K66" s="14">
        <f>SUM($J66:J$127)</f>
        <v>690869.02858973714</v>
      </c>
      <c r="L66" s="16">
        <f t="shared" si="19"/>
        <v>20.642425328704828</v>
      </c>
      <c r="M66" s="16"/>
      <c r="N66" s="6">
        <v>52</v>
      </c>
      <c r="O66" s="6">
        <f t="shared" si="13"/>
        <v>52</v>
      </c>
      <c r="P66" s="6">
        <f t="shared" si="8"/>
        <v>93722.514792036367</v>
      </c>
      <c r="Q66" s="6">
        <f t="shared" si="9"/>
        <v>93722.514792036367</v>
      </c>
      <c r="R66" s="5">
        <f t="shared" si="10"/>
        <v>93722.514792036367</v>
      </c>
      <c r="S66" s="5">
        <f t="shared" si="20"/>
        <v>3136742980.5509224</v>
      </c>
      <c r="T66" s="20">
        <f>SUM(S66:$S$136)</f>
        <v>53235167035.914955</v>
      </c>
      <c r="U66" s="6">
        <f t="shared" si="21"/>
        <v>16.971478812894318</v>
      </c>
    </row>
    <row r="67" spans="1:21" x14ac:dyDescent="0.2">
      <c r="A67" s="21">
        <v>53</v>
      </c>
      <c r="B67" s="22">
        <f>Absterbeordnung!B61</f>
        <v>93180.921511396242</v>
      </c>
      <c r="C67" s="15">
        <f t="shared" si="14"/>
        <v>0.35009902123519798</v>
      </c>
      <c r="D67" s="14">
        <f t="shared" si="15"/>
        <v>32622.549418933628</v>
      </c>
      <c r="E67" s="14">
        <f>SUM(D67:$D$127)</f>
        <v>657400.62467941607</v>
      </c>
      <c r="F67" s="16">
        <f t="shared" si="16"/>
        <v>20.151724386625368</v>
      </c>
      <c r="G67" s="5"/>
      <c r="H67" s="14">
        <f t="shared" si="4"/>
        <v>93180.921511396242</v>
      </c>
      <c r="I67" s="15">
        <f t="shared" si="17"/>
        <v>0.35009902123519798</v>
      </c>
      <c r="J67" s="14">
        <f t="shared" si="18"/>
        <v>32622.549418933628</v>
      </c>
      <c r="K67" s="14">
        <f>SUM($J67:J$127)</f>
        <v>657400.62467941607</v>
      </c>
      <c r="L67" s="16">
        <f t="shared" si="19"/>
        <v>20.151724386625368</v>
      </c>
      <c r="M67" s="16"/>
      <c r="N67" s="6">
        <v>53</v>
      </c>
      <c r="O67" s="6">
        <f t="shared" si="13"/>
        <v>53</v>
      </c>
      <c r="P67" s="6">
        <f t="shared" si="8"/>
        <v>93180.921511396242</v>
      </c>
      <c r="Q67" s="6">
        <f t="shared" si="9"/>
        <v>93180.921511396242</v>
      </c>
      <c r="R67" s="5">
        <f t="shared" si="10"/>
        <v>93180.921511396242</v>
      </c>
      <c r="S67" s="5">
        <f t="shared" si="20"/>
        <v>3039799216.9072995</v>
      </c>
      <c r="T67" s="20">
        <f>SUM(S67:$S$136)</f>
        <v>50098424055.364029</v>
      </c>
      <c r="U67" s="6">
        <f t="shared" si="21"/>
        <v>16.480833265801781</v>
      </c>
    </row>
    <row r="68" spans="1:21" x14ac:dyDescent="0.2">
      <c r="A68" s="21">
        <v>54</v>
      </c>
      <c r="B68" s="22">
        <f>Absterbeordnung!B62</f>
        <v>92600.688847942365</v>
      </c>
      <c r="C68" s="15">
        <f t="shared" si="14"/>
        <v>0.34323433454431168</v>
      </c>
      <c r="D68" s="14">
        <f t="shared" si="15"/>
        <v>31783.735815068361</v>
      </c>
      <c r="E68" s="14">
        <f>SUM(D68:$D$127)</f>
        <v>624778.07526048238</v>
      </c>
      <c r="F68" s="16">
        <f t="shared" si="16"/>
        <v>19.657162987249635</v>
      </c>
      <c r="G68" s="5"/>
      <c r="H68" s="14">
        <f t="shared" si="4"/>
        <v>92600.688847942365</v>
      </c>
      <c r="I68" s="15">
        <f t="shared" si="17"/>
        <v>0.34323433454431168</v>
      </c>
      <c r="J68" s="14">
        <f t="shared" si="18"/>
        <v>31783.735815068361</v>
      </c>
      <c r="K68" s="14">
        <f>SUM($J68:J$127)</f>
        <v>624778.07526048238</v>
      </c>
      <c r="L68" s="16">
        <f t="shared" si="19"/>
        <v>19.657162987249635</v>
      </c>
      <c r="M68" s="16"/>
      <c r="N68" s="6">
        <v>54</v>
      </c>
      <c r="O68" s="6">
        <f t="shared" si="13"/>
        <v>54</v>
      </c>
      <c r="P68" s="6">
        <f t="shared" si="8"/>
        <v>92600.688847942365</v>
      </c>
      <c r="Q68" s="6">
        <f t="shared" si="9"/>
        <v>92600.688847942365</v>
      </c>
      <c r="R68" s="5">
        <f t="shared" si="10"/>
        <v>92600.688847942365</v>
      </c>
      <c r="S68" s="5">
        <f t="shared" si="20"/>
        <v>2943195830.6363473</v>
      </c>
      <c r="T68" s="20">
        <f>SUM(S68:$S$136)</f>
        <v>47058624838.456734</v>
      </c>
      <c r="U68" s="6">
        <f t="shared" si="21"/>
        <v>15.988954709915516</v>
      </c>
    </row>
    <row r="69" spans="1:21" x14ac:dyDescent="0.2">
      <c r="A69" s="21">
        <v>55</v>
      </c>
      <c r="B69" s="22">
        <f>Absterbeordnung!B63</f>
        <v>91974.70939712449</v>
      </c>
      <c r="C69" s="15">
        <f t="shared" si="14"/>
        <v>0.33650424955324687</v>
      </c>
      <c r="D69" s="14">
        <f t="shared" si="15"/>
        <v>30949.880563557341</v>
      </c>
      <c r="E69" s="14">
        <f>SUM(D69:$D$127)</f>
        <v>592994.33944541402</v>
      </c>
      <c r="F69" s="16">
        <f t="shared" si="16"/>
        <v>19.15982642413325</v>
      </c>
      <c r="G69" s="5"/>
      <c r="H69" s="14">
        <f t="shared" si="4"/>
        <v>91974.70939712449</v>
      </c>
      <c r="I69" s="15">
        <f t="shared" si="17"/>
        <v>0.33650424955324687</v>
      </c>
      <c r="J69" s="14">
        <f t="shared" si="18"/>
        <v>30949.880563557341</v>
      </c>
      <c r="K69" s="14">
        <f>SUM($J69:J$127)</f>
        <v>592994.33944541402</v>
      </c>
      <c r="L69" s="16">
        <f t="shared" si="19"/>
        <v>19.15982642413325</v>
      </c>
      <c r="M69" s="16"/>
      <c r="N69" s="6">
        <v>55</v>
      </c>
      <c r="O69" s="6">
        <f t="shared" si="13"/>
        <v>55</v>
      </c>
      <c r="P69" s="6">
        <f t="shared" si="8"/>
        <v>91974.70939712449</v>
      </c>
      <c r="Q69" s="6">
        <f t="shared" si="9"/>
        <v>91974.70939712449</v>
      </c>
      <c r="R69" s="5">
        <f t="shared" si="10"/>
        <v>91974.70939712449</v>
      </c>
      <c r="S69" s="5">
        <f t="shared" si="20"/>
        <v>2846606270.7088981</v>
      </c>
      <c r="T69" s="20">
        <f>SUM(S69:$S$136)</f>
        <v>44115429007.820389</v>
      </c>
      <c r="U69" s="6">
        <f t="shared" si="21"/>
        <v>15.49755210678792</v>
      </c>
    </row>
    <row r="70" spans="1:21" x14ac:dyDescent="0.2">
      <c r="A70" s="21">
        <v>56</v>
      </c>
      <c r="B70" s="22">
        <f>Absterbeordnung!B64</f>
        <v>91303.872688311501</v>
      </c>
      <c r="C70" s="15">
        <f t="shared" si="14"/>
        <v>0.3299061270129871</v>
      </c>
      <c r="D70" s="14">
        <f t="shared" si="15"/>
        <v>30121.707019887697</v>
      </c>
      <c r="E70" s="14">
        <f>SUM(D70:$D$127)</f>
        <v>562044.45888185687</v>
      </c>
      <c r="F70" s="16">
        <f t="shared" si="16"/>
        <v>18.659117111482757</v>
      </c>
      <c r="G70" s="5"/>
      <c r="H70" s="14">
        <f t="shared" si="4"/>
        <v>91303.872688311501</v>
      </c>
      <c r="I70" s="15">
        <f t="shared" si="17"/>
        <v>0.3299061270129871</v>
      </c>
      <c r="J70" s="14">
        <f t="shared" si="18"/>
        <v>30121.707019887697</v>
      </c>
      <c r="K70" s="14">
        <f>SUM($J70:J$127)</f>
        <v>562044.45888185687</v>
      </c>
      <c r="L70" s="16">
        <f t="shared" si="19"/>
        <v>18.659117111482757</v>
      </c>
      <c r="M70" s="16"/>
      <c r="N70" s="6">
        <v>56</v>
      </c>
      <c r="O70" s="6">
        <f t="shared" si="13"/>
        <v>56</v>
      </c>
      <c r="P70" s="6">
        <f t="shared" si="8"/>
        <v>91303.872688311501</v>
      </c>
      <c r="Q70" s="6">
        <f t="shared" si="9"/>
        <v>91303.872688311501</v>
      </c>
      <c r="R70" s="5">
        <f t="shared" si="10"/>
        <v>91303.872688311501</v>
      </c>
      <c r="S70" s="5">
        <f t="shared" si="20"/>
        <v>2750228502.8984451</v>
      </c>
      <c r="T70" s="20">
        <f>SUM(S70:$S$136)</f>
        <v>41268822737.111496</v>
      </c>
      <c r="U70" s="6">
        <f t="shared" si="21"/>
        <v>15.005597787099724</v>
      </c>
    </row>
    <row r="71" spans="1:21" x14ac:dyDescent="0.2">
      <c r="A71" s="21">
        <v>57</v>
      </c>
      <c r="B71" s="22">
        <f>Absterbeordnung!B65</f>
        <v>90580.749579632087</v>
      </c>
      <c r="C71" s="15">
        <f t="shared" si="14"/>
        <v>0.32343737942449713</v>
      </c>
      <c r="D71" s="14">
        <f t="shared" si="15"/>
        <v>29297.200270342822</v>
      </c>
      <c r="E71" s="14">
        <f>SUM(D71:$D$127)</f>
        <v>531922.75186196913</v>
      </c>
      <c r="F71" s="16">
        <f t="shared" si="16"/>
        <v>18.156095017735453</v>
      </c>
      <c r="G71" s="5"/>
      <c r="H71" s="14">
        <f t="shared" si="4"/>
        <v>90580.749579632087</v>
      </c>
      <c r="I71" s="15">
        <f t="shared" si="17"/>
        <v>0.32343737942449713</v>
      </c>
      <c r="J71" s="14">
        <f t="shared" si="18"/>
        <v>29297.200270342822</v>
      </c>
      <c r="K71" s="14">
        <f>SUM($J71:J$127)</f>
        <v>531922.75186196913</v>
      </c>
      <c r="L71" s="16">
        <f t="shared" si="19"/>
        <v>18.156095017735453</v>
      </c>
      <c r="M71" s="16"/>
      <c r="N71" s="6">
        <v>57</v>
      </c>
      <c r="O71" s="6">
        <f t="shared" si="13"/>
        <v>57</v>
      </c>
      <c r="P71" s="6">
        <f t="shared" si="8"/>
        <v>90580.749579632087</v>
      </c>
      <c r="Q71" s="6">
        <f t="shared" si="9"/>
        <v>90580.749579632087</v>
      </c>
      <c r="R71" s="5">
        <f t="shared" si="10"/>
        <v>90580.749579632087</v>
      </c>
      <c r="S71" s="5">
        <f t="shared" si="20"/>
        <v>2653762361.0722528</v>
      </c>
      <c r="T71" s="20">
        <f>SUM(S71:$S$136)</f>
        <v>38518594234.213051</v>
      </c>
      <c r="U71" s="6">
        <f t="shared" si="21"/>
        <v>14.514711188627158</v>
      </c>
    </row>
    <row r="72" spans="1:21" x14ac:dyDescent="0.2">
      <c r="A72" s="21">
        <v>58</v>
      </c>
      <c r="B72" s="22">
        <f>Absterbeordnung!B66</f>
        <v>89815.416194662335</v>
      </c>
      <c r="C72" s="15">
        <f t="shared" si="14"/>
        <v>0.31709547002401678</v>
      </c>
      <c r="D72" s="14">
        <f t="shared" si="15"/>
        <v>28480.061613649141</v>
      </c>
      <c r="E72" s="14">
        <f>SUM(D72:$D$127)</f>
        <v>502625.55159162637</v>
      </c>
      <c r="F72" s="16">
        <f t="shared" si="16"/>
        <v>17.64833090637493</v>
      </c>
      <c r="G72" s="5"/>
      <c r="H72" s="14">
        <f t="shared" si="4"/>
        <v>89815.416194662335</v>
      </c>
      <c r="I72" s="15">
        <f t="shared" si="17"/>
        <v>0.31709547002401678</v>
      </c>
      <c r="J72" s="14">
        <f t="shared" si="18"/>
        <v>28480.061613649141</v>
      </c>
      <c r="K72" s="14">
        <f>SUM($J72:J$127)</f>
        <v>502625.55159162637</v>
      </c>
      <c r="L72" s="16">
        <f t="shared" si="19"/>
        <v>17.64833090637493</v>
      </c>
      <c r="M72" s="16"/>
      <c r="N72" s="6">
        <v>58</v>
      </c>
      <c r="O72" s="6">
        <f t="shared" si="13"/>
        <v>58</v>
      </c>
      <c r="P72" s="6">
        <f t="shared" si="8"/>
        <v>89815.416194662335</v>
      </c>
      <c r="Q72" s="6">
        <f t="shared" si="9"/>
        <v>89815.416194662335</v>
      </c>
      <c r="R72" s="5">
        <f t="shared" si="10"/>
        <v>89815.416194662335</v>
      </c>
      <c r="S72" s="5">
        <f t="shared" si="20"/>
        <v>2557948587.079524</v>
      </c>
      <c r="T72" s="20">
        <f>SUM(S72:$S$136)</f>
        <v>35864831873.1408</v>
      </c>
      <c r="U72" s="6">
        <f t="shared" si="21"/>
        <v>14.020935391077819</v>
      </c>
    </row>
    <row r="73" spans="1:21" x14ac:dyDescent="0.2">
      <c r="A73" s="21">
        <v>59</v>
      </c>
      <c r="B73" s="22">
        <f>Absterbeordnung!B67</f>
        <v>88973.446141021705</v>
      </c>
      <c r="C73" s="15">
        <f t="shared" si="14"/>
        <v>0.3108779117882518</v>
      </c>
      <c r="D73" s="14">
        <f t="shared" si="15"/>
        <v>27659.879140925317</v>
      </c>
      <c r="E73" s="14">
        <f>SUM(D73:$D$127)</f>
        <v>474145.48997797718</v>
      </c>
      <c r="F73" s="16">
        <f t="shared" si="16"/>
        <v>17.141994278508456</v>
      </c>
      <c r="G73" s="5"/>
      <c r="H73" s="14">
        <f t="shared" si="4"/>
        <v>88973.446141021705</v>
      </c>
      <c r="I73" s="15">
        <f t="shared" si="17"/>
        <v>0.3108779117882518</v>
      </c>
      <c r="J73" s="14">
        <f t="shared" si="18"/>
        <v>27659.879140925317</v>
      </c>
      <c r="K73" s="14">
        <f>SUM($J73:J$127)</f>
        <v>474145.48997797718</v>
      </c>
      <c r="L73" s="16">
        <f t="shared" si="19"/>
        <v>17.141994278508456</v>
      </c>
      <c r="M73" s="16"/>
      <c r="N73" s="6">
        <v>59</v>
      </c>
      <c r="O73" s="6">
        <f t="shared" si="13"/>
        <v>59</v>
      </c>
      <c r="P73" s="6">
        <f t="shared" si="8"/>
        <v>88973.446141021705</v>
      </c>
      <c r="Q73" s="6">
        <f t="shared" si="9"/>
        <v>88973.446141021705</v>
      </c>
      <c r="R73" s="5">
        <f t="shared" si="10"/>
        <v>88973.446141021705</v>
      </c>
      <c r="S73" s="5">
        <f t="shared" si="20"/>
        <v>2460994767.0122886</v>
      </c>
      <c r="T73" s="20">
        <f>SUM(S73:$S$136)</f>
        <v>33306883286.061295</v>
      </c>
      <c r="U73" s="6">
        <f t="shared" si="21"/>
        <v>13.53391064967469</v>
      </c>
    </row>
    <row r="74" spans="1:21" x14ac:dyDescent="0.2">
      <c r="A74" s="21">
        <v>60</v>
      </c>
      <c r="B74" s="22">
        <f>Absterbeordnung!B68</f>
        <v>88073.581437096436</v>
      </c>
      <c r="C74" s="15">
        <f t="shared" si="14"/>
        <v>0.30478226645907031</v>
      </c>
      <c r="D74" s="14">
        <f t="shared" si="15"/>
        <v>26843.265765565753</v>
      </c>
      <c r="E74" s="14">
        <f>SUM(D74:$D$127)</f>
        <v>446485.61083705188</v>
      </c>
      <c r="F74" s="16">
        <f t="shared" si="16"/>
        <v>16.633058538272149</v>
      </c>
      <c r="G74" s="5"/>
      <c r="H74" s="14">
        <f t="shared" si="4"/>
        <v>88073.581437096436</v>
      </c>
      <c r="I74" s="15">
        <f t="shared" si="17"/>
        <v>0.30478226645907031</v>
      </c>
      <c r="J74" s="14">
        <f t="shared" si="18"/>
        <v>26843.265765565753</v>
      </c>
      <c r="K74" s="14">
        <f>SUM($J74:J$127)</f>
        <v>446485.61083705188</v>
      </c>
      <c r="L74" s="16">
        <f t="shared" si="19"/>
        <v>16.633058538272149</v>
      </c>
      <c r="M74" s="16"/>
      <c r="N74" s="6">
        <v>60</v>
      </c>
      <c r="O74" s="6">
        <f t="shared" si="13"/>
        <v>60</v>
      </c>
      <c r="P74" s="6">
        <f t="shared" si="8"/>
        <v>88073.581437096436</v>
      </c>
      <c r="Q74" s="6">
        <f t="shared" si="9"/>
        <v>88073.581437096436</v>
      </c>
      <c r="R74" s="5">
        <f t="shared" si="10"/>
        <v>88073.581437096436</v>
      </c>
      <c r="S74" s="5">
        <f t="shared" si="20"/>
        <v>2364182553.4411783</v>
      </c>
      <c r="T74" s="20">
        <f>SUM(S74:$S$136)</f>
        <v>30845888519.049004</v>
      </c>
      <c r="U74" s="6">
        <f t="shared" si="21"/>
        <v>13.047168660538235</v>
      </c>
    </row>
    <row r="75" spans="1:21" x14ac:dyDescent="0.2">
      <c r="A75" s="21">
        <v>61</v>
      </c>
      <c r="B75" s="22">
        <f>Absterbeordnung!B69</f>
        <v>87103.714682430873</v>
      </c>
      <c r="C75" s="15">
        <f t="shared" si="14"/>
        <v>0.29880614358732388</v>
      </c>
      <c r="D75" s="14">
        <f t="shared" si="15"/>
        <v>26027.125076387732</v>
      </c>
      <c r="E75" s="14">
        <f>SUM(D75:$D$127)</f>
        <v>419642.34507148614</v>
      </c>
      <c r="F75" s="16">
        <f t="shared" si="16"/>
        <v>16.123269236992797</v>
      </c>
      <c r="G75" s="5"/>
      <c r="H75" s="14">
        <f t="shared" si="4"/>
        <v>87103.714682430873</v>
      </c>
      <c r="I75" s="15">
        <f t="shared" si="17"/>
        <v>0.29880614358732388</v>
      </c>
      <c r="J75" s="14">
        <f t="shared" si="18"/>
        <v>26027.125076387732</v>
      </c>
      <c r="K75" s="14">
        <f>SUM($J75:J$127)</f>
        <v>419642.34507148614</v>
      </c>
      <c r="L75" s="16">
        <f t="shared" si="19"/>
        <v>16.123269236992797</v>
      </c>
      <c r="M75" s="16"/>
      <c r="N75" s="6">
        <v>61</v>
      </c>
      <c r="O75" s="6">
        <f t="shared" si="13"/>
        <v>61</v>
      </c>
      <c r="P75" s="6">
        <f t="shared" si="8"/>
        <v>87103.714682430873</v>
      </c>
      <c r="Q75" s="6">
        <f t="shared" si="9"/>
        <v>87103.714682430873</v>
      </c>
      <c r="R75" s="5">
        <f t="shared" si="10"/>
        <v>87103.714682430873</v>
      </c>
      <c r="S75" s="5">
        <f t="shared" si="20"/>
        <v>2267059276.657619</v>
      </c>
      <c r="T75" s="20">
        <f>SUM(S75:$S$136)</f>
        <v>28481705965.607826</v>
      </c>
      <c r="U75" s="6">
        <f t="shared" si="21"/>
        <v>12.563282424445074</v>
      </c>
    </row>
    <row r="76" spans="1:21" x14ac:dyDescent="0.2">
      <c r="A76" s="21">
        <v>62</v>
      </c>
      <c r="B76" s="22">
        <f>Absterbeordnung!B70</f>
        <v>86063.880311113026</v>
      </c>
      <c r="C76" s="15">
        <f t="shared" si="14"/>
        <v>0.29294719959541554</v>
      </c>
      <c r="D76" s="14">
        <f t="shared" si="15"/>
        <v>25212.17272345558</v>
      </c>
      <c r="E76" s="14">
        <f>SUM(D76:$D$127)</f>
        <v>393615.21999509836</v>
      </c>
      <c r="F76" s="16">
        <f t="shared" si="16"/>
        <v>15.612110241847869</v>
      </c>
      <c r="G76" s="5"/>
      <c r="H76" s="14">
        <f t="shared" si="4"/>
        <v>86063.880311113026</v>
      </c>
      <c r="I76" s="15">
        <f t="shared" si="17"/>
        <v>0.29294719959541554</v>
      </c>
      <c r="J76" s="14">
        <f t="shared" si="18"/>
        <v>25212.17272345558</v>
      </c>
      <c r="K76" s="14">
        <f>SUM($J76:J$127)</f>
        <v>393615.21999509836</v>
      </c>
      <c r="L76" s="16">
        <f t="shared" si="19"/>
        <v>15.612110241847869</v>
      </c>
      <c r="M76" s="16"/>
      <c r="N76" s="6">
        <v>62</v>
      </c>
      <c r="O76" s="6">
        <f t="shared" si="13"/>
        <v>62</v>
      </c>
      <c r="P76" s="6">
        <f t="shared" si="8"/>
        <v>86063.880311113026</v>
      </c>
      <c r="Q76" s="6">
        <f t="shared" si="9"/>
        <v>86063.880311113026</v>
      </c>
      <c r="R76" s="5">
        <f t="shared" si="10"/>
        <v>86063.880311113026</v>
      </c>
      <c r="S76" s="5">
        <f t="shared" si="20"/>
        <v>2169857415.6545897</v>
      </c>
      <c r="T76" s="20">
        <f>SUM(S76:$S$136)</f>
        <v>26214646688.950207</v>
      </c>
      <c r="U76" s="6">
        <f t="shared" si="21"/>
        <v>12.081276170416906</v>
      </c>
    </row>
    <row r="77" spans="1:21" x14ac:dyDescent="0.2">
      <c r="A77" s="21">
        <v>63</v>
      </c>
      <c r="B77" s="22">
        <f>Absterbeordnung!B71</f>
        <v>84941.016091698824</v>
      </c>
      <c r="C77" s="15">
        <f t="shared" si="14"/>
        <v>0.28720313685825061</v>
      </c>
      <c r="D77" s="14">
        <f t="shared" si="15"/>
        <v>24395.326269463043</v>
      </c>
      <c r="E77" s="14">
        <f>SUM(D77:$D$127)</f>
        <v>368403.04727164283</v>
      </c>
      <c r="F77" s="16">
        <f t="shared" si="16"/>
        <v>15.101378157536388</v>
      </c>
      <c r="G77" s="5"/>
      <c r="H77" s="14">
        <f t="shared" si="4"/>
        <v>84941.016091698824</v>
      </c>
      <c r="I77" s="15">
        <f t="shared" si="17"/>
        <v>0.28720313685825061</v>
      </c>
      <c r="J77" s="14">
        <f t="shared" si="18"/>
        <v>24395.326269463043</v>
      </c>
      <c r="K77" s="14">
        <f>SUM($J77:J$127)</f>
        <v>368403.04727164283</v>
      </c>
      <c r="L77" s="16">
        <f t="shared" si="19"/>
        <v>15.101378157536388</v>
      </c>
      <c r="M77" s="16"/>
      <c r="N77" s="6">
        <v>63</v>
      </c>
      <c r="O77" s="6">
        <f t="shared" si="13"/>
        <v>63</v>
      </c>
      <c r="P77" s="6">
        <f t="shared" si="8"/>
        <v>84941.016091698824</v>
      </c>
      <c r="Q77" s="6">
        <f t="shared" si="9"/>
        <v>84941.016091698824</v>
      </c>
      <c r="R77" s="5">
        <f t="shared" si="10"/>
        <v>84941.016091698824</v>
      </c>
      <c r="S77" s="5">
        <f t="shared" si="20"/>
        <v>2072163801.2167037</v>
      </c>
      <c r="T77" s="20">
        <f>SUM(S77:$S$136)</f>
        <v>24044789273.295616</v>
      </c>
      <c r="U77" s="6">
        <f t="shared" si="21"/>
        <v>11.603710700465541</v>
      </c>
    </row>
    <row r="78" spans="1:21" x14ac:dyDescent="0.2">
      <c r="A78" s="21">
        <v>64</v>
      </c>
      <c r="B78" s="22">
        <f>Absterbeordnung!B72</f>
        <v>83743.283251121611</v>
      </c>
      <c r="C78" s="15">
        <f t="shared" si="14"/>
        <v>0.28157170280220639</v>
      </c>
      <c r="D78" s="14">
        <f t="shared" si="15"/>
        <v>23579.738863265804</v>
      </c>
      <c r="E78" s="14">
        <f>SUM(D78:$D$127)</f>
        <v>344007.72100217978</v>
      </c>
      <c r="F78" s="16">
        <f t="shared" si="16"/>
        <v>14.589123441824858</v>
      </c>
      <c r="G78" s="5"/>
      <c r="H78" s="14">
        <f t="shared" si="4"/>
        <v>83743.283251121611</v>
      </c>
      <c r="I78" s="15">
        <f t="shared" si="17"/>
        <v>0.28157170280220639</v>
      </c>
      <c r="J78" s="14">
        <f t="shared" si="18"/>
        <v>23579.738863265804</v>
      </c>
      <c r="K78" s="14">
        <f>SUM($J78:J$127)</f>
        <v>344007.72100217978</v>
      </c>
      <c r="L78" s="16">
        <f t="shared" si="19"/>
        <v>14.589123441824858</v>
      </c>
      <c r="M78" s="16"/>
      <c r="N78" s="6">
        <v>64</v>
      </c>
      <c r="O78" s="6">
        <f t="shared" ref="O78:O109" si="22">N78+$B$3</f>
        <v>64</v>
      </c>
      <c r="P78" s="6">
        <f t="shared" si="8"/>
        <v>83743.283251121611</v>
      </c>
      <c r="Q78" s="6">
        <f t="shared" si="9"/>
        <v>83743.283251121611</v>
      </c>
      <c r="R78" s="5">
        <f t="shared" si="10"/>
        <v>83743.283251121611</v>
      </c>
      <c r="S78" s="5">
        <f t="shared" si="20"/>
        <v>1974644750.6139486</v>
      </c>
      <c r="T78" s="20">
        <f>SUM(S78:$S$136)</f>
        <v>21972625472.078911</v>
      </c>
      <c r="U78" s="6">
        <f t="shared" si="21"/>
        <v>11.127381502544836</v>
      </c>
    </row>
    <row r="79" spans="1:21" x14ac:dyDescent="0.2">
      <c r="A79" s="21">
        <v>65</v>
      </c>
      <c r="B79" s="22">
        <f>Absterbeordnung!B73</f>
        <v>82460.110865484108</v>
      </c>
      <c r="C79" s="15">
        <f t="shared" ref="C79:C110" si="23">1/(((1+($B$5/100))^A79))</f>
        <v>0.27605068902177099</v>
      </c>
      <c r="D79" s="14">
        <f t="shared" ref="D79:D110" si="24">B79*C79</f>
        <v>22763.170421228511</v>
      </c>
      <c r="E79" s="14">
        <f>SUM(D79:$D$127)</f>
        <v>320427.982138914</v>
      </c>
      <c r="F79" s="16">
        <f t="shared" ref="F79:F110" si="25">E79/D79</f>
        <v>14.076597249392325</v>
      </c>
      <c r="G79" s="5"/>
      <c r="H79" s="14">
        <f t="shared" ref="H79:H127" si="26">B79</f>
        <v>82460.110865484108</v>
      </c>
      <c r="I79" s="15">
        <f t="shared" ref="I79:I110" si="27">1/(((1+($B$5/100))^A79))</f>
        <v>0.27605068902177099</v>
      </c>
      <c r="J79" s="14">
        <f t="shared" ref="J79:J110" si="28">H79*I79</f>
        <v>22763.170421228511</v>
      </c>
      <c r="K79" s="14">
        <f>SUM($J79:J$127)</f>
        <v>320427.982138914</v>
      </c>
      <c r="L79" s="16">
        <f t="shared" ref="L79:L110" si="29">K79/J79</f>
        <v>14.076597249392325</v>
      </c>
      <c r="M79" s="16"/>
      <c r="N79" s="6">
        <v>65</v>
      </c>
      <c r="O79" s="6">
        <f t="shared" si="22"/>
        <v>65</v>
      </c>
      <c r="P79" s="6">
        <f t="shared" ref="P79:P127" si="30">B79</f>
        <v>82460.110865484108</v>
      </c>
      <c r="Q79" s="6">
        <f t="shared" ref="Q79:Q127" si="31">B79</f>
        <v>82460.110865484108</v>
      </c>
      <c r="R79" s="5">
        <f t="shared" ref="R79:R136" si="32">LOOKUP(N79,$O$14:$O$136,$Q$14:$Q$136)</f>
        <v>82460.110865484108</v>
      </c>
      <c r="S79" s="5">
        <f t="shared" ref="S79:S110" si="33">P79*R79*I79</f>
        <v>1877053556.5844119</v>
      </c>
      <c r="T79" s="20">
        <f>SUM(S79:$S$136)</f>
        <v>19997980721.464958</v>
      </c>
      <c r="U79" s="6">
        <f t="shared" ref="U79:U110" si="34">T79/S79</f>
        <v>10.653921222074434</v>
      </c>
    </row>
    <row r="80" spans="1:21" x14ac:dyDescent="0.2">
      <c r="A80" s="21">
        <v>66</v>
      </c>
      <c r="B80" s="22">
        <f>Absterbeordnung!B74</f>
        <v>81051.002950651251</v>
      </c>
      <c r="C80" s="15">
        <f t="shared" si="23"/>
        <v>0.27063793041350098</v>
      </c>
      <c r="D80" s="14">
        <f t="shared" si="24"/>
        <v>21935.475696502817</v>
      </c>
      <c r="E80" s="14">
        <f>SUM(D80:$D$127)</f>
        <v>297664.81171768549</v>
      </c>
      <c r="F80" s="16">
        <f t="shared" si="25"/>
        <v>13.57001853236045</v>
      </c>
      <c r="G80" s="5"/>
      <c r="H80" s="14">
        <f t="shared" si="26"/>
        <v>81051.002950651251</v>
      </c>
      <c r="I80" s="15">
        <f t="shared" si="27"/>
        <v>0.27063793041350098</v>
      </c>
      <c r="J80" s="14">
        <f t="shared" si="28"/>
        <v>21935.475696502817</v>
      </c>
      <c r="K80" s="14">
        <f>SUM($J80:J$127)</f>
        <v>297664.81171768549</v>
      </c>
      <c r="L80" s="16">
        <f t="shared" si="29"/>
        <v>13.57001853236045</v>
      </c>
      <c r="M80" s="16"/>
      <c r="N80" s="6">
        <v>66</v>
      </c>
      <c r="O80" s="6">
        <f t="shared" si="22"/>
        <v>66</v>
      </c>
      <c r="P80" s="6">
        <f t="shared" si="30"/>
        <v>81051.002950651251</v>
      </c>
      <c r="Q80" s="6">
        <f t="shared" si="31"/>
        <v>81051.002950651251</v>
      </c>
      <c r="R80" s="5">
        <f t="shared" si="32"/>
        <v>81051.002950651251</v>
      </c>
      <c r="S80" s="5">
        <f t="shared" si="33"/>
        <v>1777892305.4011884</v>
      </c>
      <c r="T80" s="20">
        <f>SUM(S80:$S$136)</f>
        <v>18120927164.880547</v>
      </c>
      <c r="U80" s="6">
        <f t="shared" si="34"/>
        <v>10.192364919871505</v>
      </c>
    </row>
    <row r="81" spans="1:21" x14ac:dyDescent="0.2">
      <c r="A81" s="21">
        <v>67</v>
      </c>
      <c r="B81" s="22">
        <f>Absterbeordnung!B75</f>
        <v>79546.895992902195</v>
      </c>
      <c r="C81" s="15">
        <f t="shared" si="23"/>
        <v>0.26533130432696173</v>
      </c>
      <c r="D81" s="14">
        <f t="shared" si="24"/>
        <v>21106.281668957905</v>
      </c>
      <c r="E81" s="14">
        <f>SUM(D81:$D$127)</f>
        <v>275729.33602118271</v>
      </c>
      <c r="F81" s="16">
        <f t="shared" si="25"/>
        <v>13.063851811790801</v>
      </c>
      <c r="G81" s="5"/>
      <c r="H81" s="14">
        <f t="shared" si="26"/>
        <v>79546.895992902195</v>
      </c>
      <c r="I81" s="15">
        <f t="shared" si="27"/>
        <v>0.26533130432696173</v>
      </c>
      <c r="J81" s="14">
        <f t="shared" si="28"/>
        <v>21106.281668957905</v>
      </c>
      <c r="K81" s="14">
        <f>SUM($J81:J$127)</f>
        <v>275729.33602118271</v>
      </c>
      <c r="L81" s="16">
        <f t="shared" si="29"/>
        <v>13.063851811790801</v>
      </c>
      <c r="M81" s="16"/>
      <c r="N81" s="6">
        <v>67</v>
      </c>
      <c r="O81" s="6">
        <f t="shared" si="22"/>
        <v>67</v>
      </c>
      <c r="P81" s="6">
        <f t="shared" si="30"/>
        <v>79546.895992902195</v>
      </c>
      <c r="Q81" s="6">
        <f t="shared" si="31"/>
        <v>79546.895992902195</v>
      </c>
      <c r="R81" s="5">
        <f t="shared" si="32"/>
        <v>79546.895992902195</v>
      </c>
      <c r="S81" s="5">
        <f t="shared" si="33"/>
        <v>1678939192.7174926</v>
      </c>
      <c r="T81" s="20">
        <f>SUM(S81:$S$136)</f>
        <v>16343034859.479361</v>
      </c>
      <c r="U81" s="6">
        <f t="shared" si="34"/>
        <v>9.7341433986223755</v>
      </c>
    </row>
    <row r="82" spans="1:21" x14ac:dyDescent="0.2">
      <c r="A82" s="21">
        <v>68</v>
      </c>
      <c r="B82" s="22">
        <f>Absterbeordnung!B76</f>
        <v>77938.949806013174</v>
      </c>
      <c r="C82" s="15">
        <f t="shared" si="23"/>
        <v>0.26012872973231543</v>
      </c>
      <c r="D82" s="14">
        <f t="shared" si="24"/>
        <v>20274.160009708899</v>
      </c>
      <c r="E82" s="14">
        <f>SUM(D82:$D$127)</f>
        <v>254623.05435222486</v>
      </c>
      <c r="F82" s="16">
        <f t="shared" si="25"/>
        <v>12.558994021468255</v>
      </c>
      <c r="G82" s="5"/>
      <c r="H82" s="14">
        <f t="shared" si="26"/>
        <v>77938.949806013174</v>
      </c>
      <c r="I82" s="15">
        <f t="shared" si="27"/>
        <v>0.26012872973231543</v>
      </c>
      <c r="J82" s="14">
        <f t="shared" si="28"/>
        <v>20274.160009708899</v>
      </c>
      <c r="K82" s="14">
        <f>SUM($J82:J$127)</f>
        <v>254623.05435222486</v>
      </c>
      <c r="L82" s="16">
        <f t="shared" si="29"/>
        <v>12.558994021468255</v>
      </c>
      <c r="M82" s="16"/>
      <c r="N82" s="6">
        <v>68</v>
      </c>
      <c r="O82" s="6">
        <f t="shared" si="22"/>
        <v>68</v>
      </c>
      <c r="P82" s="6">
        <f t="shared" si="30"/>
        <v>77938.949806013174</v>
      </c>
      <c r="Q82" s="6">
        <f t="shared" si="31"/>
        <v>77938.949806013174</v>
      </c>
      <c r="R82" s="5">
        <f t="shared" si="32"/>
        <v>77938.949806013174</v>
      </c>
      <c r="S82" s="5">
        <f t="shared" si="33"/>
        <v>1580146739.3557813</v>
      </c>
      <c r="T82" s="20">
        <f>SUM(S82:$S$136)</f>
        <v>14664095666.761868</v>
      </c>
      <c r="U82" s="6">
        <f t="shared" si="34"/>
        <v>9.2802113256521697</v>
      </c>
    </row>
    <row r="83" spans="1:21" x14ac:dyDescent="0.2">
      <c r="A83" s="21">
        <v>69</v>
      </c>
      <c r="B83" s="22">
        <f>Absterbeordnung!B77</f>
        <v>76160.321305401609</v>
      </c>
      <c r="C83" s="15">
        <f t="shared" si="23"/>
        <v>0.25502816640423082</v>
      </c>
      <c r="D83" s="14">
        <f t="shared" si="24"/>
        <v>19423.027095273646</v>
      </c>
      <c r="E83" s="14">
        <f>SUM(D83:$D$127)</f>
        <v>234348.89434251597</v>
      </c>
      <c r="F83" s="16">
        <f t="shared" si="25"/>
        <v>12.065518582298733</v>
      </c>
      <c r="G83" s="5"/>
      <c r="H83" s="14">
        <f t="shared" si="26"/>
        <v>76160.321305401609</v>
      </c>
      <c r="I83" s="15">
        <f t="shared" si="27"/>
        <v>0.25502816640423082</v>
      </c>
      <c r="J83" s="14">
        <f t="shared" si="28"/>
        <v>19423.027095273646</v>
      </c>
      <c r="K83" s="14">
        <f>SUM($J83:J$127)</f>
        <v>234348.89434251597</v>
      </c>
      <c r="L83" s="16">
        <f t="shared" si="29"/>
        <v>12.065518582298733</v>
      </c>
      <c r="M83" s="16"/>
      <c r="N83" s="6">
        <v>69</v>
      </c>
      <c r="O83" s="6">
        <f t="shared" si="22"/>
        <v>69</v>
      </c>
      <c r="P83" s="6">
        <f t="shared" si="30"/>
        <v>76160.321305401609</v>
      </c>
      <c r="Q83" s="6">
        <f t="shared" si="31"/>
        <v>76160.321305401609</v>
      </c>
      <c r="R83" s="5">
        <f t="shared" si="32"/>
        <v>76160.321305401609</v>
      </c>
      <c r="S83" s="5">
        <f t="shared" si="33"/>
        <v>1479263984.2995625</v>
      </c>
      <c r="T83" s="20">
        <f>SUM(S83:$S$136)</f>
        <v>13083948927.406088</v>
      </c>
      <c r="U83" s="6">
        <f t="shared" si="34"/>
        <v>8.8449046730502197</v>
      </c>
    </row>
    <row r="84" spans="1:21" x14ac:dyDescent="0.2">
      <c r="A84" s="21">
        <v>70</v>
      </c>
      <c r="B84" s="22">
        <f>Absterbeordnung!B78</f>
        <v>74273.127966218643</v>
      </c>
      <c r="C84" s="15">
        <f t="shared" si="23"/>
        <v>0.25002761412179492</v>
      </c>
      <c r="D84" s="14">
        <f t="shared" si="24"/>
        <v>18570.332978756411</v>
      </c>
      <c r="E84" s="14">
        <f>SUM(D84:$D$127)</f>
        <v>214925.86724724228</v>
      </c>
      <c r="F84" s="16">
        <f t="shared" si="25"/>
        <v>11.573614080754901</v>
      </c>
      <c r="G84" s="5"/>
      <c r="H84" s="14">
        <f t="shared" si="26"/>
        <v>74273.127966218643</v>
      </c>
      <c r="I84" s="15">
        <f t="shared" si="27"/>
        <v>0.25002761412179492</v>
      </c>
      <c r="J84" s="14">
        <f t="shared" si="28"/>
        <v>18570.332978756411</v>
      </c>
      <c r="K84" s="14">
        <f>SUM($J84:J$127)</f>
        <v>214925.86724724228</v>
      </c>
      <c r="L84" s="16">
        <f t="shared" si="29"/>
        <v>11.573614080754901</v>
      </c>
      <c r="M84" s="16"/>
      <c r="N84" s="6">
        <v>70</v>
      </c>
      <c r="O84" s="6">
        <f t="shared" si="22"/>
        <v>70</v>
      </c>
      <c r="P84" s="6">
        <f t="shared" si="30"/>
        <v>74273.127966218643</v>
      </c>
      <c r="Q84" s="6">
        <f t="shared" si="31"/>
        <v>74273.127966218643</v>
      </c>
      <c r="R84" s="5">
        <f t="shared" si="32"/>
        <v>74273.127966218643</v>
      </c>
      <c r="S84" s="5">
        <f t="shared" si="33"/>
        <v>1379276717.706465</v>
      </c>
      <c r="T84" s="20">
        <f>SUM(S84:$S$136)</f>
        <v>11604684943.106525</v>
      </c>
      <c r="U84" s="6">
        <f t="shared" si="34"/>
        <v>8.4136017045248295</v>
      </c>
    </row>
    <row r="85" spans="1:21" x14ac:dyDescent="0.2">
      <c r="A85" s="21">
        <v>71</v>
      </c>
      <c r="B85" s="22">
        <f>Absterbeordnung!B79</f>
        <v>72222.23205274326</v>
      </c>
      <c r="C85" s="15">
        <f t="shared" si="23"/>
        <v>0.24512511188411268</v>
      </c>
      <c r="D85" s="14">
        <f t="shared" si="24"/>
        <v>17703.48271244904</v>
      </c>
      <c r="E85" s="14">
        <f>SUM(D85:$D$127)</f>
        <v>196355.53426848591</v>
      </c>
      <c r="F85" s="16">
        <f t="shared" si="25"/>
        <v>11.091350637488365</v>
      </c>
      <c r="G85" s="5"/>
      <c r="H85" s="14">
        <f t="shared" si="26"/>
        <v>72222.23205274326</v>
      </c>
      <c r="I85" s="15">
        <f t="shared" si="27"/>
        <v>0.24512511188411268</v>
      </c>
      <c r="J85" s="14">
        <f t="shared" si="28"/>
        <v>17703.48271244904</v>
      </c>
      <c r="K85" s="14">
        <f>SUM($J85:J$127)</f>
        <v>196355.53426848591</v>
      </c>
      <c r="L85" s="16">
        <f t="shared" si="29"/>
        <v>11.091350637488365</v>
      </c>
      <c r="M85" s="16"/>
      <c r="N85" s="6">
        <v>71</v>
      </c>
      <c r="O85" s="6">
        <f t="shared" si="22"/>
        <v>71</v>
      </c>
      <c r="P85" s="6">
        <f t="shared" si="30"/>
        <v>72222.23205274326</v>
      </c>
      <c r="Q85" s="6">
        <f t="shared" si="31"/>
        <v>72222.23205274326</v>
      </c>
      <c r="R85" s="5">
        <f t="shared" si="32"/>
        <v>72222.23205274326</v>
      </c>
      <c r="S85" s="5">
        <f t="shared" si="33"/>
        <v>1278585036.6002233</v>
      </c>
      <c r="T85" s="20">
        <f>SUM(S85:$S$136)</f>
        <v>10225408225.400057</v>
      </c>
      <c r="U85" s="6">
        <f t="shared" si="34"/>
        <v>7.997440868375536</v>
      </c>
    </row>
    <row r="86" spans="1:21" x14ac:dyDescent="0.2">
      <c r="A86" s="21">
        <v>72</v>
      </c>
      <c r="B86" s="22">
        <f>Absterbeordnung!B80</f>
        <v>70048.636516478975</v>
      </c>
      <c r="C86" s="15">
        <f t="shared" si="23"/>
        <v>0.24031873714128693</v>
      </c>
      <c r="D86" s="14">
        <f t="shared" si="24"/>
        <v>16833.999866109265</v>
      </c>
      <c r="E86" s="14">
        <f>SUM(D86:$D$127)</f>
        <v>178652.05155603684</v>
      </c>
      <c r="F86" s="16">
        <f t="shared" si="25"/>
        <v>10.612572946237497</v>
      </c>
      <c r="G86" s="5"/>
      <c r="H86" s="14">
        <f t="shared" si="26"/>
        <v>70048.636516478975</v>
      </c>
      <c r="I86" s="15">
        <f t="shared" si="27"/>
        <v>0.24031873714128693</v>
      </c>
      <c r="J86" s="14">
        <f t="shared" si="28"/>
        <v>16833.999866109265</v>
      </c>
      <c r="K86" s="14">
        <f>SUM($J86:J$127)</f>
        <v>178652.05155603684</v>
      </c>
      <c r="L86" s="16">
        <f t="shared" si="29"/>
        <v>10.612572946237497</v>
      </c>
      <c r="M86" s="16"/>
      <c r="N86" s="6">
        <v>72</v>
      </c>
      <c r="O86" s="6">
        <f t="shared" si="22"/>
        <v>72</v>
      </c>
      <c r="P86" s="6">
        <f t="shared" si="30"/>
        <v>70048.636516478975</v>
      </c>
      <c r="Q86" s="6">
        <f t="shared" si="31"/>
        <v>70048.636516478975</v>
      </c>
      <c r="R86" s="5">
        <f t="shared" si="32"/>
        <v>70048.636516478975</v>
      </c>
      <c r="S86" s="5">
        <f t="shared" si="33"/>
        <v>1179198737.7395437</v>
      </c>
      <c r="T86" s="20">
        <f>SUM(S86:$S$136)</f>
        <v>8946823188.7998333</v>
      </c>
      <c r="U86" s="6">
        <f t="shared" si="34"/>
        <v>7.5872055341158013</v>
      </c>
    </row>
    <row r="87" spans="1:21" x14ac:dyDescent="0.2">
      <c r="A87" s="21">
        <v>73</v>
      </c>
      <c r="B87" s="22">
        <f>Absterbeordnung!B81</f>
        <v>67679.415912542099</v>
      </c>
      <c r="C87" s="15">
        <f t="shared" si="23"/>
        <v>0.2356066050404774</v>
      </c>
      <c r="D87" s="14">
        <f t="shared" si="24"/>
        <v>15945.717414276507</v>
      </c>
      <c r="E87" s="14">
        <f>SUM(D87:$D$127)</f>
        <v>161818.05168992755</v>
      </c>
      <c r="F87" s="16">
        <f t="shared" si="25"/>
        <v>10.148057154521549</v>
      </c>
      <c r="G87" s="5"/>
      <c r="H87" s="14">
        <f t="shared" si="26"/>
        <v>67679.415912542099</v>
      </c>
      <c r="I87" s="15">
        <f t="shared" si="27"/>
        <v>0.2356066050404774</v>
      </c>
      <c r="J87" s="14">
        <f t="shared" si="28"/>
        <v>15945.717414276507</v>
      </c>
      <c r="K87" s="14">
        <f>SUM($J87:J$127)</f>
        <v>161818.05168992755</v>
      </c>
      <c r="L87" s="16">
        <f t="shared" si="29"/>
        <v>10.148057154521549</v>
      </c>
      <c r="M87" s="16"/>
      <c r="N87" s="6">
        <v>73</v>
      </c>
      <c r="O87" s="6">
        <f t="shared" si="22"/>
        <v>73</v>
      </c>
      <c r="P87" s="6">
        <f t="shared" si="30"/>
        <v>67679.415912542099</v>
      </c>
      <c r="Q87" s="6">
        <f t="shared" si="31"/>
        <v>67679.415912542099</v>
      </c>
      <c r="R87" s="5">
        <f t="shared" si="32"/>
        <v>67679.415912542099</v>
      </c>
      <c r="S87" s="5">
        <f t="shared" si="33"/>
        <v>1079196840.904685</v>
      </c>
      <c r="T87" s="20">
        <f>SUM(S87:$S$136)</f>
        <v>7767624451.0602903</v>
      </c>
      <c r="U87" s="6">
        <f t="shared" si="34"/>
        <v>7.1975974693817042</v>
      </c>
    </row>
    <row r="88" spans="1:21" x14ac:dyDescent="0.2">
      <c r="A88" s="21">
        <v>74</v>
      </c>
      <c r="B88" s="22">
        <f>Absterbeordnung!B82</f>
        <v>65161.794975571749</v>
      </c>
      <c r="C88" s="15">
        <f t="shared" si="23"/>
        <v>0.23098686768674251</v>
      </c>
      <c r="D88" s="14">
        <f t="shared" si="24"/>
        <v>15051.518914253034</v>
      </c>
      <c r="E88" s="14">
        <f>SUM(D88:$D$127)</f>
        <v>145872.33427565108</v>
      </c>
      <c r="F88" s="16">
        <f t="shared" si="25"/>
        <v>9.6915357916148448</v>
      </c>
      <c r="G88" s="5"/>
      <c r="H88" s="14">
        <f t="shared" si="26"/>
        <v>65161.794975571749</v>
      </c>
      <c r="I88" s="15">
        <f t="shared" si="27"/>
        <v>0.23098686768674251</v>
      </c>
      <c r="J88" s="14">
        <f t="shared" si="28"/>
        <v>15051.518914253034</v>
      </c>
      <c r="K88" s="14">
        <f>SUM($J88:J$127)</f>
        <v>145872.33427565108</v>
      </c>
      <c r="L88" s="16">
        <f t="shared" si="29"/>
        <v>9.6915357916148448</v>
      </c>
      <c r="M88" s="16"/>
      <c r="N88" s="6">
        <v>74</v>
      </c>
      <c r="O88" s="6">
        <f t="shared" si="22"/>
        <v>74</v>
      </c>
      <c r="P88" s="6">
        <f t="shared" si="30"/>
        <v>65161.794975571749</v>
      </c>
      <c r="Q88" s="6">
        <f t="shared" si="31"/>
        <v>65161.794975571749</v>
      </c>
      <c r="R88" s="5">
        <f t="shared" si="32"/>
        <v>65161.794975571749</v>
      </c>
      <c r="S88" s="5">
        <f t="shared" si="33"/>
        <v>980783989.5614965</v>
      </c>
      <c r="T88" s="20">
        <f>SUM(S88:$S$136)</f>
        <v>6688427610.1556044</v>
      </c>
      <c r="U88" s="6">
        <f t="shared" si="34"/>
        <v>6.8194706289465081</v>
      </c>
    </row>
    <row r="89" spans="1:21" x14ac:dyDescent="0.2">
      <c r="A89" s="21">
        <v>75</v>
      </c>
      <c r="B89" s="22">
        <f>Absterbeordnung!B83</f>
        <v>62475.954122319527</v>
      </c>
      <c r="C89" s="15">
        <f t="shared" si="23"/>
        <v>0.22645771341837509</v>
      </c>
      <c r="D89" s="14">
        <f t="shared" si="24"/>
        <v>14148.161714171785</v>
      </c>
      <c r="E89" s="14">
        <f>SUM(D89:$D$127)</f>
        <v>130820.81536139805</v>
      </c>
      <c r="F89" s="16">
        <f t="shared" si="25"/>
        <v>9.2464885547893338</v>
      </c>
      <c r="G89" s="5"/>
      <c r="H89" s="14">
        <f t="shared" si="26"/>
        <v>62475.954122319527</v>
      </c>
      <c r="I89" s="15">
        <f t="shared" si="27"/>
        <v>0.22645771341837509</v>
      </c>
      <c r="J89" s="14">
        <f t="shared" si="28"/>
        <v>14148.161714171785</v>
      </c>
      <c r="K89" s="14">
        <f>SUM($J89:J$127)</f>
        <v>130820.81536139805</v>
      </c>
      <c r="L89" s="16">
        <f t="shared" si="29"/>
        <v>9.2464885547893338</v>
      </c>
      <c r="M89" s="16"/>
      <c r="N89" s="6">
        <v>75</v>
      </c>
      <c r="O89" s="6">
        <f t="shared" si="22"/>
        <v>75</v>
      </c>
      <c r="P89" s="6">
        <f t="shared" si="30"/>
        <v>62475.954122319527</v>
      </c>
      <c r="Q89" s="6">
        <f t="shared" si="31"/>
        <v>62475.954122319527</v>
      </c>
      <c r="R89" s="5">
        <f t="shared" si="32"/>
        <v>62475.954122319527</v>
      </c>
      <c r="S89" s="5">
        <f t="shared" si="33"/>
        <v>883919902.16975403</v>
      </c>
      <c r="T89" s="20">
        <f>SUM(S89:$S$136)</f>
        <v>5707643620.5941086</v>
      </c>
      <c r="U89" s="6">
        <f t="shared" si="34"/>
        <v>6.4571955067236102</v>
      </c>
    </row>
    <row r="90" spans="1:21" x14ac:dyDescent="0.2">
      <c r="A90" s="21">
        <v>76</v>
      </c>
      <c r="B90" s="22">
        <f>Absterbeordnung!B84</f>
        <v>59634.022489496034</v>
      </c>
      <c r="C90" s="15">
        <f t="shared" si="23"/>
        <v>0.22201736609644609</v>
      </c>
      <c r="D90" s="14">
        <f t="shared" si="24"/>
        <v>13239.788602854142</v>
      </c>
      <c r="E90" s="14">
        <f>SUM(D90:$D$127)</f>
        <v>116672.65364722627</v>
      </c>
      <c r="F90" s="16">
        <f t="shared" si="25"/>
        <v>8.8122746629107649</v>
      </c>
      <c r="G90" s="5"/>
      <c r="H90" s="14">
        <f t="shared" si="26"/>
        <v>59634.022489496034</v>
      </c>
      <c r="I90" s="15">
        <f t="shared" si="27"/>
        <v>0.22201736609644609</v>
      </c>
      <c r="J90" s="14">
        <f t="shared" si="28"/>
        <v>13239.788602854142</v>
      </c>
      <c r="K90" s="14">
        <f>SUM($J90:J$127)</f>
        <v>116672.65364722627</v>
      </c>
      <c r="L90" s="16">
        <f t="shared" si="29"/>
        <v>8.8122746629107649</v>
      </c>
      <c r="M90" s="16"/>
      <c r="N90" s="6">
        <v>76</v>
      </c>
      <c r="O90" s="6">
        <f t="shared" si="22"/>
        <v>76</v>
      </c>
      <c r="P90" s="6">
        <f t="shared" si="30"/>
        <v>59634.022489496034</v>
      </c>
      <c r="Q90" s="6">
        <f t="shared" si="31"/>
        <v>59634.022489496034</v>
      </c>
      <c r="R90" s="5">
        <f t="shared" si="32"/>
        <v>59634.022489496034</v>
      </c>
      <c r="S90" s="5">
        <f t="shared" si="33"/>
        <v>789541851.2987771</v>
      </c>
      <c r="T90" s="20">
        <f>SUM(S90:$S$136)</f>
        <v>4823723718.4243555</v>
      </c>
      <c r="U90" s="6">
        <f t="shared" si="34"/>
        <v>6.1095225167474627</v>
      </c>
    </row>
    <row r="91" spans="1:21" x14ac:dyDescent="0.2">
      <c r="A91" s="21">
        <v>77</v>
      </c>
      <c r="B91" s="22">
        <f>Absterbeordnung!B85</f>
        <v>56695.700497187434</v>
      </c>
      <c r="C91" s="15">
        <f t="shared" si="23"/>
        <v>0.2176640844082805</v>
      </c>
      <c r="D91" s="14">
        <f t="shared" si="24"/>
        <v>12340.617738606396</v>
      </c>
      <c r="E91" s="14">
        <f>SUM(D91:$D$127)</f>
        <v>103432.86504437214</v>
      </c>
      <c r="F91" s="16">
        <f t="shared" si="25"/>
        <v>8.3814981741791339</v>
      </c>
      <c r="G91" s="5"/>
      <c r="H91" s="14">
        <f t="shared" si="26"/>
        <v>56695.700497187434</v>
      </c>
      <c r="I91" s="15">
        <f t="shared" si="27"/>
        <v>0.2176640844082805</v>
      </c>
      <c r="J91" s="14">
        <f t="shared" si="28"/>
        <v>12340.617738606396</v>
      </c>
      <c r="K91" s="14">
        <f>SUM($J91:J$127)</f>
        <v>103432.86504437214</v>
      </c>
      <c r="L91" s="16">
        <f t="shared" si="29"/>
        <v>8.3814981741791339</v>
      </c>
      <c r="M91" s="16"/>
      <c r="N91" s="6">
        <v>77</v>
      </c>
      <c r="O91" s="6">
        <f t="shared" si="22"/>
        <v>77</v>
      </c>
      <c r="P91" s="6">
        <f t="shared" si="30"/>
        <v>56695.700497187434</v>
      </c>
      <c r="Q91" s="6">
        <f t="shared" si="31"/>
        <v>56695.700497187434</v>
      </c>
      <c r="R91" s="5">
        <f t="shared" si="32"/>
        <v>56695.700497187434</v>
      </c>
      <c r="S91" s="5">
        <f t="shared" si="33"/>
        <v>699659967.25830674</v>
      </c>
      <c r="T91" s="20">
        <f>SUM(S91:$S$136)</f>
        <v>4034181867.1255755</v>
      </c>
      <c r="U91" s="6">
        <f t="shared" si="34"/>
        <v>5.7659178113819394</v>
      </c>
    </row>
    <row r="92" spans="1:21" x14ac:dyDescent="0.2">
      <c r="A92" s="21">
        <v>78</v>
      </c>
      <c r="B92" s="22">
        <f>Absterbeordnung!B86</f>
        <v>53638.733073508614</v>
      </c>
      <c r="C92" s="15">
        <f t="shared" si="23"/>
        <v>0.21339616118458871</v>
      </c>
      <c r="D92" s="14">
        <f t="shared" si="24"/>
        <v>11446.299728691574</v>
      </c>
      <c r="E92" s="14">
        <f>SUM(D92:$D$127)</f>
        <v>91092.247305765748</v>
      </c>
      <c r="F92" s="16">
        <f t="shared" si="25"/>
        <v>7.9582266291202997</v>
      </c>
      <c r="G92" s="5"/>
      <c r="H92" s="14">
        <f t="shared" si="26"/>
        <v>53638.733073508614</v>
      </c>
      <c r="I92" s="15">
        <f t="shared" si="27"/>
        <v>0.21339616118458871</v>
      </c>
      <c r="J92" s="14">
        <f t="shared" si="28"/>
        <v>11446.299728691574</v>
      </c>
      <c r="K92" s="14">
        <f>SUM($J92:J$127)</f>
        <v>91092.247305765748</v>
      </c>
      <c r="L92" s="16">
        <f t="shared" si="29"/>
        <v>7.9582266291202997</v>
      </c>
      <c r="M92" s="16"/>
      <c r="N92" s="6">
        <v>78</v>
      </c>
      <c r="O92" s="6">
        <f t="shared" si="22"/>
        <v>78</v>
      </c>
      <c r="P92" s="6">
        <f t="shared" si="30"/>
        <v>53638.733073508614</v>
      </c>
      <c r="Q92" s="6">
        <f t="shared" si="31"/>
        <v>53638.733073508614</v>
      </c>
      <c r="R92" s="5">
        <f t="shared" si="32"/>
        <v>53638.733073508614</v>
      </c>
      <c r="S92" s="5">
        <f t="shared" si="33"/>
        <v>613965015.82666135</v>
      </c>
      <c r="T92" s="20">
        <f>SUM(S92:$S$136)</f>
        <v>3334521899.8672681</v>
      </c>
      <c r="U92" s="6">
        <f t="shared" si="34"/>
        <v>5.4311268784224866</v>
      </c>
    </row>
    <row r="93" spans="1:21" x14ac:dyDescent="0.2">
      <c r="A93" s="21">
        <v>79</v>
      </c>
      <c r="B93" s="22">
        <f>Absterbeordnung!B87</f>
        <v>50465.032294625133</v>
      </c>
      <c r="C93" s="15">
        <f t="shared" si="23"/>
        <v>0.20921192272998898</v>
      </c>
      <c r="D93" s="14">
        <f t="shared" si="24"/>
        <v>10557.886436989511</v>
      </c>
      <c r="E93" s="14">
        <f>SUM(D93:$D$127)</f>
        <v>79645.947577074156</v>
      </c>
      <c r="F93" s="16">
        <f t="shared" si="25"/>
        <v>7.5437397487090703</v>
      </c>
      <c r="G93" s="5"/>
      <c r="H93" s="14">
        <f t="shared" si="26"/>
        <v>50465.032294625133</v>
      </c>
      <c r="I93" s="15">
        <f t="shared" si="27"/>
        <v>0.20921192272998898</v>
      </c>
      <c r="J93" s="14">
        <f t="shared" si="28"/>
        <v>10557.886436989511</v>
      </c>
      <c r="K93" s="14">
        <f>SUM($J93:J$127)</f>
        <v>79645.947577074156</v>
      </c>
      <c r="L93" s="16">
        <f t="shared" si="29"/>
        <v>7.5437397487090703</v>
      </c>
      <c r="M93" s="16"/>
      <c r="N93" s="6">
        <v>79</v>
      </c>
      <c r="O93" s="6">
        <f t="shared" si="22"/>
        <v>79</v>
      </c>
      <c r="P93" s="6">
        <f t="shared" si="30"/>
        <v>50465.032294625133</v>
      </c>
      <c r="Q93" s="6">
        <f t="shared" si="31"/>
        <v>50465.032294625133</v>
      </c>
      <c r="R93" s="5">
        <f t="shared" si="32"/>
        <v>50465.032294625133</v>
      </c>
      <c r="S93" s="5">
        <f t="shared" si="33"/>
        <v>532804080.00566041</v>
      </c>
      <c r="T93" s="20">
        <f>SUM(S93:$S$136)</f>
        <v>2720556884.040607</v>
      </c>
      <c r="U93" s="6">
        <f t="shared" si="34"/>
        <v>5.1061112069781904</v>
      </c>
    </row>
    <row r="94" spans="1:21" x14ac:dyDescent="0.2">
      <c r="A94" s="21">
        <v>80</v>
      </c>
      <c r="B94" s="22">
        <f>Absterbeordnung!B88</f>
        <v>47180.956369824737</v>
      </c>
      <c r="C94" s="15">
        <f t="shared" si="23"/>
        <v>0.20510972816665585</v>
      </c>
      <c r="D94" s="14">
        <f t="shared" si="24"/>
        <v>9677.2731356576005</v>
      </c>
      <c r="E94" s="14">
        <f>SUM(D94:$D$127)</f>
        <v>69088.061140084625</v>
      </c>
      <c r="F94" s="16">
        <f t="shared" si="25"/>
        <v>7.1392075196800651</v>
      </c>
      <c r="G94" s="5"/>
      <c r="H94" s="14">
        <f t="shared" si="26"/>
        <v>47180.956369824737</v>
      </c>
      <c r="I94" s="15">
        <f t="shared" si="27"/>
        <v>0.20510972816665585</v>
      </c>
      <c r="J94" s="14">
        <f t="shared" si="28"/>
        <v>9677.2731356576005</v>
      </c>
      <c r="K94" s="14">
        <f>SUM($J94:J$127)</f>
        <v>69088.061140084625</v>
      </c>
      <c r="L94" s="16">
        <f t="shared" si="29"/>
        <v>7.1392075196800651</v>
      </c>
      <c r="M94" s="16"/>
      <c r="N94" s="6">
        <v>80</v>
      </c>
      <c r="O94" s="6">
        <f t="shared" si="22"/>
        <v>80</v>
      </c>
      <c r="P94" s="6">
        <f t="shared" si="30"/>
        <v>47180.956369824737</v>
      </c>
      <c r="Q94" s="6">
        <f t="shared" si="31"/>
        <v>47180.956369824737</v>
      </c>
      <c r="R94" s="5">
        <f t="shared" si="32"/>
        <v>47180.956369824737</v>
      </c>
      <c r="S94" s="5">
        <f t="shared" si="33"/>
        <v>456583001.59233832</v>
      </c>
      <c r="T94" s="20">
        <f>SUM(S94:$S$136)</f>
        <v>2187752804.0349464</v>
      </c>
      <c r="U94" s="6">
        <f t="shared" si="34"/>
        <v>4.7915774271165024</v>
      </c>
    </row>
    <row r="95" spans="1:21" x14ac:dyDescent="0.2">
      <c r="A95" s="21">
        <v>81</v>
      </c>
      <c r="B95" s="22">
        <f>Absterbeordnung!B89</f>
        <v>43783.995426724752</v>
      </c>
      <c r="C95" s="15">
        <f t="shared" si="23"/>
        <v>0.20108796879083907</v>
      </c>
      <c r="D95" s="14">
        <f t="shared" si="24"/>
        <v>8804.434705907468</v>
      </c>
      <c r="E95" s="14">
        <f>SUM(D95:$D$127)</f>
        <v>59410.788004426991</v>
      </c>
      <c r="F95" s="16">
        <f t="shared" si="25"/>
        <v>6.7478253844695368</v>
      </c>
      <c r="G95" s="5"/>
      <c r="H95" s="14">
        <f t="shared" si="26"/>
        <v>43783.995426724752</v>
      </c>
      <c r="I95" s="15">
        <f t="shared" si="27"/>
        <v>0.20108796879083907</v>
      </c>
      <c r="J95" s="14">
        <f t="shared" si="28"/>
        <v>8804.434705907468</v>
      </c>
      <c r="K95" s="14">
        <f>SUM($J95:J$127)</f>
        <v>59410.788004426991</v>
      </c>
      <c r="L95" s="16">
        <f t="shared" si="29"/>
        <v>6.7478253844695368</v>
      </c>
      <c r="M95" s="16"/>
      <c r="N95" s="6">
        <v>81</v>
      </c>
      <c r="O95" s="6">
        <f t="shared" si="22"/>
        <v>81</v>
      </c>
      <c r="P95" s="6">
        <f t="shared" si="30"/>
        <v>43783.995426724752</v>
      </c>
      <c r="Q95" s="6">
        <f t="shared" si="31"/>
        <v>43783.995426724752</v>
      </c>
      <c r="R95" s="5">
        <f t="shared" si="32"/>
        <v>43783.995426724752</v>
      </c>
      <c r="S95" s="5">
        <f t="shared" si="33"/>
        <v>385493328.89834923</v>
      </c>
      <c r="T95" s="20">
        <f>SUM(S95:$S$136)</f>
        <v>1731169802.4426103</v>
      </c>
      <c r="U95" s="6">
        <f t="shared" si="34"/>
        <v>4.4907905602151228</v>
      </c>
    </row>
    <row r="96" spans="1:21" x14ac:dyDescent="0.2">
      <c r="A96" s="21">
        <v>82</v>
      </c>
      <c r="B96" s="22">
        <f>Absterbeordnung!B90</f>
        <v>40288.356883510052</v>
      </c>
      <c r="C96" s="15">
        <f t="shared" si="23"/>
        <v>0.19714506744199911</v>
      </c>
      <c r="D96" s="14">
        <f t="shared" si="24"/>
        <v>7942.6508349269188</v>
      </c>
      <c r="E96" s="14">
        <f>SUM(D96:$D$127)</f>
        <v>50606.353298519527</v>
      </c>
      <c r="F96" s="16">
        <f t="shared" si="25"/>
        <v>6.3714689654974821</v>
      </c>
      <c r="G96" s="5"/>
      <c r="H96" s="14">
        <f t="shared" si="26"/>
        <v>40288.356883510052</v>
      </c>
      <c r="I96" s="15">
        <f t="shared" si="27"/>
        <v>0.19714506744199911</v>
      </c>
      <c r="J96" s="14">
        <f t="shared" si="28"/>
        <v>7942.6508349269188</v>
      </c>
      <c r="K96" s="14">
        <f>SUM($J96:J$127)</f>
        <v>50606.353298519527</v>
      </c>
      <c r="L96" s="16">
        <f t="shared" si="29"/>
        <v>6.3714689654974821</v>
      </c>
      <c r="M96" s="16"/>
      <c r="N96" s="6">
        <v>82</v>
      </c>
      <c r="O96" s="6">
        <f t="shared" si="22"/>
        <v>82</v>
      </c>
      <c r="P96" s="6">
        <f t="shared" si="30"/>
        <v>40288.356883510052</v>
      </c>
      <c r="Q96" s="6">
        <f t="shared" si="31"/>
        <v>40288.356883510052</v>
      </c>
      <c r="R96" s="5">
        <f t="shared" si="32"/>
        <v>40288.356883510052</v>
      </c>
      <c r="S96" s="5">
        <f t="shared" si="33"/>
        <v>319996351.43864477</v>
      </c>
      <c r="T96" s="20">
        <f>SUM(S96:$S$136)</f>
        <v>1345676473.5442612</v>
      </c>
      <c r="U96" s="6">
        <f t="shared" si="34"/>
        <v>4.2052869274738516</v>
      </c>
    </row>
    <row r="97" spans="1:21" x14ac:dyDescent="0.2">
      <c r="A97" s="21">
        <v>83</v>
      </c>
      <c r="B97" s="22">
        <f>Absterbeordnung!B91</f>
        <v>36687.425033550862</v>
      </c>
      <c r="C97" s="15">
        <f t="shared" si="23"/>
        <v>0.19327947788431285</v>
      </c>
      <c r="D97" s="14">
        <f t="shared" si="24"/>
        <v>7090.9263554045792</v>
      </c>
      <c r="E97" s="14">
        <f>SUM(D97:$D$127)</f>
        <v>42663.702463592606</v>
      </c>
      <c r="F97" s="16">
        <f t="shared" si="25"/>
        <v>6.0166613394701365</v>
      </c>
      <c r="G97" s="5"/>
      <c r="H97" s="14">
        <f t="shared" si="26"/>
        <v>36687.425033550862</v>
      </c>
      <c r="I97" s="15">
        <f t="shared" si="27"/>
        <v>0.19327947788431285</v>
      </c>
      <c r="J97" s="14">
        <f t="shared" si="28"/>
        <v>7090.9263554045792</v>
      </c>
      <c r="K97" s="14">
        <f>SUM($J97:J$127)</f>
        <v>42663.702463592606</v>
      </c>
      <c r="L97" s="16">
        <f t="shared" si="29"/>
        <v>6.0166613394701365</v>
      </c>
      <c r="M97" s="16"/>
      <c r="N97" s="6">
        <v>83</v>
      </c>
      <c r="O97" s="6">
        <f t="shared" si="22"/>
        <v>83</v>
      </c>
      <c r="P97" s="6">
        <f t="shared" si="30"/>
        <v>36687.425033550862</v>
      </c>
      <c r="Q97" s="6">
        <f t="shared" si="31"/>
        <v>36687.425033550862</v>
      </c>
      <c r="R97" s="5">
        <f t="shared" si="32"/>
        <v>36687.425033550862</v>
      </c>
      <c r="S97" s="5">
        <f t="shared" si="33"/>
        <v>260147829.08233553</v>
      </c>
      <c r="T97" s="20">
        <f>SUM(S97:$S$136)</f>
        <v>1025680122.105616</v>
      </c>
      <c r="U97" s="6">
        <f t="shared" si="34"/>
        <v>3.9426818425649564</v>
      </c>
    </row>
    <row r="98" spans="1:21" x14ac:dyDescent="0.2">
      <c r="A98" s="21">
        <v>84</v>
      </c>
      <c r="B98" s="22">
        <f>Absterbeordnung!B92</f>
        <v>32938.539673834952</v>
      </c>
      <c r="C98" s="15">
        <f t="shared" si="23"/>
        <v>0.18948968420030671</v>
      </c>
      <c r="D98" s="14">
        <f t="shared" si="24"/>
        <v>6241.5134808142584</v>
      </c>
      <c r="E98" s="14">
        <f>SUM(D98:$D$127)</f>
        <v>35572.776108188038</v>
      </c>
      <c r="F98" s="16">
        <f t="shared" si="25"/>
        <v>5.6993830450795198</v>
      </c>
      <c r="G98" s="5"/>
      <c r="H98" s="14">
        <f t="shared" si="26"/>
        <v>32938.539673834952</v>
      </c>
      <c r="I98" s="15">
        <f t="shared" si="27"/>
        <v>0.18948968420030671</v>
      </c>
      <c r="J98" s="14">
        <f t="shared" si="28"/>
        <v>6241.5134808142584</v>
      </c>
      <c r="K98" s="14">
        <f>SUM($J98:J$127)</f>
        <v>35572.776108188038</v>
      </c>
      <c r="L98" s="16">
        <f t="shared" si="29"/>
        <v>5.6993830450795198</v>
      </c>
      <c r="M98" s="16"/>
      <c r="N98" s="6">
        <v>84</v>
      </c>
      <c r="O98" s="6">
        <f t="shared" si="22"/>
        <v>84</v>
      </c>
      <c r="P98" s="6">
        <f t="shared" si="30"/>
        <v>32938.539673834952</v>
      </c>
      <c r="Q98" s="6">
        <f t="shared" si="31"/>
        <v>32938.539673834952</v>
      </c>
      <c r="R98" s="5">
        <f t="shared" si="32"/>
        <v>32938.539673834952</v>
      </c>
      <c r="S98" s="5">
        <f t="shared" si="33"/>
        <v>205586339.41257611</v>
      </c>
      <c r="T98" s="20">
        <f>SUM(S98:$S$136)</f>
        <v>765532293.02328026</v>
      </c>
      <c r="U98" s="6">
        <f t="shared" si="34"/>
        <v>3.7236535034897909</v>
      </c>
    </row>
    <row r="99" spans="1:21" x14ac:dyDescent="0.2">
      <c r="A99" s="21">
        <v>85</v>
      </c>
      <c r="B99" s="22">
        <f>Absterbeordnung!B93</f>
        <v>29350.030126638514</v>
      </c>
      <c r="C99" s="15">
        <f t="shared" si="23"/>
        <v>0.18577420019637911</v>
      </c>
      <c r="D99" s="14">
        <f t="shared" si="24"/>
        <v>5452.4783725159014</v>
      </c>
      <c r="E99" s="14">
        <f>SUM(D99:$D$127)</f>
        <v>29331.262627373788</v>
      </c>
      <c r="F99" s="16">
        <f t="shared" si="25"/>
        <v>5.3794367668146581</v>
      </c>
      <c r="G99" s="5"/>
      <c r="H99" s="14">
        <f t="shared" si="26"/>
        <v>29350.030126638514</v>
      </c>
      <c r="I99" s="15">
        <f t="shared" si="27"/>
        <v>0.18577420019637911</v>
      </c>
      <c r="J99" s="14">
        <f t="shared" si="28"/>
        <v>5452.4783725159014</v>
      </c>
      <c r="K99" s="14">
        <f>SUM($J99:J$127)</f>
        <v>29331.262627373788</v>
      </c>
      <c r="L99" s="16">
        <f t="shared" si="29"/>
        <v>5.3794367668146581</v>
      </c>
      <c r="M99" s="16"/>
      <c r="N99" s="6">
        <v>85</v>
      </c>
      <c r="O99" s="6">
        <f t="shared" si="22"/>
        <v>85</v>
      </c>
      <c r="P99" s="6">
        <f t="shared" si="30"/>
        <v>29350.030126638514</v>
      </c>
      <c r="Q99" s="6">
        <f t="shared" si="31"/>
        <v>29350.030126638514</v>
      </c>
      <c r="R99" s="5">
        <f t="shared" si="32"/>
        <v>29350.030126638514</v>
      </c>
      <c r="S99" s="5">
        <f t="shared" si="33"/>
        <v>160030404.49818665</v>
      </c>
      <c r="T99" s="20">
        <f>SUM(S99:$S$136)</f>
        <v>559945953.61070418</v>
      </c>
      <c r="U99" s="6">
        <f t="shared" si="34"/>
        <v>3.4989973022098377</v>
      </c>
    </row>
    <row r="100" spans="1:21" x14ac:dyDescent="0.2">
      <c r="A100" s="13">
        <v>86</v>
      </c>
      <c r="B100" s="22">
        <f>Absterbeordnung!B94</f>
        <v>25856.484792116506</v>
      </c>
      <c r="C100" s="15">
        <f t="shared" si="23"/>
        <v>0.18213156881997952</v>
      </c>
      <c r="D100" s="14">
        <f t="shared" si="24"/>
        <v>4709.2821393581216</v>
      </c>
      <c r="E100" s="14">
        <f>SUM(D100:$D$127)</f>
        <v>23878.784254857888</v>
      </c>
      <c r="F100" s="16">
        <f t="shared" si="25"/>
        <v>5.0705783914048057</v>
      </c>
      <c r="G100" s="5"/>
      <c r="H100" s="14">
        <f t="shared" si="26"/>
        <v>25856.484792116506</v>
      </c>
      <c r="I100" s="15">
        <f t="shared" si="27"/>
        <v>0.18213156881997952</v>
      </c>
      <c r="J100" s="14">
        <f t="shared" si="28"/>
        <v>4709.2821393581216</v>
      </c>
      <c r="K100" s="14">
        <f>SUM($J100:J$127)</f>
        <v>23878.784254857888</v>
      </c>
      <c r="L100" s="16">
        <f t="shared" si="29"/>
        <v>5.0705783914048057</v>
      </c>
      <c r="M100" s="16"/>
      <c r="N100" s="20">
        <v>86</v>
      </c>
      <c r="O100" s="6">
        <f t="shared" si="22"/>
        <v>86</v>
      </c>
      <c r="P100" s="6">
        <f t="shared" si="30"/>
        <v>25856.484792116506</v>
      </c>
      <c r="Q100" s="6">
        <f t="shared" si="31"/>
        <v>25856.484792116506</v>
      </c>
      <c r="R100" s="5">
        <f t="shared" si="32"/>
        <v>25856.484792116506</v>
      </c>
      <c r="S100" s="5">
        <f t="shared" si="33"/>
        <v>121765482.01809914</v>
      </c>
      <c r="T100" s="20">
        <f>SUM(S100:$S$136)</f>
        <v>399915549.11251748</v>
      </c>
      <c r="U100" s="6">
        <f t="shared" si="34"/>
        <v>3.2843096621838552</v>
      </c>
    </row>
    <row r="101" spans="1:21" x14ac:dyDescent="0.2">
      <c r="A101" s="13">
        <v>87</v>
      </c>
      <c r="B101" s="22">
        <f>Absterbeordnung!B95</f>
        <v>22583.766215297488</v>
      </c>
      <c r="C101" s="15">
        <f t="shared" si="23"/>
        <v>0.17856036158821526</v>
      </c>
      <c r="D101" s="14">
        <f t="shared" si="24"/>
        <v>4032.5654614272389</v>
      </c>
      <c r="E101" s="14">
        <f>SUM(D101:$D$127)</f>
        <v>19169.502115499767</v>
      </c>
      <c r="F101" s="16">
        <f t="shared" si="25"/>
        <v>4.7536741309873589</v>
      </c>
      <c r="G101" s="5"/>
      <c r="H101" s="14">
        <f t="shared" si="26"/>
        <v>22583.766215297488</v>
      </c>
      <c r="I101" s="15">
        <f t="shared" si="27"/>
        <v>0.17856036158821526</v>
      </c>
      <c r="J101" s="14">
        <f t="shared" si="28"/>
        <v>4032.5654614272389</v>
      </c>
      <c r="K101" s="14">
        <f>SUM($J101:J$127)</f>
        <v>19169.502115499767</v>
      </c>
      <c r="L101" s="16">
        <f t="shared" si="29"/>
        <v>4.7536741309873589</v>
      </c>
      <c r="M101" s="16"/>
      <c r="N101" s="20">
        <v>87</v>
      </c>
      <c r="O101" s="6">
        <f t="shared" si="22"/>
        <v>87</v>
      </c>
      <c r="P101" s="6">
        <f t="shared" si="30"/>
        <v>22583.766215297488</v>
      </c>
      <c r="Q101" s="6">
        <f t="shared" si="31"/>
        <v>22583.766215297488</v>
      </c>
      <c r="R101" s="5">
        <f t="shared" si="32"/>
        <v>22583.766215297488</v>
      </c>
      <c r="S101" s="5">
        <f t="shared" si="33"/>
        <v>91070515.628756002</v>
      </c>
      <c r="T101" s="20">
        <f>SUM(S101:$S$136)</f>
        <v>278150067.09441829</v>
      </c>
      <c r="U101" s="6">
        <f t="shared" si="34"/>
        <v>3.0542274321612704</v>
      </c>
    </row>
    <row r="102" spans="1:21" x14ac:dyDescent="0.2">
      <c r="A102" s="13">
        <v>88</v>
      </c>
      <c r="B102" s="22">
        <f>Absterbeordnung!B96</f>
        <v>19370.708605201151</v>
      </c>
      <c r="C102" s="15">
        <f t="shared" si="23"/>
        <v>0.17505917802766199</v>
      </c>
      <c r="D102" s="14">
        <f t="shared" si="24"/>
        <v>3391.0203262398722</v>
      </c>
      <c r="E102" s="14">
        <f>SUM(D102:$D$127)</f>
        <v>15136.936654072526</v>
      </c>
      <c r="F102" s="16">
        <f t="shared" si="25"/>
        <v>4.4638295255685172</v>
      </c>
      <c r="G102" s="5"/>
      <c r="H102" s="14">
        <f t="shared" si="26"/>
        <v>19370.708605201151</v>
      </c>
      <c r="I102" s="15">
        <f t="shared" si="27"/>
        <v>0.17505917802766199</v>
      </c>
      <c r="J102" s="14">
        <f t="shared" si="28"/>
        <v>3391.0203262398722</v>
      </c>
      <c r="K102" s="14">
        <f>SUM($J102:J$127)</f>
        <v>15136.936654072526</v>
      </c>
      <c r="L102" s="16">
        <f t="shared" si="29"/>
        <v>4.4638295255685172</v>
      </c>
      <c r="M102" s="16"/>
      <c r="N102" s="20">
        <v>88</v>
      </c>
      <c r="O102" s="6">
        <f t="shared" si="22"/>
        <v>88</v>
      </c>
      <c r="P102" s="6">
        <f t="shared" si="30"/>
        <v>19370.708605201151</v>
      </c>
      <c r="Q102" s="6">
        <f t="shared" si="31"/>
        <v>19370.708605201151</v>
      </c>
      <c r="R102" s="5">
        <f t="shared" si="32"/>
        <v>19370.708605201151</v>
      </c>
      <c r="S102" s="5">
        <f t="shared" si="33"/>
        <v>65686466.613906711</v>
      </c>
      <c r="T102" s="20">
        <f>SUM(S102:$S$136)</f>
        <v>187079551.46566227</v>
      </c>
      <c r="U102" s="6">
        <f t="shared" si="34"/>
        <v>2.8480684242810983</v>
      </c>
    </row>
    <row r="103" spans="1:21" x14ac:dyDescent="0.2">
      <c r="A103" s="13">
        <v>89</v>
      </c>
      <c r="B103" s="22">
        <f>Absterbeordnung!B97</f>
        <v>16247.97260443393</v>
      </c>
      <c r="C103" s="15">
        <f t="shared" si="23"/>
        <v>0.17162664512515882</v>
      </c>
      <c r="D103" s="14">
        <f t="shared" si="24"/>
        <v>2788.5850281844846</v>
      </c>
      <c r="E103" s="14">
        <f>SUM(D103:$D$127)</f>
        <v>11745.916327832652</v>
      </c>
      <c r="F103" s="16">
        <f t="shared" si="25"/>
        <v>4.2121420753233627</v>
      </c>
      <c r="G103" s="5"/>
      <c r="H103" s="14">
        <f t="shared" si="26"/>
        <v>16247.97260443393</v>
      </c>
      <c r="I103" s="15">
        <f t="shared" si="27"/>
        <v>0.17162664512515882</v>
      </c>
      <c r="J103" s="14">
        <f t="shared" si="28"/>
        <v>2788.5850281844846</v>
      </c>
      <c r="K103" s="14">
        <f>SUM($J103:J$127)</f>
        <v>11745.916327832652</v>
      </c>
      <c r="L103" s="16">
        <f t="shared" si="29"/>
        <v>4.2121420753233627</v>
      </c>
      <c r="M103" s="16"/>
      <c r="N103" s="20">
        <v>89</v>
      </c>
      <c r="O103" s="6">
        <f t="shared" si="22"/>
        <v>89</v>
      </c>
      <c r="P103" s="6">
        <f t="shared" si="30"/>
        <v>16247.97260443393</v>
      </c>
      <c r="Q103" s="6">
        <f t="shared" si="31"/>
        <v>16247.97260443393</v>
      </c>
      <c r="R103" s="5">
        <f t="shared" si="32"/>
        <v>16247.97260443393</v>
      </c>
      <c r="S103" s="5">
        <f t="shared" si="33"/>
        <v>45308853.143076122</v>
      </c>
      <c r="T103" s="20">
        <f>SUM(S103:$S$136)</f>
        <v>121393084.85175554</v>
      </c>
      <c r="U103" s="6">
        <f t="shared" si="34"/>
        <v>2.6792354348149341</v>
      </c>
    </row>
    <row r="104" spans="1:21" x14ac:dyDescent="0.2">
      <c r="A104" s="13">
        <v>90</v>
      </c>
      <c r="B104" s="22">
        <f>Absterbeordnung!B98</f>
        <v>13390.595660988296</v>
      </c>
      <c r="C104" s="15">
        <f t="shared" si="23"/>
        <v>0.16826141678937137</v>
      </c>
      <c r="D104" s="14">
        <f t="shared" si="24"/>
        <v>2253.1205975714993</v>
      </c>
      <c r="E104" s="14">
        <f>SUM(D104:$D$127)</f>
        <v>8957.3312996481673</v>
      </c>
      <c r="F104" s="16">
        <f t="shared" si="25"/>
        <v>3.975522352999092</v>
      </c>
      <c r="G104" s="5"/>
      <c r="H104" s="14">
        <f t="shared" si="26"/>
        <v>13390.595660988296</v>
      </c>
      <c r="I104" s="15">
        <f t="shared" si="27"/>
        <v>0.16826141678937137</v>
      </c>
      <c r="J104" s="14">
        <f t="shared" si="28"/>
        <v>2253.1205975714993</v>
      </c>
      <c r="K104" s="14">
        <f>SUM($J104:J$127)</f>
        <v>8957.3312996481673</v>
      </c>
      <c r="L104" s="16">
        <f t="shared" si="29"/>
        <v>3.975522352999092</v>
      </c>
      <c r="M104" s="16"/>
      <c r="N104" s="20">
        <v>90</v>
      </c>
      <c r="O104" s="6">
        <f t="shared" si="22"/>
        <v>90</v>
      </c>
      <c r="P104" s="6">
        <f t="shared" si="30"/>
        <v>13390.595660988296</v>
      </c>
      <c r="Q104" s="6">
        <f t="shared" si="31"/>
        <v>13390.595660988296</v>
      </c>
      <c r="R104" s="5">
        <f t="shared" si="32"/>
        <v>13390.595660988296</v>
      </c>
      <c r="S104" s="5">
        <f t="shared" si="33"/>
        <v>30170626.897524279</v>
      </c>
      <c r="T104" s="20">
        <f>SUM(S104:$S$136)</f>
        <v>76084231.708679438</v>
      </c>
      <c r="U104" s="6">
        <f t="shared" si="34"/>
        <v>2.5217981703563046</v>
      </c>
    </row>
    <row r="105" spans="1:21" x14ac:dyDescent="0.2">
      <c r="A105" s="13">
        <v>91</v>
      </c>
      <c r="B105" s="22">
        <f>Absterbeordnung!B99</f>
        <v>10793.378542580054</v>
      </c>
      <c r="C105" s="15">
        <f t="shared" si="23"/>
        <v>0.16496217332291313</v>
      </c>
      <c r="D105" s="14">
        <f t="shared" si="24"/>
        <v>1780.4991818809024</v>
      </c>
      <c r="E105" s="14">
        <f>SUM(D105:$D$127)</f>
        <v>6704.2107020766689</v>
      </c>
      <c r="F105" s="16">
        <f t="shared" si="25"/>
        <v>3.765354553544026</v>
      </c>
      <c r="G105" s="5"/>
      <c r="H105" s="14">
        <f t="shared" si="26"/>
        <v>10793.378542580054</v>
      </c>
      <c r="I105" s="15">
        <f t="shared" si="27"/>
        <v>0.16496217332291313</v>
      </c>
      <c r="J105" s="14">
        <f t="shared" si="28"/>
        <v>1780.4991818809024</v>
      </c>
      <c r="K105" s="14">
        <f>SUM($J105:J$127)</f>
        <v>6704.2107020766689</v>
      </c>
      <c r="L105" s="16">
        <f t="shared" si="29"/>
        <v>3.765354553544026</v>
      </c>
      <c r="M105" s="16"/>
      <c r="N105" s="20">
        <v>91</v>
      </c>
      <c r="O105" s="6">
        <f t="shared" si="22"/>
        <v>91</v>
      </c>
      <c r="P105" s="6">
        <f t="shared" si="30"/>
        <v>10793.378542580054</v>
      </c>
      <c r="Q105" s="6">
        <f t="shared" si="31"/>
        <v>10793.378542580054</v>
      </c>
      <c r="R105" s="5">
        <f t="shared" si="32"/>
        <v>10793.378542580054</v>
      </c>
      <c r="S105" s="5">
        <f t="shared" si="33"/>
        <v>19217601.664794672</v>
      </c>
      <c r="T105" s="20">
        <f>SUM(S105:$S$136)</f>
        <v>45913604.81115517</v>
      </c>
      <c r="U105" s="6">
        <f t="shared" si="34"/>
        <v>2.3891433287050456</v>
      </c>
    </row>
    <row r="106" spans="1:21" x14ac:dyDescent="0.2">
      <c r="A106" s="13">
        <v>92</v>
      </c>
      <c r="B106" s="22">
        <f>Absterbeordnung!B100</f>
        <v>8544.5642958503522</v>
      </c>
      <c r="C106" s="15">
        <f t="shared" si="23"/>
        <v>0.16172762090481677</v>
      </c>
      <c r="D106" s="14">
        <f t="shared" si="24"/>
        <v>1381.8920552361183</v>
      </c>
      <c r="E106" s="14">
        <f>SUM(D106:$D$127)</f>
        <v>4923.7115201957658</v>
      </c>
      <c r="F106" s="16">
        <f t="shared" si="25"/>
        <v>3.5630218015505353</v>
      </c>
      <c r="G106" s="5"/>
      <c r="H106" s="14">
        <f t="shared" si="26"/>
        <v>8544.5642958503522</v>
      </c>
      <c r="I106" s="15">
        <f t="shared" si="27"/>
        <v>0.16172762090481677</v>
      </c>
      <c r="J106" s="14">
        <f t="shared" si="28"/>
        <v>1381.8920552361183</v>
      </c>
      <c r="K106" s="14">
        <f>SUM($J106:J$127)</f>
        <v>4923.7115201957658</v>
      </c>
      <c r="L106" s="16">
        <f t="shared" si="29"/>
        <v>3.5630218015505353</v>
      </c>
      <c r="M106" s="16"/>
      <c r="N106" s="20">
        <v>92</v>
      </c>
      <c r="O106" s="6">
        <f t="shared" si="22"/>
        <v>92</v>
      </c>
      <c r="P106" s="6">
        <f t="shared" si="30"/>
        <v>8544.5642958503522</v>
      </c>
      <c r="Q106" s="6">
        <f t="shared" si="31"/>
        <v>8544.5642958503522</v>
      </c>
      <c r="R106" s="5">
        <f t="shared" si="32"/>
        <v>8544.5642958503522</v>
      </c>
      <c r="S106" s="5">
        <f t="shared" si="33"/>
        <v>11807665.515889799</v>
      </c>
      <c r="T106" s="20">
        <f>SUM(S106:$S$136)</f>
        <v>26696003.146360502</v>
      </c>
      <c r="U106" s="6">
        <f t="shared" si="34"/>
        <v>2.260904419288909</v>
      </c>
    </row>
    <row r="107" spans="1:21" x14ac:dyDescent="0.2">
      <c r="A107" s="13">
        <v>93</v>
      </c>
      <c r="B107" s="22">
        <f>Absterbeordnung!B101</f>
        <v>6617.4961498100638</v>
      </c>
      <c r="C107" s="15">
        <f t="shared" si="23"/>
        <v>0.15855649108315373</v>
      </c>
      <c r="D107" s="14">
        <f t="shared" si="24"/>
        <v>1049.2469692701636</v>
      </c>
      <c r="E107" s="14">
        <f>SUM(D107:$D$127)</f>
        <v>3541.8194649596462</v>
      </c>
      <c r="F107" s="16">
        <f t="shared" si="25"/>
        <v>3.375582268703877</v>
      </c>
      <c r="G107" s="5"/>
      <c r="H107" s="14">
        <f t="shared" si="26"/>
        <v>6617.4961498100638</v>
      </c>
      <c r="I107" s="15">
        <f t="shared" si="27"/>
        <v>0.15855649108315373</v>
      </c>
      <c r="J107" s="14">
        <f t="shared" si="28"/>
        <v>1049.2469692701636</v>
      </c>
      <c r="K107" s="14">
        <f>SUM($J107:J$127)</f>
        <v>3541.8194649596462</v>
      </c>
      <c r="L107" s="16">
        <f t="shared" si="29"/>
        <v>3.375582268703877</v>
      </c>
      <c r="M107" s="16"/>
      <c r="N107" s="20">
        <v>93</v>
      </c>
      <c r="O107" s="6">
        <f t="shared" si="22"/>
        <v>93</v>
      </c>
      <c r="P107" s="6">
        <f t="shared" si="30"/>
        <v>6617.4961498100638</v>
      </c>
      <c r="Q107" s="6">
        <f t="shared" si="31"/>
        <v>6617.4961498100638</v>
      </c>
      <c r="R107" s="5">
        <f t="shared" si="32"/>
        <v>6617.4961498100638</v>
      </c>
      <c r="S107" s="5">
        <f t="shared" si="33"/>
        <v>6943387.7793451855</v>
      </c>
      <c r="T107" s="20">
        <f>SUM(S107:$S$136)</f>
        <v>14888337.630470704</v>
      </c>
      <c r="U107" s="6">
        <f t="shared" si="34"/>
        <v>2.1442468869101226</v>
      </c>
    </row>
    <row r="108" spans="1:21" x14ac:dyDescent="0.2">
      <c r="A108" s="13">
        <v>94</v>
      </c>
      <c r="B108" s="22">
        <f>Absterbeordnung!B102</f>
        <v>5007.6334208147528</v>
      </c>
      <c r="C108" s="15">
        <f t="shared" si="23"/>
        <v>0.15544754027760166</v>
      </c>
      <c r="D108" s="14">
        <f t="shared" si="24"/>
        <v>778.42429787756544</v>
      </c>
      <c r="E108" s="14">
        <f>SUM(D108:$D$127)</f>
        <v>2492.5724956894828</v>
      </c>
      <c r="F108" s="16">
        <f t="shared" si="25"/>
        <v>3.2020743731737</v>
      </c>
      <c r="G108" s="5"/>
      <c r="H108" s="14">
        <f t="shared" si="26"/>
        <v>5007.6334208147528</v>
      </c>
      <c r="I108" s="15">
        <f t="shared" si="27"/>
        <v>0.15544754027760166</v>
      </c>
      <c r="J108" s="14">
        <f t="shared" si="28"/>
        <v>778.42429787756544</v>
      </c>
      <c r="K108" s="14">
        <f>SUM($J108:J$127)</f>
        <v>2492.5724956894828</v>
      </c>
      <c r="L108" s="16">
        <f t="shared" si="29"/>
        <v>3.2020743731737</v>
      </c>
      <c r="M108" s="16"/>
      <c r="N108" s="20">
        <v>94</v>
      </c>
      <c r="O108" s="6">
        <f t="shared" si="22"/>
        <v>94</v>
      </c>
      <c r="P108" s="6">
        <f t="shared" si="30"/>
        <v>5007.6334208147528</v>
      </c>
      <c r="Q108" s="6">
        <f t="shared" si="31"/>
        <v>5007.6334208147528</v>
      </c>
      <c r="R108" s="5">
        <f t="shared" si="32"/>
        <v>5007.6334208147528</v>
      </c>
      <c r="S108" s="5">
        <f t="shared" si="33"/>
        <v>3898063.529625955</v>
      </c>
      <c r="T108" s="20">
        <f>SUM(S108:$S$136)</f>
        <v>7944949.8511255151</v>
      </c>
      <c r="U108" s="6">
        <f t="shared" si="34"/>
        <v>2.038178647100676</v>
      </c>
    </row>
    <row r="109" spans="1:21" x14ac:dyDescent="0.2">
      <c r="A109" s="13">
        <v>95</v>
      </c>
      <c r="B109" s="22">
        <f>Absterbeordnung!B103</f>
        <v>3698.0281501507261</v>
      </c>
      <c r="C109" s="15">
        <f t="shared" si="23"/>
        <v>0.15239954929176638</v>
      </c>
      <c r="D109" s="14">
        <f t="shared" si="24"/>
        <v>563.57782335123522</v>
      </c>
      <c r="E109" s="14">
        <f>SUM(D109:$D$127)</f>
        <v>1714.1481978119177</v>
      </c>
      <c r="F109" s="16">
        <f t="shared" si="25"/>
        <v>3.0415465740276644</v>
      </c>
      <c r="G109" s="5"/>
      <c r="H109" s="14">
        <f t="shared" si="26"/>
        <v>3698.0281501507261</v>
      </c>
      <c r="I109" s="15">
        <f t="shared" si="27"/>
        <v>0.15239954929176638</v>
      </c>
      <c r="J109" s="14">
        <f t="shared" si="28"/>
        <v>563.57782335123522</v>
      </c>
      <c r="K109" s="14">
        <f>SUM($J109:J$127)</f>
        <v>1714.1481978119177</v>
      </c>
      <c r="L109" s="16">
        <f t="shared" si="29"/>
        <v>3.0415465740276644</v>
      </c>
      <c r="M109" s="16"/>
      <c r="N109" s="20">
        <v>95</v>
      </c>
      <c r="O109" s="6">
        <f t="shared" si="22"/>
        <v>95</v>
      </c>
      <c r="P109" s="6">
        <f t="shared" si="30"/>
        <v>3698.0281501507261</v>
      </c>
      <c r="Q109" s="6">
        <f t="shared" si="31"/>
        <v>3698.0281501507261</v>
      </c>
      <c r="R109" s="5">
        <f t="shared" si="32"/>
        <v>3698.0281501507261</v>
      </c>
      <c r="S109" s="5">
        <f t="shared" si="33"/>
        <v>2084126.6555535411</v>
      </c>
      <c r="T109" s="20">
        <f>SUM(S109:$S$136)</f>
        <v>4046886.3214995605</v>
      </c>
      <c r="U109" s="6">
        <f t="shared" si="34"/>
        <v>1.9417660201772684</v>
      </c>
    </row>
    <row r="110" spans="1:21" x14ac:dyDescent="0.2">
      <c r="A110" s="13">
        <v>96</v>
      </c>
      <c r="B110" s="22">
        <f>Absterbeordnung!B104</f>
        <v>2661.7701029080908</v>
      </c>
      <c r="C110" s="15">
        <f t="shared" si="23"/>
        <v>0.14941132283506506</v>
      </c>
      <c r="D110" s="14">
        <f t="shared" si="24"/>
        <v>397.69859215832508</v>
      </c>
      <c r="E110" s="14">
        <f>SUM(D110:$D$127)</f>
        <v>1150.5703744606822</v>
      </c>
      <c r="F110" s="16">
        <f t="shared" si="25"/>
        <v>2.8930712784686863</v>
      </c>
      <c r="G110" s="5"/>
      <c r="H110" s="14">
        <f t="shared" si="26"/>
        <v>2661.7701029080908</v>
      </c>
      <c r="I110" s="15">
        <f t="shared" si="27"/>
        <v>0.14941132283506506</v>
      </c>
      <c r="J110" s="14">
        <f t="shared" si="28"/>
        <v>397.69859215832508</v>
      </c>
      <c r="K110" s="14">
        <f>SUM($J110:J$127)</f>
        <v>1150.5703744606822</v>
      </c>
      <c r="L110" s="16">
        <f t="shared" si="29"/>
        <v>2.8930712784686863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2661.7701029080908</v>
      </c>
      <c r="Q110" s="6">
        <f t="shared" si="31"/>
        <v>2661.7701029080908</v>
      </c>
      <c r="R110" s="5">
        <f t="shared" si="32"/>
        <v>2661.7701029080908</v>
      </c>
      <c r="S110" s="5">
        <f t="shared" si="33"/>
        <v>1058582.2225756678</v>
      </c>
      <c r="T110" s="20">
        <f>SUM(S110:$S$136)</f>
        <v>1962759.6659460205</v>
      </c>
      <c r="U110" s="6">
        <f t="shared" si="34"/>
        <v>1.854140022463604</v>
      </c>
    </row>
    <row r="111" spans="1:21" x14ac:dyDescent="0.2">
      <c r="A111" s="13">
        <v>97</v>
      </c>
      <c r="B111" s="22">
        <f>Absterbeordnung!B105</f>
        <v>1865.0793514770858</v>
      </c>
      <c r="C111" s="15">
        <f t="shared" ref="C111:C127" si="36">1/(((1+($B$5/100))^A111))</f>
        <v>0.14648168905398534</v>
      </c>
      <c r="D111" s="14">
        <f t="shared" ref="D111:D127" si="37">B111*C111</f>
        <v>273.19997362407514</v>
      </c>
      <c r="E111" s="14">
        <f>SUM(D111:$D$127)</f>
        <v>752.87178230235725</v>
      </c>
      <c r="F111" s="16">
        <f t="shared" ref="F111:F127" si="38">E111/D111</f>
        <v>2.7557534955633396</v>
      </c>
      <c r="G111" s="5"/>
      <c r="H111" s="14">
        <f t="shared" si="26"/>
        <v>1865.0793514770858</v>
      </c>
      <c r="I111" s="15">
        <f t="shared" ref="I111:I127" si="39">1/(((1+($B$5/100))^A111))</f>
        <v>0.14648168905398534</v>
      </c>
      <c r="J111" s="14">
        <f t="shared" ref="J111:J127" si="40">H111*I111</f>
        <v>273.19997362407514</v>
      </c>
      <c r="K111" s="14">
        <f>SUM($J111:J$127)</f>
        <v>752.87178230235725</v>
      </c>
      <c r="L111" s="16">
        <f t="shared" ref="L111:L127" si="41">K111/J111</f>
        <v>2.7557534955633396</v>
      </c>
      <c r="M111" s="16"/>
      <c r="N111" s="20">
        <v>97</v>
      </c>
      <c r="O111" s="6">
        <f t="shared" si="35"/>
        <v>97</v>
      </c>
      <c r="P111" s="6">
        <f t="shared" si="30"/>
        <v>1865.0793514770858</v>
      </c>
      <c r="Q111" s="6">
        <f t="shared" si="31"/>
        <v>1865.0793514770858</v>
      </c>
      <c r="R111" s="5">
        <f t="shared" si="32"/>
        <v>1865.0793514770858</v>
      </c>
      <c r="S111" s="5">
        <f t="shared" ref="S111:S136" si="42">P111*R111*I111</f>
        <v>509539.62963034696</v>
      </c>
      <c r="T111" s="20">
        <f>SUM(S111:$S$136)</f>
        <v>904177.44337035227</v>
      </c>
      <c r="U111" s="6">
        <f t="shared" ref="U111:U127" si="43">T111/S111</f>
        <v>1.7744987647502533</v>
      </c>
    </row>
    <row r="112" spans="1:21" x14ac:dyDescent="0.2">
      <c r="A112" s="13">
        <v>98</v>
      </c>
      <c r="B112" s="22">
        <f>Absterbeordnung!B106</f>
        <v>1270.616004513909</v>
      </c>
      <c r="C112" s="15">
        <f t="shared" si="36"/>
        <v>0.14360949907253467</v>
      </c>
      <c r="D112" s="14">
        <f t="shared" si="37"/>
        <v>182.47252792178793</v>
      </c>
      <c r="E112" s="14">
        <f>SUM(D112:$D$127)</f>
        <v>479.67180867828205</v>
      </c>
      <c r="F112" s="16">
        <f t="shared" si="38"/>
        <v>2.6287343861640413</v>
      </c>
      <c r="G112" s="5"/>
      <c r="H112" s="14">
        <f t="shared" si="26"/>
        <v>1270.616004513909</v>
      </c>
      <c r="I112" s="15">
        <f t="shared" si="39"/>
        <v>0.14360949907253467</v>
      </c>
      <c r="J112" s="14">
        <f t="shared" si="40"/>
        <v>182.47252792178793</v>
      </c>
      <c r="K112" s="14">
        <f>SUM($J112:J$127)</f>
        <v>479.67180867828205</v>
      </c>
      <c r="L112" s="16">
        <f t="shared" si="41"/>
        <v>2.6287343861640413</v>
      </c>
      <c r="M112" s="16"/>
      <c r="N112" s="20">
        <v>98</v>
      </c>
      <c r="O112" s="6">
        <f t="shared" si="35"/>
        <v>98</v>
      </c>
      <c r="P112" s="6">
        <f t="shared" si="30"/>
        <v>1270.616004513909</v>
      </c>
      <c r="Q112" s="6">
        <f t="shared" si="31"/>
        <v>1270.616004513909</v>
      </c>
      <c r="R112" s="5">
        <f t="shared" si="32"/>
        <v>1270.616004513909</v>
      </c>
      <c r="S112" s="5">
        <f t="shared" si="42"/>
        <v>231852.51436153491</v>
      </c>
      <c r="T112" s="20">
        <f>SUM(S112:$S$136)</f>
        <v>394637.81374000531</v>
      </c>
      <c r="U112" s="6">
        <f t="shared" si="43"/>
        <v>1.7021071124751064</v>
      </c>
    </row>
    <row r="113" spans="1:21" x14ac:dyDescent="0.2">
      <c r="A113" s="13">
        <v>99</v>
      </c>
      <c r="B113" s="22">
        <f>Absterbeordnung!B107</f>
        <v>840.59220751496275</v>
      </c>
      <c r="C113" s="15">
        <f t="shared" si="36"/>
        <v>0.14079362654170063</v>
      </c>
      <c r="D113" s="14">
        <f t="shared" si="37"/>
        <v>118.35002533872539</v>
      </c>
      <c r="E113" s="14">
        <f>SUM(D113:$D$127)</f>
        <v>297.19928075649415</v>
      </c>
      <c r="F113" s="16">
        <f t="shared" si="38"/>
        <v>2.5111889913490995</v>
      </c>
      <c r="G113" s="5"/>
      <c r="H113" s="14">
        <f t="shared" si="26"/>
        <v>840.59220751496275</v>
      </c>
      <c r="I113" s="15">
        <f t="shared" si="39"/>
        <v>0.14079362654170063</v>
      </c>
      <c r="J113" s="14">
        <f t="shared" si="40"/>
        <v>118.35002533872539</v>
      </c>
      <c r="K113" s="14">
        <f>SUM($J113:J$127)</f>
        <v>297.19928075649415</v>
      </c>
      <c r="L113" s="16">
        <f t="shared" si="41"/>
        <v>2.5111889913490995</v>
      </c>
      <c r="M113" s="16"/>
      <c r="N113" s="20">
        <v>99</v>
      </c>
      <c r="O113" s="6">
        <f t="shared" si="35"/>
        <v>99</v>
      </c>
      <c r="P113" s="6">
        <f t="shared" si="30"/>
        <v>840.59220751496275</v>
      </c>
      <c r="Q113" s="6">
        <f t="shared" si="31"/>
        <v>840.59220751496275</v>
      </c>
      <c r="R113" s="5">
        <f t="shared" si="32"/>
        <v>840.59220751496275</v>
      </c>
      <c r="S113" s="5">
        <f t="shared" si="42"/>
        <v>99484.109058930946</v>
      </c>
      <c r="T113" s="20">
        <f>SUM(S113:$S$136)</f>
        <v>162785.29937847043</v>
      </c>
      <c r="U113" s="6">
        <f t="shared" si="43"/>
        <v>1.6362944888217479</v>
      </c>
    </row>
    <row r="114" spans="1:21" x14ac:dyDescent="0.2">
      <c r="A114" s="13">
        <v>100</v>
      </c>
      <c r="B114" s="22">
        <f>Absterbeordnung!B108</f>
        <v>539.35439726309642</v>
      </c>
      <c r="C114" s="15">
        <f t="shared" si="36"/>
        <v>0.13803296719774574</v>
      </c>
      <c r="D114" s="14">
        <f t="shared" si="37"/>
        <v>74.448687825376908</v>
      </c>
      <c r="E114" s="14">
        <f>SUM(D114:$D$127)</f>
        <v>178.84925541776877</v>
      </c>
      <c r="F114" s="16">
        <f t="shared" si="38"/>
        <v>2.40231575118246</v>
      </c>
      <c r="G114" s="5"/>
      <c r="H114" s="14">
        <f t="shared" si="26"/>
        <v>539.35439726309642</v>
      </c>
      <c r="I114" s="15">
        <f t="shared" si="39"/>
        <v>0.13803296719774574</v>
      </c>
      <c r="J114" s="14">
        <f t="shared" si="40"/>
        <v>74.448687825376908</v>
      </c>
      <c r="K114" s="14">
        <f>SUM($J114:J$127)</f>
        <v>178.84925541776877</v>
      </c>
      <c r="L114" s="16">
        <f t="shared" si="41"/>
        <v>2.40231575118246</v>
      </c>
      <c r="M114" s="16"/>
      <c r="N114" s="20">
        <v>100</v>
      </c>
      <c r="O114" s="6">
        <f t="shared" si="35"/>
        <v>100</v>
      </c>
      <c r="P114" s="6">
        <f t="shared" si="30"/>
        <v>539.35439726309642</v>
      </c>
      <c r="Q114" s="6">
        <f t="shared" si="31"/>
        <v>539.35439726309642</v>
      </c>
      <c r="R114" s="5">
        <f t="shared" si="32"/>
        <v>539.35439726309642</v>
      </c>
      <c r="S114" s="5">
        <f t="shared" si="42"/>
        <v>40154.227149084589</v>
      </c>
      <c r="T114" s="20">
        <f>SUM(S114:$S$136)</f>
        <v>63301.19031953947</v>
      </c>
      <c r="U114" s="6">
        <f t="shared" si="43"/>
        <v>1.5764514676005306</v>
      </c>
    </row>
    <row r="115" spans="1:21" x14ac:dyDescent="0.2">
      <c r="A115" s="13">
        <v>101</v>
      </c>
      <c r="B115" s="22">
        <f>Absterbeordnung!B109</f>
        <v>335.2314137590231</v>
      </c>
      <c r="C115" s="15">
        <f t="shared" si="36"/>
        <v>0.13532643842916248</v>
      </c>
      <c r="D115" s="14">
        <f t="shared" si="37"/>
        <v>45.365673273581528</v>
      </c>
      <c r="E115" s="14">
        <f>SUM(D115:$D$127)</f>
        <v>104.40056759239187</v>
      </c>
      <c r="F115" s="16">
        <f t="shared" si="38"/>
        <v>2.3013119845658503</v>
      </c>
      <c r="G115" s="5"/>
      <c r="H115" s="14">
        <f t="shared" si="26"/>
        <v>335.2314137590231</v>
      </c>
      <c r="I115" s="15">
        <f t="shared" si="39"/>
        <v>0.13532643842916248</v>
      </c>
      <c r="J115" s="14">
        <f t="shared" si="40"/>
        <v>45.365673273581528</v>
      </c>
      <c r="K115" s="14">
        <f>SUM($J115:J$127)</f>
        <v>104.40056759239187</v>
      </c>
      <c r="L115" s="16">
        <f t="shared" si="41"/>
        <v>2.3013119845658503</v>
      </c>
      <c r="M115" s="16"/>
      <c r="N115" s="20">
        <v>101</v>
      </c>
      <c r="O115" s="6">
        <f t="shared" si="35"/>
        <v>101</v>
      </c>
      <c r="P115" s="6">
        <f t="shared" si="30"/>
        <v>335.2314137590231</v>
      </c>
      <c r="Q115" s="6">
        <f t="shared" si="31"/>
        <v>335.2314137590231</v>
      </c>
      <c r="R115" s="5">
        <f t="shared" si="32"/>
        <v>335.2314137590231</v>
      </c>
      <c r="S115" s="5">
        <f t="shared" si="42"/>
        <v>15207.998787632665</v>
      </c>
      <c r="T115" s="20">
        <f>SUM(S115:$S$136)</f>
        <v>23146.963170454881</v>
      </c>
      <c r="U115" s="6">
        <f t="shared" si="43"/>
        <v>1.5220255796757611</v>
      </c>
    </row>
    <row r="116" spans="1:21" x14ac:dyDescent="0.2">
      <c r="A116" s="21">
        <v>102</v>
      </c>
      <c r="B116" s="22">
        <f>Absterbeordnung!B110</f>
        <v>201.58611208996879</v>
      </c>
      <c r="C116" s="15">
        <f t="shared" si="36"/>
        <v>0.13267297885212007</v>
      </c>
      <c r="D116" s="14">
        <f t="shared" si="37"/>
        <v>26.745029986193536</v>
      </c>
      <c r="E116" s="14">
        <f>SUM(D116:$D$127)</f>
        <v>59.034894318810323</v>
      </c>
      <c r="F116" s="16">
        <f t="shared" si="38"/>
        <v>2.2073220463497569</v>
      </c>
      <c r="G116" s="5"/>
      <c r="H116" s="14">
        <f t="shared" si="26"/>
        <v>201.58611208996879</v>
      </c>
      <c r="I116" s="15">
        <f t="shared" si="39"/>
        <v>0.13267297885212007</v>
      </c>
      <c r="J116" s="14">
        <f t="shared" si="40"/>
        <v>26.745029986193536</v>
      </c>
      <c r="K116" s="14">
        <f>SUM($J116:J$127)</f>
        <v>59.034894318810323</v>
      </c>
      <c r="L116" s="16">
        <f t="shared" si="41"/>
        <v>2.2073220463497569</v>
      </c>
      <c r="M116" s="16"/>
      <c r="N116" s="6">
        <v>102</v>
      </c>
      <c r="O116" s="6">
        <f t="shared" si="35"/>
        <v>102</v>
      </c>
      <c r="P116" s="6">
        <f t="shared" si="30"/>
        <v>201.58611208996879</v>
      </c>
      <c r="Q116" s="6">
        <f t="shared" si="31"/>
        <v>201.58611208996879</v>
      </c>
      <c r="R116" s="5">
        <f t="shared" si="32"/>
        <v>201.58611208996879</v>
      </c>
      <c r="S116" s="5">
        <f t="shared" si="42"/>
        <v>5391.4266126463863</v>
      </c>
      <c r="T116" s="20">
        <f>SUM(S116:$S$136)</f>
        <v>7938.9643828222206</v>
      </c>
      <c r="U116" s="6">
        <f t="shared" si="43"/>
        <v>1.4725164512487676</v>
      </c>
    </row>
    <row r="117" spans="1:21" x14ac:dyDescent="0.2">
      <c r="A117" s="21">
        <v>103</v>
      </c>
      <c r="B117" s="22">
        <f>Absterbeordnung!B111</f>
        <v>117.13474042900242</v>
      </c>
      <c r="C117" s="15">
        <f t="shared" si="36"/>
        <v>0.13007154789423539</v>
      </c>
      <c r="D117" s="14">
        <f t="shared" si="37"/>
        <v>15.235896999789819</v>
      </c>
      <c r="E117" s="14">
        <f>SUM(D117:$D$127)</f>
        <v>32.289864332616787</v>
      </c>
      <c r="F117" s="16">
        <f t="shared" si="38"/>
        <v>2.1193280798014209</v>
      </c>
      <c r="G117" s="5"/>
      <c r="H117" s="14">
        <f t="shared" si="26"/>
        <v>117.13474042900242</v>
      </c>
      <c r="I117" s="15">
        <f t="shared" si="39"/>
        <v>0.13007154789423539</v>
      </c>
      <c r="J117" s="14">
        <f t="shared" si="40"/>
        <v>15.235896999789819</v>
      </c>
      <c r="K117" s="14">
        <f>SUM($J117:J$127)</f>
        <v>32.289864332616787</v>
      </c>
      <c r="L117" s="16">
        <f t="shared" si="41"/>
        <v>2.1193280798014209</v>
      </c>
      <c r="M117" s="16"/>
      <c r="N117" s="6">
        <v>103</v>
      </c>
      <c r="O117" s="6">
        <f t="shared" si="35"/>
        <v>103</v>
      </c>
      <c r="P117" s="6">
        <f t="shared" si="30"/>
        <v>117.13474042900242</v>
      </c>
      <c r="Q117" s="6">
        <f t="shared" si="31"/>
        <v>117.13474042900242</v>
      </c>
      <c r="R117" s="5">
        <f t="shared" si="32"/>
        <v>117.13474042900242</v>
      </c>
      <c r="S117" s="5">
        <f t="shared" si="42"/>
        <v>1784.6528402733973</v>
      </c>
      <c r="T117" s="20">
        <f>SUM(S117:$S$136)</f>
        <v>2547.5377701758348</v>
      </c>
      <c r="U117" s="6">
        <f t="shared" si="43"/>
        <v>1.4274696527452189</v>
      </c>
    </row>
    <row r="118" spans="1:21" x14ac:dyDescent="0.2">
      <c r="A118" s="21">
        <v>104</v>
      </c>
      <c r="B118" s="22">
        <f>Absterbeordnung!B112</f>
        <v>65.687666665460114</v>
      </c>
      <c r="C118" s="15">
        <f t="shared" si="36"/>
        <v>0.12752112538650526</v>
      </c>
      <c r="D118" s="14">
        <f t="shared" si="37"/>
        <v>8.3765651771931005</v>
      </c>
      <c r="E118" s="14">
        <f>SUM(D118:$D$127)</f>
        <v>17.053967332826968</v>
      </c>
      <c r="F118" s="16">
        <f t="shared" si="38"/>
        <v>2.0359141213703986</v>
      </c>
      <c r="G118" s="5"/>
      <c r="H118" s="14">
        <f t="shared" si="26"/>
        <v>65.687666665460114</v>
      </c>
      <c r="I118" s="15">
        <f t="shared" si="39"/>
        <v>0.12752112538650526</v>
      </c>
      <c r="J118" s="14">
        <f t="shared" si="40"/>
        <v>8.3765651771931005</v>
      </c>
      <c r="K118" s="14">
        <f>SUM($J118:J$127)</f>
        <v>17.053967332826968</v>
      </c>
      <c r="L118" s="16">
        <f t="shared" si="41"/>
        <v>2.0359141213703986</v>
      </c>
      <c r="M118" s="16"/>
      <c r="N118" s="6">
        <v>104</v>
      </c>
      <c r="O118" s="6">
        <f t="shared" si="35"/>
        <v>104</v>
      </c>
      <c r="P118" s="6">
        <f t="shared" si="30"/>
        <v>65.687666665460114</v>
      </c>
      <c r="Q118" s="6">
        <f t="shared" si="31"/>
        <v>65.687666665460114</v>
      </c>
      <c r="R118" s="5">
        <f t="shared" si="32"/>
        <v>65.687666665460114</v>
      </c>
      <c r="S118" s="5">
        <f t="shared" si="42"/>
        <v>550.23702116096126</v>
      </c>
      <c r="T118" s="20">
        <f>SUM(S118:$S$136)</f>
        <v>762.88492990243753</v>
      </c>
      <c r="U118" s="6">
        <f t="shared" si="43"/>
        <v>1.3864660147599741</v>
      </c>
    </row>
    <row r="119" spans="1:21" x14ac:dyDescent="0.2">
      <c r="A119" s="21">
        <v>105</v>
      </c>
      <c r="B119" s="22">
        <f>Absterbeordnung!B113</f>
        <v>35.507390065702396</v>
      </c>
      <c r="C119" s="15">
        <f t="shared" si="36"/>
        <v>0.12502071116324046</v>
      </c>
      <c r="D119" s="14">
        <f t="shared" si="37"/>
        <v>4.4391591575646929</v>
      </c>
      <c r="E119" s="14">
        <f>SUM(D119:$D$127)</f>
        <v>8.6774021556338692</v>
      </c>
      <c r="F119" s="16">
        <f t="shared" si="38"/>
        <v>1.9547400414438534</v>
      </c>
      <c r="G119" s="5"/>
      <c r="H119" s="14">
        <f t="shared" si="26"/>
        <v>35.507390065702396</v>
      </c>
      <c r="I119" s="15">
        <f t="shared" si="39"/>
        <v>0.12502071116324046</v>
      </c>
      <c r="J119" s="14">
        <f t="shared" si="40"/>
        <v>4.4391591575646929</v>
      </c>
      <c r="K119" s="14">
        <f>SUM($J119:J$127)</f>
        <v>8.6774021556338692</v>
      </c>
      <c r="L119" s="16">
        <f t="shared" si="41"/>
        <v>1.9547400414438534</v>
      </c>
      <c r="M119" s="16"/>
      <c r="N119" s="6">
        <v>105</v>
      </c>
      <c r="O119" s="6">
        <f t="shared" si="35"/>
        <v>105</v>
      </c>
      <c r="P119" s="6">
        <f t="shared" si="30"/>
        <v>35.507390065702396</v>
      </c>
      <c r="Q119" s="6">
        <f t="shared" si="31"/>
        <v>35.507390065702396</v>
      </c>
      <c r="R119" s="5">
        <f t="shared" si="32"/>
        <v>35.507390065702396</v>
      </c>
      <c r="S119" s="5">
        <f t="shared" si="42"/>
        <v>157.62295577138437</v>
      </c>
      <c r="T119" s="20">
        <f>SUM(S119:$S$136)</f>
        <v>212.64790874147627</v>
      </c>
      <c r="U119" s="6">
        <f t="shared" si="43"/>
        <v>1.3490922543661714</v>
      </c>
    </row>
    <row r="120" spans="1:21" x14ac:dyDescent="0.2">
      <c r="A120" s="21">
        <v>106</v>
      </c>
      <c r="B120" s="22">
        <f>Absterbeordnung!B114</f>
        <v>18.477970175296353</v>
      </c>
      <c r="C120" s="15">
        <f t="shared" si="36"/>
        <v>0.12256932466984359</v>
      </c>
      <c r="D120" s="14">
        <f t="shared" si="37"/>
        <v>2.2648323256555853</v>
      </c>
      <c r="E120" s="14">
        <f>SUM(D120:$D$127)</f>
        <v>4.2382429980691754</v>
      </c>
      <c r="F120" s="16">
        <f t="shared" si="38"/>
        <v>1.871327493015343</v>
      </c>
      <c r="G120" s="5"/>
      <c r="H120" s="14">
        <f t="shared" si="26"/>
        <v>18.477970175296353</v>
      </c>
      <c r="I120" s="15">
        <f t="shared" si="39"/>
        <v>0.12256932466984359</v>
      </c>
      <c r="J120" s="14">
        <f t="shared" si="40"/>
        <v>2.2648323256555853</v>
      </c>
      <c r="K120" s="14">
        <f>SUM($J120:J$127)</f>
        <v>4.2382429980691754</v>
      </c>
      <c r="L120" s="16">
        <f t="shared" si="41"/>
        <v>1.871327493015343</v>
      </c>
      <c r="M120" s="16"/>
      <c r="N120" s="6">
        <v>106</v>
      </c>
      <c r="O120" s="6">
        <f t="shared" si="35"/>
        <v>106</v>
      </c>
      <c r="P120" s="6">
        <f t="shared" si="30"/>
        <v>18.477970175296353</v>
      </c>
      <c r="Q120" s="6">
        <f t="shared" si="31"/>
        <v>18.477970175296353</v>
      </c>
      <c r="R120" s="5">
        <f t="shared" si="32"/>
        <v>18.477970175296353</v>
      </c>
      <c r="S120" s="5">
        <f t="shared" si="42"/>
        <v>41.849504165510979</v>
      </c>
      <c r="T120" s="20">
        <f>SUM(S120:$S$136)</f>
        <v>55.024952970091896</v>
      </c>
      <c r="U120" s="6">
        <f t="shared" si="43"/>
        <v>1.3148292690033607</v>
      </c>
    </row>
    <row r="121" spans="1:21" x14ac:dyDescent="0.2">
      <c r="A121" s="21">
        <v>107</v>
      </c>
      <c r="B121" s="22">
        <f>Absterbeordnung!B115</f>
        <v>9.24600581403128</v>
      </c>
      <c r="C121" s="15">
        <f t="shared" si="36"/>
        <v>0.12016600457827803</v>
      </c>
      <c r="D121" s="14">
        <f t="shared" si="37"/>
        <v>1.1110555769796682</v>
      </c>
      <c r="E121" s="14">
        <f>SUM(D121:$D$127)</f>
        <v>1.9734106724135905</v>
      </c>
      <c r="F121" s="16">
        <f t="shared" si="38"/>
        <v>1.7761583788438182</v>
      </c>
      <c r="G121" s="5"/>
      <c r="H121" s="14">
        <f t="shared" si="26"/>
        <v>9.24600581403128</v>
      </c>
      <c r="I121" s="15">
        <f t="shared" si="39"/>
        <v>0.12016600457827803</v>
      </c>
      <c r="J121" s="14">
        <f t="shared" si="40"/>
        <v>1.1110555769796682</v>
      </c>
      <c r="K121" s="14">
        <f>SUM($J121:J$127)</f>
        <v>1.9734106724135905</v>
      </c>
      <c r="L121" s="16">
        <f t="shared" si="41"/>
        <v>1.7761583788438182</v>
      </c>
      <c r="M121" s="16"/>
      <c r="N121" s="6">
        <v>107</v>
      </c>
      <c r="O121" s="6">
        <f t="shared" si="35"/>
        <v>107</v>
      </c>
      <c r="P121" s="6">
        <f t="shared" si="30"/>
        <v>9.24600581403128</v>
      </c>
      <c r="Q121" s="6">
        <f t="shared" si="31"/>
        <v>9.24600581403128</v>
      </c>
      <c r="R121" s="5">
        <f t="shared" si="32"/>
        <v>9.24600581403128</v>
      </c>
      <c r="S121" s="5">
        <f t="shared" si="42"/>
        <v>10.272826324465889</v>
      </c>
      <c r="T121" s="20">
        <f>SUM(S121:$S$136)</f>
        <v>13.175448804580911</v>
      </c>
      <c r="U121" s="6">
        <f t="shared" si="43"/>
        <v>1.2825534461925148</v>
      </c>
    </row>
    <row r="122" spans="1:21" x14ac:dyDescent="0.2">
      <c r="A122" s="21">
        <v>108</v>
      </c>
      <c r="B122" s="22">
        <f>Absterbeordnung!B116</f>
        <v>4.4430607065806198</v>
      </c>
      <c r="C122" s="15">
        <f t="shared" si="36"/>
        <v>0.11780980841007649</v>
      </c>
      <c r="D122" s="14">
        <f t="shared" si="37"/>
        <v>0.52343613059660188</v>
      </c>
      <c r="E122" s="14">
        <f>SUM(D122:$D$127)</f>
        <v>0.8623550954339223</v>
      </c>
      <c r="F122" s="16">
        <f t="shared" si="38"/>
        <v>1.6474886715424621</v>
      </c>
      <c r="G122" s="5"/>
      <c r="H122" s="14">
        <f t="shared" si="26"/>
        <v>4.4430607065806198</v>
      </c>
      <c r="I122" s="15">
        <f t="shared" si="39"/>
        <v>0.11780980841007649</v>
      </c>
      <c r="J122" s="14">
        <f t="shared" si="40"/>
        <v>0.52343613059660188</v>
      </c>
      <c r="K122" s="14">
        <f>SUM($J122:J$127)</f>
        <v>0.8623550954339223</v>
      </c>
      <c r="L122" s="16">
        <f t="shared" si="41"/>
        <v>1.6474886715424621</v>
      </c>
      <c r="M122" s="16"/>
      <c r="N122" s="6">
        <v>108</v>
      </c>
      <c r="O122" s="6">
        <f t="shared" si="35"/>
        <v>108</v>
      </c>
      <c r="P122" s="6">
        <f t="shared" si="30"/>
        <v>4.4430607065806198</v>
      </c>
      <c r="Q122" s="6">
        <f t="shared" si="31"/>
        <v>4.4430607065806198</v>
      </c>
      <c r="R122" s="5">
        <f t="shared" si="32"/>
        <v>4.4430607065806198</v>
      </c>
      <c r="S122" s="5">
        <f t="shared" si="42"/>
        <v>2.3256585042583637</v>
      </c>
      <c r="T122" s="20">
        <f>SUM(S122:$S$136)</f>
        <v>2.9026224801150224</v>
      </c>
      <c r="U122" s="6">
        <f t="shared" si="43"/>
        <v>1.2480862838633517</v>
      </c>
    </row>
    <row r="123" spans="1:21" x14ac:dyDescent="0.2">
      <c r="A123" s="21">
        <v>109</v>
      </c>
      <c r="B123" s="22">
        <f>Absterbeordnung!B117</f>
        <v>2.0478696585824983</v>
      </c>
      <c r="C123" s="15">
        <f t="shared" si="36"/>
        <v>0.11549981216674166</v>
      </c>
      <c r="D123" s="14">
        <f t="shared" si="37"/>
        <v>0.23652856090824792</v>
      </c>
      <c r="E123" s="14">
        <f>SUM(D123:$D$127)</f>
        <v>0.33891896483732042</v>
      </c>
      <c r="F123" s="16">
        <f t="shared" si="38"/>
        <v>1.4328881194554381</v>
      </c>
      <c r="G123" s="5"/>
      <c r="H123" s="14">
        <f t="shared" si="26"/>
        <v>2.0478696585824983</v>
      </c>
      <c r="I123" s="15">
        <f t="shared" si="39"/>
        <v>0.11549981216674166</v>
      </c>
      <c r="J123" s="14">
        <f t="shared" si="40"/>
        <v>0.23652856090824792</v>
      </c>
      <c r="K123" s="14">
        <f>SUM($J123:J$127)</f>
        <v>0.33891896483732042</v>
      </c>
      <c r="L123" s="16">
        <f t="shared" si="41"/>
        <v>1.4328881194554381</v>
      </c>
      <c r="M123" s="16"/>
      <c r="N123" s="6">
        <v>109</v>
      </c>
      <c r="O123" s="6">
        <f t="shared" si="35"/>
        <v>109</v>
      </c>
      <c r="P123" s="6">
        <f t="shared" si="30"/>
        <v>2.0478696585824983</v>
      </c>
      <c r="Q123" s="6">
        <f t="shared" si="31"/>
        <v>2.0478696585824983</v>
      </c>
      <c r="R123" s="5">
        <f t="shared" si="32"/>
        <v>2.0478696585824983</v>
      </c>
      <c r="S123" s="5">
        <f t="shared" si="42"/>
        <v>0.48437966327218335</v>
      </c>
      <c r="T123" s="20">
        <f>SUM(S123:$S$136)</f>
        <v>0.57696397585665871</v>
      </c>
      <c r="U123" s="6">
        <f t="shared" si="43"/>
        <v>1.1911399664449791</v>
      </c>
    </row>
    <row r="124" spans="1:21" x14ac:dyDescent="0.2">
      <c r="A124" s="21">
        <v>110</v>
      </c>
      <c r="B124" s="22">
        <f>Absterbeordnung!B118</f>
        <v>0.90422841430150025</v>
      </c>
      <c r="C124" s="15">
        <f t="shared" si="36"/>
        <v>0.11323510996739378</v>
      </c>
      <c r="D124" s="14">
        <f t="shared" si="37"/>
        <v>0.10239040392907248</v>
      </c>
      <c r="E124" s="14">
        <f>SUM(D124:$D$127)</f>
        <v>0.10239040392907248</v>
      </c>
      <c r="F124" s="16">
        <f t="shared" si="38"/>
        <v>1</v>
      </c>
      <c r="G124" s="5"/>
      <c r="H124" s="14">
        <f t="shared" si="26"/>
        <v>0.90422841430150025</v>
      </c>
      <c r="I124" s="15">
        <f t="shared" si="39"/>
        <v>0.11323510996739378</v>
      </c>
      <c r="J124" s="14">
        <f t="shared" si="40"/>
        <v>0.10239040392907248</v>
      </c>
      <c r="K124" s="14">
        <f>SUM($J124:J$127)</f>
        <v>0.10239040392907248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0.90422841430150025</v>
      </c>
      <c r="Q124" s="6">
        <f t="shared" si="31"/>
        <v>0.90422841430150025</v>
      </c>
      <c r="R124" s="5">
        <f t="shared" si="32"/>
        <v>0.90422841430150025</v>
      </c>
      <c r="S124" s="5">
        <f t="shared" si="42"/>
        <v>9.2584312584475303E-2</v>
      </c>
      <c r="T124" s="20">
        <f>SUM(S124:$S$136)</f>
        <v>9.2584312584475303E-2</v>
      </c>
      <c r="U124" s="6">
        <f t="shared" si="43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3" t="s">
        <v>1</v>
      </c>
      <c r="C11" s="263"/>
      <c r="D11" s="263"/>
      <c r="E11" s="263"/>
      <c r="F11" s="263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370105702743.448</v>
      </c>
    </row>
    <row r="15" spans="1:21" x14ac:dyDescent="0.2">
      <c r="A15" s="21">
        <v>1</v>
      </c>
      <c r="B15" s="14">
        <f>Absterbeordnung!B9</f>
        <v>99548.915800035902</v>
      </c>
      <c r="C15" s="15">
        <f t="shared" ref="C15:C46" si="0">1/(((1+($B$5/100))^A15))</f>
        <v>0.98039215686274506</v>
      </c>
      <c r="D15" s="14">
        <f>B15*C15</f>
        <v>97596.976274544999</v>
      </c>
      <c r="E15" s="14">
        <f>SUM(D15:$D$136)</f>
        <v>3824025.4037612388</v>
      </c>
      <c r="F15" s="16">
        <f>E15/D15</f>
        <v>39.181802036613007</v>
      </c>
      <c r="G15" s="5"/>
      <c r="H15" s="17">
        <f>Absterbeordnung!C9</f>
        <v>99635.623576935905</v>
      </c>
      <c r="I15" s="18">
        <f t="shared" ref="I15:I46" si="1">1/(((1+($B$5/100))^A15))</f>
        <v>0.98039215686274506</v>
      </c>
      <c r="J15" s="17">
        <f>H15*I15</f>
        <v>97681.983898956765</v>
      </c>
      <c r="K15" s="17">
        <f>SUM($J15:J$136)</f>
        <v>3955628.3353042272</v>
      </c>
      <c r="L15" s="19">
        <f>K15/J15</f>
        <v>40.494963118234466</v>
      </c>
      <c r="N15" s="6">
        <v>1</v>
      </c>
      <c r="O15" s="6">
        <f t="shared" ref="O15:O78" si="2">N15+$B$3</f>
        <v>1</v>
      </c>
      <c r="P15" s="20">
        <f t="shared" ref="P15:P78" si="3">B15</f>
        <v>99548.915800035902</v>
      </c>
      <c r="Q15" s="20">
        <f t="shared" ref="Q15:Q78" si="4">H15</f>
        <v>99635.623576935905</v>
      </c>
      <c r="R15" s="5">
        <f t="shared" ref="R15:R78" si="5">LOOKUP(N15,$O$14:$O$136,$Q$14:$Q$136)</f>
        <v>99635.623576935905</v>
      </c>
      <c r="S15" s="5">
        <f t="shared" ref="S15:S46" si="6">P15*R15*I15</f>
        <v>9724135590.3377094</v>
      </c>
      <c r="T15" s="20">
        <f>SUM(S15:$S$136)</f>
        <v>370105702743.448</v>
      </c>
      <c r="U15" s="6">
        <f>T15/S15</f>
        <v>38.060524691901648</v>
      </c>
    </row>
    <row r="16" spans="1:21" x14ac:dyDescent="0.2">
      <c r="A16" s="21">
        <v>2</v>
      </c>
      <c r="B16" s="14">
        <f>Absterbeordnung!B10</f>
        <v>99510.147721160072</v>
      </c>
      <c r="C16" s="15">
        <f t="shared" si="0"/>
        <v>0.96116878123798544</v>
      </c>
      <c r="D16" s="14">
        <f t="shared" ref="D16:D79" si="7">B16*C16</f>
        <v>95646.047405959325</v>
      </c>
      <c r="E16" s="14">
        <f>SUM(D16:$D$136)</f>
        <v>3726428.4274866935</v>
      </c>
      <c r="F16" s="16">
        <f t="shared" ref="F16:F79" si="8">E16/D16</f>
        <v>38.960610799422483</v>
      </c>
      <c r="G16" s="5"/>
      <c r="H16" s="17">
        <f>Absterbeordnung!C10</f>
        <v>99602.407684869031</v>
      </c>
      <c r="I16" s="18">
        <f t="shared" si="1"/>
        <v>0.96116878123798544</v>
      </c>
      <c r="J16" s="17">
        <f t="shared" ref="J16:J79" si="9">H16*I16</f>
        <v>95734.72480283452</v>
      </c>
      <c r="K16" s="17">
        <f>SUM($J16:J$136)</f>
        <v>3857946.3514052704</v>
      </c>
      <c r="L16" s="19">
        <f t="shared" ref="L16:L79" si="10">K16/J16</f>
        <v>40.29829677111104</v>
      </c>
      <c r="N16" s="6">
        <v>2</v>
      </c>
      <c r="O16" s="6">
        <f t="shared" si="2"/>
        <v>2</v>
      </c>
      <c r="P16" s="20">
        <f t="shared" si="3"/>
        <v>99510.147721160072</v>
      </c>
      <c r="Q16" s="20">
        <f t="shared" si="4"/>
        <v>99602.407684869031</v>
      </c>
      <c r="R16" s="5">
        <f t="shared" si="5"/>
        <v>99602.407684869031</v>
      </c>
      <c r="S16" s="5">
        <f t="shared" si="6"/>
        <v>9526576607.1746712</v>
      </c>
      <c r="T16" s="20">
        <f>SUM(S16:$S$136)</f>
        <v>360381567153.11029</v>
      </c>
      <c r="U16" s="6">
        <f t="shared" ref="U16:U79" si="11">T16/S16</f>
        <v>37.829073550061956</v>
      </c>
    </row>
    <row r="17" spans="1:21" x14ac:dyDescent="0.2">
      <c r="A17" s="21">
        <v>3</v>
      </c>
      <c r="B17" s="14">
        <f>Absterbeordnung!B11</f>
        <v>99490.111342423683</v>
      </c>
      <c r="C17" s="15">
        <f t="shared" si="0"/>
        <v>0.94232233454704462</v>
      </c>
      <c r="D17" s="14">
        <f t="shared" si="7"/>
        <v>93751.753984538082</v>
      </c>
      <c r="E17" s="14">
        <f>SUM(D17:$D$136)</f>
        <v>3630782.3800807344</v>
      </c>
      <c r="F17" s="16">
        <f t="shared" si="8"/>
        <v>38.727620825947831</v>
      </c>
      <c r="G17" s="5"/>
      <c r="H17" s="17">
        <f>Absterbeordnung!C11</f>
        <v>99582.39414035005</v>
      </c>
      <c r="I17" s="18">
        <f t="shared" si="1"/>
        <v>0.94232233454704462</v>
      </c>
      <c r="J17" s="17">
        <f t="shared" si="9"/>
        <v>93838.71412611859</v>
      </c>
      <c r="K17" s="17">
        <f>SUM($J17:J$136)</f>
        <v>3762211.6266024355</v>
      </c>
      <c r="L17" s="19">
        <f t="shared" si="10"/>
        <v>40.092318630304852</v>
      </c>
      <c r="N17" s="6">
        <v>3</v>
      </c>
      <c r="O17" s="6">
        <f t="shared" si="2"/>
        <v>3</v>
      </c>
      <c r="P17" s="20">
        <f t="shared" si="3"/>
        <v>99490.111342423683</v>
      </c>
      <c r="Q17" s="20">
        <f t="shared" si="4"/>
        <v>99582.39414035005</v>
      </c>
      <c r="R17" s="5">
        <f t="shared" si="5"/>
        <v>99582.39414035005</v>
      </c>
      <c r="S17" s="5">
        <f t="shared" si="6"/>
        <v>9336024116.6374054</v>
      </c>
      <c r="T17" s="20">
        <f>SUM(S17:$S$136)</f>
        <v>350854990545.93561</v>
      </c>
      <c r="U17" s="6">
        <f t="shared" si="11"/>
        <v>37.580771660678238</v>
      </c>
    </row>
    <row r="18" spans="1:21" x14ac:dyDescent="0.2">
      <c r="A18" s="21">
        <v>4</v>
      </c>
      <c r="B18" s="14">
        <f>Absterbeordnung!B12</f>
        <v>99471.965709023076</v>
      </c>
      <c r="C18" s="15">
        <f t="shared" si="0"/>
        <v>0.9238454260265142</v>
      </c>
      <c r="D18" s="14">
        <f t="shared" si="7"/>
        <v>91896.72053814723</v>
      </c>
      <c r="E18" s="14">
        <f>SUM(D18:$D$136)</f>
        <v>3537030.6260961965</v>
      </c>
      <c r="F18" s="16">
        <f t="shared" si="8"/>
        <v>38.489193144035433</v>
      </c>
      <c r="G18" s="5"/>
      <c r="H18" s="17">
        <f>Absterbeordnung!C12</f>
        <v>99567.889411785873</v>
      </c>
      <c r="I18" s="18">
        <f t="shared" si="1"/>
        <v>0.9238454260265142</v>
      </c>
      <c r="J18" s="17">
        <f t="shared" si="9"/>
        <v>91985.339212192179</v>
      </c>
      <c r="K18" s="17">
        <f>SUM($J18:J$136)</f>
        <v>3668372.912476317</v>
      </c>
      <c r="L18" s="19">
        <f t="shared" si="10"/>
        <v>39.87997374249062</v>
      </c>
      <c r="N18" s="6">
        <v>4</v>
      </c>
      <c r="O18" s="6">
        <f t="shared" si="2"/>
        <v>4</v>
      </c>
      <c r="P18" s="20">
        <f t="shared" si="3"/>
        <v>99471.965709023076</v>
      </c>
      <c r="Q18" s="20">
        <f t="shared" si="4"/>
        <v>99567.889411785873</v>
      </c>
      <c r="R18" s="5">
        <f t="shared" si="5"/>
        <v>99567.889411785873</v>
      </c>
      <c r="S18" s="5">
        <f t="shared" si="6"/>
        <v>9149962507.8480339</v>
      </c>
      <c r="T18" s="20">
        <f>SUM(S18:$S$136)</f>
        <v>341518966429.29816</v>
      </c>
      <c r="U18" s="6">
        <f t="shared" si="11"/>
        <v>37.324630143169792</v>
      </c>
    </row>
    <row r="19" spans="1:21" x14ac:dyDescent="0.2">
      <c r="A19" s="21">
        <v>5</v>
      </c>
      <c r="B19" s="14">
        <f>Absterbeordnung!B13</f>
        <v>99457.178183606593</v>
      </c>
      <c r="C19" s="15">
        <f t="shared" si="0"/>
        <v>0.90573080982991594</v>
      </c>
      <c r="D19" s="14">
        <f t="shared" si="7"/>
        <v>90081.430539636247</v>
      </c>
      <c r="E19" s="14">
        <f>SUM(D19:$D$136)</f>
        <v>3445133.9055580487</v>
      </c>
      <c r="F19" s="16">
        <f t="shared" si="8"/>
        <v>38.244662467279248</v>
      </c>
      <c r="G19" s="5"/>
      <c r="H19" s="17">
        <f>Absterbeordnung!C13</f>
        <v>99556.800732729171</v>
      </c>
      <c r="I19" s="18">
        <f t="shared" si="1"/>
        <v>0.90573080982991594</v>
      </c>
      <c r="J19" s="17">
        <f t="shared" si="9"/>
        <v>90171.661751730368</v>
      </c>
      <c r="K19" s="17">
        <f>SUM($J19:J$136)</f>
        <v>3576387.5732641248</v>
      </c>
      <c r="L19" s="19">
        <f t="shared" si="10"/>
        <v>39.661990294811162</v>
      </c>
      <c r="N19" s="6">
        <v>5</v>
      </c>
      <c r="O19" s="6">
        <f t="shared" si="2"/>
        <v>5</v>
      </c>
      <c r="P19" s="20">
        <f t="shared" si="3"/>
        <v>99457.178183606593</v>
      </c>
      <c r="Q19" s="20">
        <f t="shared" si="4"/>
        <v>99556.800732729171</v>
      </c>
      <c r="R19" s="5">
        <f t="shared" si="5"/>
        <v>99556.800732729171</v>
      </c>
      <c r="S19" s="5">
        <f t="shared" si="6"/>
        <v>8968219029.9537506</v>
      </c>
      <c r="T19" s="20">
        <f>SUM(S19:$S$136)</f>
        <v>332369003921.4502</v>
      </c>
      <c r="U19" s="6">
        <f t="shared" si="11"/>
        <v>37.060758976931929</v>
      </c>
    </row>
    <row r="20" spans="1:21" x14ac:dyDescent="0.2">
      <c r="A20" s="21">
        <v>6</v>
      </c>
      <c r="B20" s="14">
        <f>Absterbeordnung!B14</f>
        <v>99444.422304803738</v>
      </c>
      <c r="C20" s="15">
        <f t="shared" si="0"/>
        <v>0.88797138218619198</v>
      </c>
      <c r="D20" s="14">
        <f t="shared" si="7"/>
        <v>88303.801124703954</v>
      </c>
      <c r="E20" s="14">
        <f>SUM(D20:$D$136)</f>
        <v>3355052.4750184128</v>
      </c>
      <c r="F20" s="16">
        <f t="shared" si="8"/>
        <v>37.994428691471136</v>
      </c>
      <c r="G20" s="5"/>
      <c r="H20" s="17">
        <f>Absterbeordnung!C14</f>
        <v>99544.642387299595</v>
      </c>
      <c r="I20" s="18">
        <f t="shared" si="1"/>
        <v>0.88797138218619198</v>
      </c>
      <c r="J20" s="17">
        <f t="shared" si="9"/>
        <v>88392.793689880607</v>
      </c>
      <c r="K20" s="17">
        <f>SUM($J20:J$136)</f>
        <v>3486215.9115123949</v>
      </c>
      <c r="L20" s="19">
        <f t="shared" si="10"/>
        <v>39.440046704978215</v>
      </c>
      <c r="N20" s="6">
        <v>6</v>
      </c>
      <c r="O20" s="6">
        <f t="shared" si="2"/>
        <v>6</v>
      </c>
      <c r="P20" s="20">
        <f t="shared" si="3"/>
        <v>99444.422304803738</v>
      </c>
      <c r="Q20" s="20">
        <f t="shared" si="4"/>
        <v>99544.642387299595</v>
      </c>
      <c r="R20" s="5">
        <f t="shared" si="5"/>
        <v>99544.642387299595</v>
      </c>
      <c r="S20" s="5">
        <f t="shared" si="6"/>
        <v>8790170304.3978786</v>
      </c>
      <c r="T20" s="20">
        <f>SUM(S20:$S$136)</f>
        <v>323400784891.49646</v>
      </c>
      <c r="U20" s="6">
        <f t="shared" si="11"/>
        <v>36.791185345941855</v>
      </c>
    </row>
    <row r="21" spans="1:21" x14ac:dyDescent="0.2">
      <c r="A21" s="21">
        <v>7</v>
      </c>
      <c r="B21" s="14">
        <f>Absterbeordnung!B15</f>
        <v>99432.655927734944</v>
      </c>
      <c r="C21" s="15">
        <f t="shared" si="0"/>
        <v>0.87056017861391388</v>
      </c>
      <c r="D21" s="14">
        <f t="shared" si="7"/>
        <v>86562.110704504783</v>
      </c>
      <c r="E21" s="14">
        <f>SUM(D21:$D$136)</f>
        <v>3266748.6738937087</v>
      </c>
      <c r="F21" s="16">
        <f t="shared" si="8"/>
        <v>37.738782560944458</v>
      </c>
      <c r="G21" s="5"/>
      <c r="H21" s="17">
        <f>Absterbeordnung!C15</f>
        <v>99534.09212237403</v>
      </c>
      <c r="I21" s="18">
        <f t="shared" si="1"/>
        <v>0.87056017861391388</v>
      </c>
      <c r="J21" s="17">
        <f t="shared" si="9"/>
        <v>86650.417016227701</v>
      </c>
      <c r="K21" s="17">
        <f>SUM($J21:J$136)</f>
        <v>3397823.1178225139</v>
      </c>
      <c r="L21" s="19">
        <f t="shared" si="10"/>
        <v>39.213003639511363</v>
      </c>
      <c r="N21" s="6">
        <v>7</v>
      </c>
      <c r="O21" s="6">
        <f t="shared" si="2"/>
        <v>7</v>
      </c>
      <c r="P21" s="20">
        <f t="shared" si="3"/>
        <v>99432.655927734944</v>
      </c>
      <c r="Q21" s="20">
        <f t="shared" si="4"/>
        <v>99534.09212237403</v>
      </c>
      <c r="R21" s="5">
        <f t="shared" si="5"/>
        <v>99534.09212237403</v>
      </c>
      <c r="S21" s="5">
        <f t="shared" si="6"/>
        <v>8615881101.1693172</v>
      </c>
      <c r="T21" s="20">
        <f>SUM(S21:$S$136)</f>
        <v>314610614587.09851</v>
      </c>
      <c r="U21" s="6">
        <f t="shared" si="11"/>
        <v>36.515199187741885</v>
      </c>
    </row>
    <row r="22" spans="1:21" x14ac:dyDescent="0.2">
      <c r="A22" s="21">
        <v>8</v>
      </c>
      <c r="B22" s="14">
        <f>Absterbeordnung!B16</f>
        <v>99420.906748990019</v>
      </c>
      <c r="C22" s="15">
        <f t="shared" si="0"/>
        <v>0.85349037119011162</v>
      </c>
      <c r="D22" s="14">
        <f t="shared" si="7"/>
        <v>84854.786605252972</v>
      </c>
      <c r="E22" s="14">
        <f>SUM(D22:$D$136)</f>
        <v>3180186.5631892039</v>
      </c>
      <c r="F22" s="16">
        <f t="shared" si="8"/>
        <v>37.477986692530706</v>
      </c>
      <c r="G22" s="5"/>
      <c r="H22" s="17">
        <f>Absterbeordnung!C16</f>
        <v>99524.496858508428</v>
      </c>
      <c r="I22" s="18">
        <f t="shared" si="1"/>
        <v>0.85349037119011162</v>
      </c>
      <c r="J22" s="17">
        <f t="shared" si="9"/>
        <v>84943.199766277452</v>
      </c>
      <c r="K22" s="17">
        <f>SUM($J22:J$136)</f>
        <v>3311172.7008062862</v>
      </c>
      <c r="L22" s="19">
        <f t="shared" si="10"/>
        <v>38.981021552249381</v>
      </c>
      <c r="N22" s="6">
        <v>8</v>
      </c>
      <c r="O22" s="6">
        <f t="shared" si="2"/>
        <v>8</v>
      </c>
      <c r="P22" s="20">
        <f t="shared" si="3"/>
        <v>99420.906748990019</v>
      </c>
      <c r="Q22" s="20">
        <f t="shared" si="4"/>
        <v>99524.496858508428</v>
      </c>
      <c r="R22" s="5">
        <f t="shared" si="5"/>
        <v>99524.496858508428</v>
      </c>
      <c r="S22" s="5">
        <f t="shared" si="6"/>
        <v>8445129942.9239016</v>
      </c>
      <c r="T22" s="20">
        <f>SUM(S22:$S$136)</f>
        <v>305994733485.92926</v>
      </c>
      <c r="U22" s="6">
        <f t="shared" si="11"/>
        <v>36.233277114027061</v>
      </c>
    </row>
    <row r="23" spans="1:21" x14ac:dyDescent="0.2">
      <c r="A23" s="21">
        <v>9</v>
      </c>
      <c r="B23" s="14">
        <f>Absterbeordnung!B17</f>
        <v>99409.047738640889</v>
      </c>
      <c r="C23" s="15">
        <f t="shared" si="0"/>
        <v>0.83675526587265847</v>
      </c>
      <c r="D23" s="14">
        <f t="shared" si="7"/>
        <v>83181.044170694251</v>
      </c>
      <c r="E23" s="14">
        <f>SUM(D23:$D$136)</f>
        <v>3095331.7765839519</v>
      </c>
      <c r="F23" s="16">
        <f t="shared" si="8"/>
        <v>37.211985103626255</v>
      </c>
      <c r="G23" s="5"/>
      <c r="H23" s="17">
        <f>Absterbeordnung!C17</f>
        <v>99515.410094539038</v>
      </c>
      <c r="I23" s="18">
        <f t="shared" si="1"/>
        <v>0.83675526587265847</v>
      </c>
      <c r="J23" s="17">
        <f t="shared" si="9"/>
        <v>83270.043432082661</v>
      </c>
      <c r="K23" s="17">
        <f>SUM($J23:J$136)</f>
        <v>3226229.5010400093</v>
      </c>
      <c r="L23" s="19">
        <f t="shared" si="10"/>
        <v>38.7441793959362</v>
      </c>
      <c r="N23" s="6">
        <v>9</v>
      </c>
      <c r="O23" s="6">
        <f t="shared" si="2"/>
        <v>9</v>
      </c>
      <c r="P23" s="20">
        <f t="shared" si="3"/>
        <v>99409.047738640889</v>
      </c>
      <c r="Q23" s="20">
        <f t="shared" si="4"/>
        <v>99515.410094539038</v>
      </c>
      <c r="R23" s="5">
        <f t="shared" si="5"/>
        <v>99515.410094539038</v>
      </c>
      <c r="S23" s="5">
        <f t="shared" si="6"/>
        <v>8277795722.7386045</v>
      </c>
      <c r="T23" s="20">
        <f>SUM(S23:$S$136)</f>
        <v>297549603543.00537</v>
      </c>
      <c r="U23" s="6">
        <f t="shared" si="11"/>
        <v>35.94551176536703</v>
      </c>
    </row>
    <row r="24" spans="1:21" x14ac:dyDescent="0.2">
      <c r="A24" s="21">
        <v>10</v>
      </c>
      <c r="B24" s="14">
        <f>Absterbeordnung!B18</f>
        <v>99398.382016639298</v>
      </c>
      <c r="C24" s="15">
        <f t="shared" si="0"/>
        <v>0.82034829987515534</v>
      </c>
      <c r="D24" s="14">
        <f t="shared" si="7"/>
        <v>81541.293697691261</v>
      </c>
      <c r="E24" s="14">
        <f>SUM(D24:$D$136)</f>
        <v>3012150.7324132575</v>
      </c>
      <c r="F24" s="16">
        <f t="shared" si="8"/>
        <v>36.940188165036957</v>
      </c>
      <c r="G24" s="5"/>
      <c r="H24" s="17">
        <f>Absterbeordnung!C18</f>
        <v>99508.619747855744</v>
      </c>
      <c r="I24" s="18">
        <f t="shared" si="1"/>
        <v>0.82034829987515534</v>
      </c>
      <c r="J24" s="17">
        <f t="shared" si="9"/>
        <v>81631.727033076764</v>
      </c>
      <c r="K24" s="17">
        <f>SUM($J24:J$136)</f>
        <v>3142959.4576079268</v>
      </c>
      <c r="L24" s="19">
        <f t="shared" si="10"/>
        <v>38.50169011289465</v>
      </c>
      <c r="N24" s="6">
        <v>10</v>
      </c>
      <c r="O24" s="6">
        <f t="shared" si="2"/>
        <v>10</v>
      </c>
      <c r="P24" s="20">
        <f t="shared" si="3"/>
        <v>99398.382016639298</v>
      </c>
      <c r="Q24" s="20">
        <f t="shared" si="4"/>
        <v>99508.619747855744</v>
      </c>
      <c r="R24" s="5">
        <f t="shared" si="5"/>
        <v>99508.619747855744</v>
      </c>
      <c r="S24" s="5">
        <f t="shared" si="6"/>
        <v>8114061588.3117857</v>
      </c>
      <c r="T24" s="20">
        <f>SUM(S24:$S$136)</f>
        <v>289271807820.26678</v>
      </c>
      <c r="U24" s="6">
        <f t="shared" si="11"/>
        <v>35.650679338810981</v>
      </c>
    </row>
    <row r="25" spans="1:21" x14ac:dyDescent="0.2">
      <c r="A25" s="21">
        <v>11</v>
      </c>
      <c r="B25" s="14">
        <f>Absterbeordnung!B19</f>
        <v>99389.973358963325</v>
      </c>
      <c r="C25" s="15">
        <f t="shared" si="0"/>
        <v>0.80426303909328967</v>
      </c>
      <c r="D25" s="14">
        <f t="shared" si="7"/>
        <v>79935.682029080941</v>
      </c>
      <c r="E25" s="14">
        <f>SUM(D25:$D$136)</f>
        <v>2930609.4387155659</v>
      </c>
      <c r="F25" s="16">
        <f t="shared" si="8"/>
        <v>36.662093377140359</v>
      </c>
      <c r="G25" s="5"/>
      <c r="H25" s="17">
        <f>Absterbeordnung!C19</f>
        <v>99499.49383463632</v>
      </c>
      <c r="I25" s="18">
        <f t="shared" si="1"/>
        <v>0.80426303909328967</v>
      </c>
      <c r="J25" s="17">
        <f t="shared" si="9"/>
        <v>80023.765299688646</v>
      </c>
      <c r="K25" s="17">
        <f>SUM($J25:J$136)</f>
        <v>3061327.7305748495</v>
      </c>
      <c r="L25" s="19">
        <f t="shared" si="10"/>
        <v>38.255232293934064</v>
      </c>
      <c r="N25" s="6">
        <v>11</v>
      </c>
      <c r="O25" s="6">
        <f t="shared" si="2"/>
        <v>11</v>
      </c>
      <c r="P25" s="20">
        <f t="shared" si="3"/>
        <v>99389.973358963325</v>
      </c>
      <c r="Q25" s="20">
        <f t="shared" si="4"/>
        <v>99499.49383463632</v>
      </c>
      <c r="R25" s="5">
        <f t="shared" si="5"/>
        <v>99499.49383463632</v>
      </c>
      <c r="S25" s="5">
        <f t="shared" si="6"/>
        <v>7953559901.2199888</v>
      </c>
      <c r="T25" s="20">
        <f>SUM(S25:$S$136)</f>
        <v>281157746231.9549</v>
      </c>
      <c r="U25" s="6">
        <f t="shared" si="11"/>
        <v>35.349925030278378</v>
      </c>
    </row>
    <row r="26" spans="1:21" x14ac:dyDescent="0.2">
      <c r="A26" s="21">
        <v>12</v>
      </c>
      <c r="B26" s="14">
        <f>Absterbeordnung!B20</f>
        <v>99377.466018004139</v>
      </c>
      <c r="C26" s="15">
        <f t="shared" si="0"/>
        <v>0.78849317558165644</v>
      </c>
      <c r="D26" s="14">
        <f t="shared" si="7"/>
        <v>78358.453761794241</v>
      </c>
      <c r="E26" s="14">
        <f>SUM(D26:$D$136)</f>
        <v>2850673.7566864863</v>
      </c>
      <c r="F26" s="16">
        <f t="shared" si="8"/>
        <v>36.379913332036786</v>
      </c>
      <c r="G26" s="5"/>
      <c r="H26" s="17">
        <f>Absterbeordnung!C20</f>
        <v>99489.256220583091</v>
      </c>
      <c r="I26" s="18">
        <f t="shared" si="1"/>
        <v>0.78849317558165644</v>
      </c>
      <c r="J26" s="17">
        <f t="shared" si="9"/>
        <v>78446.599573624626</v>
      </c>
      <c r="K26" s="17">
        <f>SUM($J26:J$136)</f>
        <v>2981303.9652751614</v>
      </c>
      <c r="L26" s="19">
        <f t="shared" si="10"/>
        <v>38.004247239258767</v>
      </c>
      <c r="N26" s="6">
        <v>12</v>
      </c>
      <c r="O26" s="6">
        <f t="shared" si="2"/>
        <v>12</v>
      </c>
      <c r="P26" s="20">
        <f t="shared" si="3"/>
        <v>99377.466018004139</v>
      </c>
      <c r="Q26" s="20">
        <f t="shared" si="4"/>
        <v>99489.256220583091</v>
      </c>
      <c r="R26" s="5">
        <f t="shared" si="5"/>
        <v>99489.256220583091</v>
      </c>
      <c r="S26" s="5">
        <f t="shared" si="6"/>
        <v>7795824283.3558588</v>
      </c>
      <c r="T26" s="20">
        <f>SUM(S26:$S$136)</f>
        <v>273204186330.73486</v>
      </c>
      <c r="U26" s="6">
        <f t="shared" si="11"/>
        <v>35.044938982786945</v>
      </c>
    </row>
    <row r="27" spans="1:21" x14ac:dyDescent="0.2">
      <c r="A27" s="21">
        <v>13</v>
      </c>
      <c r="B27" s="14">
        <f>Absterbeordnung!B21</f>
        <v>99364.990069354142</v>
      </c>
      <c r="C27" s="15">
        <f t="shared" si="0"/>
        <v>0.77303252508005538</v>
      </c>
      <c r="D27" s="14">
        <f t="shared" si="7"/>
        <v>76812.369177867455</v>
      </c>
      <c r="E27" s="14">
        <f>SUM(D27:$D$136)</f>
        <v>2772315.3029246917</v>
      </c>
      <c r="F27" s="16">
        <f t="shared" si="8"/>
        <v>36.092042630596275</v>
      </c>
      <c r="G27" s="5"/>
      <c r="H27" s="17">
        <f>Absterbeordnung!C21</f>
        <v>99481.428227156124</v>
      </c>
      <c r="I27" s="18">
        <f t="shared" si="1"/>
        <v>0.77303252508005538</v>
      </c>
      <c r="J27" s="17">
        <f t="shared" si="9"/>
        <v>76902.379661008788</v>
      </c>
      <c r="K27" s="17">
        <f>SUM($J27:J$136)</f>
        <v>2902857.3657015366</v>
      </c>
      <c r="L27" s="19">
        <f t="shared" si="10"/>
        <v>37.747302209600541</v>
      </c>
      <c r="N27" s="6">
        <v>13</v>
      </c>
      <c r="O27" s="6">
        <f t="shared" si="2"/>
        <v>13</v>
      </c>
      <c r="P27" s="20">
        <f t="shared" si="3"/>
        <v>99364.990069354142</v>
      </c>
      <c r="Q27" s="20">
        <f t="shared" si="4"/>
        <v>99481.428227156124</v>
      </c>
      <c r="R27" s="5">
        <f t="shared" si="5"/>
        <v>99481.428227156124</v>
      </c>
      <c r="S27" s="5">
        <f t="shared" si="6"/>
        <v>7641404191.325841</v>
      </c>
      <c r="T27" s="20">
        <f>SUM(S27:$S$136)</f>
        <v>265408362047.37903</v>
      </c>
      <c r="U27" s="6">
        <f t="shared" si="11"/>
        <v>34.732930676361548</v>
      </c>
    </row>
    <row r="28" spans="1:21" x14ac:dyDescent="0.2">
      <c r="A28" s="21">
        <v>14</v>
      </c>
      <c r="B28" s="14">
        <f>Absterbeordnung!B22</f>
        <v>99351.400591224636</v>
      </c>
      <c r="C28" s="15">
        <f t="shared" si="0"/>
        <v>0.75787502458828948</v>
      </c>
      <c r="D28" s="14">
        <f t="shared" si="7"/>
        <v>75295.945165955374</v>
      </c>
      <c r="E28" s="14">
        <f>SUM(D28:$D$136)</f>
        <v>2695502.933746824</v>
      </c>
      <c r="F28" s="16">
        <f t="shared" si="8"/>
        <v>35.798779440324765</v>
      </c>
      <c r="G28" s="5"/>
      <c r="H28" s="17">
        <f>Absterbeordnung!C22</f>
        <v>99472.322191138053</v>
      </c>
      <c r="I28" s="18">
        <f t="shared" si="1"/>
        <v>0.75787502458828948</v>
      </c>
      <c r="J28" s="17">
        <f t="shared" si="9"/>
        <v>75387.58862646301</v>
      </c>
      <c r="K28" s="17">
        <f>SUM($J28:J$136)</f>
        <v>2825954.9860405279</v>
      </c>
      <c r="L28" s="19">
        <f t="shared" si="10"/>
        <v>37.485679506779505</v>
      </c>
      <c r="N28" s="6">
        <v>14</v>
      </c>
      <c r="O28" s="6">
        <f t="shared" si="2"/>
        <v>14</v>
      </c>
      <c r="P28" s="20">
        <f t="shared" si="3"/>
        <v>99351.400591224636</v>
      </c>
      <c r="Q28" s="20">
        <f t="shared" si="4"/>
        <v>99472.322191138053</v>
      </c>
      <c r="R28" s="5">
        <f t="shared" si="5"/>
        <v>99472.322191138053</v>
      </c>
      <c r="S28" s="5">
        <f t="shared" si="6"/>
        <v>7489862517.2341766</v>
      </c>
      <c r="T28" s="20">
        <f>SUM(S28:$S$136)</f>
        <v>257766957856.0531</v>
      </c>
      <c r="U28" s="6">
        <f t="shared" si="11"/>
        <v>34.415445846026046</v>
      </c>
    </row>
    <row r="29" spans="1:21" x14ac:dyDescent="0.2">
      <c r="A29" s="21">
        <v>15</v>
      </c>
      <c r="B29" s="14">
        <f>Absterbeordnung!B23</f>
        <v>99333.373379245531</v>
      </c>
      <c r="C29" s="15">
        <f t="shared" si="0"/>
        <v>0.74301472998851925</v>
      </c>
      <c r="D29" s="14">
        <f t="shared" si="7"/>
        <v>73806.159600228886</v>
      </c>
      <c r="E29" s="14">
        <f>SUM(D29:$D$136)</f>
        <v>2620206.9885808686</v>
      </c>
      <c r="F29" s="16">
        <f t="shared" si="8"/>
        <v>35.501196685659046</v>
      </c>
      <c r="G29" s="5"/>
      <c r="H29" s="17">
        <f>Absterbeordnung!C23</f>
        <v>99459.685798055332</v>
      </c>
      <c r="I29" s="18">
        <f t="shared" si="1"/>
        <v>0.74301472998851925</v>
      </c>
      <c r="J29" s="17">
        <f t="shared" si="9"/>
        <v>73900.011587985049</v>
      </c>
      <c r="K29" s="17">
        <f>SUM($J29:J$136)</f>
        <v>2750567.397414064</v>
      </c>
      <c r="L29" s="19">
        <f t="shared" si="10"/>
        <v>37.220121327575839</v>
      </c>
      <c r="N29" s="6">
        <v>15</v>
      </c>
      <c r="O29" s="6">
        <f t="shared" si="2"/>
        <v>15</v>
      </c>
      <c r="P29" s="20">
        <f t="shared" si="3"/>
        <v>99333.373379245531</v>
      </c>
      <c r="Q29" s="20">
        <f t="shared" si="4"/>
        <v>99459.685798055332</v>
      </c>
      <c r="R29" s="5">
        <f t="shared" si="5"/>
        <v>99459.685798055332</v>
      </c>
      <c r="S29" s="5">
        <f t="shared" si="6"/>
        <v>7340737443.7998905</v>
      </c>
      <c r="T29" s="20">
        <f>SUM(S29:$S$136)</f>
        <v>250277095338.81897</v>
      </c>
      <c r="U29" s="6">
        <f t="shared" si="11"/>
        <v>34.094271489059615</v>
      </c>
    </row>
    <row r="30" spans="1:21" x14ac:dyDescent="0.2">
      <c r="A30" s="21">
        <v>16</v>
      </c>
      <c r="B30" s="14">
        <f>Absterbeordnung!B24</f>
        <v>99310.882741180612</v>
      </c>
      <c r="C30" s="15">
        <f t="shared" si="0"/>
        <v>0.72844581371423445</v>
      </c>
      <c r="D30" s="14">
        <f t="shared" si="7"/>
        <v>72342.596789078234</v>
      </c>
      <c r="E30" s="14">
        <f>SUM(D30:$D$136)</f>
        <v>2546400.8289806405</v>
      </c>
      <c r="F30" s="16">
        <f t="shared" si="8"/>
        <v>35.199190269668037</v>
      </c>
      <c r="G30" s="5"/>
      <c r="H30" s="17">
        <f>Absterbeordnung!C24</f>
        <v>99443.539086999619</v>
      </c>
      <c r="I30" s="18">
        <f t="shared" si="1"/>
        <v>0.72844581371423445</v>
      </c>
      <c r="J30" s="17">
        <f t="shared" si="9"/>
        <v>72439.229748852711</v>
      </c>
      <c r="K30" s="17">
        <f>SUM($J30:J$136)</f>
        <v>2676667.3858260792</v>
      </c>
      <c r="L30" s="19">
        <f t="shared" si="10"/>
        <v>36.950522460082787</v>
      </c>
      <c r="N30" s="6">
        <v>16</v>
      </c>
      <c r="O30" s="6">
        <f t="shared" si="2"/>
        <v>16</v>
      </c>
      <c r="P30" s="20">
        <f t="shared" si="3"/>
        <v>99310.882741180612</v>
      </c>
      <c r="Q30" s="20">
        <f t="shared" si="4"/>
        <v>99443.539086999619</v>
      </c>
      <c r="R30" s="5">
        <f t="shared" si="5"/>
        <v>99443.539086999619</v>
      </c>
      <c r="S30" s="5">
        <f t="shared" si="6"/>
        <v>7194003851.4497538</v>
      </c>
      <c r="T30" s="20">
        <f>SUM(S30:$S$136)</f>
        <v>242936357895.01904</v>
      </c>
      <c r="U30" s="6">
        <f t="shared" si="11"/>
        <v>33.769283824620402</v>
      </c>
    </row>
    <row r="31" spans="1:21" x14ac:dyDescent="0.2">
      <c r="A31" s="21">
        <v>17</v>
      </c>
      <c r="B31" s="14">
        <f>Absterbeordnung!B25</f>
        <v>99276.995368035088</v>
      </c>
      <c r="C31" s="15">
        <f t="shared" si="0"/>
        <v>0.7141625624649357</v>
      </c>
      <c r="D31" s="14">
        <f t="shared" si="7"/>
        <v>70899.913405855492</v>
      </c>
      <c r="E31" s="14">
        <f>SUM(D31:$D$136)</f>
        <v>2474058.2321915617</v>
      </c>
      <c r="F31" s="16">
        <f t="shared" si="8"/>
        <v>34.895081155165897</v>
      </c>
      <c r="G31" s="5"/>
      <c r="H31" s="17">
        <f>Absterbeordnung!C25</f>
        <v>99424.692965003094</v>
      </c>
      <c r="I31" s="18">
        <f t="shared" si="1"/>
        <v>0.7141625624649357</v>
      </c>
      <c r="J31" s="17">
        <f t="shared" si="9"/>
        <v>71005.393500176069</v>
      </c>
      <c r="K31" s="17">
        <f>SUM($J31:J$136)</f>
        <v>2604228.1560772262</v>
      </c>
      <c r="L31" s="19">
        <f t="shared" si="10"/>
        <v>36.676483682479258</v>
      </c>
      <c r="N31" s="6">
        <v>17</v>
      </c>
      <c r="O31" s="6">
        <f t="shared" si="2"/>
        <v>17</v>
      </c>
      <c r="P31" s="20">
        <f t="shared" si="3"/>
        <v>99276.995368035088</v>
      </c>
      <c r="Q31" s="20">
        <f t="shared" si="4"/>
        <v>99424.692965003094</v>
      </c>
      <c r="R31" s="5">
        <f t="shared" si="5"/>
        <v>99424.692965003094</v>
      </c>
      <c r="S31" s="5">
        <f t="shared" si="6"/>
        <v>7049202121.6224899</v>
      </c>
      <c r="T31" s="20">
        <f>SUM(S31:$S$136)</f>
        <v>235742354043.56927</v>
      </c>
      <c r="U31" s="6">
        <f t="shared" si="11"/>
        <v>33.44241659924333</v>
      </c>
    </row>
    <row r="32" spans="1:21" x14ac:dyDescent="0.2">
      <c r="A32" s="21">
        <v>18</v>
      </c>
      <c r="B32" s="14">
        <f>Absterbeordnung!B26</f>
        <v>99230.929770063172</v>
      </c>
      <c r="C32" s="15">
        <f t="shared" si="0"/>
        <v>0.7001593749656233</v>
      </c>
      <c r="D32" s="14">
        <f t="shared" si="7"/>
        <v>69477.465765065092</v>
      </c>
      <c r="E32" s="14">
        <f>SUM(D32:$D$136)</f>
        <v>2403158.3187857065</v>
      </c>
      <c r="F32" s="16">
        <f t="shared" si="8"/>
        <v>34.589032462869007</v>
      </c>
      <c r="G32" s="5"/>
      <c r="H32" s="17">
        <f>Absterbeordnung!C26</f>
        <v>99403.499550720982</v>
      </c>
      <c r="I32" s="18">
        <f t="shared" si="1"/>
        <v>0.7001593749656233</v>
      </c>
      <c r="J32" s="17">
        <f t="shared" si="9"/>
        <v>69598.292114828422</v>
      </c>
      <c r="K32" s="17">
        <f>SUM($J32:J$136)</f>
        <v>2533222.7625770494</v>
      </c>
      <c r="L32" s="19">
        <f t="shared" si="10"/>
        <v>36.397771922298766</v>
      </c>
      <c r="N32" s="6">
        <v>18</v>
      </c>
      <c r="O32" s="6">
        <f t="shared" si="2"/>
        <v>18</v>
      </c>
      <c r="P32" s="20">
        <f t="shared" si="3"/>
        <v>99230.929770063172</v>
      </c>
      <c r="Q32" s="20">
        <f t="shared" si="4"/>
        <v>99403.499550720982</v>
      </c>
      <c r="R32" s="5">
        <f t="shared" si="5"/>
        <v>99403.499550720982</v>
      </c>
      <c r="S32" s="5">
        <f t="shared" si="6"/>
        <v>6906303236.9628801</v>
      </c>
      <c r="T32" s="20">
        <f>SUM(S32:$S$136)</f>
        <v>228693151921.94684</v>
      </c>
      <c r="U32" s="6">
        <f t="shared" si="11"/>
        <v>33.113685292294967</v>
      </c>
    </row>
    <row r="33" spans="1:21" x14ac:dyDescent="0.2">
      <c r="A33" s="21">
        <v>19</v>
      </c>
      <c r="B33" s="14">
        <f>Absterbeordnung!B27</f>
        <v>99162.840300496202</v>
      </c>
      <c r="C33" s="15">
        <f t="shared" si="0"/>
        <v>0.68643075977021895</v>
      </c>
      <c r="D33" s="14">
        <f t="shared" si="7"/>
        <v>68068.423808442501</v>
      </c>
      <c r="E33" s="14">
        <f>SUM(D33:$D$136)</f>
        <v>2333680.853020642</v>
      </c>
      <c r="F33" s="16">
        <f t="shared" si="8"/>
        <v>34.284338059421856</v>
      </c>
      <c r="G33" s="5"/>
      <c r="H33" s="17">
        <f>Absterbeordnung!C27</f>
        <v>99377.063961867665</v>
      </c>
      <c r="I33" s="18">
        <f t="shared" si="1"/>
        <v>0.68643075977021895</v>
      </c>
      <c r="J33" s="17">
        <f t="shared" si="9"/>
        <v>68215.47351907847</v>
      </c>
      <c r="K33" s="17">
        <f>SUM($J33:J$136)</f>
        <v>2463624.4704622207</v>
      </c>
      <c r="L33" s="19">
        <f t="shared" si="10"/>
        <v>36.115331952847846</v>
      </c>
      <c r="N33" s="6">
        <v>19</v>
      </c>
      <c r="O33" s="6">
        <f t="shared" si="2"/>
        <v>19</v>
      </c>
      <c r="P33" s="20">
        <f t="shared" si="3"/>
        <v>99162.840300496202</v>
      </c>
      <c r="Q33" s="20">
        <f t="shared" si="4"/>
        <v>99377.063961867665</v>
      </c>
      <c r="R33" s="5">
        <f t="shared" si="5"/>
        <v>99377.063961867665</v>
      </c>
      <c r="S33" s="5">
        <f t="shared" si="6"/>
        <v>6764440106.5951061</v>
      </c>
      <c r="T33" s="20">
        <f>SUM(S33:$S$136)</f>
        <v>221786848684.98389</v>
      </c>
      <c r="U33" s="6">
        <f t="shared" si="11"/>
        <v>32.787170141213757</v>
      </c>
    </row>
    <row r="34" spans="1:21" x14ac:dyDescent="0.2">
      <c r="A34" s="21">
        <v>20</v>
      </c>
      <c r="B34" s="14">
        <f>Absterbeordnung!B28</f>
        <v>99092.41771784563</v>
      </c>
      <c r="C34" s="15">
        <f t="shared" si="0"/>
        <v>0.67297133310805779</v>
      </c>
      <c r="D34" s="14">
        <f t="shared" si="7"/>
        <v>66686.3564524791</v>
      </c>
      <c r="E34" s="14">
        <f>SUM(D34:$D$136)</f>
        <v>2265612.4292121995</v>
      </c>
      <c r="F34" s="16">
        <f t="shared" si="8"/>
        <v>33.974152281459276</v>
      </c>
      <c r="G34" s="5"/>
      <c r="H34" s="17">
        <f>Absterbeordnung!C28</f>
        <v>99351.48509136794</v>
      </c>
      <c r="I34" s="18">
        <f t="shared" si="1"/>
        <v>0.67297133310805779</v>
      </c>
      <c r="J34" s="17">
        <f t="shared" si="9"/>
        <v>66860.701368203212</v>
      </c>
      <c r="K34" s="17">
        <f>SUM($J34:J$136)</f>
        <v>2395408.9969431427</v>
      </c>
      <c r="L34" s="19">
        <f t="shared" si="10"/>
        <v>35.826860142426234</v>
      </c>
      <c r="N34" s="6">
        <v>20</v>
      </c>
      <c r="O34" s="6">
        <f t="shared" si="2"/>
        <v>20</v>
      </c>
      <c r="P34" s="20">
        <f t="shared" si="3"/>
        <v>99092.41771784563</v>
      </c>
      <c r="Q34" s="20">
        <f t="shared" si="4"/>
        <v>99351.48509136794</v>
      </c>
      <c r="R34" s="5">
        <f t="shared" si="5"/>
        <v>99351.48509136794</v>
      </c>
      <c r="S34" s="5">
        <f t="shared" si="6"/>
        <v>6625388548.8861256</v>
      </c>
      <c r="T34" s="20">
        <f>SUM(S34:$S$136)</f>
        <v>215022408578.38879</v>
      </c>
      <c r="U34" s="6">
        <f t="shared" si="11"/>
        <v>32.454309206444776</v>
      </c>
    </row>
    <row r="35" spans="1:21" x14ac:dyDescent="0.2">
      <c r="A35" s="21">
        <v>21</v>
      </c>
      <c r="B35" s="14">
        <f>Absterbeordnung!B29</f>
        <v>99022.987964149288</v>
      </c>
      <c r="C35" s="15">
        <f t="shared" si="0"/>
        <v>0.65977581677260566</v>
      </c>
      <c r="D35" s="14">
        <f t="shared" si="7"/>
        <v>65332.972763310499</v>
      </c>
      <c r="E35" s="14">
        <f>SUM(D35:$D$136)</f>
        <v>2198926.07275972</v>
      </c>
      <c r="F35" s="16">
        <f t="shared" si="8"/>
        <v>33.657217477705018</v>
      </c>
      <c r="G35" s="5"/>
      <c r="H35" s="17">
        <f>Absterbeordnung!C29</f>
        <v>99322.65243400741</v>
      </c>
      <c r="I35" s="18">
        <f t="shared" si="1"/>
        <v>0.65977581677260566</v>
      </c>
      <c r="J35" s="17">
        <f t="shared" si="9"/>
        <v>65530.684133668867</v>
      </c>
      <c r="K35" s="17">
        <f>SUM($J35:J$136)</f>
        <v>2328548.2955749398</v>
      </c>
      <c r="L35" s="19">
        <f t="shared" si="10"/>
        <v>35.533709534073978</v>
      </c>
      <c r="N35" s="6">
        <v>21</v>
      </c>
      <c r="O35" s="6">
        <f t="shared" si="2"/>
        <v>21</v>
      </c>
      <c r="P35" s="20">
        <f t="shared" si="3"/>
        <v>99022.987964149288</v>
      </c>
      <c r="Q35" s="20">
        <f t="shared" si="4"/>
        <v>99322.65243400741</v>
      </c>
      <c r="R35" s="5">
        <f t="shared" si="5"/>
        <v>99322.65243400741</v>
      </c>
      <c r="S35" s="5">
        <f t="shared" si="6"/>
        <v>6489044146.250761</v>
      </c>
      <c r="T35" s="20">
        <f>SUM(S35:$S$136)</f>
        <v>208397020029.50262</v>
      </c>
      <c r="U35" s="6">
        <f t="shared" si="11"/>
        <v>32.115210704786193</v>
      </c>
    </row>
    <row r="36" spans="1:21" x14ac:dyDescent="0.2">
      <c r="A36" s="21">
        <v>22</v>
      </c>
      <c r="B36" s="14">
        <f>Absterbeordnung!B30</f>
        <v>98950.913840595269</v>
      </c>
      <c r="C36" s="15">
        <f t="shared" si="0"/>
        <v>0.64683903605157411</v>
      </c>
      <c r="D36" s="14">
        <f t="shared" si="7"/>
        <v>64005.313725073007</v>
      </c>
      <c r="E36" s="14">
        <f>SUM(D36:$D$136)</f>
        <v>2133593.0999964089</v>
      </c>
      <c r="F36" s="16">
        <f t="shared" si="8"/>
        <v>33.33462451509881</v>
      </c>
      <c r="G36" s="5"/>
      <c r="H36" s="17">
        <f>Absterbeordnung!C30</f>
        <v>99299.652012051491</v>
      </c>
      <c r="I36" s="18">
        <f t="shared" si="1"/>
        <v>0.64683903605157411</v>
      </c>
      <c r="J36" s="17">
        <f t="shared" si="9"/>
        <v>64230.891187732137</v>
      </c>
      <c r="K36" s="17">
        <f>SUM($J36:J$136)</f>
        <v>2263017.6114412709</v>
      </c>
      <c r="L36" s="19">
        <f t="shared" si="10"/>
        <v>35.232542622318448</v>
      </c>
      <c r="N36" s="6">
        <v>22</v>
      </c>
      <c r="O36" s="6">
        <f t="shared" si="2"/>
        <v>22</v>
      </c>
      <c r="P36" s="20">
        <f t="shared" si="3"/>
        <v>98950.913840595269</v>
      </c>
      <c r="Q36" s="20">
        <f t="shared" si="4"/>
        <v>99299.652012051491</v>
      </c>
      <c r="R36" s="5">
        <f t="shared" si="5"/>
        <v>99299.652012051491</v>
      </c>
      <c r="S36" s="5">
        <f t="shared" si="6"/>
        <v>6355705379.8219328</v>
      </c>
      <c r="T36" s="20">
        <f>SUM(S36:$S$136)</f>
        <v>201907975883.25189</v>
      </c>
      <c r="U36" s="6">
        <f t="shared" si="11"/>
        <v>31.767988573584372</v>
      </c>
    </row>
    <row r="37" spans="1:21" x14ac:dyDescent="0.2">
      <c r="A37" s="21">
        <v>23</v>
      </c>
      <c r="B37" s="14">
        <f>Absterbeordnung!B31</f>
        <v>98883.560898987154</v>
      </c>
      <c r="C37" s="15">
        <f t="shared" si="0"/>
        <v>0.63415591769762181</v>
      </c>
      <c r="D37" s="14">
        <f t="shared" si="7"/>
        <v>62707.595307105868</v>
      </c>
      <c r="E37" s="14">
        <f>SUM(D37:$D$136)</f>
        <v>2069587.7862713342</v>
      </c>
      <c r="F37" s="16">
        <f t="shared" si="8"/>
        <v>33.003781697188025</v>
      </c>
      <c r="G37" s="5"/>
      <c r="H37" s="17">
        <f>Absterbeordnung!C31</f>
        <v>99274.781659551707</v>
      </c>
      <c r="I37" s="18">
        <f t="shared" si="1"/>
        <v>0.63415591769762181</v>
      </c>
      <c r="J37" s="17">
        <f t="shared" si="9"/>
        <v>62955.690267544051</v>
      </c>
      <c r="K37" s="17">
        <f>SUM($J37:J$136)</f>
        <v>2198786.7202535388</v>
      </c>
      <c r="L37" s="19">
        <f t="shared" si="10"/>
        <v>34.925940942102471</v>
      </c>
      <c r="N37" s="6">
        <v>23</v>
      </c>
      <c r="O37" s="6">
        <f t="shared" si="2"/>
        <v>23</v>
      </c>
      <c r="P37" s="20">
        <f t="shared" si="3"/>
        <v>98883.560898987154</v>
      </c>
      <c r="Q37" s="20">
        <f t="shared" si="4"/>
        <v>99274.781659551707</v>
      </c>
      <c r="R37" s="5">
        <f t="shared" si="5"/>
        <v>99274.781659551707</v>
      </c>
      <c r="S37" s="5">
        <f t="shared" si="6"/>
        <v>6225282832.5084648</v>
      </c>
      <c r="T37" s="20">
        <f>SUM(S37:$S$136)</f>
        <v>195552270503.42999</v>
      </c>
      <c r="U37" s="6">
        <f t="shared" si="11"/>
        <v>31.412592128706965</v>
      </c>
    </row>
    <row r="38" spans="1:21" x14ac:dyDescent="0.2">
      <c r="A38" s="21">
        <v>24</v>
      </c>
      <c r="B38" s="14">
        <f>Absterbeordnung!B32</f>
        <v>98815.267726364153</v>
      </c>
      <c r="C38" s="15">
        <f t="shared" si="0"/>
        <v>0.62172148793884485</v>
      </c>
      <c r="D38" s="14">
        <f t="shared" si="7"/>
        <v>61435.575281910438</v>
      </c>
      <c r="E38" s="14">
        <f>SUM(D38:$D$136)</f>
        <v>2006880.1909642285</v>
      </c>
      <c r="F38" s="16">
        <f t="shared" si="8"/>
        <v>32.666418142179417</v>
      </c>
      <c r="G38" s="5"/>
      <c r="H38" s="17">
        <f>Absterbeordnung!C32</f>
        <v>99249.710794141851</v>
      </c>
      <c r="I38" s="18">
        <f t="shared" si="1"/>
        <v>0.62172148793884485</v>
      </c>
      <c r="J38" s="17">
        <f t="shared" si="9"/>
        <v>61705.677872433902</v>
      </c>
      <c r="K38" s="17">
        <f>SUM($J38:J$136)</f>
        <v>2135831.0299859941</v>
      </c>
      <c r="L38" s="19">
        <f t="shared" si="10"/>
        <v>34.613200982921946</v>
      </c>
      <c r="N38" s="6">
        <v>24</v>
      </c>
      <c r="O38" s="6">
        <f t="shared" si="2"/>
        <v>24</v>
      </c>
      <c r="P38" s="20">
        <f t="shared" si="3"/>
        <v>98815.267726364153</v>
      </c>
      <c r="Q38" s="20">
        <f t="shared" si="4"/>
        <v>99249.710794141851</v>
      </c>
      <c r="R38" s="5">
        <f t="shared" si="5"/>
        <v>99249.710794141851</v>
      </c>
      <c r="S38" s="5">
        <f t="shared" si="6"/>
        <v>6097463079.2013397</v>
      </c>
      <c r="T38" s="20">
        <f>SUM(S38:$S$136)</f>
        <v>189326987670.92151</v>
      </c>
      <c r="U38" s="6">
        <f t="shared" si="11"/>
        <v>31.050124488120723</v>
      </c>
    </row>
    <row r="39" spans="1:21" x14ac:dyDescent="0.2">
      <c r="A39" s="21">
        <v>25</v>
      </c>
      <c r="B39" s="14">
        <f>Absterbeordnung!B33</f>
        <v>98746.449410548274</v>
      </c>
      <c r="C39" s="15">
        <f t="shared" si="0"/>
        <v>0.60953087052827937</v>
      </c>
      <c r="D39" s="14">
        <f t="shared" si="7"/>
        <v>60189.009270788185</v>
      </c>
      <c r="E39" s="14">
        <f>SUM(D39:$D$136)</f>
        <v>1945444.6156823183</v>
      </c>
      <c r="F39" s="16">
        <f t="shared" si="8"/>
        <v>32.322256824827157</v>
      </c>
      <c r="G39" s="5"/>
      <c r="H39" s="17">
        <f>Absterbeordnung!C33</f>
        <v>99224.824106955144</v>
      </c>
      <c r="I39" s="18">
        <f t="shared" si="1"/>
        <v>0.60953087052827937</v>
      </c>
      <c r="J39" s="17">
        <f t="shared" si="9"/>
        <v>60480.593415927768</v>
      </c>
      <c r="K39" s="17">
        <f>SUM($J39:J$136)</f>
        <v>2074125.3521135601</v>
      </c>
      <c r="L39" s="19">
        <f t="shared" si="10"/>
        <v>34.29406417773891</v>
      </c>
      <c r="N39" s="6">
        <v>25</v>
      </c>
      <c r="O39" s="6">
        <f t="shared" si="2"/>
        <v>25</v>
      </c>
      <c r="P39" s="20">
        <f t="shared" si="3"/>
        <v>98746.449410548274</v>
      </c>
      <c r="Q39" s="20">
        <f t="shared" si="4"/>
        <v>99224.824106955144</v>
      </c>
      <c r="R39" s="5">
        <f t="shared" si="5"/>
        <v>99224.824106955144</v>
      </c>
      <c r="S39" s="5">
        <f t="shared" si="6"/>
        <v>5972243858.0658503</v>
      </c>
      <c r="T39" s="20">
        <f>SUM(S39:$S$136)</f>
        <v>183229524591.72015</v>
      </c>
      <c r="U39" s="6">
        <f t="shared" si="11"/>
        <v>30.680181343274924</v>
      </c>
    </row>
    <row r="40" spans="1:21" x14ac:dyDescent="0.2">
      <c r="A40" s="21">
        <v>26</v>
      </c>
      <c r="B40" s="14">
        <f>Absterbeordnung!B34</f>
        <v>98676.860816473039</v>
      </c>
      <c r="C40" s="15">
        <f t="shared" si="0"/>
        <v>0.59757928483164635</v>
      </c>
      <c r="D40" s="14">
        <f t="shared" si="7"/>
        <v>58967.247916139866</v>
      </c>
      <c r="E40" s="14">
        <f>SUM(D40:$D$136)</f>
        <v>1885255.6064115297</v>
      </c>
      <c r="F40" s="16">
        <f t="shared" si="8"/>
        <v>31.971232727236</v>
      </c>
      <c r="G40" s="5"/>
      <c r="H40" s="17">
        <f>Absterbeordnung!C34</f>
        <v>99201.261372274559</v>
      </c>
      <c r="I40" s="18">
        <f t="shared" si="1"/>
        <v>0.59757928483164635</v>
      </c>
      <c r="J40" s="17">
        <f t="shared" si="9"/>
        <v>59280.618825241057</v>
      </c>
      <c r="K40" s="17">
        <f>SUM($J40:J$136)</f>
        <v>2013644.758697632</v>
      </c>
      <c r="L40" s="19">
        <f t="shared" si="10"/>
        <v>33.96801178195939</v>
      </c>
      <c r="N40" s="6">
        <v>26</v>
      </c>
      <c r="O40" s="6">
        <f t="shared" si="2"/>
        <v>26</v>
      </c>
      <c r="P40" s="20">
        <f t="shared" si="3"/>
        <v>98676.860816473039</v>
      </c>
      <c r="Q40" s="20">
        <f t="shared" si="4"/>
        <v>99201.261372274559</v>
      </c>
      <c r="R40" s="5">
        <f t="shared" si="5"/>
        <v>99201.261372274559</v>
      </c>
      <c r="S40" s="5">
        <f t="shared" si="6"/>
        <v>5849625372.932703</v>
      </c>
      <c r="T40" s="20">
        <f>SUM(S40:$S$136)</f>
        <v>177257280733.65436</v>
      </c>
      <c r="U40" s="6">
        <f t="shared" si="11"/>
        <v>30.302330394328589</v>
      </c>
    </row>
    <row r="41" spans="1:21" x14ac:dyDescent="0.2">
      <c r="A41" s="21">
        <v>27</v>
      </c>
      <c r="B41" s="14">
        <f>Absterbeordnung!B35</f>
        <v>98605.977914175994</v>
      </c>
      <c r="C41" s="15">
        <f t="shared" si="0"/>
        <v>0.58586204395259456</v>
      </c>
      <c r="D41" s="14">
        <f t="shared" si="7"/>
        <v>57769.499766743545</v>
      </c>
      <c r="E41" s="14">
        <f>SUM(D41:$D$136)</f>
        <v>1826288.35849539</v>
      </c>
      <c r="F41" s="16">
        <f t="shared" si="8"/>
        <v>31.613366324261275</v>
      </c>
      <c r="G41" s="5"/>
      <c r="H41" s="17">
        <f>Absterbeordnung!C35</f>
        <v>99174.734967219527</v>
      </c>
      <c r="I41" s="18">
        <f t="shared" si="1"/>
        <v>0.58586204395259456</v>
      </c>
      <c r="J41" s="17">
        <f t="shared" si="9"/>
        <v>58102.71293635208</v>
      </c>
      <c r="K41" s="17">
        <f>SUM($J41:J$136)</f>
        <v>1954364.139872391</v>
      </c>
      <c r="L41" s="19">
        <f t="shared" si="10"/>
        <v>33.636366377819151</v>
      </c>
      <c r="N41" s="6">
        <v>27</v>
      </c>
      <c r="O41" s="6">
        <f t="shared" si="2"/>
        <v>27</v>
      </c>
      <c r="P41" s="20">
        <f t="shared" si="3"/>
        <v>98605.977914175994</v>
      </c>
      <c r="Q41" s="20">
        <f t="shared" si="4"/>
        <v>99174.734967219527</v>
      </c>
      <c r="R41" s="5">
        <f t="shared" si="5"/>
        <v>99174.734967219527</v>
      </c>
      <c r="S41" s="5">
        <f t="shared" si="6"/>
        <v>5729274828.5556421</v>
      </c>
      <c r="T41" s="20">
        <f>SUM(S41:$S$136)</f>
        <v>171407655360.72162</v>
      </c>
      <c r="U41" s="6">
        <f t="shared" si="11"/>
        <v>29.91786229321691</v>
      </c>
    </row>
    <row r="42" spans="1:21" x14ac:dyDescent="0.2">
      <c r="A42" s="21">
        <v>28</v>
      </c>
      <c r="B42" s="14">
        <f>Absterbeordnung!B36</f>
        <v>98536.437189750708</v>
      </c>
      <c r="C42" s="15">
        <f t="shared" si="0"/>
        <v>0.57437455289470041</v>
      </c>
      <c r="D42" s="14">
        <f t="shared" si="7"/>
        <v>56596.822054699791</v>
      </c>
      <c r="E42" s="14">
        <f>SUM(D42:$D$136)</f>
        <v>1768518.8587286463</v>
      </c>
      <c r="F42" s="16">
        <f t="shared" si="8"/>
        <v>31.247670708779467</v>
      </c>
      <c r="G42" s="5"/>
      <c r="H42" s="17">
        <f>Absterbeordnung!C36</f>
        <v>99148.181006850878</v>
      </c>
      <c r="I42" s="18">
        <f t="shared" si="1"/>
        <v>0.57437455289470041</v>
      </c>
      <c r="J42" s="17">
        <f t="shared" si="9"/>
        <v>56948.192136132799</v>
      </c>
      <c r="K42" s="17">
        <f>SUM($J42:J$136)</f>
        <v>1896261.426936039</v>
      </c>
      <c r="L42" s="19">
        <f t="shared" si="10"/>
        <v>33.298009222190721</v>
      </c>
      <c r="N42" s="6">
        <v>28</v>
      </c>
      <c r="O42" s="6">
        <f t="shared" si="2"/>
        <v>28</v>
      </c>
      <c r="P42" s="20">
        <f t="shared" si="3"/>
        <v>98536.437189750708</v>
      </c>
      <c r="Q42" s="20">
        <f t="shared" si="4"/>
        <v>99148.181006850878</v>
      </c>
      <c r="R42" s="5">
        <f t="shared" si="5"/>
        <v>99148.181006850878</v>
      </c>
      <c r="S42" s="5">
        <f t="shared" si="6"/>
        <v>5611471957.4919052</v>
      </c>
      <c r="T42" s="20">
        <f>SUM(S42:$S$136)</f>
        <v>165678380532.16599</v>
      </c>
      <c r="U42" s="6">
        <f t="shared" si="11"/>
        <v>29.524941367829154</v>
      </c>
    </row>
    <row r="43" spans="1:21" x14ac:dyDescent="0.2">
      <c r="A43" s="21">
        <v>29</v>
      </c>
      <c r="B43" s="14">
        <f>Absterbeordnung!B37</f>
        <v>98466.47079062181</v>
      </c>
      <c r="C43" s="15">
        <f t="shared" si="0"/>
        <v>0.56311230675951029</v>
      </c>
      <c r="D43" s="14">
        <f t="shared" si="7"/>
        <v>55447.681505374989</v>
      </c>
      <c r="E43" s="14">
        <f>SUM(D43:$D$136)</f>
        <v>1711922.0366739468</v>
      </c>
      <c r="F43" s="16">
        <f t="shared" si="8"/>
        <v>30.874546783493489</v>
      </c>
      <c r="G43" s="5"/>
      <c r="H43" s="17">
        <f>Absterbeordnung!C37</f>
        <v>99121.860294693004</v>
      </c>
      <c r="I43" s="18">
        <f t="shared" si="1"/>
        <v>0.56311230675951029</v>
      </c>
      <c r="J43" s="17">
        <f t="shared" si="9"/>
        <v>55816.739400838487</v>
      </c>
      <c r="K43" s="17">
        <f>SUM($J43:J$136)</f>
        <v>1839313.2347999064</v>
      </c>
      <c r="L43" s="19">
        <f t="shared" si="10"/>
        <v>32.952717312833144</v>
      </c>
      <c r="N43" s="6">
        <v>29</v>
      </c>
      <c r="O43" s="6">
        <f t="shared" si="2"/>
        <v>29</v>
      </c>
      <c r="P43" s="20">
        <f t="shared" si="3"/>
        <v>98466.47079062181</v>
      </c>
      <c r="Q43" s="20">
        <f t="shared" si="4"/>
        <v>99121.860294693004</v>
      </c>
      <c r="R43" s="5">
        <f t="shared" si="5"/>
        <v>99121.860294693004</v>
      </c>
      <c r="S43" s="5">
        <f t="shared" si="6"/>
        <v>5496077339.8404131</v>
      </c>
      <c r="T43" s="20">
        <f>SUM(S43:$S$136)</f>
        <v>160066908574.67404</v>
      </c>
      <c r="U43" s="6">
        <f t="shared" si="11"/>
        <v>29.123845731639911</v>
      </c>
    </row>
    <row r="44" spans="1:21" x14ac:dyDescent="0.2">
      <c r="A44" s="21">
        <v>30</v>
      </c>
      <c r="B44" s="14">
        <f>Absterbeordnung!B38</f>
        <v>98399.470015829938</v>
      </c>
      <c r="C44" s="15">
        <f t="shared" si="0"/>
        <v>0.55207088897991197</v>
      </c>
      <c r="D44" s="14">
        <f t="shared" si="7"/>
        <v>54323.482886791426</v>
      </c>
      <c r="E44" s="14">
        <f>SUM(D44:$D$136)</f>
        <v>1656474.3551685712</v>
      </c>
      <c r="F44" s="16">
        <f t="shared" si="8"/>
        <v>30.492786307914315</v>
      </c>
      <c r="G44" s="5"/>
      <c r="H44" s="17">
        <f>Absterbeordnung!C38</f>
        <v>99092.404763259809</v>
      </c>
      <c r="I44" s="18">
        <f t="shared" si="1"/>
        <v>0.55207088897991197</v>
      </c>
      <c r="J44" s="17">
        <f t="shared" si="9"/>
        <v>54706.031988810108</v>
      </c>
      <c r="K44" s="17">
        <f>SUM($J44:J$136)</f>
        <v>1783496.4953990679</v>
      </c>
      <c r="L44" s="19">
        <f t="shared" si="10"/>
        <v>32.60145966652955</v>
      </c>
      <c r="N44" s="6">
        <v>30</v>
      </c>
      <c r="O44" s="6">
        <f t="shared" si="2"/>
        <v>30</v>
      </c>
      <c r="P44" s="20">
        <f t="shared" si="3"/>
        <v>98399.470015829938</v>
      </c>
      <c r="Q44" s="20">
        <f t="shared" si="4"/>
        <v>99092.404763259809</v>
      </c>
      <c r="R44" s="5">
        <f t="shared" si="5"/>
        <v>99092.404763259809</v>
      </c>
      <c r="S44" s="5">
        <f t="shared" si="6"/>
        <v>5383044554.3679543</v>
      </c>
      <c r="T44" s="20">
        <f>SUM(S44:$S$136)</f>
        <v>154570831234.83365</v>
      </c>
      <c r="U44" s="6">
        <f t="shared" si="11"/>
        <v>28.714388237676857</v>
      </c>
    </row>
    <row r="45" spans="1:21" x14ac:dyDescent="0.2">
      <c r="A45" s="21">
        <v>31</v>
      </c>
      <c r="B45" s="14">
        <f>Absterbeordnung!B39</f>
        <v>98331.817756479068</v>
      </c>
      <c r="C45" s="15">
        <f t="shared" si="0"/>
        <v>0.54124596958814919</v>
      </c>
      <c r="D45" s="14">
        <f t="shared" si="7"/>
        <v>53221.700042970697</v>
      </c>
      <c r="E45" s="14">
        <f>SUM(D45:$D$136)</f>
        <v>1602150.87228178</v>
      </c>
      <c r="F45" s="16">
        <f t="shared" si="8"/>
        <v>30.103338882226961</v>
      </c>
      <c r="G45" s="5"/>
      <c r="H45" s="17">
        <f>Absterbeordnung!C39</f>
        <v>99059.334723248699</v>
      </c>
      <c r="I45" s="18">
        <f t="shared" si="1"/>
        <v>0.54124596958814919</v>
      </c>
      <c r="J45" s="17">
        <f t="shared" si="9"/>
        <v>53615.465669041754</v>
      </c>
      <c r="K45" s="17">
        <f>SUM($J45:J$136)</f>
        <v>1728790.4634102581</v>
      </c>
      <c r="L45" s="19">
        <f t="shared" si="10"/>
        <v>32.2442497111143</v>
      </c>
      <c r="N45" s="6">
        <v>31</v>
      </c>
      <c r="O45" s="6">
        <f t="shared" si="2"/>
        <v>31</v>
      </c>
      <c r="P45" s="20">
        <f t="shared" si="3"/>
        <v>98331.817756479068</v>
      </c>
      <c r="Q45" s="20">
        <f t="shared" si="4"/>
        <v>99059.334723248699</v>
      </c>
      <c r="R45" s="5">
        <f t="shared" si="5"/>
        <v>99059.334723248699</v>
      </c>
      <c r="S45" s="5">
        <f t="shared" si="6"/>
        <v>5272106199.0969744</v>
      </c>
      <c r="T45" s="20">
        <f>SUM(S45:$S$136)</f>
        <v>149187786680.46573</v>
      </c>
      <c r="U45" s="6">
        <f t="shared" si="11"/>
        <v>28.297568570606405</v>
      </c>
    </row>
    <row r="46" spans="1:21" x14ac:dyDescent="0.2">
      <c r="A46" s="21">
        <v>32</v>
      </c>
      <c r="B46" s="14">
        <f>Absterbeordnung!B40</f>
        <v>98253.82290555886</v>
      </c>
      <c r="C46" s="15">
        <f t="shared" si="0"/>
        <v>0.53063330351779314</v>
      </c>
      <c r="D46" s="14">
        <f t="shared" si="7"/>
        <v>52136.750631628907</v>
      </c>
      <c r="E46" s="14">
        <f>SUM(D46:$D$136)</f>
        <v>1548929.1722388095</v>
      </c>
      <c r="F46" s="16">
        <f t="shared" si="8"/>
        <v>29.708970226831653</v>
      </c>
      <c r="G46" s="5"/>
      <c r="H46" s="17">
        <f>Absterbeordnung!C40</f>
        <v>99025.235112935887</v>
      </c>
      <c r="I46" s="18">
        <f t="shared" si="1"/>
        <v>0.53063330351779314</v>
      </c>
      <c r="J46" s="17">
        <f t="shared" si="9"/>
        <v>52546.087639603335</v>
      </c>
      <c r="K46" s="17">
        <f>SUM($J46:J$136)</f>
        <v>1675174.9977412161</v>
      </c>
      <c r="L46" s="19">
        <f t="shared" si="10"/>
        <v>31.880108928959679</v>
      </c>
      <c r="N46" s="6">
        <v>32</v>
      </c>
      <c r="O46" s="6">
        <f t="shared" si="2"/>
        <v>32</v>
      </c>
      <c r="P46" s="20">
        <f t="shared" si="3"/>
        <v>98253.82290555886</v>
      </c>
      <c r="Q46" s="20">
        <f t="shared" si="4"/>
        <v>99025.235112935887</v>
      </c>
      <c r="R46" s="5">
        <f t="shared" si="5"/>
        <v>99025.235112935887</v>
      </c>
      <c r="S46" s="5">
        <f t="shared" si="6"/>
        <v>5162853989.3215618</v>
      </c>
      <c r="T46" s="20">
        <f>SUM(S46:$S$136)</f>
        <v>143915680481.36874</v>
      </c>
      <c r="U46" s="6">
        <f t="shared" si="11"/>
        <v>27.875218005202651</v>
      </c>
    </row>
    <row r="47" spans="1:21" x14ac:dyDescent="0.2">
      <c r="A47" s="21">
        <v>33</v>
      </c>
      <c r="B47" s="14">
        <f>Absterbeordnung!B41</f>
        <v>98174.811004673276</v>
      </c>
      <c r="C47" s="15">
        <f t="shared" ref="C47:C78" si="12">1/(((1+($B$5/100))^A47))</f>
        <v>0.52022872893901284</v>
      </c>
      <c r="D47" s="14">
        <f t="shared" si="7"/>
        <v>51073.357142788991</v>
      </c>
      <c r="E47" s="14">
        <f>SUM(D47:$D$136)</f>
        <v>1496792.4216071805</v>
      </c>
      <c r="F47" s="16">
        <f t="shared" si="8"/>
        <v>29.306716952686386</v>
      </c>
      <c r="G47" s="5"/>
      <c r="H47" s="17">
        <f>Absterbeordnung!C41</f>
        <v>98991.276074550377</v>
      </c>
      <c r="I47" s="18">
        <f t="shared" ref="I47:I78" si="13">1/(((1+($B$5/100))^A47))</f>
        <v>0.52022872893901284</v>
      </c>
      <c r="J47" s="17">
        <f t="shared" si="9"/>
        <v>51498.105728314258</v>
      </c>
      <c r="K47" s="17">
        <f>SUM($J47:J$136)</f>
        <v>1622628.9101016128</v>
      </c>
      <c r="L47" s="19">
        <f t="shared" si="10"/>
        <v>31.508516423148212</v>
      </c>
      <c r="N47" s="6">
        <v>33</v>
      </c>
      <c r="O47" s="6">
        <f t="shared" si="2"/>
        <v>33</v>
      </c>
      <c r="P47" s="20">
        <f t="shared" si="3"/>
        <v>98174.811004673276</v>
      </c>
      <c r="Q47" s="20">
        <f t="shared" si="4"/>
        <v>98991.276074550377</v>
      </c>
      <c r="R47" s="5">
        <f t="shared" si="5"/>
        <v>98991.276074550377</v>
      </c>
      <c r="S47" s="5">
        <f t="shared" ref="S47:S78" si="14">P47*R47*I47</f>
        <v>5055816796.975934</v>
      </c>
      <c r="T47" s="20">
        <f>SUM(S47:$S$136)</f>
        <v>138752826492.04727</v>
      </c>
      <c r="U47" s="6">
        <f t="shared" si="11"/>
        <v>27.444195876527871</v>
      </c>
    </row>
    <row r="48" spans="1:21" x14ac:dyDescent="0.2">
      <c r="A48" s="21">
        <v>34</v>
      </c>
      <c r="B48" s="14">
        <f>Absterbeordnung!B42</f>
        <v>98090.511026222273</v>
      </c>
      <c r="C48" s="15">
        <f t="shared" si="12"/>
        <v>0.51002816562648323</v>
      </c>
      <c r="D48" s="14">
        <f t="shared" si="7"/>
        <v>50028.923404068475</v>
      </c>
      <c r="E48" s="14">
        <f>SUM(D48:$D$136)</f>
        <v>1445719.0644643917</v>
      </c>
      <c r="F48" s="16">
        <f t="shared" si="8"/>
        <v>28.897664912509835</v>
      </c>
      <c r="G48" s="5"/>
      <c r="H48" s="17">
        <f>Absterbeordnung!C42</f>
        <v>98951.926331749608</v>
      </c>
      <c r="I48" s="18">
        <f t="shared" si="13"/>
        <v>0.51002816562648323</v>
      </c>
      <c r="J48" s="17">
        <f t="shared" si="9"/>
        <v>50468.269472189153</v>
      </c>
      <c r="K48" s="17">
        <f>SUM($J48:J$136)</f>
        <v>1571130.8043732985</v>
      </c>
      <c r="L48" s="19">
        <f t="shared" si="10"/>
        <v>31.131061572045375</v>
      </c>
      <c r="N48" s="6">
        <v>34</v>
      </c>
      <c r="O48" s="6">
        <f t="shared" si="2"/>
        <v>34</v>
      </c>
      <c r="P48" s="20">
        <f t="shared" si="3"/>
        <v>98090.511026222273</v>
      </c>
      <c r="Q48" s="20">
        <f t="shared" si="4"/>
        <v>98951.926331749608</v>
      </c>
      <c r="R48" s="5">
        <f t="shared" si="5"/>
        <v>98951.926331749608</v>
      </c>
      <c r="S48" s="5">
        <f t="shared" si="14"/>
        <v>4950458343.1361275</v>
      </c>
      <c r="T48" s="20">
        <f>SUM(S48:$S$136)</f>
        <v>133697009695.07133</v>
      </c>
      <c r="U48" s="6">
        <f t="shared" si="11"/>
        <v>27.006996206814652</v>
      </c>
    </row>
    <row r="49" spans="1:21" x14ac:dyDescent="0.2">
      <c r="A49" s="21">
        <v>35</v>
      </c>
      <c r="B49" s="14">
        <f>Absterbeordnung!B43</f>
        <v>98000.759117320587</v>
      </c>
      <c r="C49" s="15">
        <f t="shared" si="12"/>
        <v>0.50002761335929735</v>
      </c>
      <c r="D49" s="14">
        <f t="shared" si="7"/>
        <v>49003.085688833213</v>
      </c>
      <c r="E49" s="14">
        <f>SUM(D49:$D$136)</f>
        <v>1395690.141060323</v>
      </c>
      <c r="F49" s="16">
        <f t="shared" si="8"/>
        <v>28.481678682907347</v>
      </c>
      <c r="G49" s="5"/>
      <c r="H49" s="17">
        <f>Absterbeordnung!C43</f>
        <v>98907.994618212091</v>
      </c>
      <c r="I49" s="18">
        <f t="shared" si="13"/>
        <v>0.50002761335929735</v>
      </c>
      <c r="J49" s="17">
        <f t="shared" si="9"/>
        <v>49456.728491098816</v>
      </c>
      <c r="K49" s="17">
        <f>SUM($J49:J$136)</f>
        <v>1520662.5349011093</v>
      </c>
      <c r="L49" s="19">
        <f t="shared" si="10"/>
        <v>30.747333705560347</v>
      </c>
      <c r="N49" s="6">
        <v>35</v>
      </c>
      <c r="O49" s="6">
        <f t="shared" si="2"/>
        <v>35</v>
      </c>
      <c r="P49" s="20">
        <f t="shared" si="3"/>
        <v>98000.759117320587</v>
      </c>
      <c r="Q49" s="20">
        <f t="shared" si="4"/>
        <v>98907.994618212091</v>
      </c>
      <c r="R49" s="5">
        <f t="shared" si="5"/>
        <v>98907.994618212091</v>
      </c>
      <c r="S49" s="5">
        <f t="shared" si="14"/>
        <v>4846796935.5869007</v>
      </c>
      <c r="T49" s="20">
        <f>SUM(S49:$S$136)</f>
        <v>128746551351.9352</v>
      </c>
      <c r="U49" s="6">
        <f t="shared" si="11"/>
        <v>26.563223725473701</v>
      </c>
    </row>
    <row r="50" spans="1:21" x14ac:dyDescent="0.2">
      <c r="A50" s="21">
        <v>36</v>
      </c>
      <c r="B50" s="14">
        <f>Absterbeordnung!B44</f>
        <v>97902.104779231871</v>
      </c>
      <c r="C50" s="15">
        <f t="shared" si="12"/>
        <v>0.49022315035225233</v>
      </c>
      <c r="D50" s="14">
        <f t="shared" si="7"/>
        <v>47993.878230991344</v>
      </c>
      <c r="E50" s="14">
        <f>SUM(D50:$D$136)</f>
        <v>1346687.0553714898</v>
      </c>
      <c r="F50" s="16">
        <f t="shared" si="8"/>
        <v>28.059558948121978</v>
      </c>
      <c r="G50" s="5"/>
      <c r="H50" s="17">
        <f>Absterbeordnung!C44</f>
        <v>98858.976063938011</v>
      </c>
      <c r="I50" s="18">
        <f t="shared" si="13"/>
        <v>0.49022315035225233</v>
      </c>
      <c r="J50" s="17">
        <f t="shared" si="9"/>
        <v>48462.958686661601</v>
      </c>
      <c r="K50" s="17">
        <f>SUM($J50:J$136)</f>
        <v>1471205.8064100107</v>
      </c>
      <c r="L50" s="19">
        <f t="shared" si="10"/>
        <v>30.357325394062844</v>
      </c>
      <c r="N50" s="6">
        <v>36</v>
      </c>
      <c r="O50" s="6">
        <f t="shared" si="2"/>
        <v>36</v>
      </c>
      <c r="P50" s="20">
        <f t="shared" si="3"/>
        <v>97902.104779231871</v>
      </c>
      <c r="Q50" s="20">
        <f t="shared" si="4"/>
        <v>98858.976063938011</v>
      </c>
      <c r="R50" s="5">
        <f t="shared" si="5"/>
        <v>98858.976063938011</v>
      </c>
      <c r="S50" s="5">
        <f t="shared" si="14"/>
        <v>4744625659.253129</v>
      </c>
      <c r="T50" s="20">
        <f>SUM(S50:$S$136)</f>
        <v>123899754416.3483</v>
      </c>
      <c r="U50" s="6">
        <f t="shared" si="11"/>
        <v>26.113704918893827</v>
      </c>
    </row>
    <row r="51" spans="1:21" x14ac:dyDescent="0.2">
      <c r="A51" s="21">
        <v>37</v>
      </c>
      <c r="B51" s="14">
        <f>Absterbeordnung!B45</f>
        <v>97796.108708245083</v>
      </c>
      <c r="C51" s="15">
        <f t="shared" si="12"/>
        <v>0.48061093171789437</v>
      </c>
      <c r="D51" s="14">
        <f t="shared" si="7"/>
        <v>47001.878924654156</v>
      </c>
      <c r="E51" s="14">
        <f>SUM(D51:$D$136)</f>
        <v>1298693.1771404985</v>
      </c>
      <c r="F51" s="16">
        <f t="shared" si="8"/>
        <v>27.630665131969604</v>
      </c>
      <c r="G51" s="5"/>
      <c r="H51" s="17">
        <f>Absterbeordnung!C45</f>
        <v>98805.792656320293</v>
      </c>
      <c r="I51" s="18">
        <f t="shared" si="13"/>
        <v>0.48061093171789437</v>
      </c>
      <c r="J51" s="17">
        <f t="shared" si="9"/>
        <v>47487.144067679183</v>
      </c>
      <c r="K51" s="17">
        <f>SUM($J51:J$136)</f>
        <v>1422742.847723349</v>
      </c>
      <c r="L51" s="19">
        <f t="shared" si="10"/>
        <v>29.960589874506681</v>
      </c>
      <c r="N51" s="6">
        <v>37</v>
      </c>
      <c r="O51" s="6">
        <f t="shared" si="2"/>
        <v>37</v>
      </c>
      <c r="P51" s="20">
        <f t="shared" si="3"/>
        <v>97796.108708245083</v>
      </c>
      <c r="Q51" s="20">
        <f t="shared" si="4"/>
        <v>98805.792656320293</v>
      </c>
      <c r="R51" s="5">
        <f t="shared" si="5"/>
        <v>98805.792656320293</v>
      </c>
      <c r="S51" s="5">
        <f t="shared" si="14"/>
        <v>4644057903.4868488</v>
      </c>
      <c r="T51" s="20">
        <f>SUM(S51:$S$136)</f>
        <v>119155128757.09518</v>
      </c>
      <c r="U51" s="6">
        <f t="shared" si="11"/>
        <v>25.657545886245561</v>
      </c>
    </row>
    <row r="52" spans="1:21" x14ac:dyDescent="0.2">
      <c r="A52" s="21">
        <v>38</v>
      </c>
      <c r="B52" s="14">
        <f>Absterbeordnung!B46</f>
        <v>97686.504470964603</v>
      </c>
      <c r="C52" s="15">
        <f t="shared" si="12"/>
        <v>0.47118718795871989</v>
      </c>
      <c r="D52" s="14">
        <f t="shared" si="7"/>
        <v>46028.629343190732</v>
      </c>
      <c r="E52" s="14">
        <f>SUM(D52:$D$136)</f>
        <v>1251691.2982158447</v>
      </c>
      <c r="F52" s="16">
        <f t="shared" si="8"/>
        <v>27.193755627246681</v>
      </c>
      <c r="G52" s="5"/>
      <c r="H52" s="17">
        <f>Absterbeordnung!C46</f>
        <v>98746.947196047491</v>
      </c>
      <c r="I52" s="18">
        <f t="shared" si="13"/>
        <v>0.47118718795871989</v>
      </c>
      <c r="J52" s="17">
        <f t="shared" si="9"/>
        <v>46528.296368813819</v>
      </c>
      <c r="K52" s="17">
        <f>SUM($J52:J$136)</f>
        <v>1375255.7036556699</v>
      </c>
      <c r="L52" s="19">
        <f t="shared" si="10"/>
        <v>29.557405084305913</v>
      </c>
      <c r="N52" s="6">
        <v>38</v>
      </c>
      <c r="O52" s="6">
        <f t="shared" si="2"/>
        <v>38</v>
      </c>
      <c r="P52" s="20">
        <f t="shared" si="3"/>
        <v>97686.504470964603</v>
      </c>
      <c r="Q52" s="20">
        <f t="shared" si="4"/>
        <v>98746.947196047491</v>
      </c>
      <c r="R52" s="5">
        <f t="shared" si="5"/>
        <v>98746.947196047491</v>
      </c>
      <c r="S52" s="5">
        <f t="shared" si="14"/>
        <v>4545186631.2584972</v>
      </c>
      <c r="T52" s="20">
        <f>SUM(S52:$S$136)</f>
        <v>114511070853.60832</v>
      </c>
      <c r="U52" s="6">
        <f t="shared" si="11"/>
        <v>25.193920545766861</v>
      </c>
    </row>
    <row r="53" spans="1:21" x14ac:dyDescent="0.2">
      <c r="A53" s="21">
        <v>39</v>
      </c>
      <c r="B53" s="14">
        <f>Absterbeordnung!B47</f>
        <v>97560.046377491526</v>
      </c>
      <c r="C53" s="15">
        <f t="shared" si="12"/>
        <v>0.46194822348894127</v>
      </c>
      <c r="D53" s="14">
        <f t="shared" si="7"/>
        <v>45067.690107580929</v>
      </c>
      <c r="E53" s="14">
        <f>SUM(D53:$D$136)</f>
        <v>1205662.6688726537</v>
      </c>
      <c r="F53" s="16">
        <f t="shared" si="8"/>
        <v>26.752262341260902</v>
      </c>
      <c r="G53" s="5"/>
      <c r="H53" s="17">
        <f>Absterbeordnung!C47</f>
        <v>98682.055146415689</v>
      </c>
      <c r="I53" s="18">
        <f t="shared" si="13"/>
        <v>0.46194822348894127</v>
      </c>
      <c r="J53" s="17">
        <f t="shared" si="9"/>
        <v>45586.000065124463</v>
      </c>
      <c r="K53" s="17">
        <f>SUM($J53:J$136)</f>
        <v>1328727.4072868559</v>
      </c>
      <c r="L53" s="19">
        <f t="shared" si="10"/>
        <v>29.147707747743322</v>
      </c>
      <c r="N53" s="6">
        <v>39</v>
      </c>
      <c r="O53" s="6">
        <f t="shared" si="2"/>
        <v>39</v>
      </c>
      <c r="P53" s="20">
        <f t="shared" si="3"/>
        <v>97560.046377491526</v>
      </c>
      <c r="Q53" s="20">
        <f t="shared" si="4"/>
        <v>98682.055146415689</v>
      </c>
      <c r="R53" s="5">
        <f t="shared" si="5"/>
        <v>98682.055146415689</v>
      </c>
      <c r="S53" s="5">
        <f t="shared" si="14"/>
        <v>4447372280.5178747</v>
      </c>
      <c r="T53" s="20">
        <f>SUM(S53:$S$136)</f>
        <v>109965884222.34984</v>
      </c>
      <c r="U53" s="6">
        <f t="shared" si="11"/>
        <v>24.72603534992237</v>
      </c>
    </row>
    <row r="54" spans="1:21" x14ac:dyDescent="0.2">
      <c r="A54" s="21">
        <v>40</v>
      </c>
      <c r="B54" s="14">
        <f>Absterbeordnung!B48</f>
        <v>97417.082269478939</v>
      </c>
      <c r="C54" s="15">
        <f t="shared" si="12"/>
        <v>0.45289041518523643</v>
      </c>
      <c r="D54" s="14">
        <f t="shared" si="7"/>
        <v>44119.262835158654</v>
      </c>
      <c r="E54" s="14">
        <f>SUM(D54:$D$136)</f>
        <v>1160594.978765073</v>
      </c>
      <c r="F54" s="16">
        <f t="shared" si="8"/>
        <v>26.305856086067571</v>
      </c>
      <c r="G54" s="5"/>
      <c r="H54" s="17">
        <f>Absterbeordnung!C48</f>
        <v>98605.669819440838</v>
      </c>
      <c r="I54" s="18">
        <f t="shared" si="13"/>
        <v>0.45289041518523643</v>
      </c>
      <c r="J54" s="17">
        <f t="shared" si="9"/>
        <v>44657.562744144896</v>
      </c>
      <c r="K54" s="17">
        <f>SUM($J54:J$136)</f>
        <v>1283141.4072217313</v>
      </c>
      <c r="L54" s="19">
        <f t="shared" si="10"/>
        <v>28.732902746466284</v>
      </c>
      <c r="N54" s="6">
        <v>40</v>
      </c>
      <c r="O54" s="6">
        <f t="shared" si="2"/>
        <v>40</v>
      </c>
      <c r="P54" s="20">
        <f t="shared" si="3"/>
        <v>97417.082269478939</v>
      </c>
      <c r="Q54" s="20">
        <f t="shared" si="4"/>
        <v>98605.669819440838</v>
      </c>
      <c r="R54" s="5">
        <f t="shared" si="5"/>
        <v>98605.669819440838</v>
      </c>
      <c r="S54" s="5">
        <f t="shared" si="14"/>
        <v>4350409463.8007812</v>
      </c>
      <c r="T54" s="20">
        <f>SUM(S54:$S$136)</f>
        <v>105518511941.83195</v>
      </c>
      <c r="U54" s="6">
        <f t="shared" si="11"/>
        <v>24.254846082843105</v>
      </c>
    </row>
    <row r="55" spans="1:21" x14ac:dyDescent="0.2">
      <c r="A55" s="21">
        <v>41</v>
      </c>
      <c r="B55" s="14">
        <f>Absterbeordnung!B49</f>
        <v>97259.666853587172</v>
      </c>
      <c r="C55" s="15">
        <f t="shared" si="12"/>
        <v>0.44401021096591808</v>
      </c>
      <c r="D55" s="14">
        <f t="shared" si="7"/>
        <v>43184.285198136153</v>
      </c>
      <c r="E55" s="14">
        <f>SUM(D55:$D$136)</f>
        <v>1116475.7159299143</v>
      </c>
      <c r="F55" s="16">
        <f t="shared" si="8"/>
        <v>25.853750057627483</v>
      </c>
      <c r="G55" s="5"/>
      <c r="H55" s="17">
        <f>Absterbeordnung!C49</f>
        <v>98523.3084360668</v>
      </c>
      <c r="I55" s="18">
        <f t="shared" si="13"/>
        <v>0.44401021096591808</v>
      </c>
      <c r="J55" s="17">
        <f t="shared" si="9"/>
        <v>43745.35496375824</v>
      </c>
      <c r="K55" s="17">
        <f>SUM($J55:J$136)</f>
        <v>1238483.8444775867</v>
      </c>
      <c r="L55" s="19">
        <f t="shared" si="10"/>
        <v>28.311208024340747</v>
      </c>
      <c r="N55" s="6">
        <v>41</v>
      </c>
      <c r="O55" s="6">
        <f t="shared" si="2"/>
        <v>41</v>
      </c>
      <c r="P55" s="20">
        <f t="shared" si="3"/>
        <v>97259.666853587172</v>
      </c>
      <c r="Q55" s="20">
        <f t="shared" si="4"/>
        <v>98523.3084360668</v>
      </c>
      <c r="R55" s="5">
        <f t="shared" si="5"/>
        <v>98523.3084360668</v>
      </c>
      <c r="S55" s="5">
        <f t="shared" si="14"/>
        <v>4254658650.1670418</v>
      </c>
      <c r="T55" s="20">
        <f>SUM(S55:$S$136)</f>
        <v>101168102478.03116</v>
      </c>
      <c r="U55" s="6">
        <f t="shared" si="11"/>
        <v>23.778194867421199</v>
      </c>
    </row>
    <row r="56" spans="1:21" x14ac:dyDescent="0.2">
      <c r="A56" s="21">
        <v>42</v>
      </c>
      <c r="B56" s="14">
        <f>Absterbeordnung!B50</f>
        <v>97081.377867273157</v>
      </c>
      <c r="C56" s="15">
        <f t="shared" si="12"/>
        <v>0.4353041283979589</v>
      </c>
      <c r="D56" s="14">
        <f t="shared" si="7"/>
        <v>42259.92457618624</v>
      </c>
      <c r="E56" s="14">
        <f>SUM(D56:$D$136)</f>
        <v>1073291.4307317783</v>
      </c>
      <c r="F56" s="16">
        <f t="shared" si="8"/>
        <v>25.39738159723516</v>
      </c>
      <c r="G56" s="5"/>
      <c r="H56" s="17">
        <f>Absterbeordnung!C50</f>
        <v>98430.764323701093</v>
      </c>
      <c r="I56" s="18">
        <f t="shared" si="13"/>
        <v>0.4353041283979589</v>
      </c>
      <c r="J56" s="17">
        <f t="shared" si="9"/>
        <v>42847.318071473615</v>
      </c>
      <c r="K56" s="17">
        <f>SUM($J56:J$136)</f>
        <v>1194738.4895138284</v>
      </c>
      <c r="L56" s="19">
        <f t="shared" si="10"/>
        <v>27.88362360325295</v>
      </c>
      <c r="N56" s="6">
        <v>42</v>
      </c>
      <c r="O56" s="6">
        <f t="shared" si="2"/>
        <v>42</v>
      </c>
      <c r="P56" s="20">
        <f t="shared" si="3"/>
        <v>97081.377867273157</v>
      </c>
      <c r="Q56" s="20">
        <f t="shared" si="4"/>
        <v>98430.764323701093</v>
      </c>
      <c r="R56" s="5">
        <f t="shared" si="5"/>
        <v>98430.764323701093</v>
      </c>
      <c r="S56" s="5">
        <f t="shared" si="14"/>
        <v>4159676676.2959719</v>
      </c>
      <c r="T56" s="20">
        <f>SUM(S56:$S$136)</f>
        <v>96913443827.86412</v>
      </c>
      <c r="U56" s="6">
        <f t="shared" si="11"/>
        <v>23.298311712573227</v>
      </c>
    </row>
    <row r="57" spans="1:21" x14ac:dyDescent="0.2">
      <c r="A57" s="21">
        <v>43</v>
      </c>
      <c r="B57" s="14">
        <f>Absterbeordnung!B51</f>
        <v>96877.641940967063</v>
      </c>
      <c r="C57" s="15">
        <f t="shared" si="12"/>
        <v>0.4267687533313323</v>
      </c>
      <c r="D57" s="14">
        <f t="shared" si="7"/>
        <v>41344.350476825704</v>
      </c>
      <c r="E57" s="14">
        <f>SUM(D57:$D$136)</f>
        <v>1031031.506155592</v>
      </c>
      <c r="F57" s="16">
        <f t="shared" si="8"/>
        <v>24.937663653308686</v>
      </c>
      <c r="G57" s="5"/>
      <c r="H57" s="17">
        <f>Absterbeordnung!C51</f>
        <v>98323.511542731372</v>
      </c>
      <c r="I57" s="18">
        <f t="shared" si="13"/>
        <v>0.4267687533313323</v>
      </c>
      <c r="J57" s="17">
        <f t="shared" si="9"/>
        <v>41961.402444250329</v>
      </c>
      <c r="K57" s="17">
        <f>SUM($J57:J$136)</f>
        <v>1151891.1714423548</v>
      </c>
      <c r="L57" s="19">
        <f t="shared" si="10"/>
        <v>27.451207641897827</v>
      </c>
      <c r="N57" s="6">
        <v>43</v>
      </c>
      <c r="O57" s="6">
        <f t="shared" si="2"/>
        <v>43</v>
      </c>
      <c r="P57" s="20">
        <f t="shared" si="3"/>
        <v>96877.641940967063</v>
      </c>
      <c r="Q57" s="20">
        <f t="shared" si="4"/>
        <v>98323.511542731372</v>
      </c>
      <c r="R57" s="5">
        <f t="shared" si="5"/>
        <v>98323.511542731372</v>
      </c>
      <c r="S57" s="5">
        <f t="shared" si="14"/>
        <v>4065121721.3349037</v>
      </c>
      <c r="T57" s="20">
        <f>SUM(S57:$S$136)</f>
        <v>92753767151.568161</v>
      </c>
      <c r="U57" s="6">
        <f t="shared" si="11"/>
        <v>22.816971670188931</v>
      </c>
    </row>
    <row r="58" spans="1:21" x14ac:dyDescent="0.2">
      <c r="A58" s="21">
        <v>44</v>
      </c>
      <c r="B58" s="14">
        <f>Absterbeordnung!B52</f>
        <v>96647.610981126985</v>
      </c>
      <c r="C58" s="15">
        <f t="shared" si="12"/>
        <v>0.41840073856012966</v>
      </c>
      <c r="D58" s="14">
        <f t="shared" si="7"/>
        <v>40437.431814575626</v>
      </c>
      <c r="E58" s="14">
        <f>SUM(D58:$D$136)</f>
        <v>989687.15567876631</v>
      </c>
      <c r="F58" s="16">
        <f t="shared" si="8"/>
        <v>24.474530435487122</v>
      </c>
      <c r="G58" s="5"/>
      <c r="H58" s="17">
        <f>Absterbeordnung!C52</f>
        <v>98202.081710409475</v>
      </c>
      <c r="I58" s="18">
        <f t="shared" si="13"/>
        <v>0.41840073856012966</v>
      </c>
      <c r="J58" s="17">
        <f t="shared" si="9"/>
        <v>41087.823515777527</v>
      </c>
      <c r="K58" s="17">
        <f>SUM($J58:J$136)</f>
        <v>1109929.7689981048</v>
      </c>
      <c r="L58" s="19">
        <f t="shared" si="10"/>
        <v>27.013593664115529</v>
      </c>
      <c r="N58" s="6">
        <v>44</v>
      </c>
      <c r="O58" s="6">
        <f t="shared" si="2"/>
        <v>44</v>
      </c>
      <c r="P58" s="20">
        <f t="shared" si="3"/>
        <v>96647.610981126985</v>
      </c>
      <c r="Q58" s="20">
        <f t="shared" si="4"/>
        <v>98202.081710409475</v>
      </c>
      <c r="R58" s="5">
        <f t="shared" si="5"/>
        <v>98202.081710409475</v>
      </c>
      <c r="S58" s="5">
        <f t="shared" si="14"/>
        <v>3971039983.2140675</v>
      </c>
      <c r="T58" s="20">
        <f>SUM(S58:$S$136)</f>
        <v>88688645430.233246</v>
      </c>
      <c r="U58" s="6">
        <f t="shared" si="11"/>
        <v>22.333858587455147</v>
      </c>
    </row>
    <row r="59" spans="1:21" x14ac:dyDescent="0.2">
      <c r="A59" s="21">
        <v>45</v>
      </c>
      <c r="B59" s="14">
        <f>Absterbeordnung!B53</f>
        <v>96399.348428408484</v>
      </c>
      <c r="C59" s="15">
        <f t="shared" si="12"/>
        <v>0.41019680250993107</v>
      </c>
      <c r="D59" s="14">
        <f t="shared" si="7"/>
        <v>39542.704489373908</v>
      </c>
      <c r="E59" s="14">
        <f>SUM(D59:$D$136)</f>
        <v>949249.72386419051</v>
      </c>
      <c r="F59" s="16">
        <f t="shared" si="8"/>
        <v>24.00568540068566</v>
      </c>
      <c r="G59" s="5"/>
      <c r="H59" s="17">
        <f>Absterbeordnung!C53</f>
        <v>98069.168557830577</v>
      </c>
      <c r="I59" s="18">
        <f t="shared" si="13"/>
        <v>0.41019680250993107</v>
      </c>
      <c r="J59" s="17">
        <f t="shared" si="9"/>
        <v>40227.659367229571</v>
      </c>
      <c r="K59" s="17">
        <f>SUM($J59:J$136)</f>
        <v>1068841.9454823271</v>
      </c>
      <c r="L59" s="19">
        <f t="shared" si="10"/>
        <v>26.569826887642183</v>
      </c>
      <c r="N59" s="6">
        <v>45</v>
      </c>
      <c r="O59" s="6">
        <f t="shared" si="2"/>
        <v>45</v>
      </c>
      <c r="P59" s="20">
        <f t="shared" si="3"/>
        <v>96399.348428408484</v>
      </c>
      <c r="Q59" s="20">
        <f t="shared" si="4"/>
        <v>98069.168557830577</v>
      </c>
      <c r="R59" s="5">
        <f t="shared" si="5"/>
        <v>98069.168557830577</v>
      </c>
      <c r="S59" s="5">
        <f t="shared" si="14"/>
        <v>3877920151.8008943</v>
      </c>
      <c r="T59" s="20">
        <f>SUM(S59:$S$136)</f>
        <v>84717605447.01918</v>
      </c>
      <c r="U59" s="6">
        <f t="shared" si="11"/>
        <v>21.84614487425085</v>
      </c>
    </row>
    <row r="60" spans="1:21" x14ac:dyDescent="0.2">
      <c r="A60" s="21">
        <v>46</v>
      </c>
      <c r="B60" s="14">
        <f>Absterbeordnung!B54</f>
        <v>96120.010259582617</v>
      </c>
      <c r="C60" s="15">
        <f t="shared" si="12"/>
        <v>0.40215372795091275</v>
      </c>
      <c r="D60" s="14">
        <f t="shared" si="7"/>
        <v>38655.020456571132</v>
      </c>
      <c r="E60" s="14">
        <f>SUM(D60:$D$136)</f>
        <v>909707.01937481645</v>
      </c>
      <c r="F60" s="16">
        <f t="shared" si="8"/>
        <v>23.533993996895465</v>
      </c>
      <c r="G60" s="5"/>
      <c r="H60" s="17">
        <f>Absterbeordnung!C54</f>
        <v>97921.591528713412</v>
      </c>
      <c r="I60" s="18">
        <f t="shared" si="13"/>
        <v>0.40215372795091275</v>
      </c>
      <c r="J60" s="17">
        <f t="shared" si="9"/>
        <v>39379.533080158617</v>
      </c>
      <c r="K60" s="17">
        <f>SUM($J60:J$136)</f>
        <v>1028614.2861150975</v>
      </c>
      <c r="L60" s="19">
        <f t="shared" si="10"/>
        <v>26.120530277017554</v>
      </c>
      <c r="N60" s="6">
        <v>46</v>
      </c>
      <c r="O60" s="6">
        <f t="shared" si="2"/>
        <v>46</v>
      </c>
      <c r="P60" s="20">
        <f t="shared" si="3"/>
        <v>96120.010259582617</v>
      </c>
      <c r="Q60" s="20">
        <f t="shared" si="4"/>
        <v>97921.591528713412</v>
      </c>
      <c r="R60" s="5">
        <f t="shared" si="5"/>
        <v>97921.591528713412</v>
      </c>
      <c r="S60" s="5">
        <f t="shared" si="14"/>
        <v>3785161123.6824193</v>
      </c>
      <c r="T60" s="20">
        <f>SUM(S60:$S$136)</f>
        <v>80839685295.218292</v>
      </c>
      <c r="U60" s="6">
        <f t="shared" si="11"/>
        <v>21.356999782501429</v>
      </c>
    </row>
    <row r="61" spans="1:21" x14ac:dyDescent="0.2">
      <c r="A61" s="21">
        <v>47</v>
      </c>
      <c r="B61" s="14">
        <f>Absterbeordnung!B55</f>
        <v>95803.310422338851</v>
      </c>
      <c r="C61" s="15">
        <f t="shared" si="12"/>
        <v>0.39426836073618909</v>
      </c>
      <c r="D61" s="14">
        <f t="shared" si="7"/>
        <v>37772.214153315799</v>
      </c>
      <c r="E61" s="14">
        <f>SUM(D61:$D$136)</f>
        <v>871051.99891824531</v>
      </c>
      <c r="F61" s="16">
        <f t="shared" si="8"/>
        <v>23.060654993183153</v>
      </c>
      <c r="G61" s="5"/>
      <c r="H61" s="17">
        <f>Absterbeordnung!C55</f>
        <v>97751.286166868842</v>
      </c>
      <c r="I61" s="18">
        <f t="shared" si="13"/>
        <v>0.39426836073618909</v>
      </c>
      <c r="J61" s="17">
        <f t="shared" si="9"/>
        <v>38540.239356865495</v>
      </c>
      <c r="K61" s="17">
        <f>SUM($J61:J$136)</f>
        <v>989234.75303493894</v>
      </c>
      <c r="L61" s="19">
        <f t="shared" si="10"/>
        <v>25.667581975167941</v>
      </c>
      <c r="N61" s="6">
        <v>47</v>
      </c>
      <c r="O61" s="6">
        <f t="shared" si="2"/>
        <v>47</v>
      </c>
      <c r="P61" s="20">
        <f t="shared" si="3"/>
        <v>95803.310422338851</v>
      </c>
      <c r="Q61" s="20">
        <f t="shared" si="4"/>
        <v>97751.286166868842</v>
      </c>
      <c r="R61" s="5">
        <f t="shared" si="5"/>
        <v>97751.286166868842</v>
      </c>
      <c r="S61" s="5">
        <f t="shared" si="14"/>
        <v>3692282514.8570261</v>
      </c>
      <c r="T61" s="20">
        <f>SUM(S61:$S$136)</f>
        <v>77054524171.535873</v>
      </c>
      <c r="U61" s="6">
        <f t="shared" si="11"/>
        <v>20.869075933784444</v>
      </c>
    </row>
    <row r="62" spans="1:21" x14ac:dyDescent="0.2">
      <c r="A62" s="21">
        <v>48</v>
      </c>
      <c r="B62" s="14">
        <f>Absterbeordnung!B56</f>
        <v>95455.334155166711</v>
      </c>
      <c r="C62" s="15">
        <f t="shared" si="12"/>
        <v>0.38653760856489122</v>
      </c>
      <c r="D62" s="14">
        <f t="shared" si="7"/>
        <v>36897.076589100725</v>
      </c>
      <c r="E62" s="14">
        <f>SUM(D62:$D$136)</f>
        <v>833279.78476492956</v>
      </c>
      <c r="F62" s="16">
        <f t="shared" si="8"/>
        <v>22.583897202605957</v>
      </c>
      <c r="G62" s="5"/>
      <c r="H62" s="17">
        <f>Absterbeordnung!C56</f>
        <v>97567.613806424284</v>
      </c>
      <c r="I62" s="18">
        <f t="shared" si="13"/>
        <v>0.38653760856489122</v>
      </c>
      <c r="J62" s="17">
        <f t="shared" si="9"/>
        <v>37713.552114118109</v>
      </c>
      <c r="K62" s="17">
        <f>SUM($J62:J$136)</f>
        <v>950694.5136780733</v>
      </c>
      <c r="L62" s="19">
        <f t="shared" si="10"/>
        <v>25.208299414527431</v>
      </c>
      <c r="N62" s="6">
        <v>48</v>
      </c>
      <c r="O62" s="6">
        <f t="shared" si="2"/>
        <v>48</v>
      </c>
      <c r="P62" s="20">
        <f t="shared" si="3"/>
        <v>95455.334155166711</v>
      </c>
      <c r="Q62" s="20">
        <f t="shared" si="4"/>
        <v>97567.613806424284</v>
      </c>
      <c r="R62" s="5">
        <f t="shared" si="5"/>
        <v>97567.613806424284</v>
      </c>
      <c r="S62" s="5">
        <f t="shared" si="14"/>
        <v>3599959719.2314377</v>
      </c>
      <c r="T62" s="20">
        <f>SUM(S62:$S$136)</f>
        <v>73362241656.678848</v>
      </c>
      <c r="U62" s="6">
        <f t="shared" si="11"/>
        <v>20.378628478748951</v>
      </c>
    </row>
    <row r="63" spans="1:21" x14ac:dyDescent="0.2">
      <c r="A63" s="21">
        <v>49</v>
      </c>
      <c r="B63" s="14">
        <f>Absterbeordnung!B57</f>
        <v>95077.030545323243</v>
      </c>
      <c r="C63" s="15">
        <f t="shared" si="12"/>
        <v>0.37895843976950117</v>
      </c>
      <c r="D63" s="14">
        <f t="shared" si="7"/>
        <v>36030.243153372903</v>
      </c>
      <c r="E63" s="14">
        <f>SUM(D63:$D$136)</f>
        <v>796382.70817582891</v>
      </c>
      <c r="F63" s="16">
        <f t="shared" si="8"/>
        <v>22.103173292109105</v>
      </c>
      <c r="G63" s="5"/>
      <c r="H63" s="17">
        <f>Absterbeordnung!C57</f>
        <v>97362.941539129504</v>
      </c>
      <c r="I63" s="18">
        <f t="shared" si="13"/>
        <v>0.37895843976950117</v>
      </c>
      <c r="J63" s="17">
        <f t="shared" si="9"/>
        <v>36896.508417037672</v>
      </c>
      <c r="K63" s="17">
        <f>SUM($J63:J$136)</f>
        <v>912980.96156395494</v>
      </c>
      <c r="L63" s="19">
        <f t="shared" si="10"/>
        <v>24.74437286164369</v>
      </c>
      <c r="N63" s="6">
        <v>49</v>
      </c>
      <c r="O63" s="6">
        <f t="shared" si="2"/>
        <v>49</v>
      </c>
      <c r="P63" s="20">
        <f t="shared" si="3"/>
        <v>95077.030545323243</v>
      </c>
      <c r="Q63" s="20">
        <f t="shared" si="4"/>
        <v>97362.941539129504</v>
      </c>
      <c r="R63" s="5">
        <f t="shared" si="5"/>
        <v>97362.941539129504</v>
      </c>
      <c r="S63" s="5">
        <f t="shared" si="14"/>
        <v>3508010457.7824669</v>
      </c>
      <c r="T63" s="20">
        <f>SUM(S63:$S$136)</f>
        <v>69762281937.447403</v>
      </c>
      <c r="U63" s="6">
        <f t="shared" si="11"/>
        <v>19.88656612544608</v>
      </c>
    </row>
    <row r="64" spans="1:21" x14ac:dyDescent="0.2">
      <c r="A64" s="21">
        <v>50</v>
      </c>
      <c r="B64" s="14">
        <f>Absterbeordnung!B58</f>
        <v>94661.43065029454</v>
      </c>
      <c r="C64" s="15">
        <f t="shared" si="12"/>
        <v>0.37152788212696192</v>
      </c>
      <c r="D64" s="14">
        <f t="shared" si="7"/>
        <v>35169.36084861221</v>
      </c>
      <c r="E64" s="14">
        <f>SUM(D64:$D$136)</f>
        <v>760352.4650224559</v>
      </c>
      <c r="F64" s="16">
        <f t="shared" si="8"/>
        <v>21.619740782194498</v>
      </c>
      <c r="G64" s="5"/>
      <c r="H64" s="17">
        <f>Absterbeordnung!C58</f>
        <v>97133.028733297979</v>
      </c>
      <c r="I64" s="18">
        <f t="shared" si="13"/>
        <v>0.37152788212696192</v>
      </c>
      <c r="J64" s="17">
        <f t="shared" si="9"/>
        <v>36087.628449859534</v>
      </c>
      <c r="K64" s="17">
        <f>SUM($J64:J$136)</f>
        <v>876084.4531469174</v>
      </c>
      <c r="L64" s="19">
        <f t="shared" si="10"/>
        <v>24.276587040463376</v>
      </c>
      <c r="N64" s="6">
        <v>50</v>
      </c>
      <c r="O64" s="6">
        <f t="shared" si="2"/>
        <v>50</v>
      </c>
      <c r="P64" s="20">
        <f t="shared" si="3"/>
        <v>94661.43065029454</v>
      </c>
      <c r="Q64" s="20">
        <f t="shared" si="4"/>
        <v>97133.028733297979</v>
      </c>
      <c r="R64" s="5">
        <f t="shared" si="5"/>
        <v>97133.028733297979</v>
      </c>
      <c r="S64" s="5">
        <f t="shared" si="14"/>
        <v>3416106537.8399749</v>
      </c>
      <c r="T64" s="20">
        <f>SUM(S64:$S$136)</f>
        <v>66254271479.664948</v>
      </c>
      <c r="U64" s="6">
        <f t="shared" si="11"/>
        <v>19.394673657209161</v>
      </c>
    </row>
    <row r="65" spans="1:21" x14ac:dyDescent="0.2">
      <c r="A65" s="21">
        <v>51</v>
      </c>
      <c r="B65" s="14">
        <f>Absterbeordnung!B59</f>
        <v>94206.542172326313</v>
      </c>
      <c r="C65" s="15">
        <f t="shared" si="12"/>
        <v>0.36424302169309997</v>
      </c>
      <c r="D65" s="14">
        <f t="shared" si="7"/>
        <v>34314.075584106591</v>
      </c>
      <c r="E65" s="14">
        <f>SUM(D65:$D$136)</f>
        <v>725183.10417384375</v>
      </c>
      <c r="F65" s="16">
        <f t="shared" si="8"/>
        <v>21.133691985854636</v>
      </c>
      <c r="G65" s="5"/>
      <c r="H65" s="17">
        <f>Absterbeordnung!C59</f>
        <v>96892.245360404617</v>
      </c>
      <c r="I65" s="18">
        <f t="shared" si="13"/>
        <v>0.36424302169309997</v>
      </c>
      <c r="J65" s="17">
        <f t="shared" si="9"/>
        <v>35292.324228703023</v>
      </c>
      <c r="K65" s="17">
        <f>SUM($J65:J$136)</f>
        <v>839996.82469705795</v>
      </c>
      <c r="L65" s="19">
        <f t="shared" si="10"/>
        <v>23.801119451744519</v>
      </c>
      <c r="N65" s="6">
        <v>51</v>
      </c>
      <c r="O65" s="6">
        <f t="shared" si="2"/>
        <v>51</v>
      </c>
      <c r="P65" s="20">
        <f t="shared" si="3"/>
        <v>94206.542172326313</v>
      </c>
      <c r="Q65" s="20">
        <f t="shared" si="4"/>
        <v>96892.245360404617</v>
      </c>
      <c r="R65" s="5">
        <f t="shared" si="5"/>
        <v>96892.245360404617</v>
      </c>
      <c r="S65" s="5">
        <f t="shared" si="14"/>
        <v>3324767830.8107252</v>
      </c>
      <c r="T65" s="20">
        <f>SUM(S65:$S$136)</f>
        <v>62838164941.824966</v>
      </c>
      <c r="U65" s="6">
        <f t="shared" si="11"/>
        <v>18.900015922766627</v>
      </c>
    </row>
    <row r="66" spans="1:21" x14ac:dyDescent="0.2">
      <c r="A66" s="21">
        <v>52</v>
      </c>
      <c r="B66" s="14">
        <f>Absterbeordnung!B60</f>
        <v>93722.514792036367</v>
      </c>
      <c r="C66" s="15">
        <f t="shared" si="12"/>
        <v>0.35710100165990188</v>
      </c>
      <c r="D66" s="14">
        <f t="shared" si="7"/>
        <v>33468.403910321154</v>
      </c>
      <c r="E66" s="14">
        <f>SUM(D66:$D$136)</f>
        <v>690869.02858973714</v>
      </c>
      <c r="F66" s="16">
        <f t="shared" si="8"/>
        <v>20.642425328704828</v>
      </c>
      <c r="G66" s="5"/>
      <c r="H66" s="17">
        <f>Absterbeordnung!C60</f>
        <v>96633.67411264524</v>
      </c>
      <c r="I66" s="18">
        <f t="shared" si="13"/>
        <v>0.35710100165990188</v>
      </c>
      <c r="J66" s="17">
        <f t="shared" si="9"/>
        <v>34507.981819702145</v>
      </c>
      <c r="K66" s="17">
        <f>SUM($J66:J$136)</f>
        <v>804704.50046835491</v>
      </c>
      <c r="L66" s="19">
        <f t="shared" si="10"/>
        <v>23.319373027167682</v>
      </c>
      <c r="N66" s="6">
        <v>52</v>
      </c>
      <c r="O66" s="6">
        <f t="shared" si="2"/>
        <v>52</v>
      </c>
      <c r="P66" s="20">
        <f t="shared" si="3"/>
        <v>93722.514792036367</v>
      </c>
      <c r="Q66" s="20">
        <f t="shared" si="4"/>
        <v>96633.67411264524</v>
      </c>
      <c r="R66" s="5">
        <f t="shared" si="5"/>
        <v>96633.67411264524</v>
      </c>
      <c r="S66" s="5">
        <f t="shared" si="14"/>
        <v>3234174836.5403562</v>
      </c>
      <c r="T66" s="20">
        <f>SUM(S66:$S$136)</f>
        <v>59513397111.014236</v>
      </c>
      <c r="U66" s="6">
        <f t="shared" si="11"/>
        <v>18.401416162979174</v>
      </c>
    </row>
    <row r="67" spans="1:21" x14ac:dyDescent="0.2">
      <c r="A67" s="21">
        <v>53</v>
      </c>
      <c r="B67" s="14">
        <f>Absterbeordnung!B61</f>
        <v>93180.921511396242</v>
      </c>
      <c r="C67" s="15">
        <f t="shared" si="12"/>
        <v>0.35009902123519798</v>
      </c>
      <c r="D67" s="14">
        <f t="shared" si="7"/>
        <v>32622.549418933628</v>
      </c>
      <c r="E67" s="14">
        <f>SUM(D67:$D$136)</f>
        <v>657400.62467941607</v>
      </c>
      <c r="F67" s="16">
        <f t="shared" si="8"/>
        <v>20.151724386625368</v>
      </c>
      <c r="G67" s="5"/>
      <c r="H67" s="17">
        <f>Absterbeordnung!C61</f>
        <v>96348.804901724943</v>
      </c>
      <c r="I67" s="18">
        <f t="shared" si="13"/>
        <v>0.35009902123519798</v>
      </c>
      <c r="J67" s="17">
        <f t="shared" si="9"/>
        <v>33731.622293274952</v>
      </c>
      <c r="K67" s="17">
        <f>SUM($J67:J$136)</f>
        <v>770196.51864865259</v>
      </c>
      <c r="L67" s="19">
        <f t="shared" si="10"/>
        <v>22.833070759309614</v>
      </c>
      <c r="N67" s="6">
        <v>53</v>
      </c>
      <c r="O67" s="6">
        <f t="shared" si="2"/>
        <v>53</v>
      </c>
      <c r="P67" s="20">
        <f t="shared" si="3"/>
        <v>93180.921511396242</v>
      </c>
      <c r="Q67" s="20">
        <f t="shared" si="4"/>
        <v>96348.804901724943</v>
      </c>
      <c r="R67" s="5">
        <f t="shared" si="5"/>
        <v>96348.804901724943</v>
      </c>
      <c r="S67" s="5">
        <f t="shared" si="14"/>
        <v>3143143649.3617167</v>
      </c>
      <c r="T67" s="20">
        <f>SUM(S67:$S$136)</f>
        <v>56279222274.473877</v>
      </c>
      <c r="U67" s="6">
        <f t="shared" si="11"/>
        <v>17.905392992745522</v>
      </c>
    </row>
    <row r="68" spans="1:21" x14ac:dyDescent="0.2">
      <c r="A68" s="21">
        <v>54</v>
      </c>
      <c r="B68" s="14">
        <f>Absterbeordnung!B62</f>
        <v>92600.688847942365</v>
      </c>
      <c r="C68" s="15">
        <f t="shared" si="12"/>
        <v>0.34323433454431168</v>
      </c>
      <c r="D68" s="14">
        <f t="shared" si="7"/>
        <v>31783.735815068361</v>
      </c>
      <c r="E68" s="14">
        <f>SUM(D68:$D$136)</f>
        <v>624778.07526048238</v>
      </c>
      <c r="F68" s="16">
        <f t="shared" si="8"/>
        <v>19.657162987249635</v>
      </c>
      <c r="G68" s="5"/>
      <c r="H68" s="17">
        <f>Absterbeordnung!C62</f>
        <v>96047.960341930331</v>
      </c>
      <c r="I68" s="18">
        <f t="shared" si="13"/>
        <v>0.34323433454431168</v>
      </c>
      <c r="J68" s="17">
        <f t="shared" si="9"/>
        <v>32966.957752300899</v>
      </c>
      <c r="K68" s="17">
        <f>SUM($J68:J$136)</f>
        <v>736464.89635537763</v>
      </c>
      <c r="L68" s="19">
        <f t="shared" si="10"/>
        <v>22.339486157286586</v>
      </c>
      <c r="N68" s="6">
        <v>54</v>
      </c>
      <c r="O68" s="6">
        <f t="shared" si="2"/>
        <v>54</v>
      </c>
      <c r="P68" s="20">
        <f t="shared" si="3"/>
        <v>92600.688847942365</v>
      </c>
      <c r="Q68" s="20">
        <f t="shared" si="4"/>
        <v>96047.960341930331</v>
      </c>
      <c r="R68" s="5">
        <f t="shared" si="5"/>
        <v>96047.960341930331</v>
      </c>
      <c r="S68" s="5">
        <f t="shared" si="14"/>
        <v>3052762997.0840764</v>
      </c>
      <c r="T68" s="20">
        <f>SUM(S68:$S$136)</f>
        <v>53136078625.112167</v>
      </c>
      <c r="U68" s="6">
        <f t="shared" si="11"/>
        <v>17.405897108903126</v>
      </c>
    </row>
    <row r="69" spans="1:21" x14ac:dyDescent="0.2">
      <c r="A69" s="21">
        <v>55</v>
      </c>
      <c r="B69" s="14">
        <f>Absterbeordnung!B63</f>
        <v>91974.70939712449</v>
      </c>
      <c r="C69" s="15">
        <f t="shared" si="12"/>
        <v>0.33650424955324687</v>
      </c>
      <c r="D69" s="14">
        <f t="shared" si="7"/>
        <v>30949.880563557341</v>
      </c>
      <c r="E69" s="14">
        <f>SUM(D69:$D$136)</f>
        <v>592994.33944541402</v>
      </c>
      <c r="F69" s="16">
        <f t="shared" si="8"/>
        <v>19.15982642413325</v>
      </c>
      <c r="G69" s="5"/>
      <c r="H69" s="17">
        <f>Absterbeordnung!C63</f>
        <v>95719.49279102248</v>
      </c>
      <c r="I69" s="18">
        <f t="shared" si="13"/>
        <v>0.33650424955324687</v>
      </c>
      <c r="J69" s="17">
        <f t="shared" si="9"/>
        <v>32210.016089260444</v>
      </c>
      <c r="K69" s="17">
        <f>SUM($J69:J$136)</f>
        <v>703497.93860307673</v>
      </c>
      <c r="L69" s="19">
        <f t="shared" si="10"/>
        <v>21.840968245825838</v>
      </c>
      <c r="N69" s="6">
        <v>55</v>
      </c>
      <c r="O69" s="6">
        <f t="shared" si="2"/>
        <v>55</v>
      </c>
      <c r="P69" s="20">
        <f t="shared" si="3"/>
        <v>91974.70939712449</v>
      </c>
      <c r="Q69" s="20">
        <f t="shared" si="4"/>
        <v>95719.49279102248</v>
      </c>
      <c r="R69" s="5">
        <f t="shared" si="5"/>
        <v>95719.49279102248</v>
      </c>
      <c r="S69" s="5">
        <f t="shared" si="14"/>
        <v>2962506869.486433</v>
      </c>
      <c r="T69" s="20">
        <f>SUM(S69:$S$136)</f>
        <v>50083315628.028091</v>
      </c>
      <c r="U69" s="6">
        <f t="shared" si="11"/>
        <v>16.905721348322245</v>
      </c>
    </row>
    <row r="70" spans="1:21" x14ac:dyDescent="0.2">
      <c r="A70" s="21">
        <v>56</v>
      </c>
      <c r="B70" s="14">
        <f>Absterbeordnung!B64</f>
        <v>91303.872688311501</v>
      </c>
      <c r="C70" s="15">
        <f t="shared" si="12"/>
        <v>0.3299061270129871</v>
      </c>
      <c r="D70" s="14">
        <f t="shared" si="7"/>
        <v>30121.707019887697</v>
      </c>
      <c r="E70" s="14">
        <f>SUM(D70:$D$136)</f>
        <v>562044.45888185687</v>
      </c>
      <c r="F70" s="16">
        <f t="shared" si="8"/>
        <v>18.659117111482757</v>
      </c>
      <c r="G70" s="5"/>
      <c r="H70" s="17">
        <f>Absterbeordnung!C64</f>
        <v>95364.138942032383</v>
      </c>
      <c r="I70" s="18">
        <f t="shared" si="13"/>
        <v>0.3299061270129871</v>
      </c>
      <c r="J70" s="17">
        <f t="shared" si="9"/>
        <v>31461.213734294284</v>
      </c>
      <c r="K70" s="17">
        <f>SUM($J70:J$136)</f>
        <v>671287.92251381627</v>
      </c>
      <c r="L70" s="19">
        <f t="shared" si="10"/>
        <v>21.337000160997576</v>
      </c>
      <c r="N70" s="6">
        <v>56</v>
      </c>
      <c r="O70" s="6">
        <f t="shared" si="2"/>
        <v>56</v>
      </c>
      <c r="P70" s="20">
        <f t="shared" si="3"/>
        <v>91303.872688311501</v>
      </c>
      <c r="Q70" s="20">
        <f t="shared" si="4"/>
        <v>95364.138942032383</v>
      </c>
      <c r="R70" s="5">
        <f t="shared" si="5"/>
        <v>95364.138942032383</v>
      </c>
      <c r="S70" s="5">
        <f t="shared" si="14"/>
        <v>2872530653.4157629</v>
      </c>
      <c r="T70" s="20">
        <f>SUM(S70:$S$136)</f>
        <v>47120808758.541656</v>
      </c>
      <c r="U70" s="6">
        <f t="shared" si="11"/>
        <v>16.403935917101425</v>
      </c>
    </row>
    <row r="71" spans="1:21" x14ac:dyDescent="0.2">
      <c r="A71" s="21">
        <v>57</v>
      </c>
      <c r="B71" s="14">
        <f>Absterbeordnung!B65</f>
        <v>90580.749579632087</v>
      </c>
      <c r="C71" s="15">
        <f t="shared" si="12"/>
        <v>0.32343737942449713</v>
      </c>
      <c r="D71" s="14">
        <f t="shared" si="7"/>
        <v>29297.200270342822</v>
      </c>
      <c r="E71" s="14">
        <f>SUM(D71:$D$136)</f>
        <v>531922.75186196913</v>
      </c>
      <c r="F71" s="16">
        <f t="shared" si="8"/>
        <v>18.156095017735453</v>
      </c>
      <c r="G71" s="5"/>
      <c r="H71" s="17">
        <f>Absterbeordnung!C65</f>
        <v>94976.995371494559</v>
      </c>
      <c r="I71" s="18">
        <f t="shared" si="13"/>
        <v>0.32343737942449713</v>
      </c>
      <c r="J71" s="17">
        <f t="shared" si="9"/>
        <v>30719.110488568793</v>
      </c>
      <c r="K71" s="17">
        <f>SUM($J71:J$136)</f>
        <v>639826.70877952198</v>
      </c>
      <c r="L71" s="19">
        <f t="shared" si="10"/>
        <v>20.828295435755361</v>
      </c>
      <c r="N71" s="6">
        <v>57</v>
      </c>
      <c r="O71" s="6">
        <f t="shared" si="2"/>
        <v>57</v>
      </c>
      <c r="P71" s="20">
        <f t="shared" si="3"/>
        <v>90580.749579632087</v>
      </c>
      <c r="Q71" s="20">
        <f t="shared" si="4"/>
        <v>94976.995371494559</v>
      </c>
      <c r="R71" s="5">
        <f t="shared" si="5"/>
        <v>94976.995371494559</v>
      </c>
      <c r="S71" s="5">
        <f t="shared" si="14"/>
        <v>2782560054.4740992</v>
      </c>
      <c r="T71" s="20">
        <f>SUM(S71:$S$136)</f>
        <v>44248278105.125885</v>
      </c>
      <c r="U71" s="6">
        <f t="shared" si="11"/>
        <v>15.902002917773059</v>
      </c>
    </row>
    <row r="72" spans="1:21" x14ac:dyDescent="0.2">
      <c r="A72" s="21">
        <v>58</v>
      </c>
      <c r="B72" s="14">
        <f>Absterbeordnung!B66</f>
        <v>89815.416194662335</v>
      </c>
      <c r="C72" s="15">
        <f t="shared" si="12"/>
        <v>0.31709547002401678</v>
      </c>
      <c r="D72" s="14">
        <f t="shared" si="7"/>
        <v>28480.061613649141</v>
      </c>
      <c r="E72" s="14">
        <f>SUM(D72:$D$136)</f>
        <v>502625.55159162637</v>
      </c>
      <c r="F72" s="16">
        <f t="shared" si="8"/>
        <v>17.64833090637493</v>
      </c>
      <c r="G72" s="5"/>
      <c r="H72" s="17">
        <f>Absterbeordnung!C66</f>
        <v>94563.760719765341</v>
      </c>
      <c r="I72" s="18">
        <f t="shared" si="13"/>
        <v>0.31709547002401678</v>
      </c>
      <c r="J72" s="17">
        <f t="shared" si="9"/>
        <v>29985.740152672646</v>
      </c>
      <c r="K72" s="17">
        <f>SUM($J72:J$136)</f>
        <v>609107.5982909532</v>
      </c>
      <c r="L72" s="19">
        <f t="shared" si="10"/>
        <v>20.313242067385257</v>
      </c>
      <c r="N72" s="6">
        <v>58</v>
      </c>
      <c r="O72" s="6">
        <f t="shared" si="2"/>
        <v>58</v>
      </c>
      <c r="P72" s="20">
        <f t="shared" si="3"/>
        <v>89815.416194662335</v>
      </c>
      <c r="Q72" s="20">
        <f t="shared" si="4"/>
        <v>94563.760719765341</v>
      </c>
      <c r="R72" s="5">
        <f t="shared" si="5"/>
        <v>94563.760719765341</v>
      </c>
      <c r="S72" s="5">
        <f t="shared" si="14"/>
        <v>2693181731.7172914</v>
      </c>
      <c r="T72" s="20">
        <f>SUM(S72:$S$136)</f>
        <v>41465718050.651794</v>
      </c>
      <c r="U72" s="6">
        <f t="shared" si="11"/>
        <v>15.396554032100696</v>
      </c>
    </row>
    <row r="73" spans="1:21" x14ac:dyDescent="0.2">
      <c r="A73" s="21">
        <v>59</v>
      </c>
      <c r="B73" s="14">
        <f>Absterbeordnung!B67</f>
        <v>88973.446141021705</v>
      </c>
      <c r="C73" s="15">
        <f t="shared" si="12"/>
        <v>0.3108779117882518</v>
      </c>
      <c r="D73" s="14">
        <f t="shared" si="7"/>
        <v>27659.879140925317</v>
      </c>
      <c r="E73" s="14">
        <f>SUM(D73:$D$136)</f>
        <v>474145.48997797718</v>
      </c>
      <c r="F73" s="16">
        <f t="shared" si="8"/>
        <v>17.141994278508456</v>
      </c>
      <c r="G73" s="5"/>
      <c r="H73" s="17">
        <f>Absterbeordnung!C67</f>
        <v>94110.881840019792</v>
      </c>
      <c r="I73" s="18">
        <f t="shared" si="13"/>
        <v>0.3108779117882518</v>
      </c>
      <c r="J73" s="17">
        <f t="shared" si="9"/>
        <v>29256.994422976262</v>
      </c>
      <c r="K73" s="17">
        <f>SUM($J73:J$136)</f>
        <v>579121.85813828057</v>
      </c>
      <c r="L73" s="19">
        <f t="shared" si="10"/>
        <v>19.794304560672213</v>
      </c>
      <c r="N73" s="6">
        <v>59</v>
      </c>
      <c r="O73" s="6">
        <f t="shared" si="2"/>
        <v>59</v>
      </c>
      <c r="P73" s="20">
        <f t="shared" si="3"/>
        <v>88973.446141021705</v>
      </c>
      <c r="Q73" s="20">
        <f t="shared" si="4"/>
        <v>94110.881840019792</v>
      </c>
      <c r="R73" s="5">
        <f t="shared" si="5"/>
        <v>94110.881840019792</v>
      </c>
      <c r="S73" s="5">
        <f t="shared" si="14"/>
        <v>2603095617.5408506</v>
      </c>
      <c r="T73" s="20">
        <f>SUM(S73:$S$136)</f>
        <v>38772536318.934509</v>
      </c>
      <c r="U73" s="6">
        <f t="shared" si="11"/>
        <v>14.894779914217288</v>
      </c>
    </row>
    <row r="74" spans="1:21" x14ac:dyDescent="0.2">
      <c r="A74" s="21">
        <v>60</v>
      </c>
      <c r="B74" s="14">
        <f>Absterbeordnung!B68</f>
        <v>88073.581437096436</v>
      </c>
      <c r="C74" s="15">
        <f t="shared" si="12"/>
        <v>0.30478226645907031</v>
      </c>
      <c r="D74" s="14">
        <f t="shared" si="7"/>
        <v>26843.265765565753</v>
      </c>
      <c r="E74" s="14">
        <f>SUM(D74:$D$136)</f>
        <v>446485.61083705188</v>
      </c>
      <c r="F74" s="16">
        <f t="shared" si="8"/>
        <v>16.633058538272149</v>
      </c>
      <c r="G74" s="5"/>
      <c r="H74" s="17">
        <f>Absterbeordnung!C68</f>
        <v>93634.486816251258</v>
      </c>
      <c r="I74" s="18">
        <f t="shared" si="13"/>
        <v>0.30478226645907031</v>
      </c>
      <c r="J74" s="17">
        <f t="shared" si="9"/>
        <v>28538.131110588998</v>
      </c>
      <c r="K74" s="17">
        <f>SUM($J74:J$136)</f>
        <v>549864.86371530441</v>
      </c>
      <c r="L74" s="19">
        <f t="shared" si="10"/>
        <v>19.267725051248309</v>
      </c>
      <c r="N74" s="6">
        <v>60</v>
      </c>
      <c r="O74" s="6">
        <f t="shared" si="2"/>
        <v>60</v>
      </c>
      <c r="P74" s="20">
        <f t="shared" si="3"/>
        <v>88073.581437096436</v>
      </c>
      <c r="Q74" s="20">
        <f t="shared" si="4"/>
        <v>93634.486816251258</v>
      </c>
      <c r="R74" s="5">
        <f t="shared" si="5"/>
        <v>93634.486816251258</v>
      </c>
      <c r="S74" s="5">
        <f t="shared" si="14"/>
        <v>2513455414.4309955</v>
      </c>
      <c r="T74" s="20">
        <f>SUM(S74:$S$136)</f>
        <v>36169440701.393661</v>
      </c>
      <c r="U74" s="6">
        <f t="shared" si="11"/>
        <v>14.390325165000718</v>
      </c>
    </row>
    <row r="75" spans="1:21" x14ac:dyDescent="0.2">
      <c r="A75" s="21">
        <v>61</v>
      </c>
      <c r="B75" s="14">
        <f>Absterbeordnung!B69</f>
        <v>87103.714682430873</v>
      </c>
      <c r="C75" s="15">
        <f t="shared" si="12"/>
        <v>0.29880614358732388</v>
      </c>
      <c r="D75" s="14">
        <f t="shared" si="7"/>
        <v>26027.125076387732</v>
      </c>
      <c r="E75" s="14">
        <f>SUM(D75:$D$136)</f>
        <v>419642.34507148614</v>
      </c>
      <c r="F75" s="16">
        <f t="shared" si="8"/>
        <v>16.123269236992797</v>
      </c>
      <c r="G75" s="5"/>
      <c r="H75" s="17">
        <f>Absterbeordnung!C69</f>
        <v>93120.056100388436</v>
      </c>
      <c r="I75" s="18">
        <f t="shared" si="13"/>
        <v>0.29880614358732388</v>
      </c>
      <c r="J75" s="17">
        <f t="shared" si="9"/>
        <v>27824.844853992323</v>
      </c>
      <c r="K75" s="17">
        <f>SUM($J75:J$136)</f>
        <v>521326.73260471574</v>
      </c>
      <c r="L75" s="19">
        <f t="shared" si="10"/>
        <v>18.73601579237253</v>
      </c>
      <c r="N75" s="6">
        <v>61</v>
      </c>
      <c r="O75" s="6">
        <f t="shared" si="2"/>
        <v>61</v>
      </c>
      <c r="P75" s="20">
        <f t="shared" si="3"/>
        <v>87103.714682430873</v>
      </c>
      <c r="Q75" s="20">
        <f t="shared" si="4"/>
        <v>93120.056100388436</v>
      </c>
      <c r="R75" s="5">
        <f t="shared" si="5"/>
        <v>93120.056100388436</v>
      </c>
      <c r="S75" s="5">
        <f t="shared" si="14"/>
        <v>2423647347.2450519</v>
      </c>
      <c r="T75" s="20">
        <f>SUM(S75:$S$136)</f>
        <v>33655985286.962681</v>
      </c>
      <c r="U75" s="6">
        <f t="shared" si="11"/>
        <v>13.886502640418902</v>
      </c>
    </row>
    <row r="76" spans="1:21" x14ac:dyDescent="0.2">
      <c r="A76" s="21">
        <v>62</v>
      </c>
      <c r="B76" s="14">
        <f>Absterbeordnung!B70</f>
        <v>86063.880311113026</v>
      </c>
      <c r="C76" s="15">
        <f t="shared" si="12"/>
        <v>0.29294719959541554</v>
      </c>
      <c r="D76" s="14">
        <f t="shared" si="7"/>
        <v>25212.17272345558</v>
      </c>
      <c r="E76" s="14">
        <f>SUM(D76:$D$136)</f>
        <v>393615.21999509836</v>
      </c>
      <c r="F76" s="16">
        <f t="shared" si="8"/>
        <v>15.612110241847869</v>
      </c>
      <c r="G76" s="5"/>
      <c r="H76" s="17">
        <f>Absterbeordnung!C70</f>
        <v>92578.191067207023</v>
      </c>
      <c r="I76" s="18">
        <f t="shared" si="13"/>
        <v>0.29294719959541554</v>
      </c>
      <c r="J76" s="17">
        <f t="shared" si="9"/>
        <v>27120.521816747612</v>
      </c>
      <c r="K76" s="17">
        <f>SUM($J76:J$136)</f>
        <v>493501.88775072346</v>
      </c>
      <c r="L76" s="19">
        <f t="shared" si="10"/>
        <v>18.196622140432915</v>
      </c>
      <c r="N76" s="6">
        <v>62</v>
      </c>
      <c r="O76" s="6">
        <f t="shared" si="2"/>
        <v>62</v>
      </c>
      <c r="P76" s="20">
        <f t="shared" si="3"/>
        <v>86063.880311113026</v>
      </c>
      <c r="Q76" s="20">
        <f t="shared" si="4"/>
        <v>92578.191067207023</v>
      </c>
      <c r="R76" s="5">
        <f t="shared" si="5"/>
        <v>92578.191067207023</v>
      </c>
      <c r="S76" s="5">
        <f t="shared" si="14"/>
        <v>2334097343.611496</v>
      </c>
      <c r="T76" s="20">
        <f>SUM(S76:$S$136)</f>
        <v>31232337939.717625</v>
      </c>
      <c r="U76" s="6">
        <f t="shared" si="11"/>
        <v>13.380906338461674</v>
      </c>
    </row>
    <row r="77" spans="1:21" x14ac:dyDescent="0.2">
      <c r="A77" s="21">
        <v>63</v>
      </c>
      <c r="B77" s="14">
        <f>Absterbeordnung!B71</f>
        <v>84941.016091698824</v>
      </c>
      <c r="C77" s="15">
        <f t="shared" si="12"/>
        <v>0.28720313685825061</v>
      </c>
      <c r="D77" s="14">
        <f t="shared" si="7"/>
        <v>24395.326269463043</v>
      </c>
      <c r="E77" s="14">
        <f>SUM(D77:$D$136)</f>
        <v>368403.04727164283</v>
      </c>
      <c r="F77" s="16">
        <f t="shared" si="8"/>
        <v>15.101378157536388</v>
      </c>
      <c r="G77" s="5"/>
      <c r="H77" s="17">
        <f>Absterbeordnung!C71</f>
        <v>92000.566666212879</v>
      </c>
      <c r="I77" s="18">
        <f t="shared" si="13"/>
        <v>0.28720313685825061</v>
      </c>
      <c r="J77" s="17">
        <f t="shared" si="9"/>
        <v>26422.851339272947</v>
      </c>
      <c r="K77" s="17">
        <f>SUM($J77:J$136)</f>
        <v>466381.36593397579</v>
      </c>
      <c r="L77" s="19">
        <f t="shared" si="10"/>
        <v>17.650682734636646</v>
      </c>
      <c r="N77" s="6">
        <v>63</v>
      </c>
      <c r="O77" s="6">
        <f t="shared" si="2"/>
        <v>63</v>
      </c>
      <c r="P77" s="20">
        <f t="shared" si="3"/>
        <v>84941.016091698824</v>
      </c>
      <c r="Q77" s="20">
        <f t="shared" si="4"/>
        <v>92000.566666212879</v>
      </c>
      <c r="R77" s="5">
        <f t="shared" si="5"/>
        <v>92000.566666212879</v>
      </c>
      <c r="S77" s="5">
        <f t="shared" si="14"/>
        <v>2244383840.797749</v>
      </c>
      <c r="T77" s="20">
        <f>SUM(S77:$S$136)</f>
        <v>28898240596.106136</v>
      </c>
      <c r="U77" s="6">
        <f t="shared" si="11"/>
        <v>12.875801398496291</v>
      </c>
    </row>
    <row r="78" spans="1:21" x14ac:dyDescent="0.2">
      <c r="A78" s="21">
        <v>64</v>
      </c>
      <c r="B78" s="14">
        <f>Absterbeordnung!B72</f>
        <v>83743.283251121611</v>
      </c>
      <c r="C78" s="15">
        <f t="shared" si="12"/>
        <v>0.28157170280220639</v>
      </c>
      <c r="D78" s="14">
        <f t="shared" si="7"/>
        <v>23579.738863265804</v>
      </c>
      <c r="E78" s="14">
        <f>SUM(D78:$D$136)</f>
        <v>344007.72100217978</v>
      </c>
      <c r="F78" s="16">
        <f t="shared" si="8"/>
        <v>14.589123441824858</v>
      </c>
      <c r="G78" s="5"/>
      <c r="H78" s="17">
        <f>Absterbeordnung!C72</f>
        <v>91386.252775504618</v>
      </c>
      <c r="I78" s="18">
        <f t="shared" si="13"/>
        <v>0.28157170280220639</v>
      </c>
      <c r="J78" s="17">
        <f t="shared" si="9"/>
        <v>25731.782806711693</v>
      </c>
      <c r="K78" s="17">
        <f>SUM($J78:J$136)</f>
        <v>439958.51459470281</v>
      </c>
      <c r="L78" s="19">
        <f t="shared" si="10"/>
        <v>17.097863676975667</v>
      </c>
      <c r="N78" s="6">
        <v>64</v>
      </c>
      <c r="O78" s="6">
        <f t="shared" si="2"/>
        <v>64</v>
      </c>
      <c r="P78" s="20">
        <f t="shared" si="3"/>
        <v>83743.283251121611</v>
      </c>
      <c r="Q78" s="20">
        <f t="shared" si="4"/>
        <v>91386.252775504618</v>
      </c>
      <c r="R78" s="5">
        <f t="shared" si="5"/>
        <v>91386.252775504618</v>
      </c>
      <c r="S78" s="5">
        <f t="shared" si="14"/>
        <v>2154863976.1387987</v>
      </c>
      <c r="T78" s="20">
        <f>SUM(S78:$S$136)</f>
        <v>26653856755.308384</v>
      </c>
      <c r="U78" s="6">
        <f t="shared" si="11"/>
        <v>12.369159747645973</v>
      </c>
    </row>
    <row r="79" spans="1:21" x14ac:dyDescent="0.2">
      <c r="A79" s="21">
        <v>65</v>
      </c>
      <c r="B79" s="14">
        <f>Absterbeordnung!B73</f>
        <v>82460.110865484108</v>
      </c>
      <c r="C79" s="15">
        <f t="shared" ref="C79:C110" si="15">1/(((1+($B$5/100))^A79))</f>
        <v>0.27605068902177099</v>
      </c>
      <c r="D79" s="14">
        <f t="shared" si="7"/>
        <v>22763.170421228511</v>
      </c>
      <c r="E79" s="14">
        <f>SUM(D79:$D$136)</f>
        <v>320427.982138914</v>
      </c>
      <c r="F79" s="16">
        <f t="shared" si="8"/>
        <v>14.076597249392325</v>
      </c>
      <c r="G79" s="5"/>
      <c r="H79" s="17">
        <f>Absterbeordnung!C73</f>
        <v>90735.80168816456</v>
      </c>
      <c r="I79" s="18">
        <f t="shared" ref="I79:I110" si="16">1/(((1+($B$5/100))^A79))</f>
        <v>0.27605068902177099</v>
      </c>
      <c r="J79" s="17">
        <f t="shared" si="9"/>
        <v>25047.680574960599</v>
      </c>
      <c r="K79" s="17">
        <f>SUM($J79:J$136)</f>
        <v>414226.73178799113</v>
      </c>
      <c r="L79" s="19">
        <f t="shared" si="10"/>
        <v>16.537528516795319</v>
      </c>
      <c r="N79" s="6">
        <v>65</v>
      </c>
      <c r="O79" s="6">
        <f t="shared" ref="O79:O136" si="17">N79+$B$3</f>
        <v>65</v>
      </c>
      <c r="P79" s="20">
        <f t="shared" ref="P79:P127" si="18">B79</f>
        <v>82460.110865484108</v>
      </c>
      <c r="Q79" s="20">
        <f t="shared" ref="Q79:Q127" si="19">H79</f>
        <v>90735.80168816456</v>
      </c>
      <c r="R79" s="5">
        <f t="shared" ref="R79:R136" si="20">LOOKUP(N79,$O$14:$O$136,$Q$14:$Q$136)</f>
        <v>90735.80168816456</v>
      </c>
      <c r="S79" s="5">
        <f t="shared" ref="S79:S110" si="21">P79*R79*I79</f>
        <v>2065434517.1344838</v>
      </c>
      <c r="T79" s="20">
        <f>SUM(S79:$S$136)</f>
        <v>24498992779.16959</v>
      </c>
      <c r="U79" s="6">
        <f t="shared" si="11"/>
        <v>11.86142314168289</v>
      </c>
    </row>
    <row r="80" spans="1:21" x14ac:dyDescent="0.2">
      <c r="A80" s="21">
        <v>66</v>
      </c>
      <c r="B80" s="14">
        <f>Absterbeordnung!B74</f>
        <v>81051.002950651251</v>
      </c>
      <c r="C80" s="15">
        <f t="shared" si="15"/>
        <v>0.27063793041350098</v>
      </c>
      <c r="D80" s="14">
        <f t="shared" ref="D80:D127" si="22">B80*C80</f>
        <v>21935.475696502817</v>
      </c>
      <c r="E80" s="14">
        <f>SUM(D80:$D$136)</f>
        <v>297664.81171768549</v>
      </c>
      <c r="F80" s="16">
        <f t="shared" ref="F80:F127" si="23">E80/D80</f>
        <v>13.57001853236045</v>
      </c>
      <c r="G80" s="5"/>
      <c r="H80" s="17">
        <f>Absterbeordnung!C74</f>
        <v>90020.907762958683</v>
      </c>
      <c r="I80" s="18">
        <f t="shared" si="16"/>
        <v>0.27063793041350098</v>
      </c>
      <c r="J80" s="17">
        <f t="shared" ref="J80:J127" si="24">H80*I80</f>
        <v>24363.072170911801</v>
      </c>
      <c r="K80" s="17">
        <f>SUM($J80:J$136)</f>
        <v>389179.05121303047</v>
      </c>
      <c r="L80" s="19">
        <f t="shared" ref="L80:L127" si="25">K80/J80</f>
        <v>15.974136943110539</v>
      </c>
      <c r="N80" s="6">
        <v>66</v>
      </c>
      <c r="O80" s="6">
        <f t="shared" si="17"/>
        <v>66</v>
      </c>
      <c r="P80" s="20">
        <f t="shared" si="18"/>
        <v>81051.002950651251</v>
      </c>
      <c r="Q80" s="20">
        <f t="shared" si="19"/>
        <v>90020.907762958683</v>
      </c>
      <c r="R80" s="5">
        <f t="shared" si="20"/>
        <v>90020.907762958683</v>
      </c>
      <c r="S80" s="5">
        <f t="shared" si="21"/>
        <v>1974651434.4115019</v>
      </c>
      <c r="T80" s="20">
        <f>SUM(S80:$S$136)</f>
        <v>22433558262.035103</v>
      </c>
      <c r="U80" s="6">
        <f t="shared" ref="U80:U127" si="26">T80/S80</f>
        <v>11.360768726618778</v>
      </c>
    </row>
    <row r="81" spans="1:21" x14ac:dyDescent="0.2">
      <c r="A81" s="21">
        <v>67</v>
      </c>
      <c r="B81" s="14">
        <f>Absterbeordnung!B75</f>
        <v>79546.895992902195</v>
      </c>
      <c r="C81" s="15">
        <f t="shared" si="15"/>
        <v>0.26533130432696173</v>
      </c>
      <c r="D81" s="14">
        <f t="shared" si="22"/>
        <v>21106.281668957905</v>
      </c>
      <c r="E81" s="14">
        <f>SUM(D81:$D$136)</f>
        <v>275729.33602118271</v>
      </c>
      <c r="F81" s="16">
        <f t="shared" si="23"/>
        <v>13.063851811790801</v>
      </c>
      <c r="G81" s="5"/>
      <c r="H81" s="17">
        <f>Absterbeordnung!C75</f>
        <v>89236.651698545029</v>
      </c>
      <c r="I81" s="18">
        <f t="shared" si="16"/>
        <v>0.26533130432696173</v>
      </c>
      <c r="J81" s="17">
        <f t="shared" si="24"/>
        <v>23677.277188945736</v>
      </c>
      <c r="K81" s="17">
        <f>SUM($J81:J$136)</f>
        <v>364815.97904211865</v>
      </c>
      <c r="L81" s="19">
        <f t="shared" si="25"/>
        <v>15.4078518459226</v>
      </c>
      <c r="N81" s="6">
        <v>67</v>
      </c>
      <c r="O81" s="6">
        <f t="shared" si="17"/>
        <v>67</v>
      </c>
      <c r="P81" s="20">
        <f t="shared" si="18"/>
        <v>79546.895992902195</v>
      </c>
      <c r="Q81" s="20">
        <f t="shared" si="19"/>
        <v>89236.651698545029</v>
      </c>
      <c r="R81" s="5">
        <f t="shared" si="20"/>
        <v>89236.651698545029</v>
      </c>
      <c r="S81" s="5">
        <f t="shared" si="21"/>
        <v>1883453905.9441822</v>
      </c>
      <c r="T81" s="20">
        <f>SUM(S81:$S$136)</f>
        <v>20458906827.623596</v>
      </c>
      <c r="U81" s="6">
        <f t="shared" si="26"/>
        <v>10.862440945889501</v>
      </c>
    </row>
    <row r="82" spans="1:21" x14ac:dyDescent="0.2">
      <c r="A82" s="21">
        <v>68</v>
      </c>
      <c r="B82" s="14">
        <f>Absterbeordnung!B76</f>
        <v>77938.949806013174</v>
      </c>
      <c r="C82" s="15">
        <f t="shared" si="15"/>
        <v>0.26012872973231543</v>
      </c>
      <c r="D82" s="14">
        <f t="shared" si="22"/>
        <v>20274.160009708899</v>
      </c>
      <c r="E82" s="14">
        <f>SUM(D82:$D$136)</f>
        <v>254623.05435222486</v>
      </c>
      <c r="F82" s="16">
        <f t="shared" si="23"/>
        <v>12.558994021468255</v>
      </c>
      <c r="G82" s="5"/>
      <c r="H82" s="17">
        <f>Absterbeordnung!C76</f>
        <v>88368.883691048672</v>
      </c>
      <c r="I82" s="18">
        <f t="shared" si="16"/>
        <v>0.26012872973231543</v>
      </c>
      <c r="J82" s="17">
        <f t="shared" si="24"/>
        <v>22987.285462415217</v>
      </c>
      <c r="K82" s="17">
        <f>SUM($J82:J$136)</f>
        <v>341138.70185317297</v>
      </c>
      <c r="L82" s="19">
        <f t="shared" si="25"/>
        <v>14.840321290260359</v>
      </c>
      <c r="N82" s="6">
        <v>68</v>
      </c>
      <c r="O82" s="6">
        <f t="shared" si="17"/>
        <v>68</v>
      </c>
      <c r="P82" s="20">
        <f t="shared" si="18"/>
        <v>77938.949806013174</v>
      </c>
      <c r="Q82" s="20">
        <f t="shared" si="19"/>
        <v>88368.883691048672</v>
      </c>
      <c r="R82" s="5">
        <f t="shared" si="20"/>
        <v>88368.883691048672</v>
      </c>
      <c r="S82" s="5">
        <f t="shared" si="21"/>
        <v>1791604887.831676</v>
      </c>
      <c r="T82" s="20">
        <f>SUM(S82:$S$136)</f>
        <v>18575452921.679409</v>
      </c>
      <c r="U82" s="6">
        <f t="shared" si="26"/>
        <v>10.368052156946671</v>
      </c>
    </row>
    <row r="83" spans="1:21" x14ac:dyDescent="0.2">
      <c r="A83" s="21">
        <v>69</v>
      </c>
      <c r="B83" s="14">
        <f>Absterbeordnung!B77</f>
        <v>76160.321305401609</v>
      </c>
      <c r="C83" s="15">
        <f t="shared" si="15"/>
        <v>0.25502816640423082</v>
      </c>
      <c r="D83" s="14">
        <f t="shared" si="22"/>
        <v>19423.027095273646</v>
      </c>
      <c r="E83" s="14">
        <f>SUM(D83:$D$136)</f>
        <v>234348.89434251597</v>
      </c>
      <c r="F83" s="16">
        <f t="shared" si="23"/>
        <v>12.065518582298733</v>
      </c>
      <c r="G83" s="5"/>
      <c r="H83" s="17">
        <f>Absterbeordnung!C77</f>
        <v>87404.560492011602</v>
      </c>
      <c r="I83" s="18">
        <f t="shared" si="16"/>
        <v>0.25502816640423082</v>
      </c>
      <c r="J83" s="17">
        <f t="shared" si="24"/>
        <v>22290.624797645392</v>
      </c>
      <c r="K83" s="17">
        <f>SUM($J83:J$136)</f>
        <v>318151.41639075772</v>
      </c>
      <c r="L83" s="19">
        <f t="shared" si="25"/>
        <v>14.272880158315022</v>
      </c>
      <c r="N83" s="6">
        <v>69</v>
      </c>
      <c r="O83" s="6">
        <f t="shared" si="17"/>
        <v>69</v>
      </c>
      <c r="P83" s="20">
        <f t="shared" si="18"/>
        <v>76160.321305401609</v>
      </c>
      <c r="Q83" s="20">
        <f t="shared" si="19"/>
        <v>87404.560492011602</v>
      </c>
      <c r="R83" s="5">
        <f t="shared" si="20"/>
        <v>87404.560492011602</v>
      </c>
      <c r="S83" s="5">
        <f t="shared" si="21"/>
        <v>1697661146.686826</v>
      </c>
      <c r="T83" s="20">
        <f>SUM(S83:$S$136)</f>
        <v>16783848033.847721</v>
      </c>
      <c r="U83" s="6">
        <f t="shared" si="26"/>
        <v>9.8864535284931634</v>
      </c>
    </row>
    <row r="84" spans="1:21" x14ac:dyDescent="0.2">
      <c r="A84" s="21">
        <v>70</v>
      </c>
      <c r="B84" s="14">
        <f>Absterbeordnung!B78</f>
        <v>74273.127966218643</v>
      </c>
      <c r="C84" s="15">
        <f t="shared" si="15"/>
        <v>0.25002761412179492</v>
      </c>
      <c r="D84" s="14">
        <f t="shared" si="22"/>
        <v>18570.332978756411</v>
      </c>
      <c r="E84" s="14">
        <f>SUM(D84:$D$136)</f>
        <v>214925.86724724228</v>
      </c>
      <c r="F84" s="16">
        <f t="shared" si="23"/>
        <v>11.573614080754901</v>
      </c>
      <c r="G84" s="5"/>
      <c r="H84" s="17">
        <f>Absterbeordnung!C78</f>
        <v>86320.334885902732</v>
      </c>
      <c r="I84" s="18">
        <f t="shared" si="16"/>
        <v>0.25002761412179492</v>
      </c>
      <c r="J84" s="17">
        <f t="shared" si="24"/>
        <v>21582.4673817166</v>
      </c>
      <c r="K84" s="17">
        <f>SUM($J84:J$136)</f>
        <v>295860.7915931124</v>
      </c>
      <c r="L84" s="19">
        <f t="shared" si="25"/>
        <v>13.708385902334239</v>
      </c>
      <c r="N84" s="6">
        <v>70</v>
      </c>
      <c r="O84" s="6">
        <f t="shared" si="17"/>
        <v>70</v>
      </c>
      <c r="P84" s="20">
        <f t="shared" si="18"/>
        <v>74273.127966218643</v>
      </c>
      <c r="Q84" s="20">
        <f t="shared" si="19"/>
        <v>86320.334885902732</v>
      </c>
      <c r="R84" s="5">
        <f t="shared" si="20"/>
        <v>86320.334885902732</v>
      </c>
      <c r="S84" s="5">
        <f t="shared" si="21"/>
        <v>1602997361.668977</v>
      </c>
      <c r="T84" s="20">
        <f>SUM(S84:$S$136)</f>
        <v>15086186887.160896</v>
      </c>
      <c r="U84" s="6">
        <f t="shared" si="26"/>
        <v>9.4112362552198832</v>
      </c>
    </row>
    <row r="85" spans="1:21" x14ac:dyDescent="0.2">
      <c r="A85" s="21">
        <v>71</v>
      </c>
      <c r="B85" s="14">
        <f>Absterbeordnung!B79</f>
        <v>72222.23205274326</v>
      </c>
      <c r="C85" s="15">
        <f t="shared" si="15"/>
        <v>0.24512511188411268</v>
      </c>
      <c r="D85" s="14">
        <f t="shared" si="22"/>
        <v>17703.48271244904</v>
      </c>
      <c r="E85" s="14">
        <f>SUM(D85:$D$136)</f>
        <v>196355.53426848591</v>
      </c>
      <c r="F85" s="16">
        <f t="shared" si="23"/>
        <v>11.091350637488365</v>
      </c>
      <c r="G85" s="5"/>
      <c r="H85" s="17">
        <f>Absterbeordnung!C79</f>
        <v>85128.800940641071</v>
      </c>
      <c r="I85" s="18">
        <f t="shared" si="16"/>
        <v>0.24512511188411268</v>
      </c>
      <c r="J85" s="17">
        <f t="shared" si="24"/>
        <v>20867.206855134998</v>
      </c>
      <c r="K85" s="17">
        <f>SUM($J85:J$136)</f>
        <v>274278.32421139581</v>
      </c>
      <c r="L85" s="19">
        <f t="shared" si="25"/>
        <v>13.143988369670158</v>
      </c>
      <c r="N85" s="6">
        <v>71</v>
      </c>
      <c r="O85" s="6">
        <f t="shared" si="17"/>
        <v>71</v>
      </c>
      <c r="P85" s="20">
        <f t="shared" si="18"/>
        <v>72222.23205274326</v>
      </c>
      <c r="Q85" s="20">
        <f t="shared" si="19"/>
        <v>85128.800940641071</v>
      </c>
      <c r="R85" s="5">
        <f t="shared" si="20"/>
        <v>85128.800940641071</v>
      </c>
      <c r="S85" s="5">
        <f t="shared" si="21"/>
        <v>1507076255.7841547</v>
      </c>
      <c r="T85" s="20">
        <f>SUM(S85:$S$136)</f>
        <v>13483189525.491919</v>
      </c>
      <c r="U85" s="6">
        <f t="shared" si="26"/>
        <v>8.9465874561711605</v>
      </c>
    </row>
    <row r="86" spans="1:21" x14ac:dyDescent="0.2">
      <c r="A86" s="21">
        <v>72</v>
      </c>
      <c r="B86" s="14">
        <f>Absterbeordnung!B80</f>
        <v>70048.636516478975</v>
      </c>
      <c r="C86" s="15">
        <f t="shared" si="15"/>
        <v>0.24031873714128693</v>
      </c>
      <c r="D86" s="14">
        <f t="shared" si="22"/>
        <v>16833.999866109265</v>
      </c>
      <c r="E86" s="14">
        <f>SUM(D86:$D$136)</f>
        <v>178652.05155603684</v>
      </c>
      <c r="F86" s="16">
        <f t="shared" si="23"/>
        <v>10.612572946237497</v>
      </c>
      <c r="G86" s="5"/>
      <c r="H86" s="17">
        <f>Absterbeordnung!C80</f>
        <v>83810.983253527011</v>
      </c>
      <c r="I86" s="18">
        <f t="shared" si="16"/>
        <v>0.24031873714128693</v>
      </c>
      <c r="J86" s="17">
        <f t="shared" si="24"/>
        <v>20141.349654057158</v>
      </c>
      <c r="K86" s="17">
        <f>SUM($J86:J$136)</f>
        <v>253411.11735626074</v>
      </c>
      <c r="L86" s="19">
        <f t="shared" si="25"/>
        <v>12.58163537740953</v>
      </c>
      <c r="N86" s="6">
        <v>72</v>
      </c>
      <c r="O86" s="6">
        <f t="shared" si="17"/>
        <v>72</v>
      </c>
      <c r="P86" s="20">
        <f t="shared" si="18"/>
        <v>70048.636516478975</v>
      </c>
      <c r="Q86" s="20">
        <f t="shared" si="19"/>
        <v>83810.983253527011</v>
      </c>
      <c r="R86" s="5">
        <f t="shared" si="20"/>
        <v>83810.983253527011</v>
      </c>
      <c r="S86" s="5">
        <f t="shared" si="21"/>
        <v>1410874080.8683596</v>
      </c>
      <c r="T86" s="20">
        <f>SUM(S86:$S$136)</f>
        <v>11976113269.707764</v>
      </c>
      <c r="U86" s="6">
        <f t="shared" si="26"/>
        <v>8.4884352417451385</v>
      </c>
    </row>
    <row r="87" spans="1:21" x14ac:dyDescent="0.2">
      <c r="A87" s="21">
        <v>73</v>
      </c>
      <c r="B87" s="14">
        <f>Absterbeordnung!B81</f>
        <v>67679.415912542099</v>
      </c>
      <c r="C87" s="15">
        <f t="shared" si="15"/>
        <v>0.2356066050404774</v>
      </c>
      <c r="D87" s="14">
        <f t="shared" si="22"/>
        <v>15945.717414276507</v>
      </c>
      <c r="E87" s="14">
        <f>SUM(D87:$D$136)</f>
        <v>161818.05168992755</v>
      </c>
      <c r="F87" s="16">
        <f t="shared" si="23"/>
        <v>10.148057154521549</v>
      </c>
      <c r="G87" s="5"/>
      <c r="H87" s="17">
        <f>Absterbeordnung!C81</f>
        <v>82343.654088226976</v>
      </c>
      <c r="I87" s="18">
        <f t="shared" si="16"/>
        <v>0.2356066050404774</v>
      </c>
      <c r="J87" s="17">
        <f t="shared" si="24"/>
        <v>19400.708786354586</v>
      </c>
      <c r="K87" s="17">
        <f>SUM($J87:J$136)</f>
        <v>233269.76770220359</v>
      </c>
      <c r="L87" s="19">
        <f t="shared" si="25"/>
        <v>12.023775536813016</v>
      </c>
      <c r="N87" s="6">
        <v>73</v>
      </c>
      <c r="O87" s="6">
        <f t="shared" si="17"/>
        <v>73</v>
      </c>
      <c r="P87" s="20">
        <f t="shared" si="18"/>
        <v>67679.415912542099</v>
      </c>
      <c r="Q87" s="20">
        <f t="shared" si="19"/>
        <v>82343.654088226976</v>
      </c>
      <c r="R87" s="5">
        <f t="shared" si="20"/>
        <v>82343.654088226976</v>
      </c>
      <c r="S87" s="5">
        <f t="shared" si="21"/>
        <v>1313028638.9498019</v>
      </c>
      <c r="T87" s="20">
        <f>SUM(S87:$S$136)</f>
        <v>10565239188.839405</v>
      </c>
      <c r="U87" s="6">
        <f t="shared" si="26"/>
        <v>8.0464651534865137</v>
      </c>
    </row>
    <row r="88" spans="1:21" x14ac:dyDescent="0.2">
      <c r="A88" s="21">
        <v>74</v>
      </c>
      <c r="B88" s="14">
        <f>Absterbeordnung!B82</f>
        <v>65161.794975571749</v>
      </c>
      <c r="C88" s="15">
        <f t="shared" si="15"/>
        <v>0.23098686768674251</v>
      </c>
      <c r="D88" s="14">
        <f t="shared" si="22"/>
        <v>15051.518914253034</v>
      </c>
      <c r="E88" s="14">
        <f>SUM(D88:$D$136)</f>
        <v>145872.33427565108</v>
      </c>
      <c r="F88" s="16">
        <f t="shared" si="23"/>
        <v>9.6915357916148448</v>
      </c>
      <c r="G88" s="5"/>
      <c r="H88" s="17">
        <f>Absterbeordnung!C82</f>
        <v>80723.774803393491</v>
      </c>
      <c r="I88" s="18">
        <f t="shared" si="16"/>
        <v>0.23098686768674251</v>
      </c>
      <c r="J88" s="17">
        <f t="shared" si="24"/>
        <v>18646.13188968585</v>
      </c>
      <c r="K88" s="17">
        <f>SUM($J88:J$136)</f>
        <v>213869.05891584899</v>
      </c>
      <c r="L88" s="19">
        <f t="shared" si="25"/>
        <v>11.469888778066144</v>
      </c>
      <c r="N88" s="6">
        <v>74</v>
      </c>
      <c r="O88" s="6">
        <f t="shared" si="17"/>
        <v>74</v>
      </c>
      <c r="P88" s="20">
        <f t="shared" si="18"/>
        <v>65161.794975571749</v>
      </c>
      <c r="Q88" s="20">
        <f t="shared" si="19"/>
        <v>80723.774803393491</v>
      </c>
      <c r="R88" s="5">
        <f t="shared" si="20"/>
        <v>80723.774803393491</v>
      </c>
      <c r="S88" s="5">
        <f t="shared" si="21"/>
        <v>1215015423.2831795</v>
      </c>
      <c r="T88" s="20">
        <f>SUM(S88:$S$136)</f>
        <v>9252210549.8896027</v>
      </c>
      <c r="U88" s="6">
        <f t="shared" si="26"/>
        <v>7.6148914430143995</v>
      </c>
    </row>
    <row r="89" spans="1:21" x14ac:dyDescent="0.2">
      <c r="A89" s="21">
        <v>75</v>
      </c>
      <c r="B89" s="14">
        <f>Absterbeordnung!B83</f>
        <v>62475.954122319527</v>
      </c>
      <c r="C89" s="15">
        <f t="shared" si="15"/>
        <v>0.22645771341837509</v>
      </c>
      <c r="D89" s="14">
        <f t="shared" si="22"/>
        <v>14148.161714171785</v>
      </c>
      <c r="E89" s="14">
        <f>SUM(D89:$D$136)</f>
        <v>130820.81536139805</v>
      </c>
      <c r="F89" s="16">
        <f t="shared" si="23"/>
        <v>9.2464885547893338</v>
      </c>
      <c r="G89" s="5"/>
      <c r="H89" s="17">
        <f>Absterbeordnung!C83</f>
        <v>78945.811051416298</v>
      </c>
      <c r="I89" s="18">
        <f t="shared" si="16"/>
        <v>0.22645771341837509</v>
      </c>
      <c r="J89" s="17">
        <f t="shared" si="24"/>
        <v>17877.887854662822</v>
      </c>
      <c r="K89" s="17">
        <f>SUM($J89:J$136)</f>
        <v>195222.92702616312</v>
      </c>
      <c r="L89" s="19">
        <f t="shared" si="25"/>
        <v>10.919798167055067</v>
      </c>
      <c r="N89" s="6">
        <v>75</v>
      </c>
      <c r="O89" s="6">
        <f t="shared" si="17"/>
        <v>75</v>
      </c>
      <c r="P89" s="20">
        <f t="shared" si="18"/>
        <v>62475.954122319527</v>
      </c>
      <c r="Q89" s="20">
        <f t="shared" si="19"/>
        <v>78945.811051416298</v>
      </c>
      <c r="R89" s="5">
        <f t="shared" si="20"/>
        <v>78945.811051416298</v>
      </c>
      <c r="S89" s="5">
        <f t="shared" si="21"/>
        <v>1116938101.4118879</v>
      </c>
      <c r="T89" s="20">
        <f>SUM(S89:$S$136)</f>
        <v>8037195126.6064281</v>
      </c>
      <c r="U89" s="6">
        <f t="shared" si="26"/>
        <v>7.1957390623946402</v>
      </c>
    </row>
    <row r="90" spans="1:21" x14ac:dyDescent="0.2">
      <c r="A90" s="21">
        <v>76</v>
      </c>
      <c r="B90" s="14">
        <f>Absterbeordnung!B84</f>
        <v>59634.022489496034</v>
      </c>
      <c r="C90" s="15">
        <f t="shared" si="15"/>
        <v>0.22201736609644609</v>
      </c>
      <c r="D90" s="14">
        <f t="shared" si="22"/>
        <v>13239.788602854142</v>
      </c>
      <c r="E90" s="14">
        <f>SUM(D90:$D$136)</f>
        <v>116672.65364722627</v>
      </c>
      <c r="F90" s="16">
        <f t="shared" si="23"/>
        <v>8.8122746629107649</v>
      </c>
      <c r="G90" s="5"/>
      <c r="H90" s="17">
        <f>Absterbeordnung!C84</f>
        <v>76976.54929004208</v>
      </c>
      <c r="I90" s="18">
        <f t="shared" si="16"/>
        <v>0.22201736609644609</v>
      </c>
      <c r="J90" s="17">
        <f t="shared" si="24"/>
        <v>17090.1307245684</v>
      </c>
      <c r="K90" s="17">
        <f>SUM($J90:J$136)</f>
        <v>177345.03917150031</v>
      </c>
      <c r="L90" s="19">
        <f t="shared" si="25"/>
        <v>10.37704403960778</v>
      </c>
      <c r="N90" s="6">
        <v>76</v>
      </c>
      <c r="O90" s="6">
        <f t="shared" si="17"/>
        <v>76</v>
      </c>
      <c r="P90" s="20">
        <f t="shared" si="18"/>
        <v>59634.022489496034</v>
      </c>
      <c r="Q90" s="20">
        <f t="shared" si="19"/>
        <v>76976.54929004208</v>
      </c>
      <c r="R90" s="5">
        <f t="shared" si="20"/>
        <v>76976.54929004208</v>
      </c>
      <c r="S90" s="5">
        <f t="shared" si="21"/>
        <v>1019153239.9773393</v>
      </c>
      <c r="T90" s="20">
        <f>SUM(S90:$S$136)</f>
        <v>6920257025.19454</v>
      </c>
      <c r="U90" s="6">
        <f t="shared" si="26"/>
        <v>6.7902026444506136</v>
      </c>
    </row>
    <row r="91" spans="1:21" x14ac:dyDescent="0.2">
      <c r="A91" s="21">
        <v>77</v>
      </c>
      <c r="B91" s="14">
        <f>Absterbeordnung!B85</f>
        <v>56695.700497187434</v>
      </c>
      <c r="C91" s="15">
        <f t="shared" si="15"/>
        <v>0.2176640844082805</v>
      </c>
      <c r="D91" s="14">
        <f t="shared" si="22"/>
        <v>12340.617738606396</v>
      </c>
      <c r="E91" s="14">
        <f>SUM(D91:$D$136)</f>
        <v>103432.86504437214</v>
      </c>
      <c r="F91" s="16">
        <f t="shared" si="23"/>
        <v>8.3814981741791339</v>
      </c>
      <c r="G91" s="5"/>
      <c r="H91" s="17">
        <f>Absterbeordnung!C85</f>
        <v>74804.274644940961</v>
      </c>
      <c r="I91" s="18">
        <f t="shared" si="16"/>
        <v>0.2176640844082805</v>
      </c>
      <c r="J91" s="17">
        <f t="shared" si="24"/>
        <v>16282.203950416626</v>
      </c>
      <c r="K91" s="17">
        <f>SUM($J91:J$136)</f>
        <v>160254.90844693189</v>
      </c>
      <c r="L91" s="19">
        <f t="shared" si="25"/>
        <v>9.8423351614405572</v>
      </c>
      <c r="N91" s="6">
        <v>77</v>
      </c>
      <c r="O91" s="6">
        <f t="shared" si="17"/>
        <v>77</v>
      </c>
      <c r="P91" s="20">
        <f t="shared" si="18"/>
        <v>56695.700497187434</v>
      </c>
      <c r="Q91" s="20">
        <f t="shared" si="19"/>
        <v>74804.274644940961</v>
      </c>
      <c r="R91" s="5">
        <f t="shared" si="20"/>
        <v>74804.274644940961</v>
      </c>
      <c r="S91" s="5">
        <f t="shared" si="21"/>
        <v>923130958.60694313</v>
      </c>
      <c r="T91" s="20">
        <f>SUM(S91:$S$136)</f>
        <v>5901103785.2172003</v>
      </c>
      <c r="U91" s="6">
        <f t="shared" si="26"/>
        <v>6.3924882273716612</v>
      </c>
    </row>
    <row r="92" spans="1:21" x14ac:dyDescent="0.2">
      <c r="A92" s="21">
        <v>78</v>
      </c>
      <c r="B92" s="14">
        <f>Absterbeordnung!B86</f>
        <v>53638.733073508614</v>
      </c>
      <c r="C92" s="15">
        <f t="shared" si="15"/>
        <v>0.21339616118458871</v>
      </c>
      <c r="D92" s="14">
        <f t="shared" si="22"/>
        <v>11446.299728691574</v>
      </c>
      <c r="E92" s="14">
        <f>SUM(D92:$D$136)</f>
        <v>91092.247305765748</v>
      </c>
      <c r="F92" s="16">
        <f t="shared" si="23"/>
        <v>7.9582266291202997</v>
      </c>
      <c r="G92" s="5"/>
      <c r="H92" s="17">
        <f>Absterbeordnung!C86</f>
        <v>72447.679770589079</v>
      </c>
      <c r="I92" s="18">
        <f t="shared" si="16"/>
        <v>0.21339616118458871</v>
      </c>
      <c r="J92" s="17">
        <f t="shared" si="24"/>
        <v>15460.056749774094</v>
      </c>
      <c r="K92" s="17">
        <f>SUM($J92:J$136)</f>
        <v>143972.70449651525</v>
      </c>
      <c r="L92" s="19">
        <f t="shared" si="25"/>
        <v>9.3125598972085921</v>
      </c>
      <c r="N92" s="6">
        <v>78</v>
      </c>
      <c r="O92" s="6">
        <f t="shared" si="17"/>
        <v>78</v>
      </c>
      <c r="P92" s="20">
        <f t="shared" si="18"/>
        <v>53638.733073508614</v>
      </c>
      <c r="Q92" s="20">
        <f t="shared" si="19"/>
        <v>72447.679770589079</v>
      </c>
      <c r="R92" s="5">
        <f t="shared" si="20"/>
        <v>72447.679770589079</v>
      </c>
      <c r="S92" s="5">
        <f t="shared" si="21"/>
        <v>829257857.30242777</v>
      </c>
      <c r="T92" s="20">
        <f>SUM(S92:$S$136)</f>
        <v>4977972826.6102571</v>
      </c>
      <c r="U92" s="6">
        <f t="shared" si="26"/>
        <v>6.0029251248864632</v>
      </c>
    </row>
    <row r="93" spans="1:21" x14ac:dyDescent="0.2">
      <c r="A93" s="21">
        <v>79</v>
      </c>
      <c r="B93" s="14">
        <f>Absterbeordnung!B87</f>
        <v>50465.032294625133</v>
      </c>
      <c r="C93" s="15">
        <f t="shared" si="15"/>
        <v>0.20921192272998898</v>
      </c>
      <c r="D93" s="14">
        <f t="shared" si="22"/>
        <v>10557.886436989511</v>
      </c>
      <c r="E93" s="14">
        <f>SUM(D93:$D$136)</f>
        <v>79645.947577074156</v>
      </c>
      <c r="F93" s="16">
        <f t="shared" si="23"/>
        <v>7.5437397487090703</v>
      </c>
      <c r="G93" s="5"/>
      <c r="H93" s="17">
        <f>Absterbeordnung!C87</f>
        <v>69834.114348070783</v>
      </c>
      <c r="I93" s="18">
        <f t="shared" si="16"/>
        <v>0.20921192272998898</v>
      </c>
      <c r="J93" s="17">
        <f t="shared" si="24"/>
        <v>14610.1293349058</v>
      </c>
      <c r="K93" s="17">
        <f>SUM($J93:J$136)</f>
        <v>128512.64774674113</v>
      </c>
      <c r="L93" s="19">
        <f t="shared" si="25"/>
        <v>8.7961334770463022</v>
      </c>
      <c r="N93" s="6">
        <v>79</v>
      </c>
      <c r="O93" s="6">
        <f t="shared" si="17"/>
        <v>79</v>
      </c>
      <c r="P93" s="20">
        <f t="shared" si="18"/>
        <v>50465.032294625133</v>
      </c>
      <c r="Q93" s="20">
        <f t="shared" si="19"/>
        <v>69834.114348070783</v>
      </c>
      <c r="R93" s="5">
        <f t="shared" si="20"/>
        <v>69834.114348070783</v>
      </c>
      <c r="S93" s="5">
        <f t="shared" si="21"/>
        <v>737300648.71467125</v>
      </c>
      <c r="T93" s="20">
        <f>SUM(S93:$S$136)</f>
        <v>4148714969.307826</v>
      </c>
      <c r="U93" s="6">
        <f t="shared" si="26"/>
        <v>5.6268972183060448</v>
      </c>
    </row>
    <row r="94" spans="1:21" x14ac:dyDescent="0.2">
      <c r="A94" s="21">
        <v>80</v>
      </c>
      <c r="B94" s="14">
        <f>Absterbeordnung!B88</f>
        <v>47180.956369824737</v>
      </c>
      <c r="C94" s="15">
        <f t="shared" si="15"/>
        <v>0.20510972816665585</v>
      </c>
      <c r="D94" s="14">
        <f t="shared" si="22"/>
        <v>9677.2731356576005</v>
      </c>
      <c r="E94" s="14">
        <f>SUM(D94:$D$136)</f>
        <v>69088.061140084625</v>
      </c>
      <c r="F94" s="16">
        <f t="shared" si="23"/>
        <v>7.1392075196800651</v>
      </c>
      <c r="G94" s="5"/>
      <c r="H94" s="17">
        <f>Absterbeordnung!C88</f>
        <v>66965.239395251192</v>
      </c>
      <c r="I94" s="18">
        <f t="shared" si="16"/>
        <v>0.20510972816665585</v>
      </c>
      <c r="J94" s="17">
        <f t="shared" si="24"/>
        <v>13735.222048975005</v>
      </c>
      <c r="K94" s="17">
        <f>SUM($J94:J$136)</f>
        <v>113902.51841183531</v>
      </c>
      <c r="L94" s="19">
        <f t="shared" si="25"/>
        <v>8.2927322183579335</v>
      </c>
      <c r="N94" s="6">
        <v>80</v>
      </c>
      <c r="O94" s="6">
        <f t="shared" si="17"/>
        <v>80</v>
      </c>
      <c r="P94" s="20">
        <f t="shared" si="18"/>
        <v>47180.956369824737</v>
      </c>
      <c r="Q94" s="20">
        <f t="shared" si="19"/>
        <v>66965.239395251192</v>
      </c>
      <c r="R94" s="5">
        <f t="shared" si="20"/>
        <v>66965.239395251192</v>
      </c>
      <c r="S94" s="5">
        <f t="shared" si="21"/>
        <v>648040912.22254443</v>
      </c>
      <c r="T94" s="20">
        <f>SUM(S94:$S$136)</f>
        <v>3411414320.5931549</v>
      </c>
      <c r="U94" s="6">
        <f t="shared" si="26"/>
        <v>5.2641959114791774</v>
      </c>
    </row>
    <row r="95" spans="1:21" x14ac:dyDescent="0.2">
      <c r="A95" s="21">
        <v>81</v>
      </c>
      <c r="B95" s="14">
        <f>Absterbeordnung!B89</f>
        <v>43783.995426724752</v>
      </c>
      <c r="C95" s="15">
        <f t="shared" si="15"/>
        <v>0.20108796879083907</v>
      </c>
      <c r="D95" s="14">
        <f t="shared" si="22"/>
        <v>8804.434705907468</v>
      </c>
      <c r="E95" s="14">
        <f>SUM(D95:$D$136)</f>
        <v>59410.788004426991</v>
      </c>
      <c r="F95" s="16">
        <f t="shared" si="23"/>
        <v>6.7478253844695368</v>
      </c>
      <c r="G95" s="5"/>
      <c r="H95" s="17">
        <f>Absterbeordnung!C89</f>
        <v>63800.151501706758</v>
      </c>
      <c r="I95" s="18">
        <f t="shared" si="16"/>
        <v>0.20108796879083907</v>
      </c>
      <c r="J95" s="17">
        <f t="shared" si="24"/>
        <v>12829.442874026012</v>
      </c>
      <c r="K95" s="17">
        <f>SUM($J95:J$136)</f>
        <v>100167.29636286033</v>
      </c>
      <c r="L95" s="19">
        <f t="shared" si="25"/>
        <v>7.8076107705078233</v>
      </c>
      <c r="N95" s="6">
        <v>81</v>
      </c>
      <c r="O95" s="6">
        <f t="shared" si="17"/>
        <v>81</v>
      </c>
      <c r="P95" s="20">
        <f t="shared" si="18"/>
        <v>43783.995426724752</v>
      </c>
      <c r="Q95" s="20">
        <f t="shared" si="19"/>
        <v>63800.151501706758</v>
      </c>
      <c r="R95" s="5">
        <f t="shared" si="20"/>
        <v>63800.151501706758</v>
      </c>
      <c r="S95" s="5">
        <f t="shared" si="21"/>
        <v>561724268.12378144</v>
      </c>
      <c r="T95" s="20">
        <f>SUM(S95:$S$136)</f>
        <v>2763373408.3706102</v>
      </c>
      <c r="U95" s="6">
        <f t="shared" si="26"/>
        <v>4.9194481441946065</v>
      </c>
    </row>
    <row r="96" spans="1:21" x14ac:dyDescent="0.2">
      <c r="A96" s="21">
        <v>82</v>
      </c>
      <c r="B96" s="14">
        <f>Absterbeordnung!B90</f>
        <v>40288.356883510052</v>
      </c>
      <c r="C96" s="15">
        <f t="shared" si="15"/>
        <v>0.19714506744199911</v>
      </c>
      <c r="D96" s="14">
        <f t="shared" si="22"/>
        <v>7942.6508349269188</v>
      </c>
      <c r="E96" s="14">
        <f>SUM(D96:$D$136)</f>
        <v>50606.353298519527</v>
      </c>
      <c r="F96" s="16">
        <f t="shared" si="23"/>
        <v>6.3714689654974821</v>
      </c>
      <c r="G96" s="5"/>
      <c r="H96" s="17">
        <f>Absterbeordnung!C90</f>
        <v>60356.604615713397</v>
      </c>
      <c r="I96" s="18">
        <f t="shared" si="16"/>
        <v>0.19714506744199911</v>
      </c>
      <c r="J96" s="17">
        <f t="shared" si="24"/>
        <v>11899.006887534892</v>
      </c>
      <c r="K96" s="17">
        <f>SUM($J96:J$136)</f>
        <v>87337.853488834313</v>
      </c>
      <c r="L96" s="19">
        <f t="shared" si="25"/>
        <v>7.3399279716635268</v>
      </c>
      <c r="N96" s="6">
        <v>82</v>
      </c>
      <c r="O96" s="6">
        <f t="shared" si="17"/>
        <v>82</v>
      </c>
      <c r="P96" s="20">
        <f t="shared" si="18"/>
        <v>40288.356883510052</v>
      </c>
      <c r="Q96" s="20">
        <f t="shared" si="19"/>
        <v>60356.604615713397</v>
      </c>
      <c r="R96" s="5">
        <f t="shared" si="20"/>
        <v>60356.604615713397</v>
      </c>
      <c r="S96" s="5">
        <f t="shared" si="21"/>
        <v>479391436.04434991</v>
      </c>
      <c r="T96" s="20">
        <f>SUM(S96:$S$136)</f>
        <v>2201649140.2468295</v>
      </c>
      <c r="U96" s="6">
        <f t="shared" si="26"/>
        <v>4.5925917208983025</v>
      </c>
    </row>
    <row r="97" spans="1:21" x14ac:dyDescent="0.2">
      <c r="A97" s="21">
        <v>83</v>
      </c>
      <c r="B97" s="14">
        <f>Absterbeordnung!B91</f>
        <v>36687.425033550862</v>
      </c>
      <c r="C97" s="15">
        <f t="shared" si="15"/>
        <v>0.19327947788431285</v>
      </c>
      <c r="D97" s="14">
        <f t="shared" si="22"/>
        <v>7090.9263554045792</v>
      </c>
      <c r="E97" s="14">
        <f>SUM(D97:$D$136)</f>
        <v>42663.702463592606</v>
      </c>
      <c r="F97" s="16">
        <f t="shared" si="23"/>
        <v>6.0166613394701365</v>
      </c>
      <c r="G97" s="5"/>
      <c r="H97" s="17">
        <f>Absterbeordnung!C91</f>
        <v>56643.482195812045</v>
      </c>
      <c r="I97" s="18">
        <f t="shared" si="16"/>
        <v>0.19327947788431285</v>
      </c>
      <c r="J97" s="17">
        <f t="shared" si="24"/>
        <v>10948.022664355924</v>
      </c>
      <c r="K97" s="17">
        <f>SUM($J97:J$136)</f>
        <v>75438.846601299418</v>
      </c>
      <c r="L97" s="19">
        <f t="shared" si="25"/>
        <v>6.8906366851897189</v>
      </c>
      <c r="N97" s="6">
        <v>83</v>
      </c>
      <c r="O97" s="6">
        <f t="shared" si="17"/>
        <v>83</v>
      </c>
      <c r="P97" s="20">
        <f t="shared" si="18"/>
        <v>36687.425033550862</v>
      </c>
      <c r="Q97" s="20">
        <f t="shared" si="19"/>
        <v>56643.482195812045</v>
      </c>
      <c r="R97" s="5">
        <f t="shared" si="20"/>
        <v>56643.482195812045</v>
      </c>
      <c r="S97" s="5">
        <f t="shared" si="21"/>
        <v>401654760.76417369</v>
      </c>
      <c r="T97" s="20">
        <f>SUM(S97:$S$136)</f>
        <v>1722257704.2024798</v>
      </c>
      <c r="U97" s="6">
        <f t="shared" si="26"/>
        <v>4.2879056155733721</v>
      </c>
    </row>
    <row r="98" spans="1:21" x14ac:dyDescent="0.2">
      <c r="A98" s="21">
        <v>84</v>
      </c>
      <c r="B98" s="14">
        <f>Absterbeordnung!B92</f>
        <v>32938.539673834952</v>
      </c>
      <c r="C98" s="15">
        <f t="shared" si="15"/>
        <v>0.18948968420030671</v>
      </c>
      <c r="D98" s="14">
        <f t="shared" si="22"/>
        <v>6241.5134808142584</v>
      </c>
      <c r="E98" s="14">
        <f>SUM(D98:$D$136)</f>
        <v>35572.776108188038</v>
      </c>
      <c r="F98" s="16">
        <f t="shared" si="23"/>
        <v>5.6993830450795198</v>
      </c>
      <c r="G98" s="5"/>
      <c r="H98" s="17">
        <f>Absterbeordnung!C92</f>
        <v>52548.921189997171</v>
      </c>
      <c r="I98" s="18">
        <f t="shared" si="16"/>
        <v>0.18948968420030671</v>
      </c>
      <c r="J98" s="17">
        <f t="shared" si="24"/>
        <v>9957.4784813593687</v>
      </c>
      <c r="K98" s="17">
        <f>SUM($J98:J$136)</f>
        <v>64490.823936943481</v>
      </c>
      <c r="L98" s="19">
        <f t="shared" si="25"/>
        <v>6.4766219738934714</v>
      </c>
      <c r="N98" s="6">
        <v>84</v>
      </c>
      <c r="O98" s="6">
        <f t="shared" si="17"/>
        <v>84</v>
      </c>
      <c r="P98" s="20">
        <f t="shared" si="18"/>
        <v>32938.539673834952</v>
      </c>
      <c r="Q98" s="20">
        <f t="shared" si="19"/>
        <v>52548.921189997171</v>
      </c>
      <c r="R98" s="5">
        <f t="shared" si="20"/>
        <v>52548.921189997171</v>
      </c>
      <c r="S98" s="5">
        <f t="shared" si="21"/>
        <v>327984800.00961339</v>
      </c>
      <c r="T98" s="20">
        <f>SUM(S98:$S$136)</f>
        <v>1320602943.4383063</v>
      </c>
      <c r="U98" s="6">
        <f t="shared" si="26"/>
        <v>4.0264150759413209</v>
      </c>
    </row>
    <row r="99" spans="1:21" x14ac:dyDescent="0.2">
      <c r="A99" s="21">
        <v>85</v>
      </c>
      <c r="B99" s="14">
        <f>Absterbeordnung!B93</f>
        <v>29350.030126638514</v>
      </c>
      <c r="C99" s="15">
        <f t="shared" si="15"/>
        <v>0.18577420019637911</v>
      </c>
      <c r="D99" s="14">
        <f t="shared" si="22"/>
        <v>5452.4783725159014</v>
      </c>
      <c r="E99" s="14">
        <f>SUM(D99:$D$136)</f>
        <v>29331.262627373788</v>
      </c>
      <c r="F99" s="16">
        <f t="shared" si="23"/>
        <v>5.3794367668146581</v>
      </c>
      <c r="G99" s="5"/>
      <c r="H99" s="17">
        <f>Absterbeordnung!C93</f>
        <v>48400.439385122554</v>
      </c>
      <c r="I99" s="18">
        <f t="shared" si="16"/>
        <v>0.18577420019637911</v>
      </c>
      <c r="J99" s="17">
        <f t="shared" si="24"/>
        <v>8991.5529159244688</v>
      </c>
      <c r="K99" s="17">
        <f>SUM($J99:J$136)</f>
        <v>54533.345455584109</v>
      </c>
      <c r="L99" s="19">
        <f t="shared" si="25"/>
        <v>6.0649529581261712</v>
      </c>
      <c r="N99" s="6">
        <v>85</v>
      </c>
      <c r="O99" s="6">
        <f t="shared" si="17"/>
        <v>85</v>
      </c>
      <c r="P99" s="20">
        <f t="shared" si="18"/>
        <v>29350.030126638514</v>
      </c>
      <c r="Q99" s="20">
        <f t="shared" si="19"/>
        <v>48400.439385122554</v>
      </c>
      <c r="R99" s="5">
        <f t="shared" si="20"/>
        <v>48400.439385122554</v>
      </c>
      <c r="S99" s="5">
        <f t="shared" si="21"/>
        <v>263902348.96764755</v>
      </c>
      <c r="T99" s="20">
        <f>SUM(S99:$S$136)</f>
        <v>992618143.42869282</v>
      </c>
      <c r="U99" s="6">
        <f t="shared" si="26"/>
        <v>3.7613084813821809</v>
      </c>
    </row>
    <row r="100" spans="1:21" x14ac:dyDescent="0.2">
      <c r="A100" s="13">
        <v>86</v>
      </c>
      <c r="B100" s="14">
        <f>Absterbeordnung!B94</f>
        <v>25856.484792116506</v>
      </c>
      <c r="C100" s="15">
        <f t="shared" si="15"/>
        <v>0.18213156881997952</v>
      </c>
      <c r="D100" s="14">
        <f t="shared" si="22"/>
        <v>4709.2821393581216</v>
      </c>
      <c r="E100" s="14">
        <f>SUM(D100:$D$136)</f>
        <v>23878.784254857888</v>
      </c>
      <c r="F100" s="16">
        <f t="shared" si="23"/>
        <v>5.0705783914048057</v>
      </c>
      <c r="G100" s="5"/>
      <c r="H100" s="17">
        <f>Absterbeordnung!C94</f>
        <v>44032.926727181686</v>
      </c>
      <c r="I100" s="18">
        <f t="shared" si="16"/>
        <v>0.18213156881997952</v>
      </c>
      <c r="J100" s="17">
        <f t="shared" si="24"/>
        <v>8019.7860245568072</v>
      </c>
      <c r="K100" s="17">
        <f>SUM($J100:J$136)</f>
        <v>45541.79253965964</v>
      </c>
      <c r="L100" s="19">
        <f t="shared" si="25"/>
        <v>5.6786792565549016</v>
      </c>
      <c r="N100" s="20">
        <v>86</v>
      </c>
      <c r="O100" s="6">
        <f t="shared" si="17"/>
        <v>86</v>
      </c>
      <c r="P100" s="20">
        <f t="shared" si="18"/>
        <v>25856.484792116506</v>
      </c>
      <c r="Q100" s="20">
        <f t="shared" si="19"/>
        <v>44032.926727181686</v>
      </c>
      <c r="R100" s="5">
        <f t="shared" si="20"/>
        <v>44032.926727181686</v>
      </c>
      <c r="S100" s="5">
        <f t="shared" si="21"/>
        <v>207363475.37998155</v>
      </c>
      <c r="T100" s="20">
        <f>SUM(S100:$S$136)</f>
        <v>728715794.46104527</v>
      </c>
      <c r="U100" s="6">
        <f t="shared" si="26"/>
        <v>3.5141955116527432</v>
      </c>
    </row>
    <row r="101" spans="1:21" x14ac:dyDescent="0.2">
      <c r="A101" s="13">
        <v>87</v>
      </c>
      <c r="B101" s="14">
        <f>Absterbeordnung!B95</f>
        <v>22583.766215297488</v>
      </c>
      <c r="C101" s="15">
        <f t="shared" si="15"/>
        <v>0.17856036158821526</v>
      </c>
      <c r="D101" s="14">
        <f t="shared" si="22"/>
        <v>4032.5654614272389</v>
      </c>
      <c r="E101" s="14">
        <f>SUM(D101:$D$136)</f>
        <v>19169.502115499767</v>
      </c>
      <c r="F101" s="16">
        <f t="shared" si="23"/>
        <v>4.7536741309873589</v>
      </c>
      <c r="G101" s="5"/>
      <c r="H101" s="17">
        <f>Absterbeordnung!C95</f>
        <v>39765.711859999661</v>
      </c>
      <c r="I101" s="18">
        <f t="shared" si="16"/>
        <v>0.17856036158821526</v>
      </c>
      <c r="J101" s="17">
        <f t="shared" si="24"/>
        <v>7100.5798885343193</v>
      </c>
      <c r="K101" s="17">
        <f>SUM($J101:J$136)</f>
        <v>37522.006515102839</v>
      </c>
      <c r="L101" s="19">
        <f t="shared" si="25"/>
        <v>5.2843580530220642</v>
      </c>
      <c r="N101" s="20">
        <v>87</v>
      </c>
      <c r="O101" s="6">
        <f t="shared" si="17"/>
        <v>87</v>
      </c>
      <c r="P101" s="20">
        <f t="shared" si="18"/>
        <v>22583.766215297488</v>
      </c>
      <c r="Q101" s="20">
        <f t="shared" si="19"/>
        <v>39765.711859999661</v>
      </c>
      <c r="R101" s="5">
        <f t="shared" si="20"/>
        <v>39765.711859999661</v>
      </c>
      <c r="S101" s="5">
        <f t="shared" si="21"/>
        <v>160357836.19570217</v>
      </c>
      <c r="T101" s="20">
        <f>SUM(S101:$S$136)</f>
        <v>521352319.08106375</v>
      </c>
      <c r="U101" s="6">
        <f t="shared" si="26"/>
        <v>3.2511808056876039</v>
      </c>
    </row>
    <row r="102" spans="1:21" x14ac:dyDescent="0.2">
      <c r="A102" s="13">
        <v>88</v>
      </c>
      <c r="B102" s="14">
        <f>Absterbeordnung!B96</f>
        <v>19370.708605201151</v>
      </c>
      <c r="C102" s="15">
        <f t="shared" si="15"/>
        <v>0.17505917802766199</v>
      </c>
      <c r="D102" s="14">
        <f t="shared" si="22"/>
        <v>3391.0203262398722</v>
      </c>
      <c r="E102" s="14">
        <f>SUM(D102:$D$136)</f>
        <v>15136.936654072526</v>
      </c>
      <c r="F102" s="16">
        <f t="shared" si="23"/>
        <v>4.4638295255685172</v>
      </c>
      <c r="G102" s="5"/>
      <c r="H102" s="17">
        <f>Absterbeordnung!C96</f>
        <v>35297.600847179754</v>
      </c>
      <c r="I102" s="18">
        <f t="shared" si="16"/>
        <v>0.17505917802766199</v>
      </c>
      <c r="J102" s="17">
        <f t="shared" si="24"/>
        <v>6179.1689906557931</v>
      </c>
      <c r="K102" s="17">
        <f>SUM($J102:J$136)</f>
        <v>30421.426626568533</v>
      </c>
      <c r="L102" s="19">
        <f t="shared" si="25"/>
        <v>4.9232229564480514</v>
      </c>
      <c r="N102" s="20">
        <v>88</v>
      </c>
      <c r="O102" s="6">
        <f t="shared" si="17"/>
        <v>88</v>
      </c>
      <c r="P102" s="20">
        <f t="shared" si="18"/>
        <v>19370.708605201151</v>
      </c>
      <c r="Q102" s="20">
        <f t="shared" si="19"/>
        <v>35297.600847179754</v>
      </c>
      <c r="R102" s="5">
        <f t="shared" si="20"/>
        <v>35297.600847179754</v>
      </c>
      <c r="S102" s="5">
        <f t="shared" si="21"/>
        <v>119694881.94028828</v>
      </c>
      <c r="T102" s="20">
        <f>SUM(S102:$S$136)</f>
        <v>360994482.88536155</v>
      </c>
      <c r="U102" s="6">
        <f t="shared" si="26"/>
        <v>3.0159558790947258</v>
      </c>
    </row>
    <row r="103" spans="1:21" x14ac:dyDescent="0.2">
      <c r="A103" s="13">
        <v>89</v>
      </c>
      <c r="B103" s="14">
        <f>Absterbeordnung!B97</f>
        <v>16247.97260443393</v>
      </c>
      <c r="C103" s="15">
        <f t="shared" si="15"/>
        <v>0.17162664512515882</v>
      </c>
      <c r="D103" s="14">
        <f t="shared" si="22"/>
        <v>2788.5850281844846</v>
      </c>
      <c r="E103" s="14">
        <f>SUM(D103:$D$136)</f>
        <v>11745.916327832652</v>
      </c>
      <c r="F103" s="16">
        <f t="shared" si="23"/>
        <v>4.2121420753233627</v>
      </c>
      <c r="G103" s="5"/>
      <c r="H103" s="17">
        <f>Absterbeordnung!C97</f>
        <v>30678.022178508476</v>
      </c>
      <c r="I103" s="18">
        <f t="shared" si="16"/>
        <v>0.17162664512515882</v>
      </c>
      <c r="J103" s="17">
        <f t="shared" si="24"/>
        <v>5265.1660255726256</v>
      </c>
      <c r="K103" s="17">
        <f>SUM($J103:J$136)</f>
        <v>24242.257635912738</v>
      </c>
      <c r="L103" s="19">
        <f t="shared" si="25"/>
        <v>4.6042722144314938</v>
      </c>
      <c r="N103" s="20">
        <v>89</v>
      </c>
      <c r="O103" s="6">
        <f t="shared" si="17"/>
        <v>89</v>
      </c>
      <c r="P103" s="20">
        <f t="shared" si="18"/>
        <v>16247.97260443393</v>
      </c>
      <c r="Q103" s="20">
        <f t="shared" si="19"/>
        <v>30678.022178508476</v>
      </c>
      <c r="R103" s="5">
        <f t="shared" si="20"/>
        <v>30678.022178508476</v>
      </c>
      <c r="S103" s="5">
        <f t="shared" si="21"/>
        <v>85548273.341300294</v>
      </c>
      <c r="T103" s="20">
        <f>SUM(S103:$S$136)</f>
        <v>241299600.94507343</v>
      </c>
      <c r="U103" s="6">
        <f t="shared" si="26"/>
        <v>2.8206250286594714</v>
      </c>
    </row>
    <row r="104" spans="1:21" x14ac:dyDescent="0.2">
      <c r="A104" s="13">
        <v>90</v>
      </c>
      <c r="B104" s="14">
        <f>Absterbeordnung!B98</f>
        <v>13390.595660988296</v>
      </c>
      <c r="C104" s="15">
        <f t="shared" si="15"/>
        <v>0.16826141678937137</v>
      </c>
      <c r="D104" s="14">
        <f t="shared" si="22"/>
        <v>2253.1205975714993</v>
      </c>
      <c r="E104" s="14">
        <f>SUM(D104:$D$136)</f>
        <v>8957.3312996481673</v>
      </c>
      <c r="F104" s="16">
        <f t="shared" si="23"/>
        <v>3.975522352999092</v>
      </c>
      <c r="G104" s="5"/>
      <c r="H104" s="17">
        <f>Absterbeordnung!C98</f>
        <v>26220.987115496231</v>
      </c>
      <c r="I104" s="18">
        <f t="shared" si="16"/>
        <v>0.16826141678937137</v>
      </c>
      <c r="J104" s="17">
        <f t="shared" si="24"/>
        <v>4411.9804416692477</v>
      </c>
      <c r="K104" s="17">
        <f>SUM($J104:J$136)</f>
        <v>18977.091610340107</v>
      </c>
      <c r="L104" s="19">
        <f t="shared" si="25"/>
        <v>4.301263766065162</v>
      </c>
      <c r="N104" s="20">
        <v>90</v>
      </c>
      <c r="O104" s="6">
        <f t="shared" si="17"/>
        <v>90</v>
      </c>
      <c r="P104" s="20">
        <f t="shared" si="18"/>
        <v>13390.595660988296</v>
      </c>
      <c r="Q104" s="20">
        <f t="shared" si="19"/>
        <v>26220.987115496231</v>
      </c>
      <c r="R104" s="5">
        <f t="shared" si="20"/>
        <v>26220.987115496231</v>
      </c>
      <c r="S104" s="5">
        <f t="shared" si="21"/>
        <v>59079046.158581458</v>
      </c>
      <c r="T104" s="20">
        <f>SUM(S104:$S$136)</f>
        <v>155751327.60377315</v>
      </c>
      <c r="U104" s="6">
        <f t="shared" si="26"/>
        <v>2.6363209586306038</v>
      </c>
    </row>
    <row r="105" spans="1:21" x14ac:dyDescent="0.2">
      <c r="A105" s="13">
        <v>91</v>
      </c>
      <c r="B105" s="14">
        <f>Absterbeordnung!B99</f>
        <v>10793.378542580054</v>
      </c>
      <c r="C105" s="15">
        <f t="shared" si="15"/>
        <v>0.16496217332291313</v>
      </c>
      <c r="D105" s="14">
        <f t="shared" si="22"/>
        <v>1780.4991818809024</v>
      </c>
      <c r="E105" s="14">
        <f>SUM(D105:$D$136)</f>
        <v>6704.2107020766689</v>
      </c>
      <c r="F105" s="16">
        <f t="shared" si="23"/>
        <v>3.765354553544026</v>
      </c>
      <c r="G105" s="5"/>
      <c r="H105" s="17">
        <f>Absterbeordnung!C99</f>
        <v>21922.704497135433</v>
      </c>
      <c r="I105" s="18">
        <f t="shared" si="16"/>
        <v>0.16496217332291313</v>
      </c>
      <c r="J105" s="17">
        <f t="shared" si="24"/>
        <v>3616.4169789634625</v>
      </c>
      <c r="K105" s="17">
        <f>SUM($J105:J$136)</f>
        <v>14565.111168670861</v>
      </c>
      <c r="L105" s="19">
        <f t="shared" si="25"/>
        <v>4.0274977286622278</v>
      </c>
      <c r="N105" s="20">
        <v>91</v>
      </c>
      <c r="O105" s="6">
        <f t="shared" si="17"/>
        <v>91</v>
      </c>
      <c r="P105" s="20">
        <f t="shared" si="18"/>
        <v>10793.378542580054</v>
      </c>
      <c r="Q105" s="20">
        <f t="shared" si="19"/>
        <v>21922.704497135433</v>
      </c>
      <c r="R105" s="5">
        <f t="shared" si="20"/>
        <v>21922.704497135433</v>
      </c>
      <c r="S105" s="5">
        <f t="shared" si="21"/>
        <v>39033357.421766415</v>
      </c>
      <c r="T105" s="20">
        <f>SUM(S105:$S$136)</f>
        <v>96672281.445191622</v>
      </c>
      <c r="U105" s="6">
        <f t="shared" si="26"/>
        <v>2.4766581157910759</v>
      </c>
    </row>
    <row r="106" spans="1:21" x14ac:dyDescent="0.2">
      <c r="A106" s="13">
        <v>92</v>
      </c>
      <c r="B106" s="14">
        <f>Absterbeordnung!B100</f>
        <v>8544.5642958503522</v>
      </c>
      <c r="C106" s="15">
        <f t="shared" si="15"/>
        <v>0.16172762090481677</v>
      </c>
      <c r="D106" s="14">
        <f t="shared" si="22"/>
        <v>1381.8920552361183</v>
      </c>
      <c r="E106" s="14">
        <f>SUM(D106:$D$136)</f>
        <v>4923.7115201957658</v>
      </c>
      <c r="F106" s="16">
        <f t="shared" si="23"/>
        <v>3.5630218015505353</v>
      </c>
      <c r="G106" s="5"/>
      <c r="H106" s="17">
        <f>Absterbeordnung!C100</f>
        <v>17859.783067765504</v>
      </c>
      <c r="I106" s="18">
        <f t="shared" si="16"/>
        <v>0.16172762090481677</v>
      </c>
      <c r="J106" s="17">
        <f t="shared" si="24"/>
        <v>2888.4202254258448</v>
      </c>
      <c r="K106" s="17">
        <f>SUM($J106:J$136)</f>
        <v>10948.694189707399</v>
      </c>
      <c r="L106" s="19">
        <f t="shared" si="25"/>
        <v>3.7905475433697373</v>
      </c>
      <c r="N106" s="20">
        <v>92</v>
      </c>
      <c r="O106" s="6">
        <f t="shared" si="17"/>
        <v>92</v>
      </c>
      <c r="P106" s="20">
        <f t="shared" si="18"/>
        <v>8544.5642958503522</v>
      </c>
      <c r="Q106" s="20">
        <f t="shared" si="19"/>
        <v>17859.783067765504</v>
      </c>
      <c r="R106" s="5">
        <f t="shared" si="20"/>
        <v>17859.783067765504</v>
      </c>
      <c r="S106" s="5">
        <f t="shared" si="21"/>
        <v>24680292.329585701</v>
      </c>
      <c r="T106" s="20">
        <f>SUM(S106:$S$136)</f>
        <v>57638924.023425184</v>
      </c>
      <c r="U106" s="6">
        <f t="shared" si="26"/>
        <v>2.3354230676729082</v>
      </c>
    </row>
    <row r="107" spans="1:21" x14ac:dyDescent="0.2">
      <c r="A107" s="13">
        <v>93</v>
      </c>
      <c r="B107" s="14">
        <f>Absterbeordnung!B101</f>
        <v>6617.4961498100638</v>
      </c>
      <c r="C107" s="15">
        <f t="shared" si="15"/>
        <v>0.15855649108315373</v>
      </c>
      <c r="D107" s="14">
        <f t="shared" si="22"/>
        <v>1049.2469692701636</v>
      </c>
      <c r="E107" s="14">
        <f>SUM(D107:$D$136)</f>
        <v>3541.8194649596462</v>
      </c>
      <c r="F107" s="16">
        <f t="shared" si="23"/>
        <v>3.375582268703877</v>
      </c>
      <c r="G107" s="5"/>
      <c r="H107" s="17">
        <f>Absterbeordnung!C101</f>
        <v>14228.699389216923</v>
      </c>
      <c r="I107" s="18">
        <f t="shared" si="16"/>
        <v>0.15855649108315373</v>
      </c>
      <c r="J107" s="17">
        <f t="shared" si="24"/>
        <v>2256.0526478312481</v>
      </c>
      <c r="K107" s="17">
        <f>SUM($J107:J$136)</f>
        <v>8060.2739642815532</v>
      </c>
      <c r="L107" s="19">
        <f t="shared" si="25"/>
        <v>3.5727330973547646</v>
      </c>
      <c r="N107" s="20">
        <v>93</v>
      </c>
      <c r="O107" s="6">
        <f t="shared" si="17"/>
        <v>93</v>
      </c>
      <c r="P107" s="20">
        <f t="shared" si="18"/>
        <v>6617.4961498100638</v>
      </c>
      <c r="Q107" s="20">
        <f t="shared" si="19"/>
        <v>14228.699389216923</v>
      </c>
      <c r="R107" s="5">
        <f t="shared" si="20"/>
        <v>14228.699389216923</v>
      </c>
      <c r="S107" s="5">
        <f t="shared" si="21"/>
        <v>14929419.710792083</v>
      </c>
      <c r="T107" s="20">
        <f>SUM(S107:$S$136)</f>
        <v>32958631.693839498</v>
      </c>
      <c r="U107" s="6">
        <f t="shared" si="26"/>
        <v>2.207629789523204</v>
      </c>
    </row>
    <row r="108" spans="1:21" x14ac:dyDescent="0.2">
      <c r="A108" s="13">
        <v>94</v>
      </c>
      <c r="B108" s="14">
        <f>Absterbeordnung!B102</f>
        <v>5007.6334208147528</v>
      </c>
      <c r="C108" s="15">
        <f t="shared" si="15"/>
        <v>0.15544754027760166</v>
      </c>
      <c r="D108" s="14">
        <f t="shared" si="22"/>
        <v>778.42429787756544</v>
      </c>
      <c r="E108" s="14">
        <f>SUM(D108:$D$136)</f>
        <v>2492.5724956894828</v>
      </c>
      <c r="F108" s="16">
        <f t="shared" si="23"/>
        <v>3.2020743731737</v>
      </c>
      <c r="G108" s="5"/>
      <c r="H108" s="17">
        <f>Absterbeordnung!C102</f>
        <v>11071.160073818242</v>
      </c>
      <c r="I108" s="18">
        <f t="shared" si="16"/>
        <v>0.15544754027760166</v>
      </c>
      <c r="J108" s="17">
        <f t="shared" si="24"/>
        <v>1720.9846014946365</v>
      </c>
      <c r="K108" s="17">
        <f>SUM($J108:J$136)</f>
        <v>5804.2213164503064</v>
      </c>
      <c r="L108" s="19">
        <f t="shared" si="25"/>
        <v>3.3726166471271561</v>
      </c>
      <c r="N108" s="20">
        <v>94</v>
      </c>
      <c r="O108" s="6">
        <f t="shared" si="17"/>
        <v>94</v>
      </c>
      <c r="P108" s="20">
        <f t="shared" si="18"/>
        <v>5007.6334208147528</v>
      </c>
      <c r="Q108" s="20">
        <f t="shared" si="19"/>
        <v>11071.160073818242</v>
      </c>
      <c r="R108" s="5">
        <f t="shared" si="20"/>
        <v>11071.160073818242</v>
      </c>
      <c r="S108" s="5">
        <f t="shared" si="21"/>
        <v>8618060.007152101</v>
      </c>
      <c r="T108" s="20">
        <f>SUM(S108:$S$136)</f>
        <v>18029211.983047415</v>
      </c>
      <c r="U108" s="6">
        <f t="shared" si="26"/>
        <v>2.0920267401346737</v>
      </c>
    </row>
    <row r="109" spans="1:21" x14ac:dyDescent="0.2">
      <c r="A109" s="13">
        <v>95</v>
      </c>
      <c r="B109" s="14">
        <f>Absterbeordnung!B103</f>
        <v>3698.0281501507261</v>
      </c>
      <c r="C109" s="15">
        <f t="shared" si="15"/>
        <v>0.15239954929176638</v>
      </c>
      <c r="D109" s="14">
        <f t="shared" si="22"/>
        <v>563.57782335123522</v>
      </c>
      <c r="E109" s="14">
        <f>SUM(D109:$D$136)</f>
        <v>1714.1481978119177</v>
      </c>
      <c r="F109" s="16">
        <f t="shared" si="23"/>
        <v>3.0415465740276644</v>
      </c>
      <c r="G109" s="5"/>
      <c r="H109" s="17">
        <f>Absterbeordnung!C103</f>
        <v>8402.1781164376625</v>
      </c>
      <c r="I109" s="18">
        <f t="shared" si="16"/>
        <v>0.15239954929176638</v>
      </c>
      <c r="J109" s="17">
        <f t="shared" si="24"/>
        <v>1280.4881580142423</v>
      </c>
      <c r="K109" s="17">
        <f>SUM($J109:J$136)</f>
        <v>4083.236714955669</v>
      </c>
      <c r="L109" s="19">
        <f t="shared" si="25"/>
        <v>3.1888125551179467</v>
      </c>
      <c r="N109" s="20">
        <v>95</v>
      </c>
      <c r="O109" s="6">
        <f t="shared" si="17"/>
        <v>95</v>
      </c>
      <c r="P109" s="20">
        <f t="shared" si="18"/>
        <v>3698.0281501507261</v>
      </c>
      <c r="Q109" s="20">
        <f t="shared" si="19"/>
        <v>8402.1781164376625</v>
      </c>
      <c r="R109" s="5">
        <f t="shared" si="20"/>
        <v>8402.1781164376625</v>
      </c>
      <c r="S109" s="5">
        <f t="shared" si="21"/>
        <v>4735281.2542713191</v>
      </c>
      <c r="T109" s="20">
        <f>SUM(S109:$S$136)</f>
        <v>9411151.9758953173</v>
      </c>
      <c r="U109" s="6">
        <f t="shared" si="26"/>
        <v>1.987453642253302</v>
      </c>
    </row>
    <row r="110" spans="1:21" x14ac:dyDescent="0.2">
      <c r="A110" s="13">
        <v>96</v>
      </c>
      <c r="B110" s="14">
        <f>Absterbeordnung!B104</f>
        <v>2661.7701029080908</v>
      </c>
      <c r="C110" s="15">
        <f t="shared" si="15"/>
        <v>0.14941132283506506</v>
      </c>
      <c r="D110" s="14">
        <f t="shared" si="22"/>
        <v>397.69859215832508</v>
      </c>
      <c r="E110" s="14">
        <f>SUM(D110:$D$136)</f>
        <v>1150.5703744606822</v>
      </c>
      <c r="F110" s="16">
        <f t="shared" si="23"/>
        <v>2.8930712784686863</v>
      </c>
      <c r="G110" s="5"/>
      <c r="H110" s="17">
        <f>Absterbeordnung!C104</f>
        <v>6211.4556913002216</v>
      </c>
      <c r="I110" s="18">
        <f t="shared" si="16"/>
        <v>0.14941132283506506</v>
      </c>
      <c r="J110" s="17">
        <f t="shared" si="24"/>
        <v>928.06181156855962</v>
      </c>
      <c r="K110" s="17">
        <f>SUM($J110:J$136)</f>
        <v>2802.7485569414266</v>
      </c>
      <c r="L110" s="19">
        <f t="shared" si="25"/>
        <v>3.0200020321969432</v>
      </c>
      <c r="N110" s="20">
        <v>96</v>
      </c>
      <c r="O110" s="6">
        <f t="shared" si="17"/>
        <v>96</v>
      </c>
      <c r="P110" s="20">
        <f t="shared" si="18"/>
        <v>2661.7701029080908</v>
      </c>
      <c r="Q110" s="20">
        <f t="shared" si="19"/>
        <v>6211.4556913002216</v>
      </c>
      <c r="R110" s="5">
        <f t="shared" si="20"/>
        <v>6211.4556913002216</v>
      </c>
      <c r="S110" s="5">
        <f t="shared" si="21"/>
        <v>2470287.1836839141</v>
      </c>
      <c r="T110" s="20">
        <f>SUM(S110:$S$136)</f>
        <v>4675870.7216239953</v>
      </c>
      <c r="U110" s="6">
        <f t="shared" si="26"/>
        <v>1.8928449908609075</v>
      </c>
    </row>
    <row r="111" spans="1:21" x14ac:dyDescent="0.2">
      <c r="A111" s="13">
        <v>97</v>
      </c>
      <c r="B111" s="14">
        <f>Absterbeordnung!B105</f>
        <v>1865.0793514770858</v>
      </c>
      <c r="C111" s="15">
        <f t="shared" ref="C111:C127" si="27">1/(((1+($B$5/100))^A111))</f>
        <v>0.14648168905398534</v>
      </c>
      <c r="D111" s="14">
        <f t="shared" si="22"/>
        <v>273.19997362407514</v>
      </c>
      <c r="E111" s="14">
        <f>SUM(D111:$D$136)</f>
        <v>752.87178230235725</v>
      </c>
      <c r="F111" s="16">
        <f t="shared" si="23"/>
        <v>2.7557534955633396</v>
      </c>
      <c r="G111" s="5"/>
      <c r="H111" s="17">
        <f>Absterbeordnung!C105</f>
        <v>4467.1401665764515</v>
      </c>
      <c r="I111" s="18">
        <f t="shared" ref="I111:I127" si="28">1/(((1+($B$5/100))^A111))</f>
        <v>0.14648168905398534</v>
      </c>
      <c r="J111" s="17">
        <f t="shared" si="24"/>
        <v>654.35423684102011</v>
      </c>
      <c r="K111" s="17">
        <f>SUM($J111:J$136)</f>
        <v>1874.6867453728667</v>
      </c>
      <c r="L111" s="19">
        <f t="shared" si="25"/>
        <v>2.8649417086732103</v>
      </c>
      <c r="N111" s="20">
        <v>97</v>
      </c>
      <c r="O111" s="6">
        <f t="shared" si="17"/>
        <v>97</v>
      </c>
      <c r="P111" s="20">
        <f t="shared" si="18"/>
        <v>1865.0793514770858</v>
      </c>
      <c r="Q111" s="20">
        <f t="shared" si="19"/>
        <v>4467.1401665764515</v>
      </c>
      <c r="R111" s="5">
        <f t="shared" si="20"/>
        <v>4467.1401665764515</v>
      </c>
      <c r="S111" s="5">
        <f t="shared" ref="S111:S136" si="29">P111*R111*I111</f>
        <v>1220422.5756837332</v>
      </c>
      <c r="T111" s="20">
        <f>SUM(S111:$S$136)</f>
        <v>2205583.5379400812</v>
      </c>
      <c r="U111" s="6">
        <f t="shared" si="26"/>
        <v>1.8072293825803889</v>
      </c>
    </row>
    <row r="112" spans="1:21" x14ac:dyDescent="0.2">
      <c r="A112" s="13">
        <v>98</v>
      </c>
      <c r="B112" s="14">
        <f>Absterbeordnung!B106</f>
        <v>1270.616004513909</v>
      </c>
      <c r="C112" s="15">
        <f t="shared" si="27"/>
        <v>0.14360949907253467</v>
      </c>
      <c r="D112" s="14">
        <f t="shared" si="22"/>
        <v>182.47252792178793</v>
      </c>
      <c r="E112" s="14">
        <f>SUM(D112:$D$136)</f>
        <v>479.67180867828205</v>
      </c>
      <c r="F112" s="16">
        <f t="shared" si="23"/>
        <v>2.6287343861640413</v>
      </c>
      <c r="G112" s="5"/>
      <c r="H112" s="17">
        <f>Absterbeordnung!C106</f>
        <v>3121.2774471478201</v>
      </c>
      <c r="I112" s="18">
        <f t="shared" si="28"/>
        <v>0.14360949907253467</v>
      </c>
      <c r="J112" s="17">
        <f t="shared" si="24"/>
        <v>448.24509065129826</v>
      </c>
      <c r="K112" s="17">
        <f>SUM($J112:J$136)</f>
        <v>1220.3325085318468</v>
      </c>
      <c r="L112" s="19">
        <f t="shared" si="25"/>
        <v>2.7224670921854575</v>
      </c>
      <c r="N112" s="20">
        <v>98</v>
      </c>
      <c r="O112" s="6">
        <f t="shared" si="17"/>
        <v>98</v>
      </c>
      <c r="P112" s="20">
        <f t="shared" si="18"/>
        <v>1270.616004513909</v>
      </c>
      <c r="Q112" s="20">
        <f t="shared" si="19"/>
        <v>3121.2774471478201</v>
      </c>
      <c r="R112" s="5">
        <f t="shared" si="20"/>
        <v>3121.2774471478201</v>
      </c>
      <c r="S112" s="5">
        <f t="shared" si="29"/>
        <v>569547.38612632756</v>
      </c>
      <c r="T112" s="20">
        <f>SUM(S112:$S$136)</f>
        <v>985160.96225634788</v>
      </c>
      <c r="U112" s="6">
        <f t="shared" si="26"/>
        <v>1.7297260706554025</v>
      </c>
    </row>
    <row r="113" spans="1:21" x14ac:dyDescent="0.2">
      <c r="A113" s="13">
        <v>99</v>
      </c>
      <c r="B113" s="14">
        <f>Absterbeordnung!B107</f>
        <v>840.59220751496275</v>
      </c>
      <c r="C113" s="15">
        <f t="shared" si="27"/>
        <v>0.14079362654170063</v>
      </c>
      <c r="D113" s="14">
        <f t="shared" si="22"/>
        <v>118.35002533872539</v>
      </c>
      <c r="E113" s="14">
        <f>SUM(D113:$D$136)</f>
        <v>297.19928075649415</v>
      </c>
      <c r="F113" s="16">
        <f t="shared" si="23"/>
        <v>2.5111889913490995</v>
      </c>
      <c r="G113" s="5"/>
      <c r="H113" s="17">
        <f>Absterbeordnung!C107</f>
        <v>2116.087891190441</v>
      </c>
      <c r="I113" s="18">
        <f t="shared" si="28"/>
        <v>0.14079362654170063</v>
      </c>
      <c r="J113" s="17">
        <f t="shared" si="24"/>
        <v>297.93168828168183</v>
      </c>
      <c r="K113" s="17">
        <f>SUM($J113:J$136)</f>
        <v>772.08741788054851</v>
      </c>
      <c r="L113" s="19">
        <f t="shared" si="25"/>
        <v>2.5914914332663148</v>
      </c>
      <c r="N113" s="20">
        <v>99</v>
      </c>
      <c r="O113" s="6">
        <f t="shared" si="17"/>
        <v>99</v>
      </c>
      <c r="P113" s="20">
        <f t="shared" si="18"/>
        <v>840.59220751496275</v>
      </c>
      <c r="Q113" s="20">
        <f t="shared" si="19"/>
        <v>2116.087891190441</v>
      </c>
      <c r="R113" s="5">
        <f t="shared" si="20"/>
        <v>2116.087891190441</v>
      </c>
      <c r="S113" s="5">
        <f t="shared" si="29"/>
        <v>250439.05554135868</v>
      </c>
      <c r="T113" s="20">
        <f>SUM(S113:$S$136)</f>
        <v>415613.57613002043</v>
      </c>
      <c r="U113" s="6">
        <f t="shared" si="26"/>
        <v>1.659539783967058</v>
      </c>
    </row>
    <row r="114" spans="1:21" x14ac:dyDescent="0.2">
      <c r="A114" s="13">
        <v>100</v>
      </c>
      <c r="B114" s="14">
        <f>Absterbeordnung!B108</f>
        <v>539.35439726309642</v>
      </c>
      <c r="C114" s="15">
        <f t="shared" si="27"/>
        <v>0.13803296719774574</v>
      </c>
      <c r="D114" s="14">
        <f t="shared" si="22"/>
        <v>74.448687825376908</v>
      </c>
      <c r="E114" s="14">
        <f>SUM(D114:$D$136)</f>
        <v>178.84925541776877</v>
      </c>
      <c r="F114" s="16">
        <f t="shared" si="23"/>
        <v>2.40231575118246</v>
      </c>
      <c r="G114" s="5"/>
      <c r="H114" s="17">
        <f>Absterbeordnung!C108</f>
        <v>1390.1622435546062</v>
      </c>
      <c r="I114" s="18">
        <f t="shared" si="28"/>
        <v>0.13803296719774574</v>
      </c>
      <c r="J114" s="17">
        <f t="shared" si="24"/>
        <v>191.88821936411759</v>
      </c>
      <c r="K114" s="17">
        <f>SUM($J114:J$136)</f>
        <v>474.15572959886663</v>
      </c>
      <c r="L114" s="19">
        <f t="shared" si="25"/>
        <v>2.4709996849735325</v>
      </c>
      <c r="N114" s="20">
        <v>100</v>
      </c>
      <c r="O114" s="6">
        <f t="shared" si="17"/>
        <v>100</v>
      </c>
      <c r="P114" s="20">
        <f t="shared" si="18"/>
        <v>539.35439726309642</v>
      </c>
      <c r="Q114" s="20">
        <f t="shared" si="19"/>
        <v>1390.1622435546062</v>
      </c>
      <c r="R114" s="5">
        <f t="shared" si="20"/>
        <v>1390.1622435546062</v>
      </c>
      <c r="S114" s="5">
        <f t="shared" si="29"/>
        <v>103495.75489702246</v>
      </c>
      <c r="T114" s="20">
        <f>SUM(S114:$S$136)</f>
        <v>165174.52058866178</v>
      </c>
      <c r="U114" s="6">
        <f t="shared" si="26"/>
        <v>1.5959545466672449</v>
      </c>
    </row>
    <row r="115" spans="1:21" x14ac:dyDescent="0.2">
      <c r="A115" s="13">
        <v>101</v>
      </c>
      <c r="B115" s="14">
        <f>Absterbeordnung!B109</f>
        <v>335.2314137590231</v>
      </c>
      <c r="C115" s="15">
        <f t="shared" si="27"/>
        <v>0.13532643842916248</v>
      </c>
      <c r="D115" s="14">
        <f t="shared" si="22"/>
        <v>45.365673273581528</v>
      </c>
      <c r="E115" s="14">
        <f>SUM(D115:$D$136)</f>
        <v>104.40056759239187</v>
      </c>
      <c r="F115" s="16">
        <f t="shared" si="23"/>
        <v>2.3013119845658503</v>
      </c>
      <c r="G115" s="5"/>
      <c r="H115" s="17">
        <f>Absterbeordnung!C109</f>
        <v>883.8115271235913</v>
      </c>
      <c r="I115" s="18">
        <f t="shared" si="28"/>
        <v>0.13532643842916248</v>
      </c>
      <c r="J115" s="17">
        <f t="shared" si="24"/>
        <v>119.60306620827474</v>
      </c>
      <c r="K115" s="17">
        <f>SUM($J115:J$136)</f>
        <v>282.26751023474912</v>
      </c>
      <c r="L115" s="19">
        <f t="shared" si="25"/>
        <v>2.3600357347295202</v>
      </c>
      <c r="N115" s="20">
        <v>101</v>
      </c>
      <c r="O115" s="6">
        <f t="shared" si="17"/>
        <v>101</v>
      </c>
      <c r="P115" s="20">
        <f t="shared" si="18"/>
        <v>335.2314137590231</v>
      </c>
      <c r="Q115" s="20">
        <f t="shared" si="19"/>
        <v>883.8115271235913</v>
      </c>
      <c r="R115" s="5">
        <f t="shared" si="20"/>
        <v>883.8115271235913</v>
      </c>
      <c r="S115" s="5">
        <f t="shared" si="29"/>
        <v>40094.704974913977</v>
      </c>
      <c r="T115" s="20">
        <f>SUM(S115:$S$136)</f>
        <v>61678.765691639339</v>
      </c>
      <c r="U115" s="6">
        <f t="shared" si="26"/>
        <v>1.5383269618826187</v>
      </c>
    </row>
    <row r="116" spans="1:21" x14ac:dyDescent="0.2">
      <c r="A116" s="21">
        <v>102</v>
      </c>
      <c r="B116" s="14">
        <f>Absterbeordnung!B110</f>
        <v>201.58611208996879</v>
      </c>
      <c r="C116" s="15">
        <f t="shared" si="27"/>
        <v>0.13267297885212007</v>
      </c>
      <c r="D116" s="14">
        <f t="shared" si="22"/>
        <v>26.745029986193536</v>
      </c>
      <c r="E116" s="14">
        <f>SUM(D116:$D$136)</f>
        <v>59.034894318810323</v>
      </c>
      <c r="F116" s="16">
        <f t="shared" si="23"/>
        <v>2.2073220463497569</v>
      </c>
      <c r="G116" s="5"/>
      <c r="H116" s="17">
        <f>Absterbeordnung!C110</f>
        <v>543.06041355547313</v>
      </c>
      <c r="I116" s="18">
        <f t="shared" si="28"/>
        <v>0.13267297885212007</v>
      </c>
      <c r="J116" s="17">
        <f t="shared" si="24"/>
        <v>72.049442763068868</v>
      </c>
      <c r="K116" s="17">
        <f>SUM($J116:J$136)</f>
        <v>162.66444402647431</v>
      </c>
      <c r="L116" s="19">
        <f t="shared" si="25"/>
        <v>2.2576780303685142</v>
      </c>
      <c r="N116" s="6">
        <v>102</v>
      </c>
      <c r="O116" s="6">
        <f t="shared" si="17"/>
        <v>102</v>
      </c>
      <c r="P116" s="20">
        <f t="shared" si="18"/>
        <v>201.58611208996879</v>
      </c>
      <c r="Q116" s="20">
        <f t="shared" si="19"/>
        <v>543.06041355547313</v>
      </c>
      <c r="R116" s="5">
        <f t="shared" si="20"/>
        <v>543.06041355547313</v>
      </c>
      <c r="S116" s="5">
        <f t="shared" si="29"/>
        <v>14524.167044855792</v>
      </c>
      <c r="T116" s="20">
        <f>SUM(S116:$S$136)</f>
        <v>21584.060716725369</v>
      </c>
      <c r="U116" s="6">
        <f t="shared" si="26"/>
        <v>1.4860790742812386</v>
      </c>
    </row>
    <row r="117" spans="1:21" x14ac:dyDescent="0.2">
      <c r="A117" s="21">
        <v>103</v>
      </c>
      <c r="B117" s="14">
        <f>Absterbeordnung!B111</f>
        <v>117.13474042900242</v>
      </c>
      <c r="C117" s="15">
        <f t="shared" si="27"/>
        <v>0.13007154789423539</v>
      </c>
      <c r="D117" s="14">
        <f t="shared" si="22"/>
        <v>15.235896999789819</v>
      </c>
      <c r="E117" s="14">
        <f>SUM(D117:$D$136)</f>
        <v>32.289864332616787</v>
      </c>
      <c r="F117" s="16">
        <f t="shared" si="23"/>
        <v>2.1193280798014209</v>
      </c>
      <c r="G117" s="5"/>
      <c r="H117" s="17">
        <f>Absterbeordnung!C111</f>
        <v>322.07934080066775</v>
      </c>
      <c r="I117" s="18">
        <f t="shared" si="28"/>
        <v>0.13007154789423539</v>
      </c>
      <c r="J117" s="17">
        <f t="shared" si="24"/>
        <v>41.893358402697821</v>
      </c>
      <c r="K117" s="17">
        <f>SUM($J117:J$136)</f>
        <v>90.61500126340546</v>
      </c>
      <c r="L117" s="19">
        <f t="shared" si="25"/>
        <v>2.1629920521619028</v>
      </c>
      <c r="N117" s="6">
        <v>103</v>
      </c>
      <c r="O117" s="6">
        <f t="shared" si="17"/>
        <v>103</v>
      </c>
      <c r="P117" s="20">
        <f t="shared" si="18"/>
        <v>117.13474042900242</v>
      </c>
      <c r="Q117" s="20">
        <f t="shared" si="19"/>
        <v>322.07934080066775</v>
      </c>
      <c r="R117" s="5">
        <f t="shared" si="20"/>
        <v>322.07934080066775</v>
      </c>
      <c r="S117" s="5">
        <f t="shared" si="29"/>
        <v>4907.1676621991764</v>
      </c>
      <c r="T117" s="20">
        <f>SUM(S117:$S$136)</f>
        <v>7059.8936718695741</v>
      </c>
      <c r="U117" s="6">
        <f t="shared" si="26"/>
        <v>1.4386901279638855</v>
      </c>
    </row>
    <row r="118" spans="1:21" x14ac:dyDescent="0.2">
      <c r="A118" s="21">
        <v>104</v>
      </c>
      <c r="B118" s="14">
        <f>Absterbeordnung!B112</f>
        <v>65.687666665460114</v>
      </c>
      <c r="C118" s="15">
        <f t="shared" si="27"/>
        <v>0.12752112538650526</v>
      </c>
      <c r="D118" s="14">
        <f t="shared" si="22"/>
        <v>8.3765651771931005</v>
      </c>
      <c r="E118" s="14">
        <f>SUM(D118:$D$136)</f>
        <v>17.053967332826968</v>
      </c>
      <c r="F118" s="16">
        <f t="shared" si="23"/>
        <v>2.0359141213703986</v>
      </c>
      <c r="G118" s="5"/>
      <c r="H118" s="17">
        <f>Absterbeordnung!C112</f>
        <v>184.13474973435595</v>
      </c>
      <c r="I118" s="18">
        <f t="shared" si="28"/>
        <v>0.12752112538650526</v>
      </c>
      <c r="J118" s="17">
        <f t="shared" si="24"/>
        <v>23.481070508887569</v>
      </c>
      <c r="K118" s="17">
        <f>SUM($J118:J$136)</f>
        <v>48.721642860707654</v>
      </c>
      <c r="L118" s="19">
        <f t="shared" si="25"/>
        <v>2.0749327779696647</v>
      </c>
      <c r="N118" s="6">
        <v>104</v>
      </c>
      <c r="O118" s="6">
        <f t="shared" si="17"/>
        <v>104</v>
      </c>
      <c r="P118" s="20">
        <f t="shared" si="18"/>
        <v>65.687666665460114</v>
      </c>
      <c r="Q118" s="20">
        <f t="shared" si="19"/>
        <v>184.13474973435595</v>
      </c>
      <c r="R118" s="5">
        <f t="shared" si="20"/>
        <v>184.13474973435595</v>
      </c>
      <c r="S118" s="5">
        <f t="shared" si="29"/>
        <v>1542.4167325359726</v>
      </c>
      <c r="T118" s="20">
        <f>SUM(S118:$S$136)</f>
        <v>2152.7260096703976</v>
      </c>
      <c r="U118" s="6">
        <f t="shared" si="26"/>
        <v>1.3956837761549576</v>
      </c>
    </row>
    <row r="119" spans="1:21" x14ac:dyDescent="0.2">
      <c r="A119" s="21">
        <v>105</v>
      </c>
      <c r="B119" s="14">
        <f>Absterbeordnung!B113</f>
        <v>35.507390065702396</v>
      </c>
      <c r="C119" s="15">
        <f t="shared" si="27"/>
        <v>0.12502071116324046</v>
      </c>
      <c r="D119" s="14">
        <f t="shared" si="22"/>
        <v>4.4391591575646929</v>
      </c>
      <c r="E119" s="14">
        <f>SUM(D119:$D$136)</f>
        <v>8.6774021556338692</v>
      </c>
      <c r="F119" s="16">
        <f t="shared" si="23"/>
        <v>1.9547400414438534</v>
      </c>
      <c r="G119" s="5"/>
      <c r="H119" s="17">
        <f>Absterbeordnung!C113</f>
        <v>101.34416153625826</v>
      </c>
      <c r="I119" s="18">
        <f t="shared" si="28"/>
        <v>0.12502071116324046</v>
      </c>
      <c r="J119" s="17">
        <f t="shared" si="24"/>
        <v>12.670119147505327</v>
      </c>
      <c r="K119" s="17">
        <f>SUM($J119:J$136)</f>
        <v>25.240572351820077</v>
      </c>
      <c r="L119" s="19">
        <f t="shared" si="25"/>
        <v>1.9921337801144356</v>
      </c>
      <c r="N119" s="6">
        <v>105</v>
      </c>
      <c r="O119" s="6">
        <f t="shared" si="17"/>
        <v>105</v>
      </c>
      <c r="P119" s="20">
        <f t="shared" si="18"/>
        <v>35.507390065702396</v>
      </c>
      <c r="Q119" s="20">
        <f t="shared" si="19"/>
        <v>101.34416153625826</v>
      </c>
      <c r="R119" s="5">
        <f t="shared" si="20"/>
        <v>101.34416153625826</v>
      </c>
      <c r="S119" s="5">
        <f t="shared" si="29"/>
        <v>449.88286274939634</v>
      </c>
      <c r="T119" s="20">
        <f>SUM(S119:$S$136)</f>
        <v>610.30927713442452</v>
      </c>
      <c r="U119" s="6">
        <f t="shared" si="26"/>
        <v>1.3565959667914544</v>
      </c>
    </row>
    <row r="120" spans="1:21" x14ac:dyDescent="0.2">
      <c r="A120" s="21">
        <v>106</v>
      </c>
      <c r="B120" s="14">
        <f>Absterbeordnung!B114</f>
        <v>18.477970175296353</v>
      </c>
      <c r="C120" s="15">
        <f t="shared" si="27"/>
        <v>0.12256932466984359</v>
      </c>
      <c r="D120" s="14">
        <f t="shared" si="22"/>
        <v>2.2648323256555853</v>
      </c>
      <c r="E120" s="14">
        <f>SUM(D120:$D$136)</f>
        <v>4.2382429980691754</v>
      </c>
      <c r="F120" s="16">
        <f t="shared" si="23"/>
        <v>1.871327493015343</v>
      </c>
      <c r="G120" s="5"/>
      <c r="H120" s="17">
        <f>Absterbeordnung!C114</f>
        <v>53.62702800429436</v>
      </c>
      <c r="I120" s="18">
        <f t="shared" si="28"/>
        <v>0.12256932466984359</v>
      </c>
      <c r="J120" s="17">
        <f t="shared" si="24"/>
        <v>6.5730286065371502</v>
      </c>
      <c r="K120" s="17">
        <f>SUM($J120:J$136)</f>
        <v>12.570453204314751</v>
      </c>
      <c r="L120" s="19">
        <f t="shared" si="25"/>
        <v>1.9124294076269366</v>
      </c>
      <c r="N120" s="6">
        <v>106</v>
      </c>
      <c r="O120" s="6">
        <f t="shared" si="17"/>
        <v>106</v>
      </c>
      <c r="P120" s="20">
        <f t="shared" si="18"/>
        <v>18.477970175296353</v>
      </c>
      <c r="Q120" s="20">
        <f t="shared" si="19"/>
        <v>53.62702800429436</v>
      </c>
      <c r="R120" s="5">
        <f t="shared" si="20"/>
        <v>53.62702800429436</v>
      </c>
      <c r="S120" s="5">
        <f t="shared" si="29"/>
        <v>121.4562265529632</v>
      </c>
      <c r="T120" s="20">
        <f>SUM(S120:$S$136)</f>
        <v>160.42641438502835</v>
      </c>
      <c r="U120" s="6">
        <f t="shared" si="26"/>
        <v>1.3208578838489724</v>
      </c>
    </row>
    <row r="121" spans="1:21" x14ac:dyDescent="0.2">
      <c r="A121" s="21">
        <v>107</v>
      </c>
      <c r="B121" s="14">
        <f>Absterbeordnung!B115</f>
        <v>9.24600581403128</v>
      </c>
      <c r="C121" s="15">
        <f t="shared" si="27"/>
        <v>0.12016600457827803</v>
      </c>
      <c r="D121" s="14">
        <f t="shared" si="22"/>
        <v>1.1110555769796682</v>
      </c>
      <c r="E121" s="14">
        <f>SUM(D121:$D$136)</f>
        <v>1.9734106724135905</v>
      </c>
      <c r="F121" s="16">
        <f t="shared" si="23"/>
        <v>1.7761583788438182</v>
      </c>
      <c r="G121" s="5"/>
      <c r="H121" s="17">
        <f>Absterbeordnung!C115</f>
        <v>27.247249455312069</v>
      </c>
      <c r="I121" s="18">
        <f t="shared" si="28"/>
        <v>0.12016600457827803</v>
      </c>
      <c r="J121" s="17">
        <f t="shared" si="24"/>
        <v>3.2741931027925135</v>
      </c>
      <c r="K121" s="17">
        <f>SUM($J121:J$136)</f>
        <v>5.9974245977776013</v>
      </c>
      <c r="L121" s="19">
        <f t="shared" si="25"/>
        <v>1.8317259885076667</v>
      </c>
      <c r="N121" s="6">
        <v>107</v>
      </c>
      <c r="O121" s="6">
        <f t="shared" si="17"/>
        <v>107</v>
      </c>
      <c r="P121" s="20">
        <f t="shared" si="18"/>
        <v>9.24600581403128</v>
      </c>
      <c r="Q121" s="20">
        <f t="shared" si="19"/>
        <v>27.247249455312069</v>
      </c>
      <c r="R121" s="5">
        <f t="shared" si="20"/>
        <v>27.247249455312069</v>
      </c>
      <c r="S121" s="5">
        <f t="shared" si="29"/>
        <v>30.2732084646807</v>
      </c>
      <c r="T121" s="20">
        <f>SUM(S121:$S$136)</f>
        <v>38.970187832065115</v>
      </c>
      <c r="U121" s="6">
        <f t="shared" si="26"/>
        <v>1.2872830403005038</v>
      </c>
    </row>
    <row r="122" spans="1:21" x14ac:dyDescent="0.2">
      <c r="A122" s="21">
        <v>108</v>
      </c>
      <c r="B122" s="14">
        <f>Absterbeordnung!B116</f>
        <v>4.4430607065806198</v>
      </c>
      <c r="C122" s="15">
        <f t="shared" si="27"/>
        <v>0.11780980841007649</v>
      </c>
      <c r="D122" s="14">
        <f t="shared" si="22"/>
        <v>0.52343613059660188</v>
      </c>
      <c r="E122" s="14">
        <f>SUM(D122:$D$136)</f>
        <v>0.8623550954339223</v>
      </c>
      <c r="F122" s="16">
        <f t="shared" si="23"/>
        <v>1.6474886715424621</v>
      </c>
      <c r="G122" s="5"/>
      <c r="H122" s="17">
        <f>Absterbeordnung!C116</f>
        <v>13.275395741175325</v>
      </c>
      <c r="I122" s="18">
        <f t="shared" si="28"/>
        <v>0.11780980841007649</v>
      </c>
      <c r="J122" s="17">
        <f t="shared" si="24"/>
        <v>1.5639718288358104</v>
      </c>
      <c r="K122" s="17">
        <f>SUM($J122:J$136)</f>
        <v>2.7232314949850882</v>
      </c>
      <c r="L122" s="19">
        <f t="shared" si="25"/>
        <v>1.7412279714860386</v>
      </c>
      <c r="N122" s="6">
        <v>108</v>
      </c>
      <c r="O122" s="6">
        <f t="shared" si="17"/>
        <v>108</v>
      </c>
      <c r="P122" s="20">
        <f t="shared" si="18"/>
        <v>4.4430607065806198</v>
      </c>
      <c r="Q122" s="20">
        <f t="shared" si="19"/>
        <v>13.275395741175325</v>
      </c>
      <c r="R122" s="5">
        <f t="shared" si="20"/>
        <v>13.275395741175325</v>
      </c>
      <c r="S122" s="5">
        <f t="shared" si="29"/>
        <v>6.9488217788994202</v>
      </c>
      <c r="T122" s="20">
        <f>SUM(S122:$S$136)</f>
        <v>8.6969793673844116</v>
      </c>
      <c r="U122" s="6">
        <f t="shared" si="26"/>
        <v>1.2515761152190423</v>
      </c>
    </row>
    <row r="123" spans="1:21" x14ac:dyDescent="0.2">
      <c r="A123" s="21">
        <v>109</v>
      </c>
      <c r="B123" s="14">
        <f>Absterbeordnung!B117</f>
        <v>2.0478696585824983</v>
      </c>
      <c r="C123" s="15">
        <f t="shared" si="27"/>
        <v>0.11549981216674166</v>
      </c>
      <c r="D123" s="14">
        <f t="shared" si="22"/>
        <v>0.23652856090824792</v>
      </c>
      <c r="E123" s="14">
        <f>SUM(D123:$D$136)</f>
        <v>0.33891896483732042</v>
      </c>
      <c r="F123" s="16">
        <f t="shared" si="23"/>
        <v>1.4328881194554381</v>
      </c>
      <c r="G123" s="5"/>
      <c r="H123" s="17">
        <f>Absterbeordnung!C117</f>
        <v>6.1942692747903667</v>
      </c>
      <c r="I123" s="18">
        <f t="shared" si="28"/>
        <v>0.11549981216674166</v>
      </c>
      <c r="J123" s="17">
        <f t="shared" si="24"/>
        <v>0.71543693774850636</v>
      </c>
      <c r="K123" s="17">
        <f>SUM($J123:J$136)</f>
        <v>1.1592596661492776</v>
      </c>
      <c r="L123" s="19">
        <f t="shared" si="25"/>
        <v>1.6203519904877846</v>
      </c>
      <c r="N123" s="6">
        <v>109</v>
      </c>
      <c r="O123" s="6">
        <f t="shared" si="17"/>
        <v>109</v>
      </c>
      <c r="P123" s="20">
        <f t="shared" si="18"/>
        <v>2.0478696585824983</v>
      </c>
      <c r="Q123" s="20">
        <f t="shared" si="19"/>
        <v>6.1942692747903667</v>
      </c>
      <c r="R123" s="5">
        <f t="shared" si="20"/>
        <v>6.1942692747903667</v>
      </c>
      <c r="S123" s="5">
        <f t="shared" si="29"/>
        <v>1.4651215974443419</v>
      </c>
      <c r="T123" s="20">
        <f>SUM(S123:$S$136)</f>
        <v>1.7481575884849907</v>
      </c>
      <c r="U123" s="6">
        <f t="shared" si="26"/>
        <v>1.1931825942190446</v>
      </c>
    </row>
    <row r="124" spans="1:21" x14ac:dyDescent="0.2">
      <c r="A124" s="21">
        <v>110</v>
      </c>
      <c r="B124" s="14">
        <f>Absterbeordnung!B118</f>
        <v>0.90422841430150025</v>
      </c>
      <c r="C124" s="15">
        <f t="shared" si="27"/>
        <v>0.11323510996739378</v>
      </c>
      <c r="D124" s="14">
        <f t="shared" si="22"/>
        <v>0.10239040392907248</v>
      </c>
      <c r="E124" s="14">
        <f>SUM(D124:$D$136)</f>
        <v>0.10239040392907248</v>
      </c>
      <c r="F124" s="16">
        <f t="shared" si="23"/>
        <v>1</v>
      </c>
      <c r="G124" s="5"/>
      <c r="H124" s="17">
        <f>Absterbeordnung!C118</f>
        <v>2.76428239541581</v>
      </c>
      <c r="I124" s="18">
        <f t="shared" si="28"/>
        <v>0.11323510996739378</v>
      </c>
      <c r="J124" s="17">
        <f t="shared" si="24"/>
        <v>0.31301382102583991</v>
      </c>
      <c r="K124" s="17">
        <f>SUM($J124:J$136)</f>
        <v>0.44382272840077108</v>
      </c>
      <c r="L124" s="19">
        <f t="shared" si="25"/>
        <v>1.4179013787513639</v>
      </c>
      <c r="N124" s="6">
        <v>110</v>
      </c>
      <c r="O124" s="6">
        <f t="shared" si="17"/>
        <v>110</v>
      </c>
      <c r="P124" s="20">
        <f t="shared" si="18"/>
        <v>0.90422841430150025</v>
      </c>
      <c r="Q124" s="20">
        <f t="shared" si="19"/>
        <v>2.76428239541581</v>
      </c>
      <c r="R124" s="5">
        <f t="shared" si="20"/>
        <v>2.76428239541581</v>
      </c>
      <c r="S124" s="5">
        <f t="shared" si="29"/>
        <v>0.28303599104064886</v>
      </c>
      <c r="T124" s="20">
        <f>SUM(S124:$S$136)</f>
        <v>0.28303599104064886</v>
      </c>
      <c r="U124" s="6">
        <f t="shared" si="26"/>
        <v>1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1.1783013727884371</v>
      </c>
      <c r="I125" s="18">
        <f t="shared" si="28"/>
        <v>0.11101481369352335</v>
      </c>
      <c r="J125" s="17">
        <f t="shared" si="24"/>
        <v>0.13080890737493114</v>
      </c>
      <c r="K125" s="17">
        <f>SUM($J125:J$136)</f>
        <v>0.13080890737493114</v>
      </c>
      <c r="L125" s="19">
        <f t="shared" si="25"/>
        <v>1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1.1783013727884371</v>
      </c>
      <c r="R125" s="5">
        <f t="shared" si="20"/>
        <v>1.1783013727884371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</v>
      </c>
      <c r="I126" s="18">
        <f t="shared" si="28"/>
        <v>0.10883805264070914</v>
      </c>
      <c r="J126" s="17">
        <f t="shared" si="24"/>
        <v>0</v>
      </c>
      <c r="K126" s="17">
        <f>SUM($J126:J$136)</f>
        <v>0</v>
      </c>
      <c r="L126" s="19" t="e">
        <f t="shared" si="25"/>
        <v>#DIV/0!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</v>
      </c>
      <c r="R126" s="5">
        <f t="shared" si="20"/>
        <v>0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0" t="s">
        <v>0</v>
      </c>
      <c r="C11" s="270"/>
      <c r="D11" s="270"/>
      <c r="E11" s="270"/>
      <c r="F11" s="270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379682977384.03381</v>
      </c>
    </row>
    <row r="15" spans="1:21" x14ac:dyDescent="0.2">
      <c r="A15" s="21">
        <v>1</v>
      </c>
      <c r="B15" s="17">
        <f>Absterbeordnung!C9</f>
        <v>99635.623576935905</v>
      </c>
      <c r="C15" s="18">
        <f t="shared" ref="C15:C46" si="1">1/(((1+($B$5/100))^A15))</f>
        <v>0.98039215686274506</v>
      </c>
      <c r="D15" s="17">
        <f t="shared" ref="D15:D46" si="2">B15*C15</f>
        <v>97681.983898956765</v>
      </c>
      <c r="E15" s="17">
        <f>SUM(D15:$D$136)</f>
        <v>3955628.3353042272</v>
      </c>
      <c r="F15" s="19">
        <f t="shared" ref="F15:F46" si="3">E15/D15</f>
        <v>40.494963118234466</v>
      </c>
      <c r="G15" s="5"/>
      <c r="H15" s="17">
        <f>Absterbeordnung!C9</f>
        <v>99635.623576935905</v>
      </c>
      <c r="I15" s="18">
        <f t="shared" ref="I15:I46" si="4">1/(((1+($B$5/100))^A15))</f>
        <v>0.98039215686274506</v>
      </c>
      <c r="J15" s="17">
        <f t="shared" ref="J15:J46" si="5">H15*I15</f>
        <v>97681.983898956765</v>
      </c>
      <c r="K15" s="17">
        <f>SUM($J15:J$136)</f>
        <v>3955628.3353042272</v>
      </c>
      <c r="L15" s="19">
        <f t="shared" ref="L15:L46" si="6">K15/J15</f>
        <v>40.494963118234466</v>
      </c>
      <c r="N15" s="6">
        <v>1</v>
      </c>
      <c r="O15" s="6">
        <f t="shared" si="0"/>
        <v>1</v>
      </c>
      <c r="P15" s="20">
        <f t="shared" ref="P15:P78" si="7">B15</f>
        <v>99635.623576935905</v>
      </c>
      <c r="Q15" s="20">
        <f t="shared" ref="Q15:Q78" si="8">B15</f>
        <v>99635.623576935905</v>
      </c>
      <c r="R15" s="5">
        <f t="shared" ref="R15:R78" si="9">LOOKUP(N15,$O$14:$O$136,$Q$14:$Q$136)</f>
        <v>99635.623576935905</v>
      </c>
      <c r="S15" s="5">
        <f t="shared" ref="S15:S46" si="10">P15*R15*I15</f>
        <v>9732605378.0047684</v>
      </c>
      <c r="T15" s="20">
        <f>SUM(S15:$S$127)</f>
        <v>379682977384.03381</v>
      </c>
      <c r="U15" s="6">
        <f t="shared" ref="U15:U46" si="11">T15/S15</f>
        <v>39.011442736813265</v>
      </c>
    </row>
    <row r="16" spans="1:21" x14ac:dyDescent="0.2">
      <c r="A16" s="21">
        <v>2</v>
      </c>
      <c r="B16" s="17">
        <f>Absterbeordnung!C10</f>
        <v>99602.407684869031</v>
      </c>
      <c r="C16" s="18">
        <f t="shared" si="1"/>
        <v>0.96116878123798544</v>
      </c>
      <c r="D16" s="17">
        <f t="shared" si="2"/>
        <v>95734.72480283452</v>
      </c>
      <c r="E16" s="17">
        <f>SUM(D16:$D$136)</f>
        <v>3857946.3514052704</v>
      </c>
      <c r="F16" s="19">
        <f t="shared" si="3"/>
        <v>40.29829677111104</v>
      </c>
      <c r="G16" s="5"/>
      <c r="H16" s="17">
        <f>Absterbeordnung!C10</f>
        <v>99602.407684869031</v>
      </c>
      <c r="I16" s="18">
        <f t="shared" si="4"/>
        <v>0.96116878123798544</v>
      </c>
      <c r="J16" s="17">
        <f t="shared" si="5"/>
        <v>95734.72480283452</v>
      </c>
      <c r="K16" s="17">
        <f>SUM($J16:J$136)</f>
        <v>3857946.3514052704</v>
      </c>
      <c r="L16" s="19">
        <f t="shared" si="6"/>
        <v>40.29829677111104</v>
      </c>
      <c r="N16" s="6">
        <v>2</v>
      </c>
      <c r="O16" s="6">
        <f t="shared" si="0"/>
        <v>2</v>
      </c>
      <c r="P16" s="20">
        <f t="shared" si="7"/>
        <v>99602.407684869031</v>
      </c>
      <c r="Q16" s="20">
        <f t="shared" si="8"/>
        <v>99602.407684869031</v>
      </c>
      <c r="R16" s="5">
        <f t="shared" si="9"/>
        <v>99602.407684869031</v>
      </c>
      <c r="S16" s="5">
        <f t="shared" si="10"/>
        <v>9535409089.4106674</v>
      </c>
      <c r="T16" s="20">
        <f>SUM(S16:$S$127)</f>
        <v>369950372006.02911</v>
      </c>
      <c r="U16" s="6">
        <f t="shared" si="11"/>
        <v>38.797535432105278</v>
      </c>
    </row>
    <row r="17" spans="1:21" x14ac:dyDescent="0.2">
      <c r="A17" s="21">
        <v>3</v>
      </c>
      <c r="B17" s="17">
        <f>Absterbeordnung!C11</f>
        <v>99582.39414035005</v>
      </c>
      <c r="C17" s="18">
        <f t="shared" si="1"/>
        <v>0.94232233454704462</v>
      </c>
      <c r="D17" s="17">
        <f t="shared" si="2"/>
        <v>93838.71412611859</v>
      </c>
      <c r="E17" s="17">
        <f>SUM(D17:$D$136)</f>
        <v>3762211.6266024355</v>
      </c>
      <c r="F17" s="19">
        <f t="shared" si="3"/>
        <v>40.092318630304852</v>
      </c>
      <c r="G17" s="5"/>
      <c r="H17" s="17">
        <f>Absterbeordnung!C11</f>
        <v>99582.39414035005</v>
      </c>
      <c r="I17" s="18">
        <f t="shared" si="4"/>
        <v>0.94232233454704462</v>
      </c>
      <c r="J17" s="17">
        <f t="shared" si="5"/>
        <v>93838.71412611859</v>
      </c>
      <c r="K17" s="17">
        <f>SUM($J17:J$136)</f>
        <v>3762211.6266024355</v>
      </c>
      <c r="L17" s="19">
        <f t="shared" si="6"/>
        <v>40.092318630304852</v>
      </c>
      <c r="N17" s="6">
        <v>3</v>
      </c>
      <c r="O17" s="6">
        <f t="shared" si="0"/>
        <v>3</v>
      </c>
      <c r="P17" s="20">
        <f t="shared" si="7"/>
        <v>99582.39414035005</v>
      </c>
      <c r="Q17" s="20">
        <f t="shared" si="8"/>
        <v>99582.39414035005</v>
      </c>
      <c r="R17" s="5">
        <f t="shared" si="9"/>
        <v>99582.39414035005</v>
      </c>
      <c r="S17" s="5">
        <f t="shared" si="10"/>
        <v>9344683815.7307758</v>
      </c>
      <c r="T17" s="20">
        <f>SUM(S17:$S$127)</f>
        <v>360414962916.61847</v>
      </c>
      <c r="U17" s="6">
        <f t="shared" si="11"/>
        <v>38.568984250692189</v>
      </c>
    </row>
    <row r="18" spans="1:21" x14ac:dyDescent="0.2">
      <c r="A18" s="21">
        <v>4</v>
      </c>
      <c r="B18" s="17">
        <f>Absterbeordnung!C12</f>
        <v>99567.889411785873</v>
      </c>
      <c r="C18" s="18">
        <f t="shared" si="1"/>
        <v>0.9238454260265142</v>
      </c>
      <c r="D18" s="17">
        <f t="shared" si="2"/>
        <v>91985.339212192179</v>
      </c>
      <c r="E18" s="17">
        <f>SUM(D18:$D$136)</f>
        <v>3668372.912476317</v>
      </c>
      <c r="F18" s="19">
        <f t="shared" si="3"/>
        <v>39.87997374249062</v>
      </c>
      <c r="G18" s="5"/>
      <c r="H18" s="17">
        <f>Absterbeordnung!C12</f>
        <v>99567.889411785873</v>
      </c>
      <c r="I18" s="18">
        <f t="shared" si="4"/>
        <v>0.9238454260265142</v>
      </c>
      <c r="J18" s="17">
        <f t="shared" si="5"/>
        <v>91985.339212192179</v>
      </c>
      <c r="K18" s="17">
        <f>SUM($J18:J$136)</f>
        <v>3668372.912476317</v>
      </c>
      <c r="L18" s="19">
        <f t="shared" si="6"/>
        <v>39.87997374249062</v>
      </c>
      <c r="N18" s="6">
        <v>4</v>
      </c>
      <c r="O18" s="6">
        <f t="shared" si="0"/>
        <v>4</v>
      </c>
      <c r="P18" s="20">
        <f t="shared" si="7"/>
        <v>99567.889411785873</v>
      </c>
      <c r="Q18" s="20">
        <f t="shared" si="8"/>
        <v>99567.889411785873</v>
      </c>
      <c r="R18" s="5">
        <f t="shared" si="9"/>
        <v>99567.889411785873</v>
      </c>
      <c r="S18" s="5">
        <f t="shared" si="10"/>
        <v>9158786082.1851616</v>
      </c>
      <c r="T18" s="20">
        <f>SUM(S18:$S$127)</f>
        <v>351070279100.88763</v>
      </c>
      <c r="U18" s="6">
        <f t="shared" si="11"/>
        <v>38.331529522646854</v>
      </c>
    </row>
    <row r="19" spans="1:21" x14ac:dyDescent="0.2">
      <c r="A19" s="21">
        <v>5</v>
      </c>
      <c r="B19" s="17">
        <f>Absterbeordnung!C13</f>
        <v>99556.800732729171</v>
      </c>
      <c r="C19" s="18">
        <f t="shared" si="1"/>
        <v>0.90573080982991594</v>
      </c>
      <c r="D19" s="17">
        <f t="shared" si="2"/>
        <v>90171.661751730368</v>
      </c>
      <c r="E19" s="17">
        <f>SUM(D19:$D$136)</f>
        <v>3576387.5732641248</v>
      </c>
      <c r="F19" s="19">
        <f t="shared" si="3"/>
        <v>39.661990294811162</v>
      </c>
      <c r="G19" s="5"/>
      <c r="H19" s="17">
        <f>Absterbeordnung!C13</f>
        <v>99556.800732729171</v>
      </c>
      <c r="I19" s="18">
        <f t="shared" si="4"/>
        <v>0.90573080982991594</v>
      </c>
      <c r="J19" s="17">
        <f t="shared" si="5"/>
        <v>90171.661751730368</v>
      </c>
      <c r="K19" s="17">
        <f>SUM($J19:J$136)</f>
        <v>3576387.5732641248</v>
      </c>
      <c r="L19" s="19">
        <f t="shared" si="6"/>
        <v>39.661990294811162</v>
      </c>
      <c r="N19" s="6">
        <v>5</v>
      </c>
      <c r="O19" s="6">
        <f t="shared" si="0"/>
        <v>5</v>
      </c>
      <c r="P19" s="20">
        <f t="shared" si="7"/>
        <v>99556.800732729171</v>
      </c>
      <c r="Q19" s="20">
        <f t="shared" si="8"/>
        <v>99556.800732729171</v>
      </c>
      <c r="R19" s="5">
        <f t="shared" si="9"/>
        <v>99556.800732729171</v>
      </c>
      <c r="S19" s="5">
        <f t="shared" si="10"/>
        <v>8977202160.7560749</v>
      </c>
      <c r="T19" s="20">
        <f>SUM(S19:$S$127)</f>
        <v>341911493018.70251</v>
      </c>
      <c r="U19" s="6">
        <f t="shared" si="11"/>
        <v>38.086642909009207</v>
      </c>
    </row>
    <row r="20" spans="1:21" x14ac:dyDescent="0.2">
      <c r="A20" s="21">
        <v>6</v>
      </c>
      <c r="B20" s="17">
        <f>Absterbeordnung!C14</f>
        <v>99544.642387299595</v>
      </c>
      <c r="C20" s="18">
        <f t="shared" si="1"/>
        <v>0.88797138218619198</v>
      </c>
      <c r="D20" s="17">
        <f t="shared" si="2"/>
        <v>88392.793689880607</v>
      </c>
      <c r="E20" s="17">
        <f>SUM(D20:$D$136)</f>
        <v>3486215.9115123949</v>
      </c>
      <c r="F20" s="19">
        <f t="shared" si="3"/>
        <v>39.440046704978215</v>
      </c>
      <c r="G20" s="5"/>
      <c r="H20" s="17">
        <f>Absterbeordnung!C14</f>
        <v>99544.642387299595</v>
      </c>
      <c r="I20" s="18">
        <f t="shared" si="4"/>
        <v>0.88797138218619198</v>
      </c>
      <c r="J20" s="17">
        <f t="shared" si="5"/>
        <v>88392.793689880607</v>
      </c>
      <c r="K20" s="17">
        <f>SUM($J20:J$136)</f>
        <v>3486215.9115123949</v>
      </c>
      <c r="L20" s="19">
        <f t="shared" si="6"/>
        <v>39.440046704978215</v>
      </c>
      <c r="N20" s="6">
        <v>6</v>
      </c>
      <c r="O20" s="6">
        <f t="shared" si="0"/>
        <v>6</v>
      </c>
      <c r="P20" s="20">
        <f t="shared" si="7"/>
        <v>99544.642387299595</v>
      </c>
      <c r="Q20" s="20">
        <f t="shared" si="8"/>
        <v>99544.642387299595</v>
      </c>
      <c r="R20" s="5">
        <f t="shared" si="9"/>
        <v>99544.642387299595</v>
      </c>
      <c r="S20" s="5">
        <f t="shared" si="10"/>
        <v>8799029037.4735184</v>
      </c>
      <c r="T20" s="20">
        <f>SUM(S20:$S$127)</f>
        <v>332934290857.94641</v>
      </c>
      <c r="U20" s="6">
        <f t="shared" si="11"/>
        <v>37.83761701888217</v>
      </c>
    </row>
    <row r="21" spans="1:21" x14ac:dyDescent="0.2">
      <c r="A21" s="21">
        <v>7</v>
      </c>
      <c r="B21" s="17">
        <f>Absterbeordnung!C15</f>
        <v>99534.09212237403</v>
      </c>
      <c r="C21" s="18">
        <f t="shared" si="1"/>
        <v>0.87056017861391388</v>
      </c>
      <c r="D21" s="17">
        <f t="shared" si="2"/>
        <v>86650.417016227701</v>
      </c>
      <c r="E21" s="17">
        <f>SUM(D21:$D$136)</f>
        <v>3397823.1178225139</v>
      </c>
      <c r="F21" s="19">
        <f t="shared" si="3"/>
        <v>39.213003639511363</v>
      </c>
      <c r="G21" s="5"/>
      <c r="H21" s="17">
        <f>Absterbeordnung!C15</f>
        <v>99534.09212237403</v>
      </c>
      <c r="I21" s="18">
        <f t="shared" si="4"/>
        <v>0.87056017861391388</v>
      </c>
      <c r="J21" s="17">
        <f t="shared" si="5"/>
        <v>86650.417016227701</v>
      </c>
      <c r="K21" s="17">
        <f>SUM($J21:J$136)</f>
        <v>3397823.1178225139</v>
      </c>
      <c r="L21" s="19">
        <f t="shared" si="6"/>
        <v>39.213003639511363</v>
      </c>
      <c r="N21" s="6">
        <v>7</v>
      </c>
      <c r="O21" s="6">
        <f t="shared" si="0"/>
        <v>7</v>
      </c>
      <c r="P21" s="20">
        <f t="shared" si="7"/>
        <v>99534.09212237403</v>
      </c>
      <c r="Q21" s="20">
        <f t="shared" si="8"/>
        <v>99534.09212237403</v>
      </c>
      <c r="R21" s="5">
        <f t="shared" si="9"/>
        <v>99534.09212237403</v>
      </c>
      <c r="S21" s="5">
        <f t="shared" si="10"/>
        <v>8624670589.7353344</v>
      </c>
      <c r="T21" s="20">
        <f>SUM(S21:$S$127)</f>
        <v>324135261820.4729</v>
      </c>
      <c r="U21" s="6">
        <f t="shared" si="11"/>
        <v>37.582335284346165</v>
      </c>
    </row>
    <row r="22" spans="1:21" x14ac:dyDescent="0.2">
      <c r="A22" s="21">
        <v>8</v>
      </c>
      <c r="B22" s="17">
        <f>Absterbeordnung!C16</f>
        <v>99524.496858508428</v>
      </c>
      <c r="C22" s="18">
        <f t="shared" si="1"/>
        <v>0.85349037119011162</v>
      </c>
      <c r="D22" s="17">
        <f t="shared" si="2"/>
        <v>84943.199766277452</v>
      </c>
      <c r="E22" s="17">
        <f>SUM(D22:$D$136)</f>
        <v>3311172.7008062862</v>
      </c>
      <c r="F22" s="19">
        <f t="shared" si="3"/>
        <v>38.981021552249381</v>
      </c>
      <c r="G22" s="5"/>
      <c r="H22" s="17">
        <f>Absterbeordnung!C16</f>
        <v>99524.496858508428</v>
      </c>
      <c r="I22" s="18">
        <f t="shared" si="4"/>
        <v>0.85349037119011162</v>
      </c>
      <c r="J22" s="17">
        <f t="shared" si="5"/>
        <v>84943.199766277452</v>
      </c>
      <c r="K22" s="17">
        <f>SUM($J22:J$136)</f>
        <v>3311172.7008062862</v>
      </c>
      <c r="L22" s="19">
        <f t="shared" si="6"/>
        <v>38.981021552249381</v>
      </c>
      <c r="N22" s="6">
        <v>8</v>
      </c>
      <c r="O22" s="6">
        <f t="shared" si="0"/>
        <v>8</v>
      </c>
      <c r="P22" s="20">
        <f t="shared" si="7"/>
        <v>99524.496858508428</v>
      </c>
      <c r="Q22" s="20">
        <f t="shared" si="8"/>
        <v>99524.496858508428</v>
      </c>
      <c r="R22" s="5">
        <f t="shared" si="9"/>
        <v>99524.496858508428</v>
      </c>
      <c r="S22" s="5">
        <f t="shared" si="10"/>
        <v>8453929218.290535</v>
      </c>
      <c r="T22" s="20">
        <f>SUM(S22:$S$127)</f>
        <v>315510591230.73761</v>
      </c>
      <c r="U22" s="6">
        <f t="shared" si="11"/>
        <v>37.321177299203462</v>
      </c>
    </row>
    <row r="23" spans="1:21" x14ac:dyDescent="0.2">
      <c r="A23" s="21">
        <v>9</v>
      </c>
      <c r="B23" s="17">
        <f>Absterbeordnung!C17</f>
        <v>99515.410094539038</v>
      </c>
      <c r="C23" s="18">
        <f t="shared" si="1"/>
        <v>0.83675526587265847</v>
      </c>
      <c r="D23" s="17">
        <f t="shared" si="2"/>
        <v>83270.043432082661</v>
      </c>
      <c r="E23" s="17">
        <f>SUM(D23:$D$136)</f>
        <v>3226229.5010400093</v>
      </c>
      <c r="F23" s="19">
        <f t="shared" si="3"/>
        <v>38.7441793959362</v>
      </c>
      <c r="G23" s="5"/>
      <c r="H23" s="17">
        <f>Absterbeordnung!C17</f>
        <v>99515.410094539038</v>
      </c>
      <c r="I23" s="18">
        <f t="shared" si="4"/>
        <v>0.83675526587265847</v>
      </c>
      <c r="J23" s="17">
        <f t="shared" si="5"/>
        <v>83270.043432082661</v>
      </c>
      <c r="K23" s="17">
        <f>SUM($J23:J$136)</f>
        <v>3226229.5010400093</v>
      </c>
      <c r="L23" s="19">
        <f t="shared" si="6"/>
        <v>38.7441793959362</v>
      </c>
      <c r="N23" s="6">
        <v>9</v>
      </c>
      <c r="O23" s="6">
        <f t="shared" si="0"/>
        <v>9</v>
      </c>
      <c r="P23" s="20">
        <f t="shared" si="7"/>
        <v>99515.410094539038</v>
      </c>
      <c r="Q23" s="20">
        <f t="shared" si="8"/>
        <v>99515.410094539038</v>
      </c>
      <c r="R23" s="5">
        <f t="shared" si="9"/>
        <v>99515.410094539038</v>
      </c>
      <c r="S23" s="5">
        <f t="shared" si="10"/>
        <v>8286652520.7337828</v>
      </c>
      <c r="T23" s="20">
        <f>SUM(S23:$S$127)</f>
        <v>307056662012.44708</v>
      </c>
      <c r="U23" s="6">
        <f t="shared" si="11"/>
        <v>37.054366795780311</v>
      </c>
    </row>
    <row r="24" spans="1:21" x14ac:dyDescent="0.2">
      <c r="A24" s="21">
        <v>10</v>
      </c>
      <c r="B24" s="17">
        <f>Absterbeordnung!C18</f>
        <v>99508.619747855744</v>
      </c>
      <c r="C24" s="18">
        <f t="shared" si="1"/>
        <v>0.82034829987515534</v>
      </c>
      <c r="D24" s="17">
        <f t="shared" si="2"/>
        <v>81631.727033076764</v>
      </c>
      <c r="E24" s="17">
        <f>SUM(D24:$D$136)</f>
        <v>3142959.4576079268</v>
      </c>
      <c r="F24" s="19">
        <f t="shared" si="3"/>
        <v>38.50169011289465</v>
      </c>
      <c r="G24" s="5"/>
      <c r="H24" s="17">
        <f>Absterbeordnung!C18</f>
        <v>99508.619747855744</v>
      </c>
      <c r="I24" s="18">
        <f t="shared" si="4"/>
        <v>0.82034829987515534</v>
      </c>
      <c r="J24" s="17">
        <f t="shared" si="5"/>
        <v>81631.727033076764</v>
      </c>
      <c r="K24" s="17">
        <f>SUM($J24:J$136)</f>
        <v>3142959.4576079268</v>
      </c>
      <c r="L24" s="19">
        <f t="shared" si="6"/>
        <v>38.50169011289465</v>
      </c>
      <c r="N24" s="6">
        <v>10</v>
      </c>
      <c r="O24" s="6">
        <f t="shared" si="0"/>
        <v>10</v>
      </c>
      <c r="P24" s="20">
        <f t="shared" si="7"/>
        <v>99508.619747855744</v>
      </c>
      <c r="Q24" s="20">
        <f t="shared" si="8"/>
        <v>99508.619747855744</v>
      </c>
      <c r="R24" s="5">
        <f t="shared" si="9"/>
        <v>99508.619747855744</v>
      </c>
      <c r="S24" s="5">
        <f t="shared" si="10"/>
        <v>8123060484.6951923</v>
      </c>
      <c r="T24" s="20">
        <f>SUM(S24:$S$127)</f>
        <v>298770009491.71326</v>
      </c>
      <c r="U24" s="6">
        <f t="shared" si="11"/>
        <v>36.780473327095287</v>
      </c>
    </row>
    <row r="25" spans="1:21" x14ac:dyDescent="0.2">
      <c r="A25" s="21">
        <v>11</v>
      </c>
      <c r="B25" s="17">
        <f>Absterbeordnung!C19</f>
        <v>99499.49383463632</v>
      </c>
      <c r="C25" s="18">
        <f t="shared" si="1"/>
        <v>0.80426303909328967</v>
      </c>
      <c r="D25" s="17">
        <f t="shared" si="2"/>
        <v>80023.765299688646</v>
      </c>
      <c r="E25" s="17">
        <f>SUM(D25:$D$136)</f>
        <v>3061327.7305748495</v>
      </c>
      <c r="F25" s="19">
        <f t="shared" si="3"/>
        <v>38.255232293934064</v>
      </c>
      <c r="G25" s="5"/>
      <c r="H25" s="17">
        <f>Absterbeordnung!C19</f>
        <v>99499.49383463632</v>
      </c>
      <c r="I25" s="18">
        <f t="shared" si="4"/>
        <v>0.80426303909328967</v>
      </c>
      <c r="J25" s="17">
        <f t="shared" si="5"/>
        <v>80023.765299688646</v>
      </c>
      <c r="K25" s="17">
        <f>SUM($J25:J$136)</f>
        <v>3061327.7305748495</v>
      </c>
      <c r="L25" s="19">
        <f t="shared" si="6"/>
        <v>38.255232293934064</v>
      </c>
      <c r="N25" s="6">
        <v>11</v>
      </c>
      <c r="O25" s="6">
        <f t="shared" si="0"/>
        <v>11</v>
      </c>
      <c r="P25" s="20">
        <f t="shared" si="7"/>
        <v>99499.49383463632</v>
      </c>
      <c r="Q25" s="20">
        <f t="shared" si="8"/>
        <v>99499.49383463632</v>
      </c>
      <c r="R25" s="5">
        <f t="shared" si="9"/>
        <v>99499.49383463632</v>
      </c>
      <c r="S25" s="5">
        <f t="shared" si="10"/>
        <v>7962324142.0607538</v>
      </c>
      <c r="T25" s="20">
        <f>SUM(S25:$S$127)</f>
        <v>290646949007.01807</v>
      </c>
      <c r="U25" s="6">
        <f t="shared" si="11"/>
        <v>36.502777809770855</v>
      </c>
    </row>
    <row r="26" spans="1:21" x14ac:dyDescent="0.2">
      <c r="A26" s="21">
        <v>12</v>
      </c>
      <c r="B26" s="17">
        <f>Absterbeordnung!C20</f>
        <v>99489.256220583091</v>
      </c>
      <c r="C26" s="18">
        <f t="shared" si="1"/>
        <v>0.78849317558165644</v>
      </c>
      <c r="D26" s="17">
        <f t="shared" si="2"/>
        <v>78446.599573624626</v>
      </c>
      <c r="E26" s="17">
        <f>SUM(D26:$D$136)</f>
        <v>2981303.9652751614</v>
      </c>
      <c r="F26" s="19">
        <f t="shared" si="3"/>
        <v>38.004247239258767</v>
      </c>
      <c r="G26" s="5"/>
      <c r="H26" s="17">
        <f>Absterbeordnung!C20</f>
        <v>99489.256220583091</v>
      </c>
      <c r="I26" s="18">
        <f t="shared" si="4"/>
        <v>0.78849317558165644</v>
      </c>
      <c r="J26" s="17">
        <f t="shared" si="5"/>
        <v>78446.599573624626</v>
      </c>
      <c r="K26" s="17">
        <f>SUM($J26:J$136)</f>
        <v>2981303.9652751614</v>
      </c>
      <c r="L26" s="19">
        <f t="shared" si="6"/>
        <v>38.004247239258767</v>
      </c>
      <c r="N26" s="6">
        <v>12</v>
      </c>
      <c r="O26" s="6">
        <f t="shared" si="0"/>
        <v>12</v>
      </c>
      <c r="P26" s="20">
        <f t="shared" si="7"/>
        <v>99489.256220583091</v>
      </c>
      <c r="Q26" s="20">
        <f t="shared" si="8"/>
        <v>99489.256220583091</v>
      </c>
      <c r="R26" s="5">
        <f t="shared" si="9"/>
        <v>99489.256220583091</v>
      </c>
      <c r="S26" s="5">
        <f t="shared" si="10"/>
        <v>7804593844.6138248</v>
      </c>
      <c r="T26" s="20">
        <f>SUM(S26:$S$127)</f>
        <v>282684624864.95734</v>
      </c>
      <c r="U26" s="6">
        <f t="shared" si="11"/>
        <v>36.220286473977907</v>
      </c>
    </row>
    <row r="27" spans="1:21" x14ac:dyDescent="0.2">
      <c r="A27" s="21">
        <v>13</v>
      </c>
      <c r="B27" s="17">
        <f>Absterbeordnung!C21</f>
        <v>99481.428227156124</v>
      </c>
      <c r="C27" s="18">
        <f t="shared" si="1"/>
        <v>0.77303252508005538</v>
      </c>
      <c r="D27" s="17">
        <f t="shared" si="2"/>
        <v>76902.379661008788</v>
      </c>
      <c r="E27" s="17">
        <f>SUM(D27:$D$136)</f>
        <v>2902857.3657015366</v>
      </c>
      <c r="F27" s="19">
        <f t="shared" si="3"/>
        <v>37.747302209600541</v>
      </c>
      <c r="G27" s="5"/>
      <c r="H27" s="17">
        <f>Absterbeordnung!C21</f>
        <v>99481.428227156124</v>
      </c>
      <c r="I27" s="18">
        <f t="shared" si="4"/>
        <v>0.77303252508005538</v>
      </c>
      <c r="J27" s="17">
        <f t="shared" si="5"/>
        <v>76902.379661008788</v>
      </c>
      <c r="K27" s="17">
        <f>SUM($J27:J$136)</f>
        <v>2902857.3657015366</v>
      </c>
      <c r="L27" s="19">
        <f t="shared" si="6"/>
        <v>37.747302209600541</v>
      </c>
      <c r="N27" s="6">
        <v>13</v>
      </c>
      <c r="O27" s="6">
        <f t="shared" si="0"/>
        <v>13</v>
      </c>
      <c r="P27" s="20">
        <f t="shared" si="7"/>
        <v>99481.428227156124</v>
      </c>
      <c r="Q27" s="20">
        <f t="shared" si="8"/>
        <v>99481.428227156124</v>
      </c>
      <c r="R27" s="5">
        <f t="shared" si="9"/>
        <v>99481.428227156124</v>
      </c>
      <c r="S27" s="5">
        <f t="shared" si="10"/>
        <v>7650358562.7441568</v>
      </c>
      <c r="T27" s="20">
        <f>SUM(S27:$S$127)</f>
        <v>274880031020.34363</v>
      </c>
      <c r="U27" s="6">
        <f t="shared" si="11"/>
        <v>35.930346109391394</v>
      </c>
    </row>
    <row r="28" spans="1:21" x14ac:dyDescent="0.2">
      <c r="A28" s="21">
        <v>14</v>
      </c>
      <c r="B28" s="17">
        <f>Absterbeordnung!C22</f>
        <v>99472.322191138053</v>
      </c>
      <c r="C28" s="18">
        <f t="shared" si="1"/>
        <v>0.75787502458828948</v>
      </c>
      <c r="D28" s="17">
        <f t="shared" si="2"/>
        <v>75387.58862646301</v>
      </c>
      <c r="E28" s="17">
        <f>SUM(D28:$D$136)</f>
        <v>2825954.9860405279</v>
      </c>
      <c r="F28" s="19">
        <f t="shared" si="3"/>
        <v>37.485679506779505</v>
      </c>
      <c r="G28" s="5"/>
      <c r="H28" s="17">
        <f>Absterbeordnung!C22</f>
        <v>99472.322191138053</v>
      </c>
      <c r="I28" s="18">
        <f t="shared" si="4"/>
        <v>0.75787502458828948</v>
      </c>
      <c r="J28" s="17">
        <f t="shared" si="5"/>
        <v>75387.58862646301</v>
      </c>
      <c r="K28" s="17">
        <f>SUM($J28:J$136)</f>
        <v>2825954.9860405279</v>
      </c>
      <c r="L28" s="19">
        <f t="shared" si="6"/>
        <v>37.485679506779505</v>
      </c>
      <c r="N28" s="6">
        <v>14</v>
      </c>
      <c r="O28" s="6">
        <f t="shared" si="0"/>
        <v>14</v>
      </c>
      <c r="P28" s="20">
        <f t="shared" si="7"/>
        <v>99472.322191138053</v>
      </c>
      <c r="Q28" s="20">
        <f t="shared" si="8"/>
        <v>99472.322191138053</v>
      </c>
      <c r="R28" s="5">
        <f t="shared" si="9"/>
        <v>99472.322191138053</v>
      </c>
      <c r="S28" s="5">
        <f t="shared" si="10"/>
        <v>7498978505.0645027</v>
      </c>
      <c r="T28" s="20">
        <f>SUM(S28:$S$127)</f>
        <v>267229672457.59949</v>
      </c>
      <c r="U28" s="6">
        <f t="shared" si="11"/>
        <v>35.635476522185456</v>
      </c>
    </row>
    <row r="29" spans="1:21" x14ac:dyDescent="0.2">
      <c r="A29" s="21">
        <v>15</v>
      </c>
      <c r="B29" s="17">
        <f>Absterbeordnung!C23</f>
        <v>99459.685798055332</v>
      </c>
      <c r="C29" s="18">
        <f t="shared" si="1"/>
        <v>0.74301472998851925</v>
      </c>
      <c r="D29" s="17">
        <f t="shared" si="2"/>
        <v>73900.011587985049</v>
      </c>
      <c r="E29" s="17">
        <f>SUM(D29:$D$136)</f>
        <v>2750567.397414064</v>
      </c>
      <c r="F29" s="19">
        <f t="shared" si="3"/>
        <v>37.220121327575839</v>
      </c>
      <c r="G29" s="5"/>
      <c r="H29" s="17">
        <f>Absterbeordnung!C23</f>
        <v>99459.685798055332</v>
      </c>
      <c r="I29" s="18">
        <f t="shared" si="4"/>
        <v>0.74301472998851925</v>
      </c>
      <c r="J29" s="17">
        <f t="shared" si="5"/>
        <v>73900.011587985049</v>
      </c>
      <c r="K29" s="17">
        <f>SUM($J29:J$136)</f>
        <v>2750567.397414064</v>
      </c>
      <c r="L29" s="19">
        <f t="shared" si="6"/>
        <v>37.220121327575839</v>
      </c>
      <c r="N29" s="6">
        <v>15</v>
      </c>
      <c r="O29" s="6">
        <f t="shared" si="0"/>
        <v>15</v>
      </c>
      <c r="P29" s="20">
        <f t="shared" si="7"/>
        <v>99459.685798055332</v>
      </c>
      <c r="Q29" s="20">
        <f t="shared" si="8"/>
        <v>99459.685798055332</v>
      </c>
      <c r="R29" s="5">
        <f t="shared" si="9"/>
        <v>99459.685798055332</v>
      </c>
      <c r="S29" s="5">
        <f t="shared" si="10"/>
        <v>7350071933.0136404</v>
      </c>
      <c r="T29" s="20">
        <f>SUM(S29:$S$127)</f>
        <v>259730693952.53503</v>
      </c>
      <c r="U29" s="6">
        <f t="shared" si="11"/>
        <v>35.337163543383383</v>
      </c>
    </row>
    <row r="30" spans="1:21" x14ac:dyDescent="0.2">
      <c r="A30" s="21">
        <v>16</v>
      </c>
      <c r="B30" s="17">
        <f>Absterbeordnung!C24</f>
        <v>99443.539086999619</v>
      </c>
      <c r="C30" s="18">
        <f t="shared" si="1"/>
        <v>0.72844581371423445</v>
      </c>
      <c r="D30" s="17">
        <f t="shared" si="2"/>
        <v>72439.229748852711</v>
      </c>
      <c r="E30" s="17">
        <f>SUM(D30:$D$136)</f>
        <v>2676667.3858260792</v>
      </c>
      <c r="F30" s="19">
        <f t="shared" si="3"/>
        <v>36.950522460082787</v>
      </c>
      <c r="G30" s="5"/>
      <c r="H30" s="17">
        <f>Absterbeordnung!C24</f>
        <v>99443.539086999619</v>
      </c>
      <c r="I30" s="18">
        <f t="shared" si="4"/>
        <v>0.72844581371423445</v>
      </c>
      <c r="J30" s="17">
        <f t="shared" si="5"/>
        <v>72439.229748852711</v>
      </c>
      <c r="K30" s="17">
        <f>SUM($J30:J$136)</f>
        <v>2676667.3858260792</v>
      </c>
      <c r="L30" s="19">
        <f t="shared" si="6"/>
        <v>36.950522460082787</v>
      </c>
      <c r="N30" s="6">
        <v>16</v>
      </c>
      <c r="O30" s="6">
        <f t="shared" si="0"/>
        <v>16</v>
      </c>
      <c r="P30" s="20">
        <f t="shared" si="7"/>
        <v>99443.539086999619</v>
      </c>
      <c r="Q30" s="20">
        <f t="shared" si="8"/>
        <v>99443.539086999619</v>
      </c>
      <c r="R30" s="5">
        <f t="shared" si="9"/>
        <v>99443.539086999619</v>
      </c>
      <c r="S30" s="5">
        <f t="shared" si="10"/>
        <v>7203613374.9621811</v>
      </c>
      <c r="T30" s="20">
        <f>SUM(S30:$S$127)</f>
        <v>252380622019.52136</v>
      </c>
      <c r="U30" s="6">
        <f t="shared" si="11"/>
        <v>35.035281445937727</v>
      </c>
    </row>
    <row r="31" spans="1:21" x14ac:dyDescent="0.2">
      <c r="A31" s="21">
        <v>17</v>
      </c>
      <c r="B31" s="17">
        <f>Absterbeordnung!C25</f>
        <v>99424.692965003094</v>
      </c>
      <c r="C31" s="18">
        <f t="shared" si="1"/>
        <v>0.7141625624649357</v>
      </c>
      <c r="D31" s="17">
        <f t="shared" si="2"/>
        <v>71005.393500176069</v>
      </c>
      <c r="E31" s="17">
        <f>SUM(D31:$D$136)</f>
        <v>2604228.1560772262</v>
      </c>
      <c r="F31" s="19">
        <f t="shared" si="3"/>
        <v>36.676483682479258</v>
      </c>
      <c r="G31" s="5"/>
      <c r="H31" s="17">
        <f>Absterbeordnung!C25</f>
        <v>99424.692965003094</v>
      </c>
      <c r="I31" s="18">
        <f t="shared" si="4"/>
        <v>0.7141625624649357</v>
      </c>
      <c r="J31" s="17">
        <f t="shared" si="5"/>
        <v>71005.393500176069</v>
      </c>
      <c r="K31" s="17">
        <f>SUM($J31:J$136)</f>
        <v>2604228.1560772262</v>
      </c>
      <c r="L31" s="19">
        <f t="shared" si="6"/>
        <v>36.676483682479258</v>
      </c>
      <c r="N31" s="6">
        <v>17</v>
      </c>
      <c r="O31" s="6">
        <f t="shared" si="0"/>
        <v>17</v>
      </c>
      <c r="P31" s="20">
        <f t="shared" si="7"/>
        <v>99424.692965003094</v>
      </c>
      <c r="Q31" s="20">
        <f t="shared" si="8"/>
        <v>99424.692965003094</v>
      </c>
      <c r="R31" s="5">
        <f t="shared" si="9"/>
        <v>99424.692965003094</v>
      </c>
      <c r="S31" s="5">
        <f t="shared" si="10"/>
        <v>7059689447.6142321</v>
      </c>
      <c r="T31" s="20">
        <f>SUM(S31:$S$127)</f>
        <v>245177008644.5592</v>
      </c>
      <c r="U31" s="6">
        <f t="shared" si="11"/>
        <v>34.729149272623445</v>
      </c>
    </row>
    <row r="32" spans="1:21" x14ac:dyDescent="0.2">
      <c r="A32" s="21">
        <v>18</v>
      </c>
      <c r="B32" s="17">
        <f>Absterbeordnung!C26</f>
        <v>99403.499550720982</v>
      </c>
      <c r="C32" s="18">
        <f t="shared" si="1"/>
        <v>0.7001593749656233</v>
      </c>
      <c r="D32" s="17">
        <f t="shared" si="2"/>
        <v>69598.292114828422</v>
      </c>
      <c r="E32" s="17">
        <f>SUM(D32:$D$136)</f>
        <v>2533222.7625770494</v>
      </c>
      <c r="F32" s="19">
        <f t="shared" si="3"/>
        <v>36.397771922298766</v>
      </c>
      <c r="G32" s="5"/>
      <c r="H32" s="17">
        <f>Absterbeordnung!C26</f>
        <v>99403.499550720982</v>
      </c>
      <c r="I32" s="18">
        <f t="shared" si="4"/>
        <v>0.7001593749656233</v>
      </c>
      <c r="J32" s="17">
        <f t="shared" si="5"/>
        <v>69598.292114828422</v>
      </c>
      <c r="K32" s="17">
        <f>SUM($J32:J$136)</f>
        <v>2533222.7625770494</v>
      </c>
      <c r="L32" s="19">
        <f t="shared" si="6"/>
        <v>36.397771922298766</v>
      </c>
      <c r="N32" s="6">
        <v>18</v>
      </c>
      <c r="O32" s="6">
        <f t="shared" si="0"/>
        <v>18</v>
      </c>
      <c r="P32" s="20">
        <f t="shared" si="7"/>
        <v>99403.499550720982</v>
      </c>
      <c r="Q32" s="20">
        <f t="shared" si="8"/>
        <v>99403.499550720982</v>
      </c>
      <c r="R32" s="5">
        <f t="shared" si="9"/>
        <v>99403.499550720982</v>
      </c>
      <c r="S32" s="5">
        <f t="shared" si="10"/>
        <v>6918313798.9672947</v>
      </c>
      <c r="T32" s="20">
        <f>SUM(S32:$S$127)</f>
        <v>238117319196.94495</v>
      </c>
      <c r="U32" s="6">
        <f t="shared" si="11"/>
        <v>34.418403980531934</v>
      </c>
    </row>
    <row r="33" spans="1:21" x14ac:dyDescent="0.2">
      <c r="A33" s="21">
        <v>19</v>
      </c>
      <c r="B33" s="17">
        <f>Absterbeordnung!C27</f>
        <v>99377.063961867665</v>
      </c>
      <c r="C33" s="18">
        <f t="shared" si="1"/>
        <v>0.68643075977021895</v>
      </c>
      <c r="D33" s="17">
        <f t="shared" si="2"/>
        <v>68215.47351907847</v>
      </c>
      <c r="E33" s="17">
        <f>SUM(D33:$D$136)</f>
        <v>2463624.4704622207</v>
      </c>
      <c r="F33" s="19">
        <f t="shared" si="3"/>
        <v>36.115331952847846</v>
      </c>
      <c r="G33" s="5"/>
      <c r="H33" s="17">
        <f>Absterbeordnung!C27</f>
        <v>99377.063961867665</v>
      </c>
      <c r="I33" s="18">
        <f t="shared" si="4"/>
        <v>0.68643075977021895</v>
      </c>
      <c r="J33" s="17">
        <f t="shared" si="5"/>
        <v>68215.47351907847</v>
      </c>
      <c r="K33" s="17">
        <f>SUM($J33:J$136)</f>
        <v>2463624.4704622207</v>
      </c>
      <c r="L33" s="19">
        <f t="shared" si="6"/>
        <v>36.115331952847846</v>
      </c>
      <c r="N33" s="6">
        <v>19</v>
      </c>
      <c r="O33" s="6">
        <f t="shared" si="0"/>
        <v>19</v>
      </c>
      <c r="P33" s="20">
        <f t="shared" si="7"/>
        <v>99377.063961867665</v>
      </c>
      <c r="Q33" s="20">
        <f t="shared" si="8"/>
        <v>99377.063961867665</v>
      </c>
      <c r="R33" s="5">
        <f t="shared" si="9"/>
        <v>99377.063961867665</v>
      </c>
      <c r="S33" s="5">
        <f t="shared" si="10"/>
        <v>6779053475.0945511</v>
      </c>
      <c r="T33" s="20">
        <f>SUM(S33:$S$127)</f>
        <v>231199005397.97766</v>
      </c>
      <c r="U33" s="6">
        <f t="shared" si="11"/>
        <v>34.104909519798852</v>
      </c>
    </row>
    <row r="34" spans="1:21" x14ac:dyDescent="0.2">
      <c r="A34" s="21">
        <v>20</v>
      </c>
      <c r="B34" s="17">
        <f>Absterbeordnung!C28</f>
        <v>99351.48509136794</v>
      </c>
      <c r="C34" s="18">
        <f t="shared" si="1"/>
        <v>0.67297133310805779</v>
      </c>
      <c r="D34" s="17">
        <f t="shared" si="2"/>
        <v>66860.701368203212</v>
      </c>
      <c r="E34" s="17">
        <f>SUM(D34:$D$136)</f>
        <v>2395408.9969431427</v>
      </c>
      <c r="F34" s="19">
        <f t="shared" si="3"/>
        <v>35.826860142426234</v>
      </c>
      <c r="G34" s="5"/>
      <c r="H34" s="17">
        <f>Absterbeordnung!C28</f>
        <v>99351.48509136794</v>
      </c>
      <c r="I34" s="18">
        <f t="shared" si="4"/>
        <v>0.67297133310805779</v>
      </c>
      <c r="J34" s="17">
        <f t="shared" si="5"/>
        <v>66860.701368203212</v>
      </c>
      <c r="K34" s="17">
        <f>SUM($J34:J$136)</f>
        <v>2395408.9969431427</v>
      </c>
      <c r="L34" s="19">
        <f t="shared" si="6"/>
        <v>35.826860142426234</v>
      </c>
      <c r="N34" s="6">
        <v>20</v>
      </c>
      <c r="O34" s="6">
        <f t="shared" si="0"/>
        <v>20</v>
      </c>
      <c r="P34" s="20">
        <f t="shared" si="7"/>
        <v>99351.48509136794</v>
      </c>
      <c r="Q34" s="20">
        <f t="shared" si="8"/>
        <v>99351.48509136794</v>
      </c>
      <c r="R34" s="5">
        <f t="shared" si="9"/>
        <v>99351.48509136794</v>
      </c>
      <c r="S34" s="5">
        <f t="shared" si="10"/>
        <v>6642709975.1814451</v>
      </c>
      <c r="T34" s="20">
        <f>SUM(S34:$S$127)</f>
        <v>224419951922.88312</v>
      </c>
      <c r="U34" s="6">
        <f t="shared" si="11"/>
        <v>33.784397145346254</v>
      </c>
    </row>
    <row r="35" spans="1:21" x14ac:dyDescent="0.2">
      <c r="A35" s="21">
        <v>21</v>
      </c>
      <c r="B35" s="17">
        <f>Absterbeordnung!C29</f>
        <v>99322.65243400741</v>
      </c>
      <c r="C35" s="18">
        <f t="shared" si="1"/>
        <v>0.65977581677260566</v>
      </c>
      <c r="D35" s="17">
        <f t="shared" si="2"/>
        <v>65530.684133668867</v>
      </c>
      <c r="E35" s="17">
        <f>SUM(D35:$D$136)</f>
        <v>2328548.2955749398</v>
      </c>
      <c r="F35" s="19">
        <f t="shared" si="3"/>
        <v>35.533709534073978</v>
      </c>
      <c r="G35" s="5"/>
      <c r="H35" s="17">
        <f>Absterbeordnung!C29</f>
        <v>99322.65243400741</v>
      </c>
      <c r="I35" s="18">
        <f t="shared" si="4"/>
        <v>0.65977581677260566</v>
      </c>
      <c r="J35" s="17">
        <f t="shared" si="5"/>
        <v>65530.684133668867</v>
      </c>
      <c r="K35" s="17">
        <f>SUM($J35:J$136)</f>
        <v>2328548.2955749398</v>
      </c>
      <c r="L35" s="19">
        <f t="shared" si="6"/>
        <v>35.533709534073978</v>
      </c>
      <c r="N35" s="6">
        <v>21</v>
      </c>
      <c r="O35" s="6">
        <f t="shared" si="0"/>
        <v>21</v>
      </c>
      <c r="P35" s="20">
        <f t="shared" si="7"/>
        <v>99322.65243400741</v>
      </c>
      <c r="Q35" s="20">
        <f t="shared" si="8"/>
        <v>99322.65243400741</v>
      </c>
      <c r="R35" s="5">
        <f t="shared" si="9"/>
        <v>99322.65243400741</v>
      </c>
      <c r="S35" s="5">
        <f t="shared" si="10"/>
        <v>6508681363.971117</v>
      </c>
      <c r="T35" s="20">
        <f>SUM(S35:$S$127)</f>
        <v>217777241947.70166</v>
      </c>
      <c r="U35" s="6">
        <f t="shared" si="11"/>
        <v>33.45950274247717</v>
      </c>
    </row>
    <row r="36" spans="1:21" x14ac:dyDescent="0.2">
      <c r="A36" s="21">
        <v>22</v>
      </c>
      <c r="B36" s="17">
        <f>Absterbeordnung!C30</f>
        <v>99299.652012051491</v>
      </c>
      <c r="C36" s="18">
        <f t="shared" si="1"/>
        <v>0.64683903605157411</v>
      </c>
      <c r="D36" s="17">
        <f t="shared" si="2"/>
        <v>64230.891187732137</v>
      </c>
      <c r="E36" s="17">
        <f>SUM(D36:$D$136)</f>
        <v>2263017.6114412709</v>
      </c>
      <c r="F36" s="19">
        <f t="shared" si="3"/>
        <v>35.232542622318448</v>
      </c>
      <c r="G36" s="5"/>
      <c r="H36" s="17">
        <f>Absterbeordnung!C30</f>
        <v>99299.652012051491</v>
      </c>
      <c r="I36" s="18">
        <f t="shared" si="4"/>
        <v>0.64683903605157411</v>
      </c>
      <c r="J36" s="17">
        <f t="shared" si="5"/>
        <v>64230.891187732137</v>
      </c>
      <c r="K36" s="17">
        <f>SUM($J36:J$136)</f>
        <v>2263017.6114412709</v>
      </c>
      <c r="L36" s="19">
        <f t="shared" si="6"/>
        <v>35.232542622318448</v>
      </c>
      <c r="N36" s="6">
        <v>22</v>
      </c>
      <c r="O36" s="6">
        <f t="shared" si="0"/>
        <v>22</v>
      </c>
      <c r="P36" s="20">
        <f t="shared" si="7"/>
        <v>99299.652012051491</v>
      </c>
      <c r="Q36" s="20">
        <f t="shared" si="8"/>
        <v>99299.652012051491</v>
      </c>
      <c r="R36" s="5">
        <f t="shared" si="9"/>
        <v>99299.652012051491</v>
      </c>
      <c r="S36" s="5">
        <f t="shared" si="10"/>
        <v>6378105143.3657455</v>
      </c>
      <c r="T36" s="20">
        <f>SUM(S36:$S$127)</f>
        <v>211268560583.73053</v>
      </c>
      <c r="U36" s="6">
        <f t="shared" si="11"/>
        <v>33.124032268970005</v>
      </c>
    </row>
    <row r="37" spans="1:21" x14ac:dyDescent="0.2">
      <c r="A37" s="21">
        <v>23</v>
      </c>
      <c r="B37" s="17">
        <f>Absterbeordnung!C31</f>
        <v>99274.781659551707</v>
      </c>
      <c r="C37" s="18">
        <f t="shared" si="1"/>
        <v>0.63415591769762181</v>
      </c>
      <c r="D37" s="17">
        <f t="shared" si="2"/>
        <v>62955.690267544051</v>
      </c>
      <c r="E37" s="17">
        <f>SUM(D37:$D$136)</f>
        <v>2198786.7202535388</v>
      </c>
      <c r="F37" s="19">
        <f t="shared" si="3"/>
        <v>34.925940942102471</v>
      </c>
      <c r="G37" s="5"/>
      <c r="H37" s="17">
        <f>Absterbeordnung!C31</f>
        <v>99274.781659551707</v>
      </c>
      <c r="I37" s="18">
        <f t="shared" si="4"/>
        <v>0.63415591769762181</v>
      </c>
      <c r="J37" s="17">
        <f t="shared" si="5"/>
        <v>62955.690267544051</v>
      </c>
      <c r="K37" s="17">
        <f>SUM($J37:J$136)</f>
        <v>2198786.7202535388</v>
      </c>
      <c r="L37" s="19">
        <f t="shared" si="6"/>
        <v>34.925940942102471</v>
      </c>
      <c r="N37" s="6">
        <v>23</v>
      </c>
      <c r="O37" s="6">
        <f t="shared" si="0"/>
        <v>23</v>
      </c>
      <c r="P37" s="20">
        <f t="shared" si="7"/>
        <v>99274.781659551707</v>
      </c>
      <c r="Q37" s="20">
        <f t="shared" si="8"/>
        <v>99274.781659551707</v>
      </c>
      <c r="R37" s="5">
        <f t="shared" si="9"/>
        <v>99274.781659551707</v>
      </c>
      <c r="S37" s="5">
        <f t="shared" si="10"/>
        <v>6249912405.5368004</v>
      </c>
      <c r="T37" s="20">
        <f>SUM(S37:$S$127)</f>
        <v>204890455440.36481</v>
      </c>
      <c r="U37" s="6">
        <f t="shared" si="11"/>
        <v>32.782932326995855</v>
      </c>
    </row>
    <row r="38" spans="1:21" x14ac:dyDescent="0.2">
      <c r="A38" s="21">
        <v>24</v>
      </c>
      <c r="B38" s="17">
        <f>Absterbeordnung!C32</f>
        <v>99249.710794141851</v>
      </c>
      <c r="C38" s="18">
        <f t="shared" si="1"/>
        <v>0.62172148793884485</v>
      </c>
      <c r="D38" s="17">
        <f t="shared" si="2"/>
        <v>61705.677872433902</v>
      </c>
      <c r="E38" s="17">
        <f>SUM(D38:$D$136)</f>
        <v>2135831.0299859941</v>
      </c>
      <c r="F38" s="19">
        <f t="shared" si="3"/>
        <v>34.613200982921946</v>
      </c>
      <c r="G38" s="5"/>
      <c r="H38" s="17">
        <f>Absterbeordnung!C32</f>
        <v>99249.710794141851</v>
      </c>
      <c r="I38" s="18">
        <f t="shared" si="4"/>
        <v>0.62172148793884485</v>
      </c>
      <c r="J38" s="17">
        <f t="shared" si="5"/>
        <v>61705.677872433902</v>
      </c>
      <c r="K38" s="17">
        <f>SUM($J38:J$136)</f>
        <v>2135831.0299859941</v>
      </c>
      <c r="L38" s="19">
        <f t="shared" si="6"/>
        <v>34.613200982921946</v>
      </c>
      <c r="N38" s="6">
        <v>24</v>
      </c>
      <c r="O38" s="6">
        <f t="shared" si="0"/>
        <v>24</v>
      </c>
      <c r="P38" s="20">
        <f t="shared" si="7"/>
        <v>99249.710794141851</v>
      </c>
      <c r="Q38" s="20">
        <f t="shared" si="8"/>
        <v>99249.710794141851</v>
      </c>
      <c r="R38" s="5">
        <f t="shared" si="9"/>
        <v>99249.710794141851</v>
      </c>
      <c r="S38" s="5">
        <f t="shared" si="10"/>
        <v>6124270683.1955423</v>
      </c>
      <c r="T38" s="20">
        <f>SUM(S38:$S$127)</f>
        <v>198640543034.828</v>
      </c>
      <c r="U38" s="6">
        <f t="shared" si="11"/>
        <v>32.434971168057629</v>
      </c>
    </row>
    <row r="39" spans="1:21" x14ac:dyDescent="0.2">
      <c r="A39" s="21">
        <v>25</v>
      </c>
      <c r="B39" s="17">
        <f>Absterbeordnung!C33</f>
        <v>99224.824106955144</v>
      </c>
      <c r="C39" s="18">
        <f t="shared" si="1"/>
        <v>0.60953087052827937</v>
      </c>
      <c r="D39" s="17">
        <f t="shared" si="2"/>
        <v>60480.593415927768</v>
      </c>
      <c r="E39" s="17">
        <f>SUM(D39:$D$136)</f>
        <v>2074125.3521135601</v>
      </c>
      <c r="F39" s="19">
        <f t="shared" si="3"/>
        <v>34.29406417773891</v>
      </c>
      <c r="G39" s="5"/>
      <c r="H39" s="17">
        <f>Absterbeordnung!C33</f>
        <v>99224.824106955144</v>
      </c>
      <c r="I39" s="18">
        <f t="shared" si="4"/>
        <v>0.60953087052827937</v>
      </c>
      <c r="J39" s="17">
        <f t="shared" si="5"/>
        <v>60480.593415927768</v>
      </c>
      <c r="K39" s="17">
        <f>SUM($J39:J$136)</f>
        <v>2074125.3521135601</v>
      </c>
      <c r="L39" s="19">
        <f t="shared" si="6"/>
        <v>34.29406417773891</v>
      </c>
      <c r="N39" s="6">
        <v>25</v>
      </c>
      <c r="O39" s="6">
        <f t="shared" si="0"/>
        <v>25</v>
      </c>
      <c r="P39" s="20">
        <f t="shared" si="7"/>
        <v>99224.824106955144</v>
      </c>
      <c r="Q39" s="20">
        <f t="shared" si="8"/>
        <v>99224.824106955144</v>
      </c>
      <c r="R39" s="5">
        <f t="shared" si="9"/>
        <v>99224.824106955144</v>
      </c>
      <c r="S39" s="5">
        <f t="shared" si="10"/>
        <v>6001176243.5797024</v>
      </c>
      <c r="T39" s="20">
        <f>SUM(S39:$S$127)</f>
        <v>192516272351.63245</v>
      </c>
      <c r="U39" s="6">
        <f t="shared" si="11"/>
        <v>32.079756457343514</v>
      </c>
    </row>
    <row r="40" spans="1:21" x14ac:dyDescent="0.2">
      <c r="A40" s="21">
        <v>26</v>
      </c>
      <c r="B40" s="17">
        <f>Absterbeordnung!C34</f>
        <v>99201.261372274559</v>
      </c>
      <c r="C40" s="18">
        <f t="shared" si="1"/>
        <v>0.59757928483164635</v>
      </c>
      <c r="D40" s="17">
        <f t="shared" si="2"/>
        <v>59280.618825241057</v>
      </c>
      <c r="E40" s="17">
        <f>SUM(D40:$D$136)</f>
        <v>2013644.758697632</v>
      </c>
      <c r="F40" s="19">
        <f t="shared" si="3"/>
        <v>33.96801178195939</v>
      </c>
      <c r="G40" s="5"/>
      <c r="H40" s="17">
        <f>Absterbeordnung!C34</f>
        <v>99201.261372274559</v>
      </c>
      <c r="I40" s="18">
        <f t="shared" si="4"/>
        <v>0.59757928483164635</v>
      </c>
      <c r="J40" s="17">
        <f t="shared" si="5"/>
        <v>59280.618825241057</v>
      </c>
      <c r="K40" s="17">
        <f>SUM($J40:J$136)</f>
        <v>2013644.758697632</v>
      </c>
      <c r="L40" s="19">
        <f t="shared" si="6"/>
        <v>33.96801178195939</v>
      </c>
      <c r="N40" s="6">
        <v>26</v>
      </c>
      <c r="O40" s="6">
        <f t="shared" si="0"/>
        <v>26</v>
      </c>
      <c r="P40" s="20">
        <f t="shared" si="7"/>
        <v>99201.261372274559</v>
      </c>
      <c r="Q40" s="20">
        <f t="shared" si="8"/>
        <v>99201.261372274559</v>
      </c>
      <c r="R40" s="5">
        <f t="shared" si="9"/>
        <v>99201.261372274559</v>
      </c>
      <c r="S40" s="5">
        <f t="shared" si="10"/>
        <v>5880712162.3929176</v>
      </c>
      <c r="T40" s="20">
        <f>SUM(S40:$S$127)</f>
        <v>186515096108.05273</v>
      </c>
      <c r="U40" s="6">
        <f t="shared" si="11"/>
        <v>31.716413073371367</v>
      </c>
    </row>
    <row r="41" spans="1:21" x14ac:dyDescent="0.2">
      <c r="A41" s="21">
        <v>27</v>
      </c>
      <c r="B41" s="17">
        <f>Absterbeordnung!C35</f>
        <v>99174.734967219527</v>
      </c>
      <c r="C41" s="18">
        <f t="shared" si="1"/>
        <v>0.58586204395259456</v>
      </c>
      <c r="D41" s="17">
        <f t="shared" si="2"/>
        <v>58102.71293635208</v>
      </c>
      <c r="E41" s="17">
        <f>SUM(D41:$D$136)</f>
        <v>1954364.139872391</v>
      </c>
      <c r="F41" s="19">
        <f t="shared" si="3"/>
        <v>33.636366377819151</v>
      </c>
      <c r="G41" s="5"/>
      <c r="H41" s="17">
        <f>Absterbeordnung!C35</f>
        <v>99174.734967219527</v>
      </c>
      <c r="I41" s="18">
        <f t="shared" si="4"/>
        <v>0.58586204395259456</v>
      </c>
      <c r="J41" s="17">
        <f t="shared" si="5"/>
        <v>58102.71293635208</v>
      </c>
      <c r="K41" s="17">
        <f>SUM($J41:J$136)</f>
        <v>1954364.139872391</v>
      </c>
      <c r="L41" s="19">
        <f t="shared" si="6"/>
        <v>33.636366377819151</v>
      </c>
      <c r="N41" s="6">
        <v>27</v>
      </c>
      <c r="O41" s="6">
        <f t="shared" si="0"/>
        <v>27</v>
      </c>
      <c r="P41" s="20">
        <f t="shared" si="7"/>
        <v>99174.734967219527</v>
      </c>
      <c r="Q41" s="20">
        <f t="shared" si="8"/>
        <v>99174.734967219527</v>
      </c>
      <c r="R41" s="5">
        <f t="shared" si="9"/>
        <v>99174.734967219527</v>
      </c>
      <c r="S41" s="5">
        <f t="shared" si="10"/>
        <v>5762321156.3391552</v>
      </c>
      <c r="T41" s="20">
        <f>SUM(S41:$S$127)</f>
        <v>180634383945.65985</v>
      </c>
      <c r="U41" s="6">
        <f t="shared" si="11"/>
        <v>31.347503730669917</v>
      </c>
    </row>
    <row r="42" spans="1:21" x14ac:dyDescent="0.2">
      <c r="A42" s="21">
        <v>28</v>
      </c>
      <c r="B42" s="17">
        <f>Absterbeordnung!C36</f>
        <v>99148.181006850878</v>
      </c>
      <c r="C42" s="18">
        <f t="shared" si="1"/>
        <v>0.57437455289470041</v>
      </c>
      <c r="D42" s="17">
        <f t="shared" si="2"/>
        <v>56948.192136132799</v>
      </c>
      <c r="E42" s="17">
        <f>SUM(D42:$D$136)</f>
        <v>1896261.426936039</v>
      </c>
      <c r="F42" s="19">
        <f t="shared" si="3"/>
        <v>33.298009222190721</v>
      </c>
      <c r="G42" s="5"/>
      <c r="H42" s="17">
        <f>Absterbeordnung!C36</f>
        <v>99148.181006850878</v>
      </c>
      <c r="I42" s="18">
        <f t="shared" si="4"/>
        <v>0.57437455289470041</v>
      </c>
      <c r="J42" s="17">
        <f t="shared" si="5"/>
        <v>56948.192136132799</v>
      </c>
      <c r="K42" s="17">
        <f>SUM($J42:J$136)</f>
        <v>1896261.426936039</v>
      </c>
      <c r="L42" s="19">
        <f t="shared" si="6"/>
        <v>33.298009222190721</v>
      </c>
      <c r="N42" s="6">
        <v>28</v>
      </c>
      <c r="O42" s="6">
        <f t="shared" si="0"/>
        <v>28</v>
      </c>
      <c r="P42" s="20">
        <f t="shared" si="7"/>
        <v>99148.181006850878</v>
      </c>
      <c r="Q42" s="20">
        <f t="shared" si="8"/>
        <v>99148.181006850878</v>
      </c>
      <c r="R42" s="5">
        <f t="shared" si="9"/>
        <v>99148.181006850878</v>
      </c>
      <c r="S42" s="5">
        <f t="shared" si="10"/>
        <v>5646309661.9262171</v>
      </c>
      <c r="T42" s="20">
        <f>SUM(S42:$S$127)</f>
        <v>174872062789.32068</v>
      </c>
      <c r="U42" s="6">
        <f t="shared" si="11"/>
        <v>30.971036528248742</v>
      </c>
    </row>
    <row r="43" spans="1:21" x14ac:dyDescent="0.2">
      <c r="A43" s="21">
        <v>29</v>
      </c>
      <c r="B43" s="17">
        <f>Absterbeordnung!C37</f>
        <v>99121.860294693004</v>
      </c>
      <c r="C43" s="18">
        <f t="shared" si="1"/>
        <v>0.56311230675951029</v>
      </c>
      <c r="D43" s="17">
        <f t="shared" si="2"/>
        <v>55816.739400838487</v>
      </c>
      <c r="E43" s="17">
        <f>SUM(D43:$D$136)</f>
        <v>1839313.2347999064</v>
      </c>
      <c r="F43" s="19">
        <f t="shared" si="3"/>
        <v>32.952717312833144</v>
      </c>
      <c r="G43" s="5"/>
      <c r="H43" s="17">
        <f>Absterbeordnung!C37</f>
        <v>99121.860294693004</v>
      </c>
      <c r="I43" s="18">
        <f t="shared" si="4"/>
        <v>0.56311230675951029</v>
      </c>
      <c r="J43" s="17">
        <f t="shared" si="5"/>
        <v>55816.739400838487</v>
      </c>
      <c r="K43" s="17">
        <f>SUM($J43:J$136)</f>
        <v>1839313.2347999064</v>
      </c>
      <c r="L43" s="19">
        <f t="shared" si="6"/>
        <v>32.952717312833144</v>
      </c>
      <c r="N43" s="6">
        <v>29</v>
      </c>
      <c r="O43" s="6">
        <f t="shared" si="0"/>
        <v>29</v>
      </c>
      <c r="P43" s="20">
        <f t="shared" si="7"/>
        <v>99121.860294693004</v>
      </c>
      <c r="Q43" s="20">
        <f t="shared" si="8"/>
        <v>99121.860294693004</v>
      </c>
      <c r="R43" s="5">
        <f t="shared" si="9"/>
        <v>99121.860294693004</v>
      </c>
      <c r="S43" s="5">
        <f t="shared" si="10"/>
        <v>5532659044.9951992</v>
      </c>
      <c r="T43" s="20">
        <f>SUM(S43:$S$127)</f>
        <v>169225753127.39447</v>
      </c>
      <c r="U43" s="6">
        <f t="shared" si="11"/>
        <v>30.586694707036898</v>
      </c>
    </row>
    <row r="44" spans="1:21" x14ac:dyDescent="0.2">
      <c r="A44" s="21">
        <v>30</v>
      </c>
      <c r="B44" s="17">
        <f>Absterbeordnung!C38</f>
        <v>99092.404763259809</v>
      </c>
      <c r="C44" s="18">
        <f t="shared" si="1"/>
        <v>0.55207088897991197</v>
      </c>
      <c r="D44" s="17">
        <f t="shared" si="2"/>
        <v>54706.031988810108</v>
      </c>
      <c r="E44" s="17">
        <f>SUM(D44:$D$136)</f>
        <v>1783496.4953990679</v>
      </c>
      <c r="F44" s="19">
        <f t="shared" si="3"/>
        <v>32.60145966652955</v>
      </c>
      <c r="G44" s="5"/>
      <c r="H44" s="17">
        <f>Absterbeordnung!C38</f>
        <v>99092.404763259809</v>
      </c>
      <c r="I44" s="18">
        <f t="shared" si="4"/>
        <v>0.55207088897991197</v>
      </c>
      <c r="J44" s="17">
        <f t="shared" si="5"/>
        <v>54706.031988810108</v>
      </c>
      <c r="K44" s="17">
        <f>SUM($J44:J$136)</f>
        <v>1783496.4953990679</v>
      </c>
      <c r="L44" s="19">
        <f t="shared" si="6"/>
        <v>32.60145966652955</v>
      </c>
      <c r="N44" s="6">
        <v>30</v>
      </c>
      <c r="O44" s="6">
        <f t="shared" si="0"/>
        <v>30</v>
      </c>
      <c r="P44" s="20">
        <f t="shared" si="7"/>
        <v>99092.404763259809</v>
      </c>
      <c r="Q44" s="20">
        <f t="shared" si="8"/>
        <v>99092.404763259809</v>
      </c>
      <c r="R44" s="5">
        <f t="shared" si="9"/>
        <v>99092.404763259809</v>
      </c>
      <c r="S44" s="5">
        <f t="shared" si="10"/>
        <v>5420952264.8270092</v>
      </c>
      <c r="T44" s="20">
        <f>SUM(S44:$S$127)</f>
        <v>163693094082.39929</v>
      </c>
      <c r="U44" s="6">
        <f t="shared" si="11"/>
        <v>30.196372534858131</v>
      </c>
    </row>
    <row r="45" spans="1:21" x14ac:dyDescent="0.2">
      <c r="A45" s="21">
        <v>31</v>
      </c>
      <c r="B45" s="17">
        <f>Absterbeordnung!C39</f>
        <v>99059.334723248699</v>
      </c>
      <c r="C45" s="18">
        <f t="shared" si="1"/>
        <v>0.54124596958814919</v>
      </c>
      <c r="D45" s="17">
        <f t="shared" si="2"/>
        <v>53615.465669041754</v>
      </c>
      <c r="E45" s="17">
        <f>SUM(D45:$D$136)</f>
        <v>1728790.4634102581</v>
      </c>
      <c r="F45" s="19">
        <f t="shared" si="3"/>
        <v>32.2442497111143</v>
      </c>
      <c r="G45" s="5"/>
      <c r="H45" s="17">
        <f>Absterbeordnung!C39</f>
        <v>99059.334723248699</v>
      </c>
      <c r="I45" s="18">
        <f t="shared" si="4"/>
        <v>0.54124596958814919</v>
      </c>
      <c r="J45" s="17">
        <f t="shared" si="5"/>
        <v>53615.465669041754</v>
      </c>
      <c r="K45" s="17">
        <f>SUM($J45:J$136)</f>
        <v>1728790.4634102581</v>
      </c>
      <c r="L45" s="19">
        <f t="shared" si="6"/>
        <v>32.2442497111143</v>
      </c>
      <c r="N45" s="6">
        <v>31</v>
      </c>
      <c r="O45" s="6">
        <f t="shared" si="0"/>
        <v>31</v>
      </c>
      <c r="P45" s="20">
        <f t="shared" si="7"/>
        <v>99059.334723248699</v>
      </c>
      <c r="Q45" s="20">
        <f t="shared" si="8"/>
        <v>99059.334723248699</v>
      </c>
      <c r="R45" s="5">
        <f t="shared" si="9"/>
        <v>99059.334723248699</v>
      </c>
      <c r="S45" s="5">
        <f t="shared" si="10"/>
        <v>5311112360.0524569</v>
      </c>
      <c r="T45" s="20">
        <f>SUM(S45:$S$127)</f>
        <v>158272141817.57227</v>
      </c>
      <c r="U45" s="6">
        <f t="shared" si="11"/>
        <v>29.800187058367758</v>
      </c>
    </row>
    <row r="46" spans="1:21" x14ac:dyDescent="0.2">
      <c r="A46" s="21">
        <v>32</v>
      </c>
      <c r="B46" s="17">
        <f>Absterbeordnung!C40</f>
        <v>99025.235112935887</v>
      </c>
      <c r="C46" s="18">
        <f t="shared" si="1"/>
        <v>0.53063330351779314</v>
      </c>
      <c r="D46" s="17">
        <f t="shared" si="2"/>
        <v>52546.087639603335</v>
      </c>
      <c r="E46" s="17">
        <f>SUM(D46:$D$136)</f>
        <v>1675174.9977412161</v>
      </c>
      <c r="F46" s="19">
        <f t="shared" si="3"/>
        <v>31.880108928959679</v>
      </c>
      <c r="G46" s="5"/>
      <c r="H46" s="17">
        <f>Absterbeordnung!C40</f>
        <v>99025.235112935887</v>
      </c>
      <c r="I46" s="18">
        <f t="shared" si="4"/>
        <v>0.53063330351779314</v>
      </c>
      <c r="J46" s="17">
        <f t="shared" si="5"/>
        <v>52546.087639603335</v>
      </c>
      <c r="K46" s="17">
        <f>SUM($J46:J$136)</f>
        <v>1675174.9977412161</v>
      </c>
      <c r="L46" s="19">
        <f t="shared" si="6"/>
        <v>31.880108928959679</v>
      </c>
      <c r="N46" s="6">
        <v>32</v>
      </c>
      <c r="O46" s="6">
        <f t="shared" ref="O46:O77" si="12">N46+$B$3</f>
        <v>32</v>
      </c>
      <c r="P46" s="20">
        <f t="shared" si="7"/>
        <v>99025.235112935887</v>
      </c>
      <c r="Q46" s="20">
        <f t="shared" si="8"/>
        <v>99025.235112935887</v>
      </c>
      <c r="R46" s="5">
        <f t="shared" si="9"/>
        <v>99025.235112935887</v>
      </c>
      <c r="S46" s="5">
        <f t="shared" si="10"/>
        <v>5203388682.7766542</v>
      </c>
      <c r="T46" s="20">
        <f>SUM(S46:$S$127)</f>
        <v>152961029457.51984</v>
      </c>
      <c r="U46" s="6">
        <f t="shared" si="11"/>
        <v>29.396425826082268</v>
      </c>
    </row>
    <row r="47" spans="1:21" x14ac:dyDescent="0.2">
      <c r="A47" s="21">
        <v>33</v>
      </c>
      <c r="B47" s="17">
        <f>Absterbeordnung!C41</f>
        <v>98991.276074550377</v>
      </c>
      <c r="C47" s="18">
        <f t="shared" ref="C47:C78" si="13">1/(((1+($B$5/100))^A47))</f>
        <v>0.52022872893901284</v>
      </c>
      <c r="D47" s="17">
        <f t="shared" ref="D47:D78" si="14">B47*C47</f>
        <v>51498.105728314258</v>
      </c>
      <c r="E47" s="17">
        <f>SUM(D47:$D$136)</f>
        <v>1622628.9101016128</v>
      </c>
      <c r="F47" s="19">
        <f t="shared" ref="F47:F78" si="15">E47/D47</f>
        <v>31.508516423148212</v>
      </c>
      <c r="G47" s="5"/>
      <c r="H47" s="17">
        <f>Absterbeordnung!C41</f>
        <v>98991.276074550377</v>
      </c>
      <c r="I47" s="18">
        <f t="shared" ref="I47:I78" si="16">1/(((1+($B$5/100))^A47))</f>
        <v>0.52022872893901284</v>
      </c>
      <c r="J47" s="17">
        <f t="shared" ref="J47:J78" si="17">H47*I47</f>
        <v>51498.105728314258</v>
      </c>
      <c r="K47" s="17">
        <f>SUM($J47:J$136)</f>
        <v>1622628.9101016128</v>
      </c>
      <c r="L47" s="19">
        <f t="shared" ref="L47:L78" si="18">K47/J47</f>
        <v>31.508516423148212</v>
      </c>
      <c r="N47" s="6">
        <v>33</v>
      </c>
      <c r="O47" s="6">
        <f t="shared" si="12"/>
        <v>33</v>
      </c>
      <c r="P47" s="20">
        <f t="shared" si="7"/>
        <v>98991.276074550377</v>
      </c>
      <c r="Q47" s="20">
        <f t="shared" si="8"/>
        <v>98991.276074550377</v>
      </c>
      <c r="R47" s="5">
        <f t="shared" si="9"/>
        <v>98991.276074550377</v>
      </c>
      <c r="S47" s="5">
        <f t="shared" ref="S47:S78" si="19">P47*R47*I47</f>
        <v>5097863201.4679403</v>
      </c>
      <c r="T47" s="20">
        <f>SUM(S47:$S$127)</f>
        <v>147757640774.74316</v>
      </c>
      <c r="U47" s="6">
        <f t="shared" ref="U47:U78" si="20">T47/S47</f>
        <v>28.984230242230911</v>
      </c>
    </row>
    <row r="48" spans="1:21" x14ac:dyDescent="0.2">
      <c r="A48" s="21">
        <v>34</v>
      </c>
      <c r="B48" s="17">
        <f>Absterbeordnung!C42</f>
        <v>98951.926331749608</v>
      </c>
      <c r="C48" s="18">
        <f t="shared" si="13"/>
        <v>0.51002816562648323</v>
      </c>
      <c r="D48" s="17">
        <f t="shared" si="14"/>
        <v>50468.269472189153</v>
      </c>
      <c r="E48" s="17">
        <f>SUM(D48:$D$136)</f>
        <v>1571130.8043732985</v>
      </c>
      <c r="F48" s="19">
        <f t="shared" si="15"/>
        <v>31.131061572045375</v>
      </c>
      <c r="G48" s="5"/>
      <c r="H48" s="17">
        <f>Absterbeordnung!C42</f>
        <v>98951.926331749608</v>
      </c>
      <c r="I48" s="18">
        <f t="shared" si="16"/>
        <v>0.51002816562648323</v>
      </c>
      <c r="J48" s="17">
        <f t="shared" si="17"/>
        <v>50468.269472189153</v>
      </c>
      <c r="K48" s="17">
        <f>SUM($J48:J$136)</f>
        <v>1571130.8043732985</v>
      </c>
      <c r="L48" s="19">
        <f t="shared" si="18"/>
        <v>31.131061572045375</v>
      </c>
      <c r="N48" s="6">
        <v>34</v>
      </c>
      <c r="O48" s="6">
        <f t="shared" si="12"/>
        <v>34</v>
      </c>
      <c r="P48" s="20">
        <f t="shared" si="7"/>
        <v>98951.926331749608</v>
      </c>
      <c r="Q48" s="20">
        <f t="shared" si="8"/>
        <v>98951.926331749608</v>
      </c>
      <c r="R48" s="5">
        <f t="shared" si="9"/>
        <v>98951.926331749608</v>
      </c>
      <c r="S48" s="5">
        <f t="shared" si="19"/>
        <v>4993932482.9029493</v>
      </c>
      <c r="T48" s="20">
        <f>SUM(S48:$S$127)</f>
        <v>142659777573.27524</v>
      </c>
      <c r="U48" s="6">
        <f t="shared" si="20"/>
        <v>28.566621207170943</v>
      </c>
    </row>
    <row r="49" spans="1:21" x14ac:dyDescent="0.2">
      <c r="A49" s="21">
        <v>35</v>
      </c>
      <c r="B49" s="17">
        <f>Absterbeordnung!C43</f>
        <v>98907.994618212091</v>
      </c>
      <c r="C49" s="18">
        <f t="shared" si="13"/>
        <v>0.50002761335929735</v>
      </c>
      <c r="D49" s="17">
        <f t="shared" si="14"/>
        <v>49456.728491098816</v>
      </c>
      <c r="E49" s="17">
        <f>SUM(D49:$D$136)</f>
        <v>1520662.5349011093</v>
      </c>
      <c r="F49" s="19">
        <f t="shared" si="15"/>
        <v>30.747333705560347</v>
      </c>
      <c r="G49" s="5"/>
      <c r="H49" s="17">
        <f>Absterbeordnung!C43</f>
        <v>98907.994618212091</v>
      </c>
      <c r="I49" s="18">
        <f t="shared" si="16"/>
        <v>0.50002761335929735</v>
      </c>
      <c r="J49" s="17">
        <f t="shared" si="17"/>
        <v>49456.728491098816</v>
      </c>
      <c r="K49" s="17">
        <f>SUM($J49:J$136)</f>
        <v>1520662.5349011093</v>
      </c>
      <c r="L49" s="19">
        <f t="shared" si="18"/>
        <v>30.747333705560347</v>
      </c>
      <c r="N49" s="6">
        <v>35</v>
      </c>
      <c r="O49" s="6">
        <f t="shared" si="12"/>
        <v>35</v>
      </c>
      <c r="P49" s="20">
        <f t="shared" si="7"/>
        <v>98907.994618212091</v>
      </c>
      <c r="Q49" s="20">
        <f t="shared" si="8"/>
        <v>98907.994618212091</v>
      </c>
      <c r="R49" s="5">
        <f t="shared" si="9"/>
        <v>98907.994618212091</v>
      </c>
      <c r="S49" s="5">
        <f t="shared" si="19"/>
        <v>4891665835.4319792</v>
      </c>
      <c r="T49" s="20">
        <f>SUM(S49:$S$127)</f>
        <v>137665845090.37228</v>
      </c>
      <c r="U49" s="6">
        <f t="shared" si="20"/>
        <v>28.14293733909874</v>
      </c>
    </row>
    <row r="50" spans="1:21" x14ac:dyDescent="0.2">
      <c r="A50" s="21">
        <v>36</v>
      </c>
      <c r="B50" s="17">
        <f>Absterbeordnung!C44</f>
        <v>98858.976063938011</v>
      </c>
      <c r="C50" s="18">
        <f t="shared" si="13"/>
        <v>0.49022315035225233</v>
      </c>
      <c r="D50" s="17">
        <f t="shared" si="14"/>
        <v>48462.958686661601</v>
      </c>
      <c r="E50" s="17">
        <f>SUM(D50:$D$136)</f>
        <v>1471205.8064100107</v>
      </c>
      <c r="F50" s="19">
        <f t="shared" si="15"/>
        <v>30.357325394062844</v>
      </c>
      <c r="G50" s="5"/>
      <c r="H50" s="17">
        <f>Absterbeordnung!C44</f>
        <v>98858.976063938011</v>
      </c>
      <c r="I50" s="18">
        <f t="shared" si="16"/>
        <v>0.49022315035225233</v>
      </c>
      <c r="J50" s="17">
        <f t="shared" si="17"/>
        <v>48462.958686661601</v>
      </c>
      <c r="K50" s="17">
        <f>SUM($J50:J$136)</f>
        <v>1471205.8064100107</v>
      </c>
      <c r="L50" s="19">
        <f t="shared" si="18"/>
        <v>30.357325394062844</v>
      </c>
      <c r="N50" s="6">
        <v>36</v>
      </c>
      <c r="O50" s="6">
        <f t="shared" si="12"/>
        <v>36</v>
      </c>
      <c r="P50" s="20">
        <f t="shared" si="7"/>
        <v>98858.976063938011</v>
      </c>
      <c r="Q50" s="20">
        <f t="shared" si="8"/>
        <v>98858.976063938011</v>
      </c>
      <c r="R50" s="5">
        <f t="shared" si="9"/>
        <v>98858.976063938011</v>
      </c>
      <c r="S50" s="5">
        <f t="shared" si="19"/>
        <v>4790998472.7922955</v>
      </c>
      <c r="T50" s="20">
        <f>SUM(S50:$S$127)</f>
        <v>132774179254.94023</v>
      </c>
      <c r="U50" s="6">
        <f t="shared" si="20"/>
        <v>27.713258521987512</v>
      </c>
    </row>
    <row r="51" spans="1:21" x14ac:dyDescent="0.2">
      <c r="A51" s="21">
        <v>37</v>
      </c>
      <c r="B51" s="17">
        <f>Absterbeordnung!C45</f>
        <v>98805.792656320293</v>
      </c>
      <c r="C51" s="18">
        <f t="shared" si="13"/>
        <v>0.48061093171789437</v>
      </c>
      <c r="D51" s="17">
        <f t="shared" si="14"/>
        <v>47487.144067679183</v>
      </c>
      <c r="E51" s="17">
        <f>SUM(D51:$D$136)</f>
        <v>1422742.847723349</v>
      </c>
      <c r="F51" s="19">
        <f t="shared" si="15"/>
        <v>29.960589874506681</v>
      </c>
      <c r="G51" s="5"/>
      <c r="H51" s="17">
        <f>Absterbeordnung!C45</f>
        <v>98805.792656320293</v>
      </c>
      <c r="I51" s="18">
        <f t="shared" si="16"/>
        <v>0.48061093171789437</v>
      </c>
      <c r="J51" s="17">
        <f t="shared" si="17"/>
        <v>47487.144067679183</v>
      </c>
      <c r="K51" s="17">
        <f>SUM($J51:J$136)</f>
        <v>1422742.847723349</v>
      </c>
      <c r="L51" s="19">
        <f t="shared" si="18"/>
        <v>29.960589874506681</v>
      </c>
      <c r="N51" s="6">
        <v>37</v>
      </c>
      <c r="O51" s="6">
        <f t="shared" si="12"/>
        <v>37</v>
      </c>
      <c r="P51" s="20">
        <f t="shared" si="7"/>
        <v>98805.792656320293</v>
      </c>
      <c r="Q51" s="20">
        <f t="shared" si="8"/>
        <v>98805.792656320293</v>
      </c>
      <c r="R51" s="5">
        <f t="shared" si="9"/>
        <v>98805.792656320293</v>
      </c>
      <c r="S51" s="5">
        <f t="shared" si="19"/>
        <v>4692004910.5919199</v>
      </c>
      <c r="T51" s="20">
        <f>SUM(S51:$S$127)</f>
        <v>127983180782.14793</v>
      </c>
      <c r="U51" s="6">
        <f t="shared" si="20"/>
        <v>27.276864202173694</v>
      </c>
    </row>
    <row r="52" spans="1:21" x14ac:dyDescent="0.2">
      <c r="A52" s="21">
        <v>38</v>
      </c>
      <c r="B52" s="17">
        <f>Absterbeordnung!C46</f>
        <v>98746.947196047491</v>
      </c>
      <c r="C52" s="18">
        <f t="shared" si="13"/>
        <v>0.47118718795871989</v>
      </c>
      <c r="D52" s="17">
        <f t="shared" si="14"/>
        <v>46528.296368813819</v>
      </c>
      <c r="E52" s="17">
        <f>SUM(D52:$D$136)</f>
        <v>1375255.7036556699</v>
      </c>
      <c r="F52" s="19">
        <f t="shared" si="15"/>
        <v>29.557405084305913</v>
      </c>
      <c r="G52" s="5"/>
      <c r="H52" s="17">
        <f>Absterbeordnung!C46</f>
        <v>98746.947196047491</v>
      </c>
      <c r="I52" s="18">
        <f t="shared" si="16"/>
        <v>0.47118718795871989</v>
      </c>
      <c r="J52" s="17">
        <f t="shared" si="17"/>
        <v>46528.296368813819</v>
      </c>
      <c r="K52" s="17">
        <f>SUM($J52:J$136)</f>
        <v>1375255.7036556699</v>
      </c>
      <c r="L52" s="19">
        <f t="shared" si="18"/>
        <v>29.557405084305913</v>
      </c>
      <c r="N52" s="6">
        <v>38</v>
      </c>
      <c r="O52" s="6">
        <f t="shared" si="12"/>
        <v>38</v>
      </c>
      <c r="P52" s="20">
        <f t="shared" si="7"/>
        <v>98746.947196047491</v>
      </c>
      <c r="Q52" s="20">
        <f t="shared" si="8"/>
        <v>98746.947196047491</v>
      </c>
      <c r="R52" s="5">
        <f t="shared" si="9"/>
        <v>98746.947196047491</v>
      </c>
      <c r="S52" s="5">
        <f t="shared" si="19"/>
        <v>4594527224.653306</v>
      </c>
      <c r="T52" s="20">
        <f>SUM(S52:$S$127)</f>
        <v>123291175871.556</v>
      </c>
      <c r="U52" s="6">
        <f t="shared" si="20"/>
        <v>26.834355275990188</v>
      </c>
    </row>
    <row r="53" spans="1:21" x14ac:dyDescent="0.2">
      <c r="A53" s="21">
        <v>39</v>
      </c>
      <c r="B53" s="17">
        <f>Absterbeordnung!C47</f>
        <v>98682.055146415689</v>
      </c>
      <c r="C53" s="18">
        <f t="shared" si="13"/>
        <v>0.46194822348894127</v>
      </c>
      <c r="D53" s="17">
        <f t="shared" si="14"/>
        <v>45586.000065124463</v>
      </c>
      <c r="E53" s="17">
        <f>SUM(D53:$D$136)</f>
        <v>1328727.4072868559</v>
      </c>
      <c r="F53" s="19">
        <f t="shared" si="15"/>
        <v>29.147707747743322</v>
      </c>
      <c r="G53" s="5"/>
      <c r="H53" s="17">
        <f>Absterbeordnung!C47</f>
        <v>98682.055146415689</v>
      </c>
      <c r="I53" s="18">
        <f t="shared" si="16"/>
        <v>0.46194822348894127</v>
      </c>
      <c r="J53" s="17">
        <f t="shared" si="17"/>
        <v>45586.000065124463</v>
      </c>
      <c r="K53" s="17">
        <f>SUM($J53:J$136)</f>
        <v>1328727.4072868559</v>
      </c>
      <c r="L53" s="19">
        <f t="shared" si="18"/>
        <v>29.147707747743322</v>
      </c>
      <c r="N53" s="6">
        <v>39</v>
      </c>
      <c r="O53" s="6">
        <f t="shared" si="12"/>
        <v>39</v>
      </c>
      <c r="P53" s="20">
        <f t="shared" si="7"/>
        <v>98682.055146415689</v>
      </c>
      <c r="Q53" s="20">
        <f t="shared" si="8"/>
        <v>98682.055146415689</v>
      </c>
      <c r="R53" s="5">
        <f t="shared" si="9"/>
        <v>98682.055146415689</v>
      </c>
      <c r="S53" s="5">
        <f t="shared" si="19"/>
        <v>4498520172.3311214</v>
      </c>
      <c r="T53" s="20">
        <f>SUM(S53:$S$127)</f>
        <v>118696648646.90269</v>
      </c>
      <c r="U53" s="6">
        <f t="shared" si="20"/>
        <v>26.38570998902388</v>
      </c>
    </row>
    <row r="54" spans="1:21" x14ac:dyDescent="0.2">
      <c r="A54" s="21">
        <v>40</v>
      </c>
      <c r="B54" s="17">
        <f>Absterbeordnung!C48</f>
        <v>98605.669819440838</v>
      </c>
      <c r="C54" s="18">
        <f t="shared" si="13"/>
        <v>0.45289041518523643</v>
      </c>
      <c r="D54" s="17">
        <f t="shared" si="14"/>
        <v>44657.562744144896</v>
      </c>
      <c r="E54" s="17">
        <f>SUM(D54:$D$136)</f>
        <v>1283141.4072217313</v>
      </c>
      <c r="F54" s="19">
        <f t="shared" si="15"/>
        <v>28.732902746466284</v>
      </c>
      <c r="G54" s="5"/>
      <c r="H54" s="17">
        <f>Absterbeordnung!C48</f>
        <v>98605.669819440838</v>
      </c>
      <c r="I54" s="18">
        <f t="shared" si="16"/>
        <v>0.45289041518523643</v>
      </c>
      <c r="J54" s="17">
        <f t="shared" si="17"/>
        <v>44657.562744144896</v>
      </c>
      <c r="K54" s="17">
        <f>SUM($J54:J$136)</f>
        <v>1283141.4072217313</v>
      </c>
      <c r="L54" s="19">
        <f t="shared" si="18"/>
        <v>28.732902746466284</v>
      </c>
      <c r="N54" s="6">
        <v>40</v>
      </c>
      <c r="O54" s="6">
        <f t="shared" si="12"/>
        <v>40</v>
      </c>
      <c r="P54" s="20">
        <f t="shared" si="7"/>
        <v>98605.669819440838</v>
      </c>
      <c r="Q54" s="20">
        <f t="shared" si="8"/>
        <v>98605.669819440838</v>
      </c>
      <c r="R54" s="5">
        <f t="shared" si="9"/>
        <v>98605.669819440838</v>
      </c>
      <c r="S54" s="5">
        <f t="shared" si="19"/>
        <v>4403488886.8901148</v>
      </c>
      <c r="T54" s="20">
        <f>SUM(S54:$S$127)</f>
        <v>114198128474.57156</v>
      </c>
      <c r="U54" s="6">
        <f t="shared" si="20"/>
        <v>25.933556642905927</v>
      </c>
    </row>
    <row r="55" spans="1:21" x14ac:dyDescent="0.2">
      <c r="A55" s="21">
        <v>41</v>
      </c>
      <c r="B55" s="17">
        <f>Absterbeordnung!C49</f>
        <v>98523.3084360668</v>
      </c>
      <c r="C55" s="18">
        <f t="shared" si="13"/>
        <v>0.44401021096591808</v>
      </c>
      <c r="D55" s="17">
        <f t="shared" si="14"/>
        <v>43745.35496375824</v>
      </c>
      <c r="E55" s="17">
        <f>SUM(D55:$D$136)</f>
        <v>1238483.8444775867</v>
      </c>
      <c r="F55" s="19">
        <f t="shared" si="15"/>
        <v>28.311208024340747</v>
      </c>
      <c r="G55" s="5"/>
      <c r="H55" s="17">
        <f>Absterbeordnung!C49</f>
        <v>98523.3084360668</v>
      </c>
      <c r="I55" s="18">
        <f t="shared" si="16"/>
        <v>0.44401021096591808</v>
      </c>
      <c r="J55" s="17">
        <f t="shared" si="17"/>
        <v>43745.35496375824</v>
      </c>
      <c r="K55" s="17">
        <f>SUM($J55:J$136)</f>
        <v>1238483.8444775867</v>
      </c>
      <c r="L55" s="19">
        <f t="shared" si="18"/>
        <v>28.311208024340747</v>
      </c>
      <c r="N55" s="6">
        <v>41</v>
      </c>
      <c r="O55" s="6">
        <f t="shared" si="12"/>
        <v>41</v>
      </c>
      <c r="P55" s="20">
        <f t="shared" si="7"/>
        <v>98523.3084360668</v>
      </c>
      <c r="Q55" s="20">
        <f t="shared" si="8"/>
        <v>98523.3084360668</v>
      </c>
      <c r="R55" s="5">
        <f t="shared" si="9"/>
        <v>98523.3084360668</v>
      </c>
      <c r="S55" s="5">
        <f t="shared" si="19"/>
        <v>4309937099.7395782</v>
      </c>
      <c r="T55" s="20">
        <f>SUM(S55:$S$127)</f>
        <v>109794639587.68146</v>
      </c>
      <c r="U55" s="6">
        <f t="shared" si="20"/>
        <v>25.474766115337424</v>
      </c>
    </row>
    <row r="56" spans="1:21" x14ac:dyDescent="0.2">
      <c r="A56" s="21">
        <v>42</v>
      </c>
      <c r="B56" s="17">
        <f>Absterbeordnung!C50</f>
        <v>98430.764323701093</v>
      </c>
      <c r="C56" s="18">
        <f t="shared" si="13"/>
        <v>0.4353041283979589</v>
      </c>
      <c r="D56" s="17">
        <f t="shared" si="14"/>
        <v>42847.318071473615</v>
      </c>
      <c r="E56" s="17">
        <f>SUM(D56:$D$136)</f>
        <v>1194738.4895138284</v>
      </c>
      <c r="F56" s="19">
        <f t="shared" si="15"/>
        <v>27.88362360325295</v>
      </c>
      <c r="G56" s="5"/>
      <c r="H56" s="17">
        <f>Absterbeordnung!C50</f>
        <v>98430.764323701093</v>
      </c>
      <c r="I56" s="18">
        <f t="shared" si="16"/>
        <v>0.4353041283979589</v>
      </c>
      <c r="J56" s="17">
        <f t="shared" si="17"/>
        <v>42847.318071473615</v>
      </c>
      <c r="K56" s="17">
        <f>SUM($J56:J$136)</f>
        <v>1194738.4895138284</v>
      </c>
      <c r="L56" s="19">
        <f t="shared" si="18"/>
        <v>27.88362360325295</v>
      </c>
      <c r="N56" s="6">
        <v>42</v>
      </c>
      <c r="O56" s="6">
        <f t="shared" si="12"/>
        <v>42</v>
      </c>
      <c r="P56" s="20">
        <f t="shared" si="7"/>
        <v>98430.764323701093</v>
      </c>
      <c r="Q56" s="20">
        <f t="shared" si="8"/>
        <v>98430.764323701093</v>
      </c>
      <c r="R56" s="5">
        <f t="shared" si="9"/>
        <v>98430.764323701093</v>
      </c>
      <c r="S56" s="5">
        <f t="shared" si="19"/>
        <v>4217494266.9958782</v>
      </c>
      <c r="T56" s="20">
        <f>SUM(S56:$S$127)</f>
        <v>105484702487.94186</v>
      </c>
      <c r="U56" s="6">
        <f t="shared" si="20"/>
        <v>25.011226052733591</v>
      </c>
    </row>
    <row r="57" spans="1:21" x14ac:dyDescent="0.2">
      <c r="A57" s="21">
        <v>43</v>
      </c>
      <c r="B57" s="17">
        <f>Absterbeordnung!C51</f>
        <v>98323.511542731372</v>
      </c>
      <c r="C57" s="18">
        <f t="shared" si="13"/>
        <v>0.4267687533313323</v>
      </c>
      <c r="D57" s="17">
        <f t="shared" si="14"/>
        <v>41961.402444250329</v>
      </c>
      <c r="E57" s="17">
        <f>SUM(D57:$D$136)</f>
        <v>1151891.1714423548</v>
      </c>
      <c r="F57" s="19">
        <f t="shared" si="15"/>
        <v>27.451207641897827</v>
      </c>
      <c r="G57" s="5"/>
      <c r="H57" s="17">
        <f>Absterbeordnung!C51</f>
        <v>98323.511542731372</v>
      </c>
      <c r="I57" s="18">
        <f t="shared" si="16"/>
        <v>0.4267687533313323</v>
      </c>
      <c r="J57" s="17">
        <f t="shared" si="17"/>
        <v>41961.402444250329</v>
      </c>
      <c r="K57" s="17">
        <f>SUM($J57:J$136)</f>
        <v>1151891.1714423548</v>
      </c>
      <c r="L57" s="19">
        <f t="shared" si="18"/>
        <v>27.451207641897827</v>
      </c>
      <c r="N57" s="6">
        <v>43</v>
      </c>
      <c r="O57" s="6">
        <f t="shared" si="12"/>
        <v>43</v>
      </c>
      <c r="P57" s="20">
        <f t="shared" si="7"/>
        <v>98323.511542731372</v>
      </c>
      <c r="Q57" s="20">
        <f t="shared" si="8"/>
        <v>98323.511542731372</v>
      </c>
      <c r="R57" s="5">
        <f t="shared" si="9"/>
        <v>98323.511542731372</v>
      </c>
      <c r="S57" s="5">
        <f t="shared" si="19"/>
        <v>4125792437.5764437</v>
      </c>
      <c r="T57" s="20">
        <f>SUM(S57:$S$127)</f>
        <v>101267208220.946</v>
      </c>
      <c r="U57" s="6">
        <f t="shared" si="20"/>
        <v>24.544911008764167</v>
      </c>
    </row>
    <row r="58" spans="1:21" x14ac:dyDescent="0.2">
      <c r="A58" s="21">
        <v>44</v>
      </c>
      <c r="B58" s="17">
        <f>Absterbeordnung!C52</f>
        <v>98202.081710409475</v>
      </c>
      <c r="C58" s="18">
        <f t="shared" si="13"/>
        <v>0.41840073856012966</v>
      </c>
      <c r="D58" s="17">
        <f t="shared" si="14"/>
        <v>41087.823515777527</v>
      </c>
      <c r="E58" s="17">
        <f>SUM(D58:$D$136)</f>
        <v>1109929.7689981048</v>
      </c>
      <c r="F58" s="19">
        <f t="shared" si="15"/>
        <v>27.013593664115529</v>
      </c>
      <c r="G58" s="5"/>
      <c r="H58" s="17">
        <f>Absterbeordnung!C52</f>
        <v>98202.081710409475</v>
      </c>
      <c r="I58" s="18">
        <f t="shared" si="16"/>
        <v>0.41840073856012966</v>
      </c>
      <c r="J58" s="17">
        <f t="shared" si="17"/>
        <v>41087.823515777527</v>
      </c>
      <c r="K58" s="17">
        <f>SUM($J58:J$136)</f>
        <v>1109929.7689981048</v>
      </c>
      <c r="L58" s="19">
        <f t="shared" si="18"/>
        <v>27.013593664115529</v>
      </c>
      <c r="N58" s="6">
        <v>44</v>
      </c>
      <c r="O58" s="6">
        <f t="shared" si="12"/>
        <v>44</v>
      </c>
      <c r="P58" s="20">
        <f t="shared" si="7"/>
        <v>98202.081710409475</v>
      </c>
      <c r="Q58" s="20">
        <f t="shared" si="8"/>
        <v>98202.081710409475</v>
      </c>
      <c r="R58" s="5">
        <f t="shared" si="9"/>
        <v>98202.081710409475</v>
      </c>
      <c r="S58" s="5">
        <f t="shared" si="19"/>
        <v>4034909802.1992683</v>
      </c>
      <c r="T58" s="20">
        <f>SUM(S58:$S$127)</f>
        <v>97141415783.369537</v>
      </c>
      <c r="U58" s="6">
        <f t="shared" si="20"/>
        <v>24.075238492424695</v>
      </c>
    </row>
    <row r="59" spans="1:21" x14ac:dyDescent="0.2">
      <c r="A59" s="21">
        <v>45</v>
      </c>
      <c r="B59" s="17">
        <f>Absterbeordnung!C53</f>
        <v>98069.168557830577</v>
      </c>
      <c r="C59" s="18">
        <f t="shared" si="13"/>
        <v>0.41019680250993107</v>
      </c>
      <c r="D59" s="17">
        <f t="shared" si="14"/>
        <v>40227.659367229571</v>
      </c>
      <c r="E59" s="17">
        <f>SUM(D59:$D$136)</f>
        <v>1068841.9454823271</v>
      </c>
      <c r="F59" s="19">
        <f t="shared" si="15"/>
        <v>26.569826887642183</v>
      </c>
      <c r="G59" s="5"/>
      <c r="H59" s="17">
        <f>Absterbeordnung!C53</f>
        <v>98069.168557830577</v>
      </c>
      <c r="I59" s="18">
        <f t="shared" si="16"/>
        <v>0.41019680250993107</v>
      </c>
      <c r="J59" s="17">
        <f t="shared" si="17"/>
        <v>40227.659367229571</v>
      </c>
      <c r="K59" s="17">
        <f>SUM($J59:J$136)</f>
        <v>1068841.9454823271</v>
      </c>
      <c r="L59" s="19">
        <f t="shared" si="18"/>
        <v>26.569826887642183</v>
      </c>
      <c r="N59" s="6">
        <v>45</v>
      </c>
      <c r="O59" s="6">
        <f t="shared" si="12"/>
        <v>45</v>
      </c>
      <c r="P59" s="20">
        <f t="shared" si="7"/>
        <v>98069.168557830577</v>
      </c>
      <c r="Q59" s="20">
        <f t="shared" si="8"/>
        <v>98069.168557830577</v>
      </c>
      <c r="R59" s="5">
        <f t="shared" si="9"/>
        <v>98069.168557830577</v>
      </c>
      <c r="S59" s="5">
        <f t="shared" si="19"/>
        <v>3945093107.1718287</v>
      </c>
      <c r="T59" s="20">
        <f>SUM(S59:$S$127)</f>
        <v>93106505981.170288</v>
      </c>
      <c r="U59" s="6">
        <f t="shared" si="20"/>
        <v>23.600585195799546</v>
      </c>
    </row>
    <row r="60" spans="1:21" x14ac:dyDescent="0.2">
      <c r="A60" s="21">
        <v>46</v>
      </c>
      <c r="B60" s="17">
        <f>Absterbeordnung!C54</f>
        <v>97921.591528713412</v>
      </c>
      <c r="C60" s="18">
        <f t="shared" si="13"/>
        <v>0.40215372795091275</v>
      </c>
      <c r="D60" s="17">
        <f t="shared" si="14"/>
        <v>39379.533080158617</v>
      </c>
      <c r="E60" s="17">
        <f>SUM(D60:$D$136)</f>
        <v>1028614.2861150975</v>
      </c>
      <c r="F60" s="19">
        <f t="shared" si="15"/>
        <v>26.120530277017554</v>
      </c>
      <c r="G60" s="5"/>
      <c r="H60" s="17">
        <f>Absterbeordnung!C54</f>
        <v>97921.591528713412</v>
      </c>
      <c r="I60" s="18">
        <f t="shared" si="16"/>
        <v>0.40215372795091275</v>
      </c>
      <c r="J60" s="17">
        <f t="shared" si="17"/>
        <v>39379.533080158617</v>
      </c>
      <c r="K60" s="17">
        <f>SUM($J60:J$136)</f>
        <v>1028614.2861150975</v>
      </c>
      <c r="L60" s="19">
        <f t="shared" si="18"/>
        <v>26.120530277017554</v>
      </c>
      <c r="N60" s="6">
        <v>46</v>
      </c>
      <c r="O60" s="6">
        <f t="shared" si="12"/>
        <v>46</v>
      </c>
      <c r="P60" s="20">
        <f t="shared" si="7"/>
        <v>97921.591528713412</v>
      </c>
      <c r="Q60" s="20">
        <f t="shared" si="8"/>
        <v>97921.591528713412</v>
      </c>
      <c r="R60" s="5">
        <f t="shared" si="9"/>
        <v>97921.591528713412</v>
      </c>
      <c r="S60" s="5">
        <f t="shared" si="19"/>
        <v>3856106552.8667498</v>
      </c>
      <c r="T60" s="20">
        <f>SUM(S60:$S$127)</f>
        <v>89161412873.998459</v>
      </c>
      <c r="U60" s="6">
        <f t="shared" si="20"/>
        <v>23.122134114191706</v>
      </c>
    </row>
    <row r="61" spans="1:21" x14ac:dyDescent="0.2">
      <c r="A61" s="21">
        <v>47</v>
      </c>
      <c r="B61" s="17">
        <f>Absterbeordnung!C55</f>
        <v>97751.286166868842</v>
      </c>
      <c r="C61" s="18">
        <f t="shared" si="13"/>
        <v>0.39426836073618909</v>
      </c>
      <c r="D61" s="17">
        <f t="shared" si="14"/>
        <v>38540.239356865495</v>
      </c>
      <c r="E61" s="17">
        <f>SUM(D61:$D$136)</f>
        <v>989234.75303493894</v>
      </c>
      <c r="F61" s="19">
        <f t="shared" si="15"/>
        <v>25.667581975167941</v>
      </c>
      <c r="G61" s="5"/>
      <c r="H61" s="17">
        <f>Absterbeordnung!C55</f>
        <v>97751.286166868842</v>
      </c>
      <c r="I61" s="18">
        <f t="shared" si="16"/>
        <v>0.39426836073618909</v>
      </c>
      <c r="J61" s="17">
        <f t="shared" si="17"/>
        <v>38540.239356865495</v>
      </c>
      <c r="K61" s="17">
        <f>SUM($J61:J$136)</f>
        <v>989234.75303493894</v>
      </c>
      <c r="L61" s="19">
        <f t="shared" si="18"/>
        <v>25.667581975167941</v>
      </c>
      <c r="N61" s="6">
        <v>47</v>
      </c>
      <c r="O61" s="6">
        <f t="shared" si="12"/>
        <v>47</v>
      </c>
      <c r="P61" s="20">
        <f t="shared" si="7"/>
        <v>97751.286166868842</v>
      </c>
      <c r="Q61" s="20">
        <f t="shared" si="8"/>
        <v>97751.286166868842</v>
      </c>
      <c r="R61" s="5">
        <f t="shared" si="9"/>
        <v>97751.286166868842</v>
      </c>
      <c r="S61" s="5">
        <f t="shared" si="19"/>
        <v>3767357966.3125806</v>
      </c>
      <c r="T61" s="20">
        <f>SUM(S61:$S$127)</f>
        <v>85305306321.131714</v>
      </c>
      <c r="U61" s="6">
        <f t="shared" si="20"/>
        <v>22.643270717549292</v>
      </c>
    </row>
    <row r="62" spans="1:21" x14ac:dyDescent="0.2">
      <c r="A62" s="21">
        <v>48</v>
      </c>
      <c r="B62" s="17">
        <f>Absterbeordnung!C56</f>
        <v>97567.613806424284</v>
      </c>
      <c r="C62" s="18">
        <f t="shared" si="13"/>
        <v>0.38653760856489122</v>
      </c>
      <c r="D62" s="17">
        <f t="shared" si="14"/>
        <v>37713.552114118109</v>
      </c>
      <c r="E62" s="17">
        <f>SUM(D62:$D$136)</f>
        <v>950694.5136780733</v>
      </c>
      <c r="F62" s="19">
        <f t="shared" si="15"/>
        <v>25.208299414527431</v>
      </c>
      <c r="G62" s="5"/>
      <c r="H62" s="17">
        <f>Absterbeordnung!C56</f>
        <v>97567.613806424284</v>
      </c>
      <c r="I62" s="18">
        <f t="shared" si="16"/>
        <v>0.38653760856489122</v>
      </c>
      <c r="J62" s="17">
        <f t="shared" si="17"/>
        <v>37713.552114118109</v>
      </c>
      <c r="K62" s="17">
        <f>SUM($J62:J$136)</f>
        <v>950694.5136780733</v>
      </c>
      <c r="L62" s="19">
        <f t="shared" si="18"/>
        <v>25.208299414527431</v>
      </c>
      <c r="N62" s="6">
        <v>48</v>
      </c>
      <c r="O62" s="6">
        <f t="shared" si="12"/>
        <v>48</v>
      </c>
      <c r="P62" s="20">
        <f t="shared" si="7"/>
        <v>97567.613806424284</v>
      </c>
      <c r="Q62" s="20">
        <f t="shared" si="8"/>
        <v>97567.613806424284</v>
      </c>
      <c r="R62" s="5">
        <f t="shared" si="9"/>
        <v>97567.613806424284</v>
      </c>
      <c r="S62" s="5">
        <f t="shared" si="19"/>
        <v>3679621287.9387317</v>
      </c>
      <c r="T62" s="20">
        <f>SUM(S62:$S$127)</f>
        <v>81537948354.819122</v>
      </c>
      <c r="U62" s="6">
        <f t="shared" si="20"/>
        <v>22.159331619829672</v>
      </c>
    </row>
    <row r="63" spans="1:21" x14ac:dyDescent="0.2">
      <c r="A63" s="21">
        <v>49</v>
      </c>
      <c r="B63" s="17">
        <f>Absterbeordnung!C57</f>
        <v>97362.941539129504</v>
      </c>
      <c r="C63" s="18">
        <f t="shared" si="13"/>
        <v>0.37895843976950117</v>
      </c>
      <c r="D63" s="17">
        <f t="shared" si="14"/>
        <v>36896.508417037672</v>
      </c>
      <c r="E63" s="17">
        <f>SUM(D63:$D$136)</f>
        <v>912980.96156395494</v>
      </c>
      <c r="F63" s="19">
        <f t="shared" si="15"/>
        <v>24.74437286164369</v>
      </c>
      <c r="G63" s="5"/>
      <c r="H63" s="17">
        <f>Absterbeordnung!C57</f>
        <v>97362.941539129504</v>
      </c>
      <c r="I63" s="18">
        <f t="shared" si="16"/>
        <v>0.37895843976950117</v>
      </c>
      <c r="J63" s="17">
        <f t="shared" si="17"/>
        <v>36896.508417037672</v>
      </c>
      <c r="K63" s="17">
        <f>SUM($J63:J$136)</f>
        <v>912980.96156395494</v>
      </c>
      <c r="L63" s="19">
        <f t="shared" si="18"/>
        <v>24.74437286164369</v>
      </c>
      <c r="N63" s="6">
        <v>49</v>
      </c>
      <c r="O63" s="6">
        <f t="shared" si="12"/>
        <v>49</v>
      </c>
      <c r="P63" s="20">
        <f t="shared" si="7"/>
        <v>97362.941539129504</v>
      </c>
      <c r="Q63" s="20">
        <f t="shared" si="8"/>
        <v>97362.941539129504</v>
      </c>
      <c r="R63" s="5">
        <f t="shared" si="9"/>
        <v>97362.941539129504</v>
      </c>
      <c r="S63" s="5">
        <f t="shared" si="19"/>
        <v>3592352592.0060382</v>
      </c>
      <c r="T63" s="20">
        <f>SUM(S63:$S$127)</f>
        <v>77858327066.880402</v>
      </c>
      <c r="U63" s="6">
        <f t="shared" si="20"/>
        <v>21.673353345141109</v>
      </c>
    </row>
    <row r="64" spans="1:21" x14ac:dyDescent="0.2">
      <c r="A64" s="21">
        <v>50</v>
      </c>
      <c r="B64" s="17">
        <f>Absterbeordnung!C58</f>
        <v>97133.028733297979</v>
      </c>
      <c r="C64" s="18">
        <f t="shared" si="13"/>
        <v>0.37152788212696192</v>
      </c>
      <c r="D64" s="17">
        <f t="shared" si="14"/>
        <v>36087.628449859534</v>
      </c>
      <c r="E64" s="17">
        <f>SUM(D64:$D$136)</f>
        <v>876084.4531469174</v>
      </c>
      <c r="F64" s="19">
        <f t="shared" si="15"/>
        <v>24.276587040463376</v>
      </c>
      <c r="G64" s="5"/>
      <c r="H64" s="17">
        <f>Absterbeordnung!C58</f>
        <v>97133.028733297979</v>
      </c>
      <c r="I64" s="18">
        <f t="shared" si="16"/>
        <v>0.37152788212696192</v>
      </c>
      <c r="J64" s="17">
        <f t="shared" si="17"/>
        <v>36087.628449859534</v>
      </c>
      <c r="K64" s="17">
        <f>SUM($J64:J$136)</f>
        <v>876084.4531469174</v>
      </c>
      <c r="L64" s="19">
        <f t="shared" si="18"/>
        <v>24.276587040463376</v>
      </c>
      <c r="N64" s="6">
        <v>50</v>
      </c>
      <c r="O64" s="6">
        <f t="shared" si="12"/>
        <v>50</v>
      </c>
      <c r="P64" s="20">
        <f t="shared" si="7"/>
        <v>97133.028733297979</v>
      </c>
      <c r="Q64" s="20">
        <f t="shared" si="8"/>
        <v>97133.028733297979</v>
      </c>
      <c r="R64" s="5">
        <f t="shared" si="9"/>
        <v>97133.028733297979</v>
      </c>
      <c r="S64" s="5">
        <f t="shared" si="19"/>
        <v>3505300651.1367879</v>
      </c>
      <c r="T64" s="20">
        <f>SUM(S64:$S$127)</f>
        <v>74265974474.874359</v>
      </c>
      <c r="U64" s="6">
        <f t="shared" si="20"/>
        <v>21.186763095710351</v>
      </c>
    </row>
    <row r="65" spans="1:21" x14ac:dyDescent="0.2">
      <c r="A65" s="21">
        <v>51</v>
      </c>
      <c r="B65" s="17">
        <f>Absterbeordnung!C59</f>
        <v>96892.245360404617</v>
      </c>
      <c r="C65" s="18">
        <f t="shared" si="13"/>
        <v>0.36424302169309997</v>
      </c>
      <c r="D65" s="17">
        <f t="shared" si="14"/>
        <v>35292.324228703023</v>
      </c>
      <c r="E65" s="17">
        <f>SUM(D65:$D$136)</f>
        <v>839996.82469705795</v>
      </c>
      <c r="F65" s="19">
        <f t="shared" si="15"/>
        <v>23.801119451744519</v>
      </c>
      <c r="G65" s="5"/>
      <c r="H65" s="17">
        <f>Absterbeordnung!C59</f>
        <v>96892.245360404617</v>
      </c>
      <c r="I65" s="18">
        <f t="shared" si="16"/>
        <v>0.36424302169309997</v>
      </c>
      <c r="J65" s="17">
        <f t="shared" si="17"/>
        <v>35292.324228703023</v>
      </c>
      <c r="K65" s="17">
        <f>SUM($J65:J$136)</f>
        <v>839996.82469705795</v>
      </c>
      <c r="L65" s="19">
        <f t="shared" si="18"/>
        <v>23.801119451744519</v>
      </c>
      <c r="N65" s="6">
        <v>51</v>
      </c>
      <c r="O65" s="6">
        <f t="shared" si="12"/>
        <v>51</v>
      </c>
      <c r="P65" s="20">
        <f t="shared" si="7"/>
        <v>96892.245360404617</v>
      </c>
      <c r="Q65" s="20">
        <f t="shared" si="8"/>
        <v>96892.245360404617</v>
      </c>
      <c r="R65" s="5">
        <f t="shared" si="9"/>
        <v>96892.245360404617</v>
      </c>
      <c r="S65" s="5">
        <f t="shared" si="19"/>
        <v>3419552538.5064459</v>
      </c>
      <c r="T65" s="20">
        <f>SUM(S65:$S$127)</f>
        <v>70760673823.737549</v>
      </c>
      <c r="U65" s="6">
        <f t="shared" si="20"/>
        <v>20.692962902872551</v>
      </c>
    </row>
    <row r="66" spans="1:21" x14ac:dyDescent="0.2">
      <c r="A66" s="21">
        <v>52</v>
      </c>
      <c r="B66" s="17">
        <f>Absterbeordnung!C60</f>
        <v>96633.67411264524</v>
      </c>
      <c r="C66" s="18">
        <f t="shared" si="13"/>
        <v>0.35710100165990188</v>
      </c>
      <c r="D66" s="17">
        <f t="shared" si="14"/>
        <v>34507.981819702145</v>
      </c>
      <c r="E66" s="17">
        <f>SUM(D66:$D$136)</f>
        <v>804704.50046835491</v>
      </c>
      <c r="F66" s="19">
        <f t="shared" si="15"/>
        <v>23.319373027167682</v>
      </c>
      <c r="G66" s="5"/>
      <c r="H66" s="17">
        <f>Absterbeordnung!C60</f>
        <v>96633.67411264524</v>
      </c>
      <c r="I66" s="18">
        <f t="shared" si="16"/>
        <v>0.35710100165990188</v>
      </c>
      <c r="J66" s="17">
        <f t="shared" si="17"/>
        <v>34507.981819702145</v>
      </c>
      <c r="K66" s="17">
        <f>SUM($J66:J$136)</f>
        <v>804704.50046835491</v>
      </c>
      <c r="L66" s="19">
        <f t="shared" si="18"/>
        <v>23.319373027167682</v>
      </c>
      <c r="N66" s="6">
        <v>52</v>
      </c>
      <c r="O66" s="6">
        <f t="shared" si="12"/>
        <v>52</v>
      </c>
      <c r="P66" s="20">
        <f t="shared" si="7"/>
        <v>96633.67411264524</v>
      </c>
      <c r="Q66" s="20">
        <f t="shared" si="8"/>
        <v>96633.67411264524</v>
      </c>
      <c r="R66" s="5">
        <f t="shared" si="9"/>
        <v>96633.67411264524</v>
      </c>
      <c r="S66" s="5">
        <f t="shared" si="19"/>
        <v>3334633069.4501839</v>
      </c>
      <c r="T66" s="20">
        <f>SUM(S66:$S$127)</f>
        <v>67341121285.23111</v>
      </c>
      <c r="U66" s="6">
        <f t="shared" si="20"/>
        <v>20.194462144026645</v>
      </c>
    </row>
    <row r="67" spans="1:21" x14ac:dyDescent="0.2">
      <c r="A67" s="21">
        <v>53</v>
      </c>
      <c r="B67" s="17">
        <f>Absterbeordnung!C61</f>
        <v>96348.804901724943</v>
      </c>
      <c r="C67" s="18">
        <f t="shared" si="13"/>
        <v>0.35009902123519798</v>
      </c>
      <c r="D67" s="17">
        <f t="shared" si="14"/>
        <v>33731.622293274952</v>
      </c>
      <c r="E67" s="17">
        <f>SUM(D67:$D$136)</f>
        <v>770196.51864865259</v>
      </c>
      <c r="F67" s="19">
        <f t="shared" si="15"/>
        <v>22.833070759309614</v>
      </c>
      <c r="G67" s="5"/>
      <c r="H67" s="17">
        <f>Absterbeordnung!C61</f>
        <v>96348.804901724943</v>
      </c>
      <c r="I67" s="18">
        <f t="shared" si="16"/>
        <v>0.35009902123519798</v>
      </c>
      <c r="J67" s="17">
        <f t="shared" si="17"/>
        <v>33731.622293274952</v>
      </c>
      <c r="K67" s="17">
        <f>SUM($J67:J$136)</f>
        <v>770196.51864865259</v>
      </c>
      <c r="L67" s="19">
        <f t="shared" si="18"/>
        <v>22.833070759309614</v>
      </c>
      <c r="N67" s="6">
        <v>53</v>
      </c>
      <c r="O67" s="6">
        <f t="shared" si="12"/>
        <v>53</v>
      </c>
      <c r="P67" s="20">
        <f t="shared" si="7"/>
        <v>96348.804901724943</v>
      </c>
      <c r="Q67" s="20">
        <f t="shared" si="8"/>
        <v>96348.804901724943</v>
      </c>
      <c r="R67" s="5">
        <f t="shared" si="9"/>
        <v>96348.804901724943</v>
      </c>
      <c r="S67" s="5">
        <f t="shared" si="19"/>
        <v>3250001495.3534236</v>
      </c>
      <c r="T67" s="20">
        <f>SUM(S67:$S$127)</f>
        <v>64006488215.78093</v>
      </c>
      <c r="U67" s="6">
        <f t="shared" si="20"/>
        <v>19.694295004876761</v>
      </c>
    </row>
    <row r="68" spans="1:21" x14ac:dyDescent="0.2">
      <c r="A68" s="21">
        <v>54</v>
      </c>
      <c r="B68" s="17">
        <f>Absterbeordnung!C62</f>
        <v>96047.960341930331</v>
      </c>
      <c r="C68" s="18">
        <f t="shared" si="13"/>
        <v>0.34323433454431168</v>
      </c>
      <c r="D68" s="17">
        <f t="shared" si="14"/>
        <v>32966.957752300899</v>
      </c>
      <c r="E68" s="17">
        <f>SUM(D68:$D$136)</f>
        <v>736464.89635537763</v>
      </c>
      <c r="F68" s="19">
        <f t="shared" si="15"/>
        <v>22.339486157286586</v>
      </c>
      <c r="G68" s="5"/>
      <c r="H68" s="17">
        <f>Absterbeordnung!C62</f>
        <v>96047.960341930331</v>
      </c>
      <c r="I68" s="18">
        <f t="shared" si="16"/>
        <v>0.34323433454431168</v>
      </c>
      <c r="J68" s="17">
        <f t="shared" si="17"/>
        <v>32966.957752300899</v>
      </c>
      <c r="K68" s="17">
        <f>SUM($J68:J$136)</f>
        <v>736464.89635537763</v>
      </c>
      <c r="L68" s="19">
        <f t="shared" si="18"/>
        <v>22.339486157286586</v>
      </c>
      <c r="N68" s="6">
        <v>54</v>
      </c>
      <c r="O68" s="6">
        <f t="shared" si="12"/>
        <v>54</v>
      </c>
      <c r="P68" s="20">
        <f t="shared" si="7"/>
        <v>96047.960341930331</v>
      </c>
      <c r="Q68" s="20">
        <f t="shared" si="8"/>
        <v>96047.960341930331</v>
      </c>
      <c r="R68" s="5">
        <f t="shared" si="9"/>
        <v>96047.960341930331</v>
      </c>
      <c r="S68" s="5">
        <f t="shared" si="19"/>
        <v>3166409050.7870893</v>
      </c>
      <c r="T68" s="20">
        <f>SUM(S68:$S$127)</f>
        <v>60756486720.427505</v>
      </c>
      <c r="U68" s="6">
        <f t="shared" si="20"/>
        <v>19.187819939222628</v>
      </c>
    </row>
    <row r="69" spans="1:21" x14ac:dyDescent="0.2">
      <c r="A69" s="21">
        <v>55</v>
      </c>
      <c r="B69" s="17">
        <f>Absterbeordnung!C63</f>
        <v>95719.49279102248</v>
      </c>
      <c r="C69" s="18">
        <f t="shared" si="13"/>
        <v>0.33650424955324687</v>
      </c>
      <c r="D69" s="17">
        <f t="shared" si="14"/>
        <v>32210.016089260444</v>
      </c>
      <c r="E69" s="17">
        <f>SUM(D69:$D$136)</f>
        <v>703497.93860307673</v>
      </c>
      <c r="F69" s="19">
        <f t="shared" si="15"/>
        <v>21.840968245825838</v>
      </c>
      <c r="G69" s="5"/>
      <c r="H69" s="17">
        <f>Absterbeordnung!C63</f>
        <v>95719.49279102248</v>
      </c>
      <c r="I69" s="18">
        <f t="shared" si="16"/>
        <v>0.33650424955324687</v>
      </c>
      <c r="J69" s="17">
        <f t="shared" si="17"/>
        <v>32210.016089260444</v>
      </c>
      <c r="K69" s="17">
        <f>SUM($J69:J$136)</f>
        <v>703497.93860307673</v>
      </c>
      <c r="L69" s="19">
        <f t="shared" si="18"/>
        <v>21.840968245825838</v>
      </c>
      <c r="N69" s="6">
        <v>55</v>
      </c>
      <c r="O69" s="6">
        <f t="shared" si="12"/>
        <v>55</v>
      </c>
      <c r="P69" s="20">
        <f t="shared" si="7"/>
        <v>95719.49279102248</v>
      </c>
      <c r="Q69" s="20">
        <f t="shared" si="8"/>
        <v>95719.49279102248</v>
      </c>
      <c r="R69" s="5">
        <f t="shared" si="9"/>
        <v>95719.49279102248</v>
      </c>
      <c r="S69" s="5">
        <f t="shared" si="19"/>
        <v>3083126402.8546834</v>
      </c>
      <c r="T69" s="20">
        <f>SUM(S69:$S$127)</f>
        <v>57590077669.640411</v>
      </c>
      <c r="U69" s="6">
        <f t="shared" si="20"/>
        <v>18.679116631844042</v>
      </c>
    </row>
    <row r="70" spans="1:21" x14ac:dyDescent="0.2">
      <c r="A70" s="21">
        <v>56</v>
      </c>
      <c r="B70" s="17">
        <f>Absterbeordnung!C64</f>
        <v>95364.138942032383</v>
      </c>
      <c r="C70" s="18">
        <f t="shared" si="13"/>
        <v>0.3299061270129871</v>
      </c>
      <c r="D70" s="17">
        <f t="shared" si="14"/>
        <v>31461.213734294284</v>
      </c>
      <c r="E70" s="17">
        <f>SUM(D70:$D$136)</f>
        <v>671287.92251381627</v>
      </c>
      <c r="F70" s="19">
        <f t="shared" si="15"/>
        <v>21.337000160997576</v>
      </c>
      <c r="G70" s="5"/>
      <c r="H70" s="17">
        <f>Absterbeordnung!C64</f>
        <v>95364.138942032383</v>
      </c>
      <c r="I70" s="18">
        <f t="shared" si="16"/>
        <v>0.3299061270129871</v>
      </c>
      <c r="J70" s="17">
        <f t="shared" si="17"/>
        <v>31461.213734294284</v>
      </c>
      <c r="K70" s="17">
        <f>SUM($J70:J$136)</f>
        <v>671287.92251381627</v>
      </c>
      <c r="L70" s="19">
        <f t="shared" si="18"/>
        <v>21.337000160997576</v>
      </c>
      <c r="N70" s="6">
        <v>56</v>
      </c>
      <c r="O70" s="6">
        <f t="shared" si="12"/>
        <v>56</v>
      </c>
      <c r="P70" s="20">
        <f t="shared" si="7"/>
        <v>95364.138942032383</v>
      </c>
      <c r="Q70" s="20">
        <f t="shared" si="8"/>
        <v>95364.138942032383</v>
      </c>
      <c r="R70" s="5">
        <f t="shared" si="9"/>
        <v>95364.138942032383</v>
      </c>
      <c r="S70" s="5">
        <f t="shared" si="19"/>
        <v>3000271557.8422179</v>
      </c>
      <c r="T70" s="20">
        <f>SUM(S70:$S$127)</f>
        <v>54506951266.785721</v>
      </c>
      <c r="U70" s="6">
        <f t="shared" si="20"/>
        <v>18.167339261112378</v>
      </c>
    </row>
    <row r="71" spans="1:21" x14ac:dyDescent="0.2">
      <c r="A71" s="21">
        <v>57</v>
      </c>
      <c r="B71" s="17">
        <f>Absterbeordnung!C65</f>
        <v>94976.995371494559</v>
      </c>
      <c r="C71" s="18">
        <f t="shared" si="13"/>
        <v>0.32343737942449713</v>
      </c>
      <c r="D71" s="17">
        <f t="shared" si="14"/>
        <v>30719.110488568793</v>
      </c>
      <c r="E71" s="17">
        <f>SUM(D71:$D$136)</f>
        <v>639826.70877952198</v>
      </c>
      <c r="F71" s="19">
        <f t="shared" si="15"/>
        <v>20.828295435755361</v>
      </c>
      <c r="G71" s="5"/>
      <c r="H71" s="17">
        <f>Absterbeordnung!C65</f>
        <v>94976.995371494559</v>
      </c>
      <c r="I71" s="18">
        <f t="shared" si="16"/>
        <v>0.32343737942449713</v>
      </c>
      <c r="J71" s="17">
        <f t="shared" si="17"/>
        <v>30719.110488568793</v>
      </c>
      <c r="K71" s="17">
        <f>SUM($J71:J$136)</f>
        <v>639826.70877952198</v>
      </c>
      <c r="L71" s="19">
        <f t="shared" si="18"/>
        <v>20.828295435755361</v>
      </c>
      <c r="N71" s="6">
        <v>57</v>
      </c>
      <c r="O71" s="6">
        <f t="shared" si="12"/>
        <v>57</v>
      </c>
      <c r="P71" s="20">
        <f t="shared" si="7"/>
        <v>94976.995371494559</v>
      </c>
      <c r="Q71" s="20">
        <f t="shared" si="8"/>
        <v>94976.995371494559</v>
      </c>
      <c r="R71" s="5">
        <f t="shared" si="9"/>
        <v>94976.995371494559</v>
      </c>
      <c r="S71" s="5">
        <f t="shared" si="19"/>
        <v>2917608814.6892281</v>
      </c>
      <c r="T71" s="20">
        <f>SUM(S71:$S$127)</f>
        <v>51506679708.943512</v>
      </c>
      <c r="U71" s="6">
        <f t="shared" si="20"/>
        <v>17.653730496570972</v>
      </c>
    </row>
    <row r="72" spans="1:21" x14ac:dyDescent="0.2">
      <c r="A72" s="21">
        <v>58</v>
      </c>
      <c r="B72" s="17">
        <f>Absterbeordnung!C66</f>
        <v>94563.760719765341</v>
      </c>
      <c r="C72" s="18">
        <f t="shared" si="13"/>
        <v>0.31709547002401678</v>
      </c>
      <c r="D72" s="17">
        <f t="shared" si="14"/>
        <v>29985.740152672646</v>
      </c>
      <c r="E72" s="17">
        <f>SUM(D72:$D$136)</f>
        <v>609107.5982909532</v>
      </c>
      <c r="F72" s="19">
        <f t="shared" si="15"/>
        <v>20.313242067385257</v>
      </c>
      <c r="G72" s="5"/>
      <c r="H72" s="17">
        <f>Absterbeordnung!C66</f>
        <v>94563.760719765341</v>
      </c>
      <c r="I72" s="18">
        <f t="shared" si="16"/>
        <v>0.31709547002401678</v>
      </c>
      <c r="J72" s="17">
        <f t="shared" si="17"/>
        <v>29985.740152672646</v>
      </c>
      <c r="K72" s="17">
        <f>SUM($J72:J$136)</f>
        <v>609107.5982909532</v>
      </c>
      <c r="L72" s="19">
        <f t="shared" si="18"/>
        <v>20.313242067385257</v>
      </c>
      <c r="N72" s="6">
        <v>58</v>
      </c>
      <c r="O72" s="6">
        <f t="shared" si="12"/>
        <v>58</v>
      </c>
      <c r="P72" s="20">
        <f t="shared" si="7"/>
        <v>94563.760719765341</v>
      </c>
      <c r="Q72" s="20">
        <f t="shared" si="8"/>
        <v>94563.760719765341</v>
      </c>
      <c r="R72" s="5">
        <f t="shared" si="9"/>
        <v>94563.760719765341</v>
      </c>
      <c r="S72" s="5">
        <f t="shared" si="19"/>
        <v>2835564356.8023958</v>
      </c>
      <c r="T72" s="20">
        <f>SUM(S72:$S$127)</f>
        <v>48589070894.254272</v>
      </c>
      <c r="U72" s="6">
        <f t="shared" si="20"/>
        <v>17.135590937194284</v>
      </c>
    </row>
    <row r="73" spans="1:21" x14ac:dyDescent="0.2">
      <c r="A73" s="21">
        <v>59</v>
      </c>
      <c r="B73" s="17">
        <f>Absterbeordnung!C67</f>
        <v>94110.881840019792</v>
      </c>
      <c r="C73" s="18">
        <f t="shared" si="13"/>
        <v>0.3108779117882518</v>
      </c>
      <c r="D73" s="17">
        <f t="shared" si="14"/>
        <v>29256.994422976262</v>
      </c>
      <c r="E73" s="17">
        <f>SUM(D73:$D$136)</f>
        <v>579121.85813828057</v>
      </c>
      <c r="F73" s="19">
        <f t="shared" si="15"/>
        <v>19.794304560672213</v>
      </c>
      <c r="G73" s="5"/>
      <c r="H73" s="17">
        <f>Absterbeordnung!C67</f>
        <v>94110.881840019792</v>
      </c>
      <c r="I73" s="18">
        <f t="shared" si="16"/>
        <v>0.3108779117882518</v>
      </c>
      <c r="J73" s="17">
        <f t="shared" si="17"/>
        <v>29256.994422976262</v>
      </c>
      <c r="K73" s="17">
        <f>SUM($J73:J$136)</f>
        <v>579121.85813828057</v>
      </c>
      <c r="L73" s="19">
        <f t="shared" si="18"/>
        <v>19.794304560672213</v>
      </c>
      <c r="N73" s="6">
        <v>59</v>
      </c>
      <c r="O73" s="6">
        <f t="shared" si="12"/>
        <v>59</v>
      </c>
      <c r="P73" s="20">
        <f t="shared" si="7"/>
        <v>94110.881840019792</v>
      </c>
      <c r="Q73" s="20">
        <f t="shared" si="8"/>
        <v>94110.881840019792</v>
      </c>
      <c r="R73" s="5">
        <f t="shared" si="9"/>
        <v>94110.881840019792</v>
      </c>
      <c r="S73" s="5">
        <f t="shared" si="19"/>
        <v>2753401545.1348372</v>
      </c>
      <c r="T73" s="20">
        <f>SUM(S73:$S$127)</f>
        <v>45753506537.451889</v>
      </c>
      <c r="U73" s="6">
        <f t="shared" si="20"/>
        <v>16.617084645098974</v>
      </c>
    </row>
    <row r="74" spans="1:21" x14ac:dyDescent="0.2">
      <c r="A74" s="21">
        <v>60</v>
      </c>
      <c r="B74" s="17">
        <f>Absterbeordnung!C68</f>
        <v>93634.486816251258</v>
      </c>
      <c r="C74" s="18">
        <f t="shared" si="13"/>
        <v>0.30478226645907031</v>
      </c>
      <c r="D74" s="17">
        <f t="shared" si="14"/>
        <v>28538.131110588998</v>
      </c>
      <c r="E74" s="17">
        <f>SUM(D74:$D$136)</f>
        <v>549864.86371530441</v>
      </c>
      <c r="F74" s="19">
        <f t="shared" si="15"/>
        <v>19.267725051248309</v>
      </c>
      <c r="G74" s="5"/>
      <c r="H74" s="17">
        <f>Absterbeordnung!C68</f>
        <v>93634.486816251258</v>
      </c>
      <c r="I74" s="18">
        <f t="shared" si="16"/>
        <v>0.30478226645907031</v>
      </c>
      <c r="J74" s="17">
        <f t="shared" si="17"/>
        <v>28538.131110588998</v>
      </c>
      <c r="K74" s="17">
        <f>SUM($J74:J$136)</f>
        <v>549864.86371530441</v>
      </c>
      <c r="L74" s="19">
        <f t="shared" si="18"/>
        <v>19.267725051248309</v>
      </c>
      <c r="N74" s="6">
        <v>60</v>
      </c>
      <c r="O74" s="6">
        <f t="shared" si="12"/>
        <v>60</v>
      </c>
      <c r="P74" s="20">
        <f t="shared" si="7"/>
        <v>93634.486816251258</v>
      </c>
      <c r="Q74" s="20">
        <f t="shared" si="8"/>
        <v>93634.486816251258</v>
      </c>
      <c r="R74" s="5">
        <f t="shared" si="9"/>
        <v>93634.486816251258</v>
      </c>
      <c r="S74" s="5">
        <f t="shared" si="19"/>
        <v>2672153261.2348957</v>
      </c>
      <c r="T74" s="20">
        <f>SUM(S74:$S$127)</f>
        <v>43000104992.317047</v>
      </c>
      <c r="U74" s="6">
        <f t="shared" si="20"/>
        <v>16.091930659862374</v>
      </c>
    </row>
    <row r="75" spans="1:21" x14ac:dyDescent="0.2">
      <c r="A75" s="21">
        <v>61</v>
      </c>
      <c r="B75" s="17">
        <f>Absterbeordnung!C69</f>
        <v>93120.056100388436</v>
      </c>
      <c r="C75" s="18">
        <f t="shared" si="13"/>
        <v>0.29880614358732388</v>
      </c>
      <c r="D75" s="17">
        <f t="shared" si="14"/>
        <v>27824.844853992323</v>
      </c>
      <c r="E75" s="17">
        <f>SUM(D75:$D$136)</f>
        <v>521326.73260471574</v>
      </c>
      <c r="F75" s="19">
        <f t="shared" si="15"/>
        <v>18.73601579237253</v>
      </c>
      <c r="G75" s="5"/>
      <c r="H75" s="17">
        <f>Absterbeordnung!C69</f>
        <v>93120.056100388436</v>
      </c>
      <c r="I75" s="18">
        <f t="shared" si="16"/>
        <v>0.29880614358732388</v>
      </c>
      <c r="J75" s="17">
        <f t="shared" si="17"/>
        <v>27824.844853992323</v>
      </c>
      <c r="K75" s="17">
        <f>SUM($J75:J$136)</f>
        <v>521326.73260471574</v>
      </c>
      <c r="L75" s="19">
        <f t="shared" si="18"/>
        <v>18.73601579237253</v>
      </c>
      <c r="N75" s="6">
        <v>61</v>
      </c>
      <c r="O75" s="6">
        <f t="shared" si="12"/>
        <v>61</v>
      </c>
      <c r="P75" s="20">
        <f t="shared" si="7"/>
        <v>93120.056100388436</v>
      </c>
      <c r="Q75" s="20">
        <f t="shared" si="8"/>
        <v>93120.056100388436</v>
      </c>
      <c r="R75" s="5">
        <f t="shared" si="9"/>
        <v>93120.056100388436</v>
      </c>
      <c r="S75" s="5">
        <f t="shared" si="19"/>
        <v>2591051113.7883697</v>
      </c>
      <c r="T75" s="20">
        <f>SUM(S75:$S$127)</f>
        <v>40327951731.082153</v>
      </c>
      <c r="U75" s="6">
        <f t="shared" si="20"/>
        <v>15.564321180881203</v>
      </c>
    </row>
    <row r="76" spans="1:21" x14ac:dyDescent="0.2">
      <c r="A76" s="21">
        <v>62</v>
      </c>
      <c r="B76" s="17">
        <f>Absterbeordnung!C70</f>
        <v>92578.191067207023</v>
      </c>
      <c r="C76" s="18">
        <f t="shared" si="13"/>
        <v>0.29294719959541554</v>
      </c>
      <c r="D76" s="17">
        <f t="shared" si="14"/>
        <v>27120.521816747612</v>
      </c>
      <c r="E76" s="17">
        <f>SUM(D76:$D$136)</f>
        <v>493501.88775072346</v>
      </c>
      <c r="F76" s="19">
        <f t="shared" si="15"/>
        <v>18.196622140432915</v>
      </c>
      <c r="G76" s="5"/>
      <c r="H76" s="17">
        <f>Absterbeordnung!C70</f>
        <v>92578.191067207023</v>
      </c>
      <c r="I76" s="18">
        <f t="shared" si="16"/>
        <v>0.29294719959541554</v>
      </c>
      <c r="J76" s="17">
        <f t="shared" si="17"/>
        <v>27120.521816747612</v>
      </c>
      <c r="K76" s="17">
        <f>SUM($J76:J$136)</f>
        <v>493501.88775072346</v>
      </c>
      <c r="L76" s="19">
        <f t="shared" si="18"/>
        <v>18.196622140432915</v>
      </c>
      <c r="N76" s="6">
        <v>62</v>
      </c>
      <c r="O76" s="6">
        <f t="shared" si="12"/>
        <v>62</v>
      </c>
      <c r="P76" s="20">
        <f t="shared" si="7"/>
        <v>92578.191067207023</v>
      </c>
      <c r="Q76" s="20">
        <f t="shared" si="8"/>
        <v>92578.191067207023</v>
      </c>
      <c r="R76" s="5">
        <f t="shared" si="9"/>
        <v>92578.191067207023</v>
      </c>
      <c r="S76" s="5">
        <f t="shared" si="19"/>
        <v>2510768850.5932169</v>
      </c>
      <c r="T76" s="20">
        <f>SUM(S76:$S$127)</f>
        <v>37736900617.293793</v>
      </c>
      <c r="U76" s="6">
        <f t="shared" si="20"/>
        <v>15.030017840303273</v>
      </c>
    </row>
    <row r="77" spans="1:21" x14ac:dyDescent="0.2">
      <c r="A77" s="21">
        <v>63</v>
      </c>
      <c r="B77" s="17">
        <f>Absterbeordnung!C71</f>
        <v>92000.566666212879</v>
      </c>
      <c r="C77" s="18">
        <f t="shared" si="13"/>
        <v>0.28720313685825061</v>
      </c>
      <c r="D77" s="17">
        <f t="shared" si="14"/>
        <v>26422.851339272947</v>
      </c>
      <c r="E77" s="17">
        <f>SUM(D77:$D$136)</f>
        <v>466381.36593397579</v>
      </c>
      <c r="F77" s="19">
        <f t="shared" si="15"/>
        <v>17.650682734636646</v>
      </c>
      <c r="G77" s="5"/>
      <c r="H77" s="17">
        <f>Absterbeordnung!C71</f>
        <v>92000.566666212879</v>
      </c>
      <c r="I77" s="18">
        <f t="shared" si="16"/>
        <v>0.28720313685825061</v>
      </c>
      <c r="J77" s="17">
        <f t="shared" si="17"/>
        <v>26422.851339272947</v>
      </c>
      <c r="K77" s="17">
        <f>SUM($J77:J$136)</f>
        <v>466381.36593397579</v>
      </c>
      <c r="L77" s="19">
        <f t="shared" si="18"/>
        <v>17.650682734636646</v>
      </c>
      <c r="N77" s="6">
        <v>63</v>
      </c>
      <c r="O77" s="6">
        <f t="shared" si="12"/>
        <v>63</v>
      </c>
      <c r="P77" s="20">
        <f t="shared" si="7"/>
        <v>92000.566666212879</v>
      </c>
      <c r="Q77" s="20">
        <f t="shared" si="8"/>
        <v>92000.566666212879</v>
      </c>
      <c r="R77" s="5">
        <f t="shared" si="9"/>
        <v>92000.566666212879</v>
      </c>
      <c r="S77" s="5">
        <f t="shared" si="19"/>
        <v>2430917296.1502132</v>
      </c>
      <c r="T77" s="20">
        <f>SUM(S77:$S$127)</f>
        <v>35226131766.700569</v>
      </c>
      <c r="U77" s="6">
        <f t="shared" si="20"/>
        <v>14.490880385970913</v>
      </c>
    </row>
    <row r="78" spans="1:21" x14ac:dyDescent="0.2">
      <c r="A78" s="21">
        <v>64</v>
      </c>
      <c r="B78" s="17">
        <f>Absterbeordnung!C72</f>
        <v>91386.252775504618</v>
      </c>
      <c r="C78" s="18">
        <f t="shared" si="13"/>
        <v>0.28157170280220639</v>
      </c>
      <c r="D78" s="17">
        <f t="shared" si="14"/>
        <v>25731.782806711693</v>
      </c>
      <c r="E78" s="17">
        <f>SUM(D78:$D$136)</f>
        <v>439958.51459470281</v>
      </c>
      <c r="F78" s="19">
        <f t="shared" si="15"/>
        <v>17.097863676975667</v>
      </c>
      <c r="G78" s="5"/>
      <c r="H78" s="17">
        <f>Absterbeordnung!C72</f>
        <v>91386.252775504618</v>
      </c>
      <c r="I78" s="18">
        <f t="shared" si="16"/>
        <v>0.28157170280220639</v>
      </c>
      <c r="J78" s="17">
        <f t="shared" si="17"/>
        <v>25731.782806711693</v>
      </c>
      <c r="K78" s="17">
        <f>SUM($J78:J$136)</f>
        <v>439958.51459470281</v>
      </c>
      <c r="L78" s="19">
        <f t="shared" si="18"/>
        <v>17.097863676975667</v>
      </c>
      <c r="N78" s="6">
        <v>64</v>
      </c>
      <c r="O78" s="6">
        <f t="shared" ref="O78:O109" si="21">N78+$B$3</f>
        <v>64</v>
      </c>
      <c r="P78" s="20">
        <f t="shared" si="7"/>
        <v>91386.252775504618</v>
      </c>
      <c r="Q78" s="20">
        <f t="shared" si="8"/>
        <v>91386.252775504618</v>
      </c>
      <c r="R78" s="5">
        <f t="shared" si="9"/>
        <v>91386.252775504618</v>
      </c>
      <c r="S78" s="5">
        <f t="shared" si="19"/>
        <v>2351531207.9385386</v>
      </c>
      <c r="T78" s="20">
        <f>SUM(S78:$S$127)</f>
        <v>32795214470.550362</v>
      </c>
      <c r="U78" s="6">
        <f t="shared" si="20"/>
        <v>13.946323297703614</v>
      </c>
    </row>
    <row r="79" spans="1:21" x14ac:dyDescent="0.2">
      <c r="A79" s="21">
        <v>65</v>
      </c>
      <c r="B79" s="17">
        <f>Absterbeordnung!C73</f>
        <v>90735.80168816456</v>
      </c>
      <c r="C79" s="18">
        <f t="shared" ref="C79:C110" si="22">1/(((1+($B$5/100))^A79))</f>
        <v>0.27605068902177099</v>
      </c>
      <c r="D79" s="17">
        <f t="shared" ref="D79:D110" si="23">B79*C79</f>
        <v>25047.680574960599</v>
      </c>
      <c r="E79" s="17">
        <f>SUM(D79:$D$136)</f>
        <v>414226.73178799113</v>
      </c>
      <c r="F79" s="19">
        <f t="shared" ref="F79:F110" si="24">E79/D79</f>
        <v>16.537528516795319</v>
      </c>
      <c r="G79" s="5"/>
      <c r="H79" s="17">
        <f>Absterbeordnung!C73</f>
        <v>90735.80168816456</v>
      </c>
      <c r="I79" s="18">
        <f t="shared" ref="I79:I110" si="25">1/(((1+($B$5/100))^A79))</f>
        <v>0.27605068902177099</v>
      </c>
      <c r="J79" s="17">
        <f t="shared" ref="J79:J110" si="26">H79*I79</f>
        <v>25047.680574960599</v>
      </c>
      <c r="K79" s="17">
        <f>SUM($J79:J$136)</f>
        <v>414226.73178799113</v>
      </c>
      <c r="L79" s="19">
        <f t="shared" ref="L79:L110" si="27">K79/J79</f>
        <v>16.537528516795319</v>
      </c>
      <c r="N79" s="6">
        <v>65</v>
      </c>
      <c r="O79" s="6">
        <f t="shared" si="21"/>
        <v>65</v>
      </c>
      <c r="P79" s="20">
        <f t="shared" ref="P79:P127" si="28">B79</f>
        <v>90735.80168816456</v>
      </c>
      <c r="Q79" s="20">
        <f t="shared" ref="Q79:Q127" si="29">B79</f>
        <v>90735.80168816456</v>
      </c>
      <c r="R79" s="5">
        <f t="shared" ref="R79:R136" si="30">LOOKUP(N79,$O$14:$O$136,$Q$14:$Q$136)</f>
        <v>90735.80168816456</v>
      </c>
      <c r="S79" s="5">
        <f t="shared" ref="S79:S110" si="31">P79*R79*I79</f>
        <v>2272721377.3981166</v>
      </c>
      <c r="T79" s="20">
        <f>SUM(S79:$S$136)</f>
        <v>30443683262.611824</v>
      </c>
      <c r="U79" s="6">
        <f t="shared" ref="U79:U110" si="32">T79/S79</f>
        <v>13.395255382102629</v>
      </c>
    </row>
    <row r="80" spans="1:21" x14ac:dyDescent="0.2">
      <c r="A80" s="21">
        <v>66</v>
      </c>
      <c r="B80" s="17">
        <f>Absterbeordnung!C74</f>
        <v>90020.907762958683</v>
      </c>
      <c r="C80" s="18">
        <f t="shared" si="22"/>
        <v>0.27063793041350098</v>
      </c>
      <c r="D80" s="17">
        <f t="shared" si="23"/>
        <v>24363.072170911801</v>
      </c>
      <c r="E80" s="17">
        <f>SUM(D80:$D$136)</f>
        <v>389179.05121303047</v>
      </c>
      <c r="F80" s="19">
        <f t="shared" si="24"/>
        <v>15.974136943110539</v>
      </c>
      <c r="G80" s="5"/>
      <c r="H80" s="17">
        <f>Absterbeordnung!C74</f>
        <v>90020.907762958683</v>
      </c>
      <c r="I80" s="18">
        <f t="shared" si="25"/>
        <v>0.27063793041350098</v>
      </c>
      <c r="J80" s="17">
        <f t="shared" si="26"/>
        <v>24363.072170911801</v>
      </c>
      <c r="K80" s="17">
        <f>SUM($J80:J$136)</f>
        <v>389179.05121303047</v>
      </c>
      <c r="L80" s="19">
        <f t="shared" si="27"/>
        <v>15.974136943110539</v>
      </c>
      <c r="N80" s="6">
        <v>66</v>
      </c>
      <c r="O80" s="6">
        <f t="shared" si="21"/>
        <v>66</v>
      </c>
      <c r="P80" s="20">
        <f t="shared" si="28"/>
        <v>90020.907762958683</v>
      </c>
      <c r="Q80" s="20">
        <f t="shared" si="29"/>
        <v>90020.907762958683</v>
      </c>
      <c r="R80" s="5">
        <f t="shared" si="30"/>
        <v>90020.907762958683</v>
      </c>
      <c r="S80" s="5">
        <f t="shared" si="31"/>
        <v>2193185872.7199569</v>
      </c>
      <c r="T80" s="20">
        <f>SUM(S80:$S$136)</f>
        <v>28170961885.213715</v>
      </c>
      <c r="U80" s="6">
        <f t="shared" si="32"/>
        <v>12.844767165254671</v>
      </c>
    </row>
    <row r="81" spans="1:21" x14ac:dyDescent="0.2">
      <c r="A81" s="21">
        <v>67</v>
      </c>
      <c r="B81" s="17">
        <f>Absterbeordnung!C75</f>
        <v>89236.651698545029</v>
      </c>
      <c r="C81" s="18">
        <f t="shared" si="22"/>
        <v>0.26533130432696173</v>
      </c>
      <c r="D81" s="17">
        <f t="shared" si="23"/>
        <v>23677.277188945736</v>
      </c>
      <c r="E81" s="17">
        <f>SUM(D81:$D$136)</f>
        <v>364815.97904211865</v>
      </c>
      <c r="F81" s="19">
        <f t="shared" si="24"/>
        <v>15.4078518459226</v>
      </c>
      <c r="G81" s="5"/>
      <c r="H81" s="17">
        <f>Absterbeordnung!C75</f>
        <v>89236.651698545029</v>
      </c>
      <c r="I81" s="18">
        <f t="shared" si="25"/>
        <v>0.26533130432696173</v>
      </c>
      <c r="J81" s="17">
        <f t="shared" si="26"/>
        <v>23677.277188945736</v>
      </c>
      <c r="K81" s="17">
        <f>SUM($J81:J$136)</f>
        <v>364815.97904211865</v>
      </c>
      <c r="L81" s="19">
        <f t="shared" si="27"/>
        <v>15.4078518459226</v>
      </c>
      <c r="N81" s="6">
        <v>67</v>
      </c>
      <c r="O81" s="6">
        <f t="shared" si="21"/>
        <v>67</v>
      </c>
      <c r="P81" s="20">
        <f t="shared" si="28"/>
        <v>89236.651698545029</v>
      </c>
      <c r="Q81" s="20">
        <f t="shared" si="29"/>
        <v>89236.651698545029</v>
      </c>
      <c r="R81" s="5">
        <f t="shared" si="30"/>
        <v>89236.651698545029</v>
      </c>
      <c r="S81" s="5">
        <f t="shared" si="31"/>
        <v>2112880937.6798561</v>
      </c>
      <c r="T81" s="20">
        <f>SUM(S81:$S$136)</f>
        <v>25977776012.493759</v>
      </c>
      <c r="U81" s="6">
        <f t="shared" si="32"/>
        <v>12.294954982659753</v>
      </c>
    </row>
    <row r="82" spans="1:21" x14ac:dyDescent="0.2">
      <c r="A82" s="21">
        <v>68</v>
      </c>
      <c r="B82" s="17">
        <f>Absterbeordnung!C76</f>
        <v>88368.883691048672</v>
      </c>
      <c r="C82" s="18">
        <f t="shared" si="22"/>
        <v>0.26012872973231543</v>
      </c>
      <c r="D82" s="17">
        <f t="shared" si="23"/>
        <v>22987.285462415217</v>
      </c>
      <c r="E82" s="17">
        <f>SUM(D82:$D$136)</f>
        <v>341138.70185317297</v>
      </c>
      <c r="F82" s="19">
        <f t="shared" si="24"/>
        <v>14.840321290260359</v>
      </c>
      <c r="G82" s="5"/>
      <c r="H82" s="17">
        <f>Absterbeordnung!C76</f>
        <v>88368.883691048672</v>
      </c>
      <c r="I82" s="18">
        <f t="shared" si="25"/>
        <v>0.26012872973231543</v>
      </c>
      <c r="J82" s="17">
        <f t="shared" si="26"/>
        <v>22987.285462415217</v>
      </c>
      <c r="K82" s="17">
        <f>SUM($J82:J$136)</f>
        <v>341138.70185317297</v>
      </c>
      <c r="L82" s="19">
        <f t="shared" si="27"/>
        <v>14.840321290260359</v>
      </c>
      <c r="N82" s="6">
        <v>68</v>
      </c>
      <c r="O82" s="6">
        <f t="shared" si="21"/>
        <v>68</v>
      </c>
      <c r="P82" s="20">
        <f t="shared" si="28"/>
        <v>88368.883691048672</v>
      </c>
      <c r="Q82" s="20">
        <f t="shared" si="29"/>
        <v>88368.883691048672</v>
      </c>
      <c r="R82" s="5">
        <f t="shared" si="30"/>
        <v>88368.883691048672</v>
      </c>
      <c r="S82" s="5">
        <f t="shared" si="31"/>
        <v>2031360755.4011042</v>
      </c>
      <c r="T82" s="20">
        <f>SUM(S82:$S$136)</f>
        <v>23864895074.813904</v>
      </c>
      <c r="U82" s="6">
        <f t="shared" si="32"/>
        <v>11.748230840514411</v>
      </c>
    </row>
    <row r="83" spans="1:21" x14ac:dyDescent="0.2">
      <c r="A83" s="21">
        <v>69</v>
      </c>
      <c r="B83" s="17">
        <f>Absterbeordnung!C77</f>
        <v>87404.560492011602</v>
      </c>
      <c r="C83" s="18">
        <f t="shared" si="22"/>
        <v>0.25502816640423082</v>
      </c>
      <c r="D83" s="17">
        <f t="shared" si="23"/>
        <v>22290.624797645392</v>
      </c>
      <c r="E83" s="17">
        <f>SUM(D83:$D$136)</f>
        <v>318151.41639075772</v>
      </c>
      <c r="F83" s="19">
        <f t="shared" si="24"/>
        <v>14.272880158315022</v>
      </c>
      <c r="G83" s="5"/>
      <c r="H83" s="17">
        <f>Absterbeordnung!C77</f>
        <v>87404.560492011602</v>
      </c>
      <c r="I83" s="18">
        <f t="shared" si="25"/>
        <v>0.25502816640423082</v>
      </c>
      <c r="J83" s="17">
        <f t="shared" si="26"/>
        <v>22290.624797645392</v>
      </c>
      <c r="K83" s="17">
        <f>SUM($J83:J$136)</f>
        <v>318151.41639075772</v>
      </c>
      <c r="L83" s="19">
        <f t="shared" si="27"/>
        <v>14.272880158315022</v>
      </c>
      <c r="N83" s="6">
        <v>69</v>
      </c>
      <c r="O83" s="6">
        <f t="shared" si="21"/>
        <v>69</v>
      </c>
      <c r="P83" s="20">
        <f t="shared" si="28"/>
        <v>87404.560492011602</v>
      </c>
      <c r="Q83" s="20">
        <f t="shared" si="29"/>
        <v>87404.560492011602</v>
      </c>
      <c r="R83" s="5">
        <f t="shared" si="30"/>
        <v>87404.560492011602</v>
      </c>
      <c r="S83" s="5">
        <f t="shared" si="31"/>
        <v>1948302263.5305307</v>
      </c>
      <c r="T83" s="20">
        <f>SUM(S83:$S$136)</f>
        <v>21833534319.412796</v>
      </c>
      <c r="U83" s="6">
        <f t="shared" si="32"/>
        <v>11.206440975872045</v>
      </c>
    </row>
    <row r="84" spans="1:21" x14ac:dyDescent="0.2">
      <c r="A84" s="21">
        <v>70</v>
      </c>
      <c r="B84" s="17">
        <f>Absterbeordnung!C78</f>
        <v>86320.334885902732</v>
      </c>
      <c r="C84" s="18">
        <f t="shared" si="22"/>
        <v>0.25002761412179492</v>
      </c>
      <c r="D84" s="17">
        <f t="shared" si="23"/>
        <v>21582.4673817166</v>
      </c>
      <c r="E84" s="17">
        <f>SUM(D84:$D$136)</f>
        <v>295860.7915931124</v>
      </c>
      <c r="F84" s="19">
        <f t="shared" si="24"/>
        <v>13.708385902334239</v>
      </c>
      <c r="G84" s="5"/>
      <c r="H84" s="17">
        <f>Absterbeordnung!C78</f>
        <v>86320.334885902732</v>
      </c>
      <c r="I84" s="18">
        <f t="shared" si="25"/>
        <v>0.25002761412179492</v>
      </c>
      <c r="J84" s="17">
        <f t="shared" si="26"/>
        <v>21582.4673817166</v>
      </c>
      <c r="K84" s="17">
        <f>SUM($J84:J$136)</f>
        <v>295860.7915931124</v>
      </c>
      <c r="L84" s="19">
        <f t="shared" si="27"/>
        <v>13.708385902334239</v>
      </c>
      <c r="N84" s="6">
        <v>70</v>
      </c>
      <c r="O84" s="6">
        <f t="shared" si="21"/>
        <v>70</v>
      </c>
      <c r="P84" s="20">
        <f t="shared" si="28"/>
        <v>86320.334885902732</v>
      </c>
      <c r="Q84" s="20">
        <f t="shared" si="29"/>
        <v>86320.334885902732</v>
      </c>
      <c r="R84" s="5">
        <f t="shared" si="30"/>
        <v>86320.334885902732</v>
      </c>
      <c r="S84" s="5">
        <f t="shared" si="31"/>
        <v>1863005812.0538492</v>
      </c>
      <c r="T84" s="20">
        <f>SUM(S84:$S$136)</f>
        <v>19885232055.882263</v>
      </c>
      <c r="U84" s="6">
        <f t="shared" si="32"/>
        <v>10.673735920319013</v>
      </c>
    </row>
    <row r="85" spans="1:21" x14ac:dyDescent="0.2">
      <c r="A85" s="21">
        <v>71</v>
      </c>
      <c r="B85" s="17">
        <f>Absterbeordnung!C79</f>
        <v>85128.800940641071</v>
      </c>
      <c r="C85" s="18">
        <f t="shared" si="22"/>
        <v>0.24512511188411268</v>
      </c>
      <c r="D85" s="17">
        <f t="shared" si="23"/>
        <v>20867.206855134998</v>
      </c>
      <c r="E85" s="17">
        <f>SUM(D85:$D$136)</f>
        <v>274278.32421139581</v>
      </c>
      <c r="F85" s="19">
        <f t="shared" si="24"/>
        <v>13.143988369670158</v>
      </c>
      <c r="G85" s="5"/>
      <c r="H85" s="17">
        <f>Absterbeordnung!C79</f>
        <v>85128.800940641071</v>
      </c>
      <c r="I85" s="18">
        <f t="shared" si="25"/>
        <v>0.24512511188411268</v>
      </c>
      <c r="J85" s="17">
        <f t="shared" si="26"/>
        <v>20867.206855134998</v>
      </c>
      <c r="K85" s="17">
        <f>SUM($J85:J$136)</f>
        <v>274278.32421139581</v>
      </c>
      <c r="L85" s="19">
        <f t="shared" si="27"/>
        <v>13.143988369670158</v>
      </c>
      <c r="N85" s="6">
        <v>71</v>
      </c>
      <c r="O85" s="6">
        <f t="shared" si="21"/>
        <v>71</v>
      </c>
      <c r="P85" s="20">
        <f t="shared" si="28"/>
        <v>85128.800940641071</v>
      </c>
      <c r="Q85" s="20">
        <f t="shared" si="29"/>
        <v>85128.800940641071</v>
      </c>
      <c r="R85" s="5">
        <f t="shared" si="30"/>
        <v>85128.800940641071</v>
      </c>
      <c r="S85" s="5">
        <f t="shared" si="31"/>
        <v>1776400298.5579681</v>
      </c>
      <c r="T85" s="20">
        <f>SUM(S85:$S$136)</f>
        <v>18022226243.828415</v>
      </c>
      <c r="U85" s="6">
        <f t="shared" si="32"/>
        <v>10.145363214844284</v>
      </c>
    </row>
    <row r="86" spans="1:21" x14ac:dyDescent="0.2">
      <c r="A86" s="21">
        <v>72</v>
      </c>
      <c r="B86" s="17">
        <f>Absterbeordnung!C80</f>
        <v>83810.983253527011</v>
      </c>
      <c r="C86" s="18">
        <f t="shared" si="22"/>
        <v>0.24031873714128693</v>
      </c>
      <c r="D86" s="17">
        <f t="shared" si="23"/>
        <v>20141.349654057158</v>
      </c>
      <c r="E86" s="17">
        <f>SUM(D86:$D$136)</f>
        <v>253411.11735626074</v>
      </c>
      <c r="F86" s="19">
        <f t="shared" si="24"/>
        <v>12.58163537740953</v>
      </c>
      <c r="G86" s="5"/>
      <c r="H86" s="17">
        <f>Absterbeordnung!C80</f>
        <v>83810.983253527011</v>
      </c>
      <c r="I86" s="18">
        <f t="shared" si="25"/>
        <v>0.24031873714128693</v>
      </c>
      <c r="J86" s="17">
        <f t="shared" si="26"/>
        <v>20141.349654057158</v>
      </c>
      <c r="K86" s="17">
        <f>SUM($J86:J$136)</f>
        <v>253411.11735626074</v>
      </c>
      <c r="L86" s="19">
        <f t="shared" si="27"/>
        <v>12.58163537740953</v>
      </c>
      <c r="N86" s="6">
        <v>72</v>
      </c>
      <c r="O86" s="6">
        <f t="shared" si="21"/>
        <v>72</v>
      </c>
      <c r="P86" s="20">
        <f t="shared" si="28"/>
        <v>83810.983253527011</v>
      </c>
      <c r="Q86" s="20">
        <f t="shared" si="29"/>
        <v>83810.983253527011</v>
      </c>
      <c r="R86" s="5">
        <f t="shared" si="30"/>
        <v>83810.983253527011</v>
      </c>
      <c r="S86" s="5">
        <f t="shared" si="31"/>
        <v>1688066318.5596166</v>
      </c>
      <c r="T86" s="20">
        <f>SUM(S86:$S$136)</f>
        <v>16245825945.270447</v>
      </c>
      <c r="U86" s="6">
        <f t="shared" si="32"/>
        <v>9.6239263627584197</v>
      </c>
    </row>
    <row r="87" spans="1:21" x14ac:dyDescent="0.2">
      <c r="A87" s="21">
        <v>73</v>
      </c>
      <c r="B87" s="17">
        <f>Absterbeordnung!C81</f>
        <v>82343.654088226976</v>
      </c>
      <c r="C87" s="18">
        <f t="shared" si="22"/>
        <v>0.2356066050404774</v>
      </c>
      <c r="D87" s="17">
        <f t="shared" si="23"/>
        <v>19400.708786354586</v>
      </c>
      <c r="E87" s="17">
        <f>SUM(D87:$D$136)</f>
        <v>233269.76770220359</v>
      </c>
      <c r="F87" s="19">
        <f t="shared" si="24"/>
        <v>12.023775536813016</v>
      </c>
      <c r="G87" s="5"/>
      <c r="H87" s="17">
        <f>Absterbeordnung!C81</f>
        <v>82343.654088226976</v>
      </c>
      <c r="I87" s="18">
        <f t="shared" si="25"/>
        <v>0.2356066050404774</v>
      </c>
      <c r="J87" s="17">
        <f t="shared" si="26"/>
        <v>19400.708786354586</v>
      </c>
      <c r="K87" s="17">
        <f>SUM($J87:J$136)</f>
        <v>233269.76770220359</v>
      </c>
      <c r="L87" s="19">
        <f t="shared" si="27"/>
        <v>12.023775536813016</v>
      </c>
      <c r="N87" s="6">
        <v>73</v>
      </c>
      <c r="O87" s="6">
        <f t="shared" si="21"/>
        <v>73</v>
      </c>
      <c r="P87" s="20">
        <f t="shared" si="28"/>
        <v>82343.654088226976</v>
      </c>
      <c r="Q87" s="20">
        <f t="shared" si="29"/>
        <v>82343.654088226976</v>
      </c>
      <c r="R87" s="5">
        <f t="shared" si="30"/>
        <v>82343.654088226976</v>
      </c>
      <c r="S87" s="5">
        <f t="shared" si="31"/>
        <v>1597525253.3700078</v>
      </c>
      <c r="T87" s="20">
        <f>SUM(S87:$S$136)</f>
        <v>14557759626.710833</v>
      </c>
      <c r="U87" s="6">
        <f t="shared" si="32"/>
        <v>9.1126945229823324</v>
      </c>
    </row>
    <row r="88" spans="1:21" x14ac:dyDescent="0.2">
      <c r="A88" s="21">
        <v>74</v>
      </c>
      <c r="B88" s="17">
        <f>Absterbeordnung!C82</f>
        <v>80723.774803393491</v>
      </c>
      <c r="C88" s="18">
        <f t="shared" si="22"/>
        <v>0.23098686768674251</v>
      </c>
      <c r="D88" s="17">
        <f t="shared" si="23"/>
        <v>18646.13188968585</v>
      </c>
      <c r="E88" s="17">
        <f>SUM(D88:$D$136)</f>
        <v>213869.05891584899</v>
      </c>
      <c r="F88" s="19">
        <f t="shared" si="24"/>
        <v>11.469888778066144</v>
      </c>
      <c r="G88" s="5"/>
      <c r="H88" s="17">
        <f>Absterbeordnung!C82</f>
        <v>80723.774803393491</v>
      </c>
      <c r="I88" s="18">
        <f t="shared" si="25"/>
        <v>0.23098686768674251</v>
      </c>
      <c r="J88" s="17">
        <f t="shared" si="26"/>
        <v>18646.13188968585</v>
      </c>
      <c r="K88" s="17">
        <f>SUM($J88:J$136)</f>
        <v>213869.05891584899</v>
      </c>
      <c r="L88" s="19">
        <f t="shared" si="27"/>
        <v>11.469888778066144</v>
      </c>
      <c r="N88" s="6">
        <v>74</v>
      </c>
      <c r="O88" s="6">
        <f t="shared" si="21"/>
        <v>74</v>
      </c>
      <c r="P88" s="20">
        <f t="shared" si="28"/>
        <v>80723.774803393491</v>
      </c>
      <c r="Q88" s="20">
        <f t="shared" si="29"/>
        <v>80723.774803393491</v>
      </c>
      <c r="R88" s="5">
        <f t="shared" si="30"/>
        <v>80723.774803393491</v>
      </c>
      <c r="S88" s="5">
        <f t="shared" si="31"/>
        <v>1505186151.6173744</v>
      </c>
      <c r="T88" s="20">
        <f>SUM(S88:$S$136)</f>
        <v>12960234373.340824</v>
      </c>
      <c r="U88" s="6">
        <f t="shared" si="32"/>
        <v>8.6103864026483397</v>
      </c>
    </row>
    <row r="89" spans="1:21" x14ac:dyDescent="0.2">
      <c r="A89" s="21">
        <v>75</v>
      </c>
      <c r="B89" s="17">
        <f>Absterbeordnung!C83</f>
        <v>78945.811051416298</v>
      </c>
      <c r="C89" s="18">
        <f t="shared" si="22"/>
        <v>0.22645771341837509</v>
      </c>
      <c r="D89" s="17">
        <f t="shared" si="23"/>
        <v>17877.887854662822</v>
      </c>
      <c r="E89" s="17">
        <f>SUM(D89:$D$136)</f>
        <v>195222.92702616312</v>
      </c>
      <c r="F89" s="19">
        <f t="shared" si="24"/>
        <v>10.919798167055067</v>
      </c>
      <c r="G89" s="5"/>
      <c r="H89" s="17">
        <f>Absterbeordnung!C83</f>
        <v>78945.811051416298</v>
      </c>
      <c r="I89" s="18">
        <f t="shared" si="25"/>
        <v>0.22645771341837509</v>
      </c>
      <c r="J89" s="17">
        <f t="shared" si="26"/>
        <v>17877.887854662822</v>
      </c>
      <c r="K89" s="17">
        <f>SUM($J89:J$136)</f>
        <v>195222.92702616312</v>
      </c>
      <c r="L89" s="19">
        <f t="shared" si="27"/>
        <v>10.919798167055067</v>
      </c>
      <c r="N89" s="6">
        <v>75</v>
      </c>
      <c r="O89" s="6">
        <f t="shared" si="21"/>
        <v>75</v>
      </c>
      <c r="P89" s="20">
        <f t="shared" si="28"/>
        <v>78945.811051416298</v>
      </c>
      <c r="Q89" s="20">
        <f t="shared" si="29"/>
        <v>78945.811051416298</v>
      </c>
      <c r="R89" s="5">
        <f t="shared" si="30"/>
        <v>78945.811051416298</v>
      </c>
      <c r="S89" s="5">
        <f t="shared" si="31"/>
        <v>1411384356.5726213</v>
      </c>
      <c r="T89" s="20">
        <f>SUM(S89:$S$136)</f>
        <v>11455048221.72345</v>
      </c>
      <c r="U89" s="6">
        <f t="shared" si="32"/>
        <v>8.1161791034305271</v>
      </c>
    </row>
    <row r="90" spans="1:21" x14ac:dyDescent="0.2">
      <c r="A90" s="21">
        <v>76</v>
      </c>
      <c r="B90" s="17">
        <f>Absterbeordnung!C84</f>
        <v>76976.54929004208</v>
      </c>
      <c r="C90" s="18">
        <f t="shared" si="22"/>
        <v>0.22201736609644609</v>
      </c>
      <c r="D90" s="17">
        <f t="shared" si="23"/>
        <v>17090.1307245684</v>
      </c>
      <c r="E90" s="17">
        <f>SUM(D90:$D$136)</f>
        <v>177345.03917150031</v>
      </c>
      <c r="F90" s="19">
        <f t="shared" si="24"/>
        <v>10.37704403960778</v>
      </c>
      <c r="G90" s="5"/>
      <c r="H90" s="17">
        <f>Absterbeordnung!C84</f>
        <v>76976.54929004208</v>
      </c>
      <c r="I90" s="18">
        <f t="shared" si="25"/>
        <v>0.22201736609644609</v>
      </c>
      <c r="J90" s="17">
        <f t="shared" si="26"/>
        <v>17090.1307245684</v>
      </c>
      <c r="K90" s="17">
        <f>SUM($J90:J$136)</f>
        <v>177345.03917150031</v>
      </c>
      <c r="L90" s="19">
        <f t="shared" si="27"/>
        <v>10.37704403960778</v>
      </c>
      <c r="N90" s="6">
        <v>76</v>
      </c>
      <c r="O90" s="6">
        <f t="shared" si="21"/>
        <v>76</v>
      </c>
      <c r="P90" s="20">
        <f t="shared" si="28"/>
        <v>76976.54929004208</v>
      </c>
      <c r="Q90" s="20">
        <f t="shared" si="29"/>
        <v>76976.54929004208</v>
      </c>
      <c r="R90" s="5">
        <f t="shared" si="30"/>
        <v>76976.54929004208</v>
      </c>
      <c r="S90" s="5">
        <f t="shared" si="31"/>
        <v>1315539290.0930021</v>
      </c>
      <c r="T90" s="20">
        <f>SUM(S90:$S$136)</f>
        <v>10043663865.150827</v>
      </c>
      <c r="U90" s="6">
        <f t="shared" si="32"/>
        <v>7.6346361836451049</v>
      </c>
    </row>
    <row r="91" spans="1:21" x14ac:dyDescent="0.2">
      <c r="A91" s="21">
        <v>77</v>
      </c>
      <c r="B91" s="17">
        <f>Absterbeordnung!C85</f>
        <v>74804.274644940961</v>
      </c>
      <c r="C91" s="18">
        <f t="shared" si="22"/>
        <v>0.2176640844082805</v>
      </c>
      <c r="D91" s="17">
        <f t="shared" si="23"/>
        <v>16282.203950416626</v>
      </c>
      <c r="E91" s="17">
        <f>SUM(D91:$D$136)</f>
        <v>160254.90844693189</v>
      </c>
      <c r="F91" s="19">
        <f t="shared" si="24"/>
        <v>9.8423351614405572</v>
      </c>
      <c r="G91" s="5"/>
      <c r="H91" s="17">
        <f>Absterbeordnung!C85</f>
        <v>74804.274644940961</v>
      </c>
      <c r="I91" s="18">
        <f t="shared" si="25"/>
        <v>0.2176640844082805</v>
      </c>
      <c r="J91" s="17">
        <f t="shared" si="26"/>
        <v>16282.203950416626</v>
      </c>
      <c r="K91" s="17">
        <f>SUM($J91:J$136)</f>
        <v>160254.90844693189</v>
      </c>
      <c r="L91" s="19">
        <f t="shared" si="27"/>
        <v>9.8423351614405572</v>
      </c>
      <c r="N91" s="6">
        <v>77</v>
      </c>
      <c r="O91" s="6">
        <f t="shared" si="21"/>
        <v>77</v>
      </c>
      <c r="P91" s="20">
        <f t="shared" si="28"/>
        <v>74804.274644940961</v>
      </c>
      <c r="Q91" s="20">
        <f t="shared" si="29"/>
        <v>74804.274644940961</v>
      </c>
      <c r="R91" s="5">
        <f t="shared" si="30"/>
        <v>74804.274644940961</v>
      </c>
      <c r="S91" s="5">
        <f t="shared" si="31"/>
        <v>1217978456.1319079</v>
      </c>
      <c r="T91" s="20">
        <f>SUM(S91:$S$136)</f>
        <v>8728124575.0578232</v>
      </c>
      <c r="U91" s="6">
        <f t="shared" si="32"/>
        <v>7.1660746798238613</v>
      </c>
    </row>
    <row r="92" spans="1:21" x14ac:dyDescent="0.2">
      <c r="A92" s="21">
        <v>78</v>
      </c>
      <c r="B92" s="17">
        <f>Absterbeordnung!C86</f>
        <v>72447.679770589079</v>
      </c>
      <c r="C92" s="18">
        <f t="shared" si="22"/>
        <v>0.21339616118458871</v>
      </c>
      <c r="D92" s="17">
        <f t="shared" si="23"/>
        <v>15460.056749774094</v>
      </c>
      <c r="E92" s="17">
        <f>SUM(D92:$D$136)</f>
        <v>143972.70449651525</v>
      </c>
      <c r="F92" s="19">
        <f t="shared" si="24"/>
        <v>9.3125598972085921</v>
      </c>
      <c r="G92" s="5"/>
      <c r="H92" s="17">
        <f>Absterbeordnung!C86</f>
        <v>72447.679770589079</v>
      </c>
      <c r="I92" s="18">
        <f t="shared" si="25"/>
        <v>0.21339616118458871</v>
      </c>
      <c r="J92" s="17">
        <f t="shared" si="26"/>
        <v>15460.056749774094</v>
      </c>
      <c r="K92" s="17">
        <f>SUM($J92:J$136)</f>
        <v>143972.70449651525</v>
      </c>
      <c r="L92" s="19">
        <f t="shared" si="27"/>
        <v>9.3125598972085921</v>
      </c>
      <c r="N92" s="6">
        <v>78</v>
      </c>
      <c r="O92" s="6">
        <f t="shared" si="21"/>
        <v>78</v>
      </c>
      <c r="P92" s="20">
        <f t="shared" si="28"/>
        <v>72447.679770589079</v>
      </c>
      <c r="Q92" s="20">
        <f t="shared" si="29"/>
        <v>72447.679770589079</v>
      </c>
      <c r="R92" s="5">
        <f t="shared" si="30"/>
        <v>72447.679770589079</v>
      </c>
      <c r="S92" s="5">
        <f t="shared" si="31"/>
        <v>1120045240.6427677</v>
      </c>
      <c r="T92" s="20">
        <f>SUM(S92:$S$136)</f>
        <v>7510146118.9259157</v>
      </c>
      <c r="U92" s="6">
        <f t="shared" si="32"/>
        <v>6.7052167594730543</v>
      </c>
    </row>
    <row r="93" spans="1:21" x14ac:dyDescent="0.2">
      <c r="A93" s="21">
        <v>79</v>
      </c>
      <c r="B93" s="17">
        <f>Absterbeordnung!C87</f>
        <v>69834.114348070783</v>
      </c>
      <c r="C93" s="18">
        <f t="shared" si="22"/>
        <v>0.20921192272998898</v>
      </c>
      <c r="D93" s="17">
        <f t="shared" si="23"/>
        <v>14610.1293349058</v>
      </c>
      <c r="E93" s="17">
        <f>SUM(D93:$D$136)</f>
        <v>128512.64774674113</v>
      </c>
      <c r="F93" s="19">
        <f t="shared" si="24"/>
        <v>8.7961334770463022</v>
      </c>
      <c r="G93" s="5"/>
      <c r="H93" s="17">
        <f>Absterbeordnung!C87</f>
        <v>69834.114348070783</v>
      </c>
      <c r="I93" s="18">
        <f t="shared" si="25"/>
        <v>0.20921192272998898</v>
      </c>
      <c r="J93" s="17">
        <f t="shared" si="26"/>
        <v>14610.1293349058</v>
      </c>
      <c r="K93" s="17">
        <f>SUM($J93:J$136)</f>
        <v>128512.64774674113</v>
      </c>
      <c r="L93" s="19">
        <f t="shared" si="27"/>
        <v>8.7961334770463022</v>
      </c>
      <c r="N93" s="6">
        <v>79</v>
      </c>
      <c r="O93" s="6">
        <f t="shared" si="21"/>
        <v>79</v>
      </c>
      <c r="P93" s="20">
        <f t="shared" si="28"/>
        <v>69834.114348070783</v>
      </c>
      <c r="Q93" s="20">
        <f t="shared" si="29"/>
        <v>69834.114348070783</v>
      </c>
      <c r="R93" s="5">
        <f t="shared" si="30"/>
        <v>69834.114348070783</v>
      </c>
      <c r="S93" s="5">
        <f t="shared" si="31"/>
        <v>1020285442.613915</v>
      </c>
      <c r="T93" s="20">
        <f>SUM(S93:$S$136)</f>
        <v>6390100878.2831478</v>
      </c>
      <c r="U93" s="6">
        <f t="shared" si="32"/>
        <v>6.2630520944335561</v>
      </c>
    </row>
    <row r="94" spans="1:21" x14ac:dyDescent="0.2">
      <c r="A94" s="21">
        <v>80</v>
      </c>
      <c r="B94" s="17">
        <f>Absterbeordnung!C88</f>
        <v>66965.239395251192</v>
      </c>
      <c r="C94" s="18">
        <f t="shared" si="22"/>
        <v>0.20510972816665585</v>
      </c>
      <c r="D94" s="17">
        <f t="shared" si="23"/>
        <v>13735.222048975005</v>
      </c>
      <c r="E94" s="17">
        <f>SUM(D94:$D$136)</f>
        <v>113902.51841183531</v>
      </c>
      <c r="F94" s="19">
        <f t="shared" si="24"/>
        <v>8.2927322183579335</v>
      </c>
      <c r="G94" s="5"/>
      <c r="H94" s="17">
        <f>Absterbeordnung!C88</f>
        <v>66965.239395251192</v>
      </c>
      <c r="I94" s="18">
        <f t="shared" si="25"/>
        <v>0.20510972816665585</v>
      </c>
      <c r="J94" s="17">
        <f t="shared" si="26"/>
        <v>13735.222048975005</v>
      </c>
      <c r="K94" s="17">
        <f>SUM($J94:J$136)</f>
        <v>113902.51841183531</v>
      </c>
      <c r="L94" s="19">
        <f t="shared" si="27"/>
        <v>8.2927322183579335</v>
      </c>
      <c r="N94" s="6">
        <v>80</v>
      </c>
      <c r="O94" s="6">
        <f t="shared" si="21"/>
        <v>80</v>
      </c>
      <c r="P94" s="20">
        <f t="shared" si="28"/>
        <v>66965.239395251192</v>
      </c>
      <c r="Q94" s="20">
        <f t="shared" si="29"/>
        <v>66965.239395251192</v>
      </c>
      <c r="R94" s="5">
        <f t="shared" si="30"/>
        <v>66965.239395251192</v>
      </c>
      <c r="S94" s="5">
        <f t="shared" si="31"/>
        <v>919782432.65654373</v>
      </c>
      <c r="T94" s="20">
        <f>SUM(S94:$S$136)</f>
        <v>5369815435.6692333</v>
      </c>
      <c r="U94" s="6">
        <f t="shared" si="32"/>
        <v>5.8381365473136597</v>
      </c>
    </row>
    <row r="95" spans="1:21" x14ac:dyDescent="0.2">
      <c r="A95" s="21">
        <v>81</v>
      </c>
      <c r="B95" s="17">
        <f>Absterbeordnung!C89</f>
        <v>63800.151501706758</v>
      </c>
      <c r="C95" s="18">
        <f t="shared" si="22"/>
        <v>0.20108796879083907</v>
      </c>
      <c r="D95" s="17">
        <f t="shared" si="23"/>
        <v>12829.442874026012</v>
      </c>
      <c r="E95" s="17">
        <f>SUM(D95:$D$136)</f>
        <v>100167.29636286033</v>
      </c>
      <c r="F95" s="19">
        <f t="shared" si="24"/>
        <v>7.8076107705078233</v>
      </c>
      <c r="G95" s="5"/>
      <c r="H95" s="17">
        <f>Absterbeordnung!C89</f>
        <v>63800.151501706758</v>
      </c>
      <c r="I95" s="18">
        <f t="shared" si="25"/>
        <v>0.20108796879083907</v>
      </c>
      <c r="J95" s="17">
        <f t="shared" si="26"/>
        <v>12829.442874026012</v>
      </c>
      <c r="K95" s="17">
        <f>SUM($J95:J$136)</f>
        <v>100167.29636286033</v>
      </c>
      <c r="L95" s="19">
        <f t="shared" si="27"/>
        <v>7.8076107705078233</v>
      </c>
      <c r="N95" s="6">
        <v>81</v>
      </c>
      <c r="O95" s="6">
        <f t="shared" si="21"/>
        <v>81</v>
      </c>
      <c r="P95" s="20">
        <f t="shared" si="28"/>
        <v>63800.151501706758</v>
      </c>
      <c r="Q95" s="20">
        <f t="shared" si="29"/>
        <v>63800.151501706758</v>
      </c>
      <c r="R95" s="5">
        <f t="shared" si="30"/>
        <v>63800.151501706758</v>
      </c>
      <c r="S95" s="5">
        <f t="shared" si="31"/>
        <v>818520399.04535174</v>
      </c>
      <c r="T95" s="20">
        <f>SUM(S95:$S$136)</f>
        <v>4450033003.0126896</v>
      </c>
      <c r="U95" s="6">
        <f t="shared" si="32"/>
        <v>5.4366794134914729</v>
      </c>
    </row>
    <row r="96" spans="1:21" x14ac:dyDescent="0.2">
      <c r="A96" s="21">
        <v>82</v>
      </c>
      <c r="B96" s="17">
        <f>Absterbeordnung!C90</f>
        <v>60356.604615713397</v>
      </c>
      <c r="C96" s="18">
        <f t="shared" si="22"/>
        <v>0.19714506744199911</v>
      </c>
      <c r="D96" s="17">
        <f t="shared" si="23"/>
        <v>11899.006887534892</v>
      </c>
      <c r="E96" s="17">
        <f>SUM(D96:$D$136)</f>
        <v>87337.853488834313</v>
      </c>
      <c r="F96" s="19">
        <f t="shared" si="24"/>
        <v>7.3399279716635268</v>
      </c>
      <c r="G96" s="5"/>
      <c r="H96" s="17">
        <f>Absterbeordnung!C90</f>
        <v>60356.604615713397</v>
      </c>
      <c r="I96" s="18">
        <f t="shared" si="25"/>
        <v>0.19714506744199911</v>
      </c>
      <c r="J96" s="17">
        <f t="shared" si="26"/>
        <v>11899.006887534892</v>
      </c>
      <c r="K96" s="17">
        <f>SUM($J96:J$136)</f>
        <v>87337.853488834313</v>
      </c>
      <c r="L96" s="19">
        <f t="shared" si="27"/>
        <v>7.3399279716635268</v>
      </c>
      <c r="N96" s="6">
        <v>82</v>
      </c>
      <c r="O96" s="6">
        <f t="shared" si="21"/>
        <v>82</v>
      </c>
      <c r="P96" s="20">
        <f t="shared" si="28"/>
        <v>60356.604615713397</v>
      </c>
      <c r="Q96" s="20">
        <f t="shared" si="29"/>
        <v>60356.604615713397</v>
      </c>
      <c r="R96" s="5">
        <f t="shared" si="30"/>
        <v>60356.604615713397</v>
      </c>
      <c r="S96" s="5">
        <f t="shared" si="31"/>
        <v>718183654.03059399</v>
      </c>
      <c r="T96" s="20">
        <f>SUM(S96:$S$136)</f>
        <v>3631512603.9673376</v>
      </c>
      <c r="U96" s="6">
        <f t="shared" si="32"/>
        <v>5.0565236114558498</v>
      </c>
    </row>
    <row r="97" spans="1:21" x14ac:dyDescent="0.2">
      <c r="A97" s="21">
        <v>83</v>
      </c>
      <c r="B97" s="17">
        <f>Absterbeordnung!C91</f>
        <v>56643.482195812045</v>
      </c>
      <c r="C97" s="18">
        <f t="shared" si="22"/>
        <v>0.19327947788431285</v>
      </c>
      <c r="D97" s="17">
        <f t="shared" si="23"/>
        <v>10948.022664355924</v>
      </c>
      <c r="E97" s="17">
        <f>SUM(D97:$D$136)</f>
        <v>75438.846601299418</v>
      </c>
      <c r="F97" s="19">
        <f t="shared" si="24"/>
        <v>6.8906366851897189</v>
      </c>
      <c r="G97" s="5"/>
      <c r="H97" s="17">
        <f>Absterbeordnung!C91</f>
        <v>56643.482195812045</v>
      </c>
      <c r="I97" s="18">
        <f t="shared" si="25"/>
        <v>0.19327947788431285</v>
      </c>
      <c r="J97" s="17">
        <f t="shared" si="26"/>
        <v>10948.022664355924</v>
      </c>
      <c r="K97" s="17">
        <f>SUM($J97:J$136)</f>
        <v>75438.846601299418</v>
      </c>
      <c r="L97" s="19">
        <f t="shared" si="27"/>
        <v>6.8906366851897189</v>
      </c>
      <c r="N97" s="6">
        <v>83</v>
      </c>
      <c r="O97" s="6">
        <f t="shared" si="21"/>
        <v>83</v>
      </c>
      <c r="P97" s="20">
        <f t="shared" si="28"/>
        <v>56643.482195812045</v>
      </c>
      <c r="Q97" s="20">
        <f t="shared" si="29"/>
        <v>56643.482195812045</v>
      </c>
      <c r="R97" s="5">
        <f t="shared" si="30"/>
        <v>56643.482195812045</v>
      </c>
      <c r="S97" s="5">
        <f t="shared" si="31"/>
        <v>620134126.86779153</v>
      </c>
      <c r="T97" s="20">
        <f>SUM(S97:$S$136)</f>
        <v>2913328949.9367437</v>
      </c>
      <c r="U97" s="6">
        <f t="shared" si="32"/>
        <v>4.6979013470062521</v>
      </c>
    </row>
    <row r="98" spans="1:21" x14ac:dyDescent="0.2">
      <c r="A98" s="21">
        <v>84</v>
      </c>
      <c r="B98" s="17">
        <f>Absterbeordnung!C92</f>
        <v>52548.921189997171</v>
      </c>
      <c r="C98" s="18">
        <f t="shared" si="22"/>
        <v>0.18948968420030671</v>
      </c>
      <c r="D98" s="17">
        <f t="shared" si="23"/>
        <v>9957.4784813593687</v>
      </c>
      <c r="E98" s="17">
        <f>SUM(D98:$D$136)</f>
        <v>64490.823936943481</v>
      </c>
      <c r="F98" s="19">
        <f t="shared" si="24"/>
        <v>6.4766219738934714</v>
      </c>
      <c r="G98" s="5"/>
      <c r="H98" s="17">
        <f>Absterbeordnung!C92</f>
        <v>52548.921189997171</v>
      </c>
      <c r="I98" s="18">
        <f t="shared" si="25"/>
        <v>0.18948968420030671</v>
      </c>
      <c r="J98" s="17">
        <f t="shared" si="26"/>
        <v>9957.4784813593687</v>
      </c>
      <c r="K98" s="17">
        <f>SUM($J98:J$136)</f>
        <v>64490.823936943481</v>
      </c>
      <c r="L98" s="19">
        <f t="shared" si="27"/>
        <v>6.4766219738934714</v>
      </c>
      <c r="N98" s="6">
        <v>84</v>
      </c>
      <c r="O98" s="6">
        <f t="shared" si="21"/>
        <v>84</v>
      </c>
      <c r="P98" s="20">
        <f t="shared" si="28"/>
        <v>52548.921189997171</v>
      </c>
      <c r="Q98" s="20">
        <f t="shared" si="29"/>
        <v>52548.921189997171</v>
      </c>
      <c r="R98" s="5">
        <f t="shared" si="30"/>
        <v>52548.921189997171</v>
      </c>
      <c r="S98" s="5">
        <f t="shared" si="31"/>
        <v>523254751.96804619</v>
      </c>
      <c r="T98" s="20">
        <f>SUM(S98:$S$136)</f>
        <v>2293194823.0689526</v>
      </c>
      <c r="U98" s="6">
        <f t="shared" si="32"/>
        <v>4.3825590010293727</v>
      </c>
    </row>
    <row r="99" spans="1:21" x14ac:dyDescent="0.2">
      <c r="A99" s="21">
        <v>85</v>
      </c>
      <c r="B99" s="17">
        <f>Absterbeordnung!C93</f>
        <v>48400.439385122554</v>
      </c>
      <c r="C99" s="18">
        <f t="shared" si="22"/>
        <v>0.18577420019637911</v>
      </c>
      <c r="D99" s="17">
        <f t="shared" si="23"/>
        <v>8991.5529159244688</v>
      </c>
      <c r="E99" s="17">
        <f>SUM(D99:$D$136)</f>
        <v>54533.345455584109</v>
      </c>
      <c r="F99" s="19">
        <f t="shared" si="24"/>
        <v>6.0649529581261712</v>
      </c>
      <c r="G99" s="5"/>
      <c r="H99" s="17">
        <f>Absterbeordnung!C93</f>
        <v>48400.439385122554</v>
      </c>
      <c r="I99" s="18">
        <f t="shared" si="25"/>
        <v>0.18577420019637911</v>
      </c>
      <c r="J99" s="17">
        <f t="shared" si="26"/>
        <v>8991.5529159244688</v>
      </c>
      <c r="K99" s="17">
        <f>SUM($J99:J$136)</f>
        <v>54533.345455584109</v>
      </c>
      <c r="L99" s="19">
        <f t="shared" si="27"/>
        <v>6.0649529581261712</v>
      </c>
      <c r="N99" s="6">
        <v>85</v>
      </c>
      <c r="O99" s="6">
        <f t="shared" si="21"/>
        <v>85</v>
      </c>
      <c r="P99" s="20">
        <f t="shared" si="28"/>
        <v>48400.439385122554</v>
      </c>
      <c r="Q99" s="20">
        <f t="shared" si="29"/>
        <v>48400.439385122554</v>
      </c>
      <c r="R99" s="5">
        <f t="shared" si="30"/>
        <v>48400.439385122554</v>
      </c>
      <c r="S99" s="5">
        <f t="shared" si="31"/>
        <v>435195111.88532424</v>
      </c>
      <c r="T99" s="20">
        <f>SUM(S99:$S$136)</f>
        <v>1769940071.1009068</v>
      </c>
      <c r="U99" s="6">
        <f t="shared" si="32"/>
        <v>4.0670035640641427</v>
      </c>
    </row>
    <row r="100" spans="1:21" x14ac:dyDescent="0.2">
      <c r="A100" s="13">
        <v>86</v>
      </c>
      <c r="B100" s="17">
        <f>Absterbeordnung!C94</f>
        <v>44032.926727181686</v>
      </c>
      <c r="C100" s="18">
        <f t="shared" si="22"/>
        <v>0.18213156881997952</v>
      </c>
      <c r="D100" s="17">
        <f t="shared" si="23"/>
        <v>8019.7860245568072</v>
      </c>
      <c r="E100" s="17">
        <f>SUM(D100:$D$136)</f>
        <v>45541.79253965964</v>
      </c>
      <c r="F100" s="19">
        <f t="shared" si="24"/>
        <v>5.6786792565549016</v>
      </c>
      <c r="G100" s="5"/>
      <c r="H100" s="17">
        <f>Absterbeordnung!C94</f>
        <v>44032.926727181686</v>
      </c>
      <c r="I100" s="18">
        <f t="shared" si="25"/>
        <v>0.18213156881997952</v>
      </c>
      <c r="J100" s="17">
        <f t="shared" si="26"/>
        <v>8019.7860245568072</v>
      </c>
      <c r="K100" s="17">
        <f>SUM($J100:J$136)</f>
        <v>45541.79253965964</v>
      </c>
      <c r="L100" s="19">
        <f t="shared" si="27"/>
        <v>5.6786792565549016</v>
      </c>
      <c r="N100" s="20">
        <v>86</v>
      </c>
      <c r="O100" s="6">
        <f t="shared" si="21"/>
        <v>86</v>
      </c>
      <c r="P100" s="20">
        <f t="shared" si="28"/>
        <v>44032.926727181686</v>
      </c>
      <c r="Q100" s="20">
        <f t="shared" si="29"/>
        <v>44032.926727181686</v>
      </c>
      <c r="R100" s="5">
        <f t="shared" si="30"/>
        <v>44032.926727181686</v>
      </c>
      <c r="S100" s="5">
        <f t="shared" si="31"/>
        <v>353134650.3869856</v>
      </c>
      <c r="T100" s="20">
        <f>SUM(S100:$S$136)</f>
        <v>1334744959.2155824</v>
      </c>
      <c r="U100" s="6">
        <f t="shared" si="32"/>
        <v>3.7797054402701371</v>
      </c>
    </row>
    <row r="101" spans="1:21" x14ac:dyDescent="0.2">
      <c r="A101" s="13">
        <v>87</v>
      </c>
      <c r="B101" s="17">
        <f>Absterbeordnung!C95</f>
        <v>39765.711859999661</v>
      </c>
      <c r="C101" s="18">
        <f t="shared" si="22"/>
        <v>0.17856036158821526</v>
      </c>
      <c r="D101" s="17">
        <f t="shared" si="23"/>
        <v>7100.5798885343193</v>
      </c>
      <c r="E101" s="17">
        <f>SUM(D101:$D$136)</f>
        <v>37522.006515102839</v>
      </c>
      <c r="F101" s="19">
        <f t="shared" si="24"/>
        <v>5.2843580530220642</v>
      </c>
      <c r="G101" s="5"/>
      <c r="H101" s="17">
        <f>Absterbeordnung!C95</f>
        <v>39765.711859999661</v>
      </c>
      <c r="I101" s="18">
        <f t="shared" si="25"/>
        <v>0.17856036158821526</v>
      </c>
      <c r="J101" s="17">
        <f t="shared" si="26"/>
        <v>7100.5798885343193</v>
      </c>
      <c r="K101" s="17">
        <f>SUM($J101:J$136)</f>
        <v>37522.006515102839</v>
      </c>
      <c r="L101" s="19">
        <f t="shared" si="27"/>
        <v>5.2843580530220642</v>
      </c>
      <c r="N101" s="20">
        <v>87</v>
      </c>
      <c r="O101" s="6">
        <f t="shared" si="21"/>
        <v>87</v>
      </c>
      <c r="P101" s="20">
        <f t="shared" si="28"/>
        <v>39765.711859999661</v>
      </c>
      <c r="Q101" s="20">
        <f t="shared" si="29"/>
        <v>39765.711859999661</v>
      </c>
      <c r="R101" s="5">
        <f t="shared" si="30"/>
        <v>39765.711859999661</v>
      </c>
      <c r="S101" s="5">
        <f t="shared" si="31"/>
        <v>282359613.88636428</v>
      </c>
      <c r="T101" s="20">
        <f>SUM(S101:$S$136)</f>
        <v>981610308.82859719</v>
      </c>
      <c r="U101" s="6">
        <f t="shared" si="32"/>
        <v>3.4764543530777265</v>
      </c>
    </row>
    <row r="102" spans="1:21" x14ac:dyDescent="0.2">
      <c r="A102" s="13">
        <v>88</v>
      </c>
      <c r="B102" s="17">
        <f>Absterbeordnung!C96</f>
        <v>35297.600847179754</v>
      </c>
      <c r="C102" s="18">
        <f t="shared" si="22"/>
        <v>0.17505917802766199</v>
      </c>
      <c r="D102" s="17">
        <f t="shared" si="23"/>
        <v>6179.1689906557931</v>
      </c>
      <c r="E102" s="17">
        <f>SUM(D102:$D$136)</f>
        <v>30421.426626568533</v>
      </c>
      <c r="F102" s="19">
        <f t="shared" si="24"/>
        <v>4.9232229564480514</v>
      </c>
      <c r="G102" s="5"/>
      <c r="H102" s="17">
        <f>Absterbeordnung!C96</f>
        <v>35297.600847179754</v>
      </c>
      <c r="I102" s="18">
        <f t="shared" si="25"/>
        <v>0.17505917802766199</v>
      </c>
      <c r="J102" s="17">
        <f t="shared" si="26"/>
        <v>6179.1689906557931</v>
      </c>
      <c r="K102" s="17">
        <f>SUM($J102:J$136)</f>
        <v>30421.426626568533</v>
      </c>
      <c r="L102" s="19">
        <f t="shared" si="27"/>
        <v>4.9232229564480514</v>
      </c>
      <c r="N102" s="20">
        <v>88</v>
      </c>
      <c r="O102" s="6">
        <f t="shared" si="21"/>
        <v>88</v>
      </c>
      <c r="P102" s="20">
        <f t="shared" si="28"/>
        <v>35297.600847179754</v>
      </c>
      <c r="Q102" s="20">
        <f t="shared" si="29"/>
        <v>35297.600847179754</v>
      </c>
      <c r="R102" s="5">
        <f t="shared" si="30"/>
        <v>35297.600847179754</v>
      </c>
      <c r="S102" s="5">
        <f t="shared" si="31"/>
        <v>218109840.59943882</v>
      </c>
      <c r="T102" s="20">
        <f>SUM(S102:$S$136)</f>
        <v>699250694.94223285</v>
      </c>
      <c r="U102" s="6">
        <f t="shared" si="32"/>
        <v>3.20595665477751</v>
      </c>
    </row>
    <row r="103" spans="1:21" x14ac:dyDescent="0.2">
      <c r="A103" s="13">
        <v>89</v>
      </c>
      <c r="B103" s="17">
        <f>Absterbeordnung!C97</f>
        <v>30678.022178508476</v>
      </c>
      <c r="C103" s="18">
        <f t="shared" si="22"/>
        <v>0.17162664512515882</v>
      </c>
      <c r="D103" s="17">
        <f t="shared" si="23"/>
        <v>5265.1660255726256</v>
      </c>
      <c r="E103" s="17">
        <f>SUM(D103:$D$136)</f>
        <v>24242.257635912738</v>
      </c>
      <c r="F103" s="19">
        <f t="shared" si="24"/>
        <v>4.6042722144314938</v>
      </c>
      <c r="G103" s="5"/>
      <c r="H103" s="17">
        <f>Absterbeordnung!C97</f>
        <v>30678.022178508476</v>
      </c>
      <c r="I103" s="18">
        <f t="shared" si="25"/>
        <v>0.17162664512515882</v>
      </c>
      <c r="J103" s="17">
        <f t="shared" si="26"/>
        <v>5265.1660255726256</v>
      </c>
      <c r="K103" s="17">
        <f>SUM($J103:J$136)</f>
        <v>24242.257635912738</v>
      </c>
      <c r="L103" s="19">
        <f t="shared" si="27"/>
        <v>4.6042722144314938</v>
      </c>
      <c r="N103" s="20">
        <v>89</v>
      </c>
      <c r="O103" s="6">
        <f t="shared" si="21"/>
        <v>89</v>
      </c>
      <c r="P103" s="20">
        <f t="shared" si="28"/>
        <v>30678.022178508476</v>
      </c>
      <c r="Q103" s="20">
        <f t="shared" si="29"/>
        <v>30678.022178508476</v>
      </c>
      <c r="R103" s="5">
        <f t="shared" si="30"/>
        <v>30678.022178508476</v>
      </c>
      <c r="S103" s="5">
        <f t="shared" si="31"/>
        <v>161524880.10604635</v>
      </c>
      <c r="T103" s="20">
        <f>SUM(S103:$S$136)</f>
        <v>481140854.3427937</v>
      </c>
      <c r="U103" s="6">
        <f t="shared" si="32"/>
        <v>2.9787414423518475</v>
      </c>
    </row>
    <row r="104" spans="1:21" x14ac:dyDescent="0.2">
      <c r="A104" s="13">
        <v>90</v>
      </c>
      <c r="B104" s="17">
        <f>Absterbeordnung!C98</f>
        <v>26220.987115496231</v>
      </c>
      <c r="C104" s="18">
        <f t="shared" si="22"/>
        <v>0.16826141678937137</v>
      </c>
      <c r="D104" s="17">
        <f t="shared" si="23"/>
        <v>4411.9804416692477</v>
      </c>
      <c r="E104" s="17">
        <f>SUM(D104:$D$136)</f>
        <v>18977.091610340107</v>
      </c>
      <c r="F104" s="19">
        <f t="shared" si="24"/>
        <v>4.301263766065162</v>
      </c>
      <c r="G104" s="5"/>
      <c r="H104" s="17">
        <f>Absterbeordnung!C98</f>
        <v>26220.987115496231</v>
      </c>
      <c r="I104" s="18">
        <f t="shared" si="25"/>
        <v>0.16826141678937137</v>
      </c>
      <c r="J104" s="17">
        <f t="shared" si="26"/>
        <v>4411.9804416692477</v>
      </c>
      <c r="K104" s="17">
        <f>SUM($J104:J$136)</f>
        <v>18977.091610340107</v>
      </c>
      <c r="L104" s="19">
        <f t="shared" si="27"/>
        <v>4.301263766065162</v>
      </c>
      <c r="N104" s="20">
        <v>90</v>
      </c>
      <c r="O104" s="6">
        <f t="shared" si="21"/>
        <v>90</v>
      </c>
      <c r="P104" s="20">
        <f t="shared" si="28"/>
        <v>26220.987115496231</v>
      </c>
      <c r="Q104" s="20">
        <f t="shared" si="29"/>
        <v>26220.987115496231</v>
      </c>
      <c r="R104" s="5">
        <f t="shared" si="30"/>
        <v>26220.987115496231</v>
      </c>
      <c r="S104" s="5">
        <f t="shared" si="31"/>
        <v>115686482.31483074</v>
      </c>
      <c r="T104" s="20">
        <f>SUM(S104:$S$136)</f>
        <v>319615974.23674738</v>
      </c>
      <c r="U104" s="6">
        <f t="shared" si="32"/>
        <v>2.7627771874586022</v>
      </c>
    </row>
    <row r="105" spans="1:21" x14ac:dyDescent="0.2">
      <c r="A105" s="13">
        <v>91</v>
      </c>
      <c r="B105" s="17">
        <f>Absterbeordnung!C99</f>
        <v>21922.704497135433</v>
      </c>
      <c r="C105" s="18">
        <f t="shared" si="22"/>
        <v>0.16496217332291313</v>
      </c>
      <c r="D105" s="17">
        <f t="shared" si="23"/>
        <v>3616.4169789634625</v>
      </c>
      <c r="E105" s="17">
        <f>SUM(D105:$D$136)</f>
        <v>14565.111168670861</v>
      </c>
      <c r="F105" s="19">
        <f t="shared" si="24"/>
        <v>4.0274977286622278</v>
      </c>
      <c r="G105" s="5"/>
      <c r="H105" s="17">
        <f>Absterbeordnung!C99</f>
        <v>21922.704497135433</v>
      </c>
      <c r="I105" s="18">
        <f t="shared" si="25"/>
        <v>0.16496217332291313</v>
      </c>
      <c r="J105" s="17">
        <f t="shared" si="26"/>
        <v>3616.4169789634625</v>
      </c>
      <c r="K105" s="17">
        <f>SUM($J105:J$136)</f>
        <v>14565.111168670861</v>
      </c>
      <c r="L105" s="19">
        <f t="shared" si="27"/>
        <v>4.0274977286622278</v>
      </c>
      <c r="N105" s="20">
        <v>91</v>
      </c>
      <c r="O105" s="6">
        <f t="shared" si="21"/>
        <v>91</v>
      </c>
      <c r="P105" s="20">
        <f t="shared" si="28"/>
        <v>21922.704497135433</v>
      </c>
      <c r="Q105" s="20">
        <f t="shared" si="29"/>
        <v>21922.704497135433</v>
      </c>
      <c r="R105" s="5">
        <f t="shared" si="30"/>
        <v>21922.704497135433</v>
      </c>
      <c r="S105" s="5">
        <f t="shared" si="31"/>
        <v>79281640.768239245</v>
      </c>
      <c r="T105" s="20">
        <f>SUM(S105:$S$136)</f>
        <v>203929491.92191672</v>
      </c>
      <c r="U105" s="6">
        <f t="shared" si="32"/>
        <v>2.5722158364261833</v>
      </c>
    </row>
    <row r="106" spans="1:21" x14ac:dyDescent="0.2">
      <c r="A106" s="13">
        <v>92</v>
      </c>
      <c r="B106" s="17">
        <f>Absterbeordnung!C100</f>
        <v>17859.783067765504</v>
      </c>
      <c r="C106" s="18">
        <f t="shared" si="22"/>
        <v>0.16172762090481677</v>
      </c>
      <c r="D106" s="17">
        <f t="shared" si="23"/>
        <v>2888.4202254258448</v>
      </c>
      <c r="E106" s="17">
        <f>SUM(D106:$D$136)</f>
        <v>10948.694189707399</v>
      </c>
      <c r="F106" s="19">
        <f t="shared" si="24"/>
        <v>3.7905475433697373</v>
      </c>
      <c r="G106" s="5"/>
      <c r="H106" s="17">
        <f>Absterbeordnung!C100</f>
        <v>17859.783067765504</v>
      </c>
      <c r="I106" s="18">
        <f t="shared" si="25"/>
        <v>0.16172762090481677</v>
      </c>
      <c r="J106" s="17">
        <f t="shared" si="26"/>
        <v>2888.4202254258448</v>
      </c>
      <c r="K106" s="17">
        <f>SUM($J106:J$136)</f>
        <v>10948.694189707399</v>
      </c>
      <c r="L106" s="19">
        <f t="shared" si="27"/>
        <v>3.7905475433697373</v>
      </c>
      <c r="N106" s="20">
        <v>92</v>
      </c>
      <c r="O106" s="6">
        <f t="shared" si="21"/>
        <v>92</v>
      </c>
      <c r="P106" s="20">
        <f t="shared" si="28"/>
        <v>17859.783067765504</v>
      </c>
      <c r="Q106" s="20">
        <f t="shared" si="29"/>
        <v>17859.783067765504</v>
      </c>
      <c r="R106" s="5">
        <f t="shared" si="30"/>
        <v>17859.783067765504</v>
      </c>
      <c r="S106" s="5">
        <f t="shared" si="31"/>
        <v>51586558.634651922</v>
      </c>
      <c r="T106" s="20">
        <f>SUM(S106:$S$136)</f>
        <v>124647851.15367748</v>
      </c>
      <c r="U106" s="6">
        <f t="shared" si="32"/>
        <v>2.4162854521167563</v>
      </c>
    </row>
    <row r="107" spans="1:21" x14ac:dyDescent="0.2">
      <c r="A107" s="13">
        <v>93</v>
      </c>
      <c r="B107" s="17">
        <f>Absterbeordnung!C101</f>
        <v>14228.699389216923</v>
      </c>
      <c r="C107" s="18">
        <f t="shared" si="22"/>
        <v>0.15855649108315373</v>
      </c>
      <c r="D107" s="17">
        <f t="shared" si="23"/>
        <v>2256.0526478312481</v>
      </c>
      <c r="E107" s="17">
        <f>SUM(D107:$D$136)</f>
        <v>8060.2739642815532</v>
      </c>
      <c r="F107" s="19">
        <f t="shared" si="24"/>
        <v>3.5727330973547646</v>
      </c>
      <c r="G107" s="5"/>
      <c r="H107" s="17">
        <f>Absterbeordnung!C101</f>
        <v>14228.699389216923</v>
      </c>
      <c r="I107" s="18">
        <f t="shared" si="25"/>
        <v>0.15855649108315373</v>
      </c>
      <c r="J107" s="17">
        <f t="shared" si="26"/>
        <v>2256.0526478312481</v>
      </c>
      <c r="K107" s="17">
        <f>SUM($J107:J$136)</f>
        <v>8060.2739642815532</v>
      </c>
      <c r="L107" s="19">
        <f t="shared" si="27"/>
        <v>3.5727330973547646</v>
      </c>
      <c r="N107" s="20">
        <v>93</v>
      </c>
      <c r="O107" s="6">
        <f t="shared" si="21"/>
        <v>93</v>
      </c>
      <c r="P107" s="20">
        <f t="shared" si="28"/>
        <v>14228.699389216923</v>
      </c>
      <c r="Q107" s="20">
        <f t="shared" si="29"/>
        <v>14228.699389216923</v>
      </c>
      <c r="R107" s="5">
        <f t="shared" si="30"/>
        <v>14228.699389216923</v>
      </c>
      <c r="S107" s="5">
        <f t="shared" si="31"/>
        <v>32100694.932237703</v>
      </c>
      <c r="T107" s="20">
        <f>SUM(S107:$S$136)</f>
        <v>73061292.519025534</v>
      </c>
      <c r="U107" s="6">
        <f t="shared" si="32"/>
        <v>2.2760034532975921</v>
      </c>
    </row>
    <row r="108" spans="1:21" x14ac:dyDescent="0.2">
      <c r="A108" s="13">
        <v>94</v>
      </c>
      <c r="B108" s="17">
        <f>Absterbeordnung!C102</f>
        <v>11071.160073818242</v>
      </c>
      <c r="C108" s="18">
        <f t="shared" si="22"/>
        <v>0.15544754027760166</v>
      </c>
      <c r="D108" s="17">
        <f t="shared" si="23"/>
        <v>1720.9846014946365</v>
      </c>
      <c r="E108" s="17">
        <f>SUM(D108:$D$136)</f>
        <v>5804.2213164503064</v>
      </c>
      <c r="F108" s="19">
        <f t="shared" si="24"/>
        <v>3.3726166471271561</v>
      </c>
      <c r="G108" s="5"/>
      <c r="H108" s="17">
        <f>Absterbeordnung!C102</f>
        <v>11071.160073818242</v>
      </c>
      <c r="I108" s="18">
        <f t="shared" si="25"/>
        <v>0.15544754027760166</v>
      </c>
      <c r="J108" s="17">
        <f t="shared" si="26"/>
        <v>1720.9846014946365</v>
      </c>
      <c r="K108" s="17">
        <f>SUM($J108:J$136)</f>
        <v>5804.2213164503064</v>
      </c>
      <c r="L108" s="19">
        <f t="shared" si="27"/>
        <v>3.3726166471271561</v>
      </c>
      <c r="N108" s="20">
        <v>94</v>
      </c>
      <c r="O108" s="6">
        <f t="shared" si="21"/>
        <v>94</v>
      </c>
      <c r="P108" s="20">
        <f t="shared" si="28"/>
        <v>11071.160073818242</v>
      </c>
      <c r="Q108" s="20">
        <f t="shared" si="29"/>
        <v>11071.160073818242</v>
      </c>
      <c r="R108" s="5">
        <f t="shared" si="30"/>
        <v>11071.160073818242</v>
      </c>
      <c r="S108" s="5">
        <f t="shared" si="31"/>
        <v>19053296.007723421</v>
      </c>
      <c r="T108" s="20">
        <f>SUM(S108:$S$136)</f>
        <v>40960597.586787879</v>
      </c>
      <c r="U108" s="6">
        <f t="shared" si="32"/>
        <v>2.1497906488296903</v>
      </c>
    </row>
    <row r="109" spans="1:21" x14ac:dyDescent="0.2">
      <c r="A109" s="13">
        <v>95</v>
      </c>
      <c r="B109" s="17">
        <f>Absterbeordnung!C103</f>
        <v>8402.1781164376625</v>
      </c>
      <c r="C109" s="18">
        <f t="shared" si="22"/>
        <v>0.15239954929176638</v>
      </c>
      <c r="D109" s="17">
        <f t="shared" si="23"/>
        <v>1280.4881580142423</v>
      </c>
      <c r="E109" s="17">
        <f>SUM(D109:$D$136)</f>
        <v>4083.236714955669</v>
      </c>
      <c r="F109" s="19">
        <f t="shared" si="24"/>
        <v>3.1888125551179467</v>
      </c>
      <c r="G109" s="5"/>
      <c r="H109" s="17">
        <f>Absterbeordnung!C103</f>
        <v>8402.1781164376625</v>
      </c>
      <c r="I109" s="18">
        <f t="shared" si="25"/>
        <v>0.15239954929176638</v>
      </c>
      <c r="J109" s="17">
        <f t="shared" si="26"/>
        <v>1280.4881580142423</v>
      </c>
      <c r="K109" s="17">
        <f>SUM($J109:J$136)</f>
        <v>4083.236714955669</v>
      </c>
      <c r="L109" s="19">
        <f t="shared" si="27"/>
        <v>3.1888125551179467</v>
      </c>
      <c r="N109" s="20">
        <v>95</v>
      </c>
      <c r="O109" s="6">
        <f t="shared" si="21"/>
        <v>95</v>
      </c>
      <c r="P109" s="20">
        <f t="shared" si="28"/>
        <v>8402.1781164376625</v>
      </c>
      <c r="Q109" s="20">
        <f t="shared" si="29"/>
        <v>8402.1781164376625</v>
      </c>
      <c r="R109" s="5">
        <f t="shared" si="30"/>
        <v>8402.1781164376625</v>
      </c>
      <c r="S109" s="5">
        <f t="shared" si="31"/>
        <v>10758889.579624839</v>
      </c>
      <c r="T109" s="20">
        <f>SUM(S109:$S$136)</f>
        <v>21907301.579064436</v>
      </c>
      <c r="U109" s="6">
        <f t="shared" si="32"/>
        <v>2.0362047046706784</v>
      </c>
    </row>
    <row r="110" spans="1:21" x14ac:dyDescent="0.2">
      <c r="A110" s="13">
        <v>96</v>
      </c>
      <c r="B110" s="17">
        <f>Absterbeordnung!C104</f>
        <v>6211.4556913002216</v>
      </c>
      <c r="C110" s="18">
        <f t="shared" si="22"/>
        <v>0.14941132283506506</v>
      </c>
      <c r="D110" s="17">
        <f t="shared" si="23"/>
        <v>928.06181156855962</v>
      </c>
      <c r="E110" s="17">
        <f>SUM(D110:$D$136)</f>
        <v>2802.7485569414266</v>
      </c>
      <c r="F110" s="19">
        <f t="shared" si="24"/>
        <v>3.0200020321969432</v>
      </c>
      <c r="G110" s="5"/>
      <c r="H110" s="17">
        <f>Absterbeordnung!C104</f>
        <v>6211.4556913002216</v>
      </c>
      <c r="I110" s="18">
        <f t="shared" si="25"/>
        <v>0.14941132283506506</v>
      </c>
      <c r="J110" s="17">
        <f t="shared" si="26"/>
        <v>928.06181156855962</v>
      </c>
      <c r="K110" s="17">
        <f>SUM($J110:J$136)</f>
        <v>2802.7485569414266</v>
      </c>
      <c r="L110" s="19">
        <f t="shared" si="27"/>
        <v>3.0200020321969432</v>
      </c>
      <c r="N110" s="20">
        <v>96</v>
      </c>
      <c r="O110" s="6">
        <f t="shared" ref="O110:O136" si="33">N110+$B$3</f>
        <v>96</v>
      </c>
      <c r="P110" s="20">
        <f t="shared" si="28"/>
        <v>6211.4556913002216</v>
      </c>
      <c r="Q110" s="20">
        <f t="shared" si="29"/>
        <v>6211.4556913002216</v>
      </c>
      <c r="R110" s="5">
        <f t="shared" si="30"/>
        <v>6211.4556913002216</v>
      </c>
      <c r="S110" s="5">
        <f t="shared" si="31"/>
        <v>5764614.8213459225</v>
      </c>
      <c r="T110" s="20">
        <f>SUM(S110:$S$136)</f>
        <v>11148411.999439601</v>
      </c>
      <c r="U110" s="6">
        <f t="shared" si="32"/>
        <v>1.9339387530556065</v>
      </c>
    </row>
    <row r="111" spans="1:21" x14ac:dyDescent="0.2">
      <c r="A111" s="13">
        <v>97</v>
      </c>
      <c r="B111" s="17">
        <f>Absterbeordnung!C105</f>
        <v>4467.1401665764515</v>
      </c>
      <c r="C111" s="18">
        <f t="shared" ref="C111:C127" si="34">1/(((1+($B$5/100))^A111))</f>
        <v>0.14648168905398534</v>
      </c>
      <c r="D111" s="17">
        <f t="shared" ref="D111:D127" si="35">B111*C111</f>
        <v>654.35423684102011</v>
      </c>
      <c r="E111" s="17">
        <f>SUM(D111:$D$136)</f>
        <v>1874.6867453728667</v>
      </c>
      <c r="F111" s="19">
        <f t="shared" ref="F111:F127" si="36">E111/D111</f>
        <v>2.8649417086732103</v>
      </c>
      <c r="G111" s="5"/>
      <c r="H111" s="17">
        <f>Absterbeordnung!C105</f>
        <v>4467.1401665764515</v>
      </c>
      <c r="I111" s="18">
        <f t="shared" ref="I111:I127" si="37">1/(((1+($B$5/100))^A111))</f>
        <v>0.14648168905398534</v>
      </c>
      <c r="J111" s="17">
        <f t="shared" ref="J111:J127" si="38">H111*I111</f>
        <v>654.35423684102011</v>
      </c>
      <c r="K111" s="17">
        <f>SUM($J111:J$136)</f>
        <v>1874.6867453728667</v>
      </c>
      <c r="L111" s="19">
        <f t="shared" ref="L111:L127" si="39">K111/J111</f>
        <v>2.8649417086732103</v>
      </c>
      <c r="N111" s="20">
        <v>97</v>
      </c>
      <c r="O111" s="6">
        <f t="shared" si="33"/>
        <v>97</v>
      </c>
      <c r="P111" s="20">
        <f t="shared" si="28"/>
        <v>4467.1401665764515</v>
      </c>
      <c r="Q111" s="20">
        <f t="shared" si="29"/>
        <v>4467.1401665764515</v>
      </c>
      <c r="R111" s="5">
        <f t="shared" si="30"/>
        <v>4467.1401665764515</v>
      </c>
      <c r="S111" s="5">
        <f t="shared" ref="S111:S136" si="40">P111*R111*I111</f>
        <v>2923092.0945620011</v>
      </c>
      <c r="T111" s="20">
        <f>SUM(S111:$S$136)</f>
        <v>5383797.1780936792</v>
      </c>
      <c r="U111" s="6">
        <f t="shared" ref="U111:U127" si="41">T111/S111</f>
        <v>1.8418157909254627</v>
      </c>
    </row>
    <row r="112" spans="1:21" x14ac:dyDescent="0.2">
      <c r="A112" s="13">
        <v>98</v>
      </c>
      <c r="B112" s="17">
        <f>Absterbeordnung!C106</f>
        <v>3121.2774471478201</v>
      </c>
      <c r="C112" s="18">
        <f t="shared" si="34"/>
        <v>0.14360949907253467</v>
      </c>
      <c r="D112" s="17">
        <f t="shared" si="35"/>
        <v>448.24509065129826</v>
      </c>
      <c r="E112" s="17">
        <f>SUM(D112:$D$136)</f>
        <v>1220.3325085318468</v>
      </c>
      <c r="F112" s="19">
        <f t="shared" si="36"/>
        <v>2.7224670921854575</v>
      </c>
      <c r="G112" s="5"/>
      <c r="H112" s="17">
        <f>Absterbeordnung!C106</f>
        <v>3121.2774471478201</v>
      </c>
      <c r="I112" s="18">
        <f t="shared" si="37"/>
        <v>0.14360949907253467</v>
      </c>
      <c r="J112" s="17">
        <f t="shared" si="38"/>
        <v>448.24509065129826</v>
      </c>
      <c r="K112" s="17">
        <f>SUM($J112:J$136)</f>
        <v>1220.3325085318468</v>
      </c>
      <c r="L112" s="19">
        <f t="shared" si="39"/>
        <v>2.7224670921854575</v>
      </c>
      <c r="N112" s="20">
        <v>98</v>
      </c>
      <c r="O112" s="6">
        <f t="shared" si="33"/>
        <v>98</v>
      </c>
      <c r="P112" s="20">
        <f t="shared" si="28"/>
        <v>3121.2774471478201</v>
      </c>
      <c r="Q112" s="20">
        <f t="shared" si="29"/>
        <v>3121.2774471478201</v>
      </c>
      <c r="R112" s="5">
        <f t="shared" si="30"/>
        <v>3121.2774471478201</v>
      </c>
      <c r="S112" s="5">
        <f t="shared" si="40"/>
        <v>1399097.2922446274</v>
      </c>
      <c r="T112" s="20">
        <f>SUM(S112:$S$136)</f>
        <v>2460705.0835316759</v>
      </c>
      <c r="U112" s="6">
        <f t="shared" si="41"/>
        <v>1.7587805345430045</v>
      </c>
    </row>
    <row r="113" spans="1:21" x14ac:dyDescent="0.2">
      <c r="A113" s="13">
        <v>99</v>
      </c>
      <c r="B113" s="17">
        <f>Absterbeordnung!C107</f>
        <v>2116.087891190441</v>
      </c>
      <c r="C113" s="18">
        <f t="shared" si="34"/>
        <v>0.14079362654170063</v>
      </c>
      <c r="D113" s="17">
        <f t="shared" si="35"/>
        <v>297.93168828168183</v>
      </c>
      <c r="E113" s="17">
        <f>SUM(D113:$D$136)</f>
        <v>772.08741788054851</v>
      </c>
      <c r="F113" s="19">
        <f t="shared" si="36"/>
        <v>2.5914914332663148</v>
      </c>
      <c r="G113" s="5"/>
      <c r="H113" s="17">
        <f>Absterbeordnung!C107</f>
        <v>2116.087891190441</v>
      </c>
      <c r="I113" s="18">
        <f t="shared" si="37"/>
        <v>0.14079362654170063</v>
      </c>
      <c r="J113" s="17">
        <f t="shared" si="38"/>
        <v>297.93168828168183</v>
      </c>
      <c r="K113" s="17">
        <f>SUM($J113:J$136)</f>
        <v>772.08741788054851</v>
      </c>
      <c r="L113" s="19">
        <f t="shared" si="39"/>
        <v>2.5914914332663148</v>
      </c>
      <c r="N113" s="20">
        <v>99</v>
      </c>
      <c r="O113" s="6">
        <f t="shared" si="33"/>
        <v>99</v>
      </c>
      <c r="P113" s="20">
        <f t="shared" si="28"/>
        <v>2116.087891190441</v>
      </c>
      <c r="Q113" s="20">
        <f t="shared" si="29"/>
        <v>2116.087891190441</v>
      </c>
      <c r="R113" s="5">
        <f t="shared" si="30"/>
        <v>2116.087891190441</v>
      </c>
      <c r="S113" s="5">
        <f t="shared" si="40"/>
        <v>630449.63797479181</v>
      </c>
      <c r="T113" s="20">
        <f>SUM(S113:$S$136)</f>
        <v>1061607.791287049</v>
      </c>
      <c r="U113" s="6">
        <f t="shared" si="41"/>
        <v>1.6838899213223066</v>
      </c>
    </row>
    <row r="114" spans="1:21" x14ac:dyDescent="0.2">
      <c r="A114" s="13">
        <v>100</v>
      </c>
      <c r="B114" s="17">
        <f>Absterbeordnung!C108</f>
        <v>1390.1622435546062</v>
      </c>
      <c r="C114" s="18">
        <f t="shared" si="34"/>
        <v>0.13803296719774574</v>
      </c>
      <c r="D114" s="17">
        <f t="shared" si="35"/>
        <v>191.88821936411759</v>
      </c>
      <c r="E114" s="17">
        <f>SUM(D114:$D$136)</f>
        <v>474.15572959886663</v>
      </c>
      <c r="F114" s="19">
        <f t="shared" si="36"/>
        <v>2.4709996849735325</v>
      </c>
      <c r="G114" s="5"/>
      <c r="H114" s="17">
        <f>Absterbeordnung!C108</f>
        <v>1390.1622435546062</v>
      </c>
      <c r="I114" s="18">
        <f t="shared" si="37"/>
        <v>0.13803296719774574</v>
      </c>
      <c r="J114" s="17">
        <f t="shared" si="38"/>
        <v>191.88821936411759</v>
      </c>
      <c r="K114" s="17">
        <f>SUM($J114:J$136)</f>
        <v>474.15572959886663</v>
      </c>
      <c r="L114" s="19">
        <f t="shared" si="39"/>
        <v>2.4709996849735325</v>
      </c>
      <c r="N114" s="20">
        <v>100</v>
      </c>
      <c r="O114" s="6">
        <f t="shared" si="33"/>
        <v>100</v>
      </c>
      <c r="P114" s="20">
        <f t="shared" si="28"/>
        <v>1390.1622435546062</v>
      </c>
      <c r="Q114" s="20">
        <f t="shared" si="29"/>
        <v>1390.1622435546062</v>
      </c>
      <c r="R114" s="5">
        <f t="shared" si="30"/>
        <v>1390.1622435546062</v>
      </c>
      <c r="S114" s="5">
        <f t="shared" si="40"/>
        <v>266755.75754292012</v>
      </c>
      <c r="T114" s="20">
        <f>SUM(S114:$S$136)</f>
        <v>431158.1533122572</v>
      </c>
      <c r="U114" s="6">
        <f t="shared" si="41"/>
        <v>1.6163030829536464</v>
      </c>
    </row>
    <row r="115" spans="1:21" x14ac:dyDescent="0.2">
      <c r="A115" s="13">
        <v>101</v>
      </c>
      <c r="B115" s="17">
        <f>Absterbeordnung!C109</f>
        <v>883.8115271235913</v>
      </c>
      <c r="C115" s="18">
        <f t="shared" si="34"/>
        <v>0.13532643842916248</v>
      </c>
      <c r="D115" s="17">
        <f t="shared" si="35"/>
        <v>119.60306620827474</v>
      </c>
      <c r="E115" s="17">
        <f>SUM(D115:$D$136)</f>
        <v>282.26751023474912</v>
      </c>
      <c r="F115" s="19">
        <f t="shared" si="36"/>
        <v>2.3600357347295202</v>
      </c>
      <c r="G115" s="5"/>
      <c r="H115" s="17">
        <f>Absterbeordnung!C109</f>
        <v>883.8115271235913</v>
      </c>
      <c r="I115" s="18">
        <f t="shared" si="37"/>
        <v>0.13532643842916248</v>
      </c>
      <c r="J115" s="17">
        <f t="shared" si="38"/>
        <v>119.60306620827474</v>
      </c>
      <c r="K115" s="17">
        <f>SUM($J115:J$136)</f>
        <v>282.26751023474912</v>
      </c>
      <c r="L115" s="19">
        <f t="shared" si="39"/>
        <v>2.3600357347295202</v>
      </c>
      <c r="N115" s="20">
        <v>101</v>
      </c>
      <c r="O115" s="6">
        <f t="shared" si="33"/>
        <v>101</v>
      </c>
      <c r="P115" s="20">
        <f t="shared" si="28"/>
        <v>883.8115271235913</v>
      </c>
      <c r="Q115" s="20">
        <f t="shared" si="29"/>
        <v>883.8115271235913</v>
      </c>
      <c r="R115" s="5">
        <f t="shared" si="30"/>
        <v>883.8115271235913</v>
      </c>
      <c r="S115" s="5">
        <f t="shared" si="40"/>
        <v>105706.5685941993</v>
      </c>
      <c r="T115" s="20">
        <f>SUM(S115:$S$136)</f>
        <v>164402.39576933705</v>
      </c>
      <c r="U115" s="6">
        <f t="shared" si="41"/>
        <v>1.5552713322903069</v>
      </c>
    </row>
    <row r="116" spans="1:21" x14ac:dyDescent="0.2">
      <c r="A116" s="21">
        <v>102</v>
      </c>
      <c r="B116" s="17">
        <f>Absterbeordnung!C110</f>
        <v>543.06041355547313</v>
      </c>
      <c r="C116" s="18">
        <f t="shared" si="34"/>
        <v>0.13267297885212007</v>
      </c>
      <c r="D116" s="17">
        <f t="shared" si="35"/>
        <v>72.049442763068868</v>
      </c>
      <c r="E116" s="17">
        <f>SUM(D116:$D$136)</f>
        <v>162.66444402647431</v>
      </c>
      <c r="F116" s="19">
        <f t="shared" si="36"/>
        <v>2.2576780303685142</v>
      </c>
      <c r="G116" s="5"/>
      <c r="H116" s="17">
        <f>Absterbeordnung!C110</f>
        <v>543.06041355547313</v>
      </c>
      <c r="I116" s="18">
        <f t="shared" si="37"/>
        <v>0.13267297885212007</v>
      </c>
      <c r="J116" s="17">
        <f t="shared" si="38"/>
        <v>72.049442763068868</v>
      </c>
      <c r="K116" s="17">
        <f>SUM($J116:J$136)</f>
        <v>162.66444402647431</v>
      </c>
      <c r="L116" s="19">
        <f t="shared" si="39"/>
        <v>2.2576780303685142</v>
      </c>
      <c r="N116" s="6">
        <v>102</v>
      </c>
      <c r="O116" s="6">
        <f t="shared" si="33"/>
        <v>102</v>
      </c>
      <c r="P116" s="20">
        <f t="shared" si="28"/>
        <v>543.06041355547313</v>
      </c>
      <c r="Q116" s="20">
        <f t="shared" si="29"/>
        <v>543.06041355547313</v>
      </c>
      <c r="R116" s="5">
        <f t="shared" si="30"/>
        <v>543.06041355547313</v>
      </c>
      <c r="S116" s="5">
        <f t="shared" si="40"/>
        <v>39127.200183353569</v>
      </c>
      <c r="T116" s="20">
        <f>SUM(S116:$S$136)</f>
        <v>58695.827175137747</v>
      </c>
      <c r="U116" s="6">
        <f t="shared" si="41"/>
        <v>1.5001284758450346</v>
      </c>
    </row>
    <row r="117" spans="1:21" x14ac:dyDescent="0.2">
      <c r="A117" s="21">
        <v>103</v>
      </c>
      <c r="B117" s="17">
        <f>Absterbeordnung!C111</f>
        <v>322.07934080066775</v>
      </c>
      <c r="C117" s="18">
        <f t="shared" si="34"/>
        <v>0.13007154789423539</v>
      </c>
      <c r="D117" s="17">
        <f t="shared" si="35"/>
        <v>41.893358402697821</v>
      </c>
      <c r="E117" s="17">
        <f>SUM(D117:$D$136)</f>
        <v>90.61500126340546</v>
      </c>
      <c r="F117" s="19">
        <f t="shared" si="36"/>
        <v>2.1629920521619028</v>
      </c>
      <c r="G117" s="5"/>
      <c r="H117" s="17">
        <f>Absterbeordnung!C111</f>
        <v>322.07934080066775</v>
      </c>
      <c r="I117" s="18">
        <f t="shared" si="37"/>
        <v>0.13007154789423539</v>
      </c>
      <c r="J117" s="17">
        <f t="shared" si="38"/>
        <v>41.893358402697821</v>
      </c>
      <c r="K117" s="17">
        <f>SUM($J117:J$136)</f>
        <v>90.61500126340546</v>
      </c>
      <c r="L117" s="19">
        <f t="shared" si="39"/>
        <v>2.1629920521619028</v>
      </c>
      <c r="N117" s="6">
        <v>103</v>
      </c>
      <c r="O117" s="6">
        <f t="shared" si="33"/>
        <v>103</v>
      </c>
      <c r="P117" s="20">
        <f t="shared" si="28"/>
        <v>322.07934080066775</v>
      </c>
      <c r="Q117" s="20">
        <f t="shared" si="29"/>
        <v>322.07934080066775</v>
      </c>
      <c r="R117" s="5">
        <f t="shared" si="30"/>
        <v>322.07934080066775</v>
      </c>
      <c r="S117" s="5">
        <f t="shared" si="40"/>
        <v>13492.985258267028</v>
      </c>
      <c r="T117" s="20">
        <f>SUM(S117:$S$136)</f>
        <v>19568.626991784175</v>
      </c>
      <c r="U117" s="6">
        <f t="shared" si="41"/>
        <v>1.4502815068144135</v>
      </c>
    </row>
    <row r="118" spans="1:21" x14ac:dyDescent="0.2">
      <c r="A118" s="21">
        <v>104</v>
      </c>
      <c r="B118" s="17">
        <f>Absterbeordnung!C112</f>
        <v>184.13474973435595</v>
      </c>
      <c r="C118" s="18">
        <f t="shared" si="34"/>
        <v>0.12752112538650526</v>
      </c>
      <c r="D118" s="17">
        <f t="shared" si="35"/>
        <v>23.481070508887569</v>
      </c>
      <c r="E118" s="17">
        <f>SUM(D118:$D$136)</f>
        <v>48.721642860707654</v>
      </c>
      <c r="F118" s="19">
        <f t="shared" si="36"/>
        <v>2.0749327779696647</v>
      </c>
      <c r="G118" s="5"/>
      <c r="H118" s="17">
        <f>Absterbeordnung!C112</f>
        <v>184.13474973435595</v>
      </c>
      <c r="I118" s="18">
        <f t="shared" si="37"/>
        <v>0.12752112538650526</v>
      </c>
      <c r="J118" s="17">
        <f t="shared" si="38"/>
        <v>23.481070508887569</v>
      </c>
      <c r="K118" s="17">
        <f>SUM($J118:J$136)</f>
        <v>48.721642860707654</v>
      </c>
      <c r="L118" s="19">
        <f t="shared" si="39"/>
        <v>2.0749327779696647</v>
      </c>
      <c r="N118" s="6">
        <v>104</v>
      </c>
      <c r="O118" s="6">
        <f t="shared" si="33"/>
        <v>104</v>
      </c>
      <c r="P118" s="20">
        <f t="shared" si="28"/>
        <v>184.13474973435595</v>
      </c>
      <c r="Q118" s="20">
        <f t="shared" si="29"/>
        <v>184.13474973435595</v>
      </c>
      <c r="R118" s="5">
        <f t="shared" si="30"/>
        <v>184.13474973435595</v>
      </c>
      <c r="S118" s="5">
        <f t="shared" si="40"/>
        <v>4323.6810416487797</v>
      </c>
      <c r="T118" s="20">
        <f>SUM(S118:$S$136)</f>
        <v>6075.6417335171518</v>
      </c>
      <c r="U118" s="6">
        <f t="shared" si="41"/>
        <v>1.4052011873660979</v>
      </c>
    </row>
    <row r="119" spans="1:21" x14ac:dyDescent="0.2">
      <c r="A119" s="21">
        <v>105</v>
      </c>
      <c r="B119" s="17">
        <f>Absterbeordnung!C113</f>
        <v>101.34416153625826</v>
      </c>
      <c r="C119" s="18">
        <f t="shared" si="34"/>
        <v>0.12502071116324046</v>
      </c>
      <c r="D119" s="17">
        <f t="shared" si="35"/>
        <v>12.670119147505327</v>
      </c>
      <c r="E119" s="17">
        <f>SUM(D119:$D$136)</f>
        <v>25.240572351820077</v>
      </c>
      <c r="F119" s="19">
        <f t="shared" si="36"/>
        <v>1.9921337801144356</v>
      </c>
      <c r="G119" s="5"/>
      <c r="H119" s="17">
        <f>Absterbeordnung!C113</f>
        <v>101.34416153625826</v>
      </c>
      <c r="I119" s="18">
        <f t="shared" si="37"/>
        <v>0.12502071116324046</v>
      </c>
      <c r="J119" s="17">
        <f t="shared" si="38"/>
        <v>12.670119147505327</v>
      </c>
      <c r="K119" s="17">
        <f>SUM($J119:J$136)</f>
        <v>25.240572351820077</v>
      </c>
      <c r="L119" s="19">
        <f t="shared" si="39"/>
        <v>1.9921337801144356</v>
      </c>
      <c r="N119" s="6">
        <v>105</v>
      </c>
      <c r="O119" s="6">
        <f t="shared" si="33"/>
        <v>105</v>
      </c>
      <c r="P119" s="20">
        <f t="shared" si="28"/>
        <v>101.34416153625826</v>
      </c>
      <c r="Q119" s="20">
        <f t="shared" si="29"/>
        <v>101.34416153625826</v>
      </c>
      <c r="R119" s="5">
        <f t="shared" si="30"/>
        <v>101.34416153625826</v>
      </c>
      <c r="S119" s="5">
        <f t="shared" si="40"/>
        <v>1284.0426015684186</v>
      </c>
      <c r="T119" s="20">
        <f>SUM(S119:$S$136)</f>
        <v>1751.960691868371</v>
      </c>
      <c r="U119" s="6">
        <f t="shared" si="41"/>
        <v>1.3644100980204277</v>
      </c>
    </row>
    <row r="120" spans="1:21" x14ac:dyDescent="0.2">
      <c r="A120" s="21">
        <v>106</v>
      </c>
      <c r="B120" s="17">
        <f>Absterbeordnung!C114</f>
        <v>53.62702800429436</v>
      </c>
      <c r="C120" s="18">
        <f t="shared" si="34"/>
        <v>0.12256932466984359</v>
      </c>
      <c r="D120" s="17">
        <f t="shared" si="35"/>
        <v>6.5730286065371502</v>
      </c>
      <c r="E120" s="17">
        <f>SUM(D120:$D$136)</f>
        <v>12.570453204314751</v>
      </c>
      <c r="F120" s="19">
        <f t="shared" si="36"/>
        <v>1.9124294076269366</v>
      </c>
      <c r="G120" s="5"/>
      <c r="H120" s="17">
        <f>Absterbeordnung!C114</f>
        <v>53.62702800429436</v>
      </c>
      <c r="I120" s="18">
        <f t="shared" si="37"/>
        <v>0.12256932466984359</v>
      </c>
      <c r="J120" s="17">
        <f t="shared" si="38"/>
        <v>6.5730286065371502</v>
      </c>
      <c r="K120" s="17">
        <f>SUM($J120:J$136)</f>
        <v>12.570453204314751</v>
      </c>
      <c r="L120" s="19">
        <f t="shared" si="39"/>
        <v>1.9124294076269366</v>
      </c>
      <c r="N120" s="6">
        <v>106</v>
      </c>
      <c r="O120" s="6">
        <f t="shared" si="33"/>
        <v>106</v>
      </c>
      <c r="P120" s="20">
        <f t="shared" si="28"/>
        <v>53.62702800429436</v>
      </c>
      <c r="Q120" s="20">
        <f t="shared" si="29"/>
        <v>53.62702800429436</v>
      </c>
      <c r="R120" s="5">
        <f t="shared" si="30"/>
        <v>53.62702800429436</v>
      </c>
      <c r="S120" s="5">
        <f t="shared" si="40"/>
        <v>352.49198915579569</v>
      </c>
      <c r="T120" s="20">
        <f>SUM(S120:$S$136)</f>
        <v>467.91809029995272</v>
      </c>
      <c r="U120" s="6">
        <f t="shared" si="41"/>
        <v>1.3274573740543663</v>
      </c>
    </row>
    <row r="121" spans="1:21" x14ac:dyDescent="0.2">
      <c r="A121" s="21">
        <v>107</v>
      </c>
      <c r="B121" s="17">
        <f>Absterbeordnung!C115</f>
        <v>27.247249455312069</v>
      </c>
      <c r="C121" s="18">
        <f t="shared" si="34"/>
        <v>0.12016600457827803</v>
      </c>
      <c r="D121" s="17">
        <f t="shared" si="35"/>
        <v>3.2741931027925135</v>
      </c>
      <c r="E121" s="17">
        <f>SUM(D121:$D$136)</f>
        <v>5.9974245977776013</v>
      </c>
      <c r="F121" s="19">
        <f t="shared" si="36"/>
        <v>1.8317259885076667</v>
      </c>
      <c r="G121" s="5"/>
      <c r="H121" s="17">
        <f>Absterbeordnung!C115</f>
        <v>27.247249455312069</v>
      </c>
      <c r="I121" s="18">
        <f t="shared" si="37"/>
        <v>0.12016600457827803</v>
      </c>
      <c r="J121" s="17">
        <f t="shared" si="38"/>
        <v>3.2741931027925135</v>
      </c>
      <c r="K121" s="17">
        <f>SUM($J121:J$136)</f>
        <v>5.9974245977776013</v>
      </c>
      <c r="L121" s="19">
        <f t="shared" si="39"/>
        <v>1.8317259885076667</v>
      </c>
      <c r="N121" s="6">
        <v>107</v>
      </c>
      <c r="O121" s="6">
        <f t="shared" si="33"/>
        <v>107</v>
      </c>
      <c r="P121" s="20">
        <f t="shared" si="28"/>
        <v>27.247249455312069</v>
      </c>
      <c r="Q121" s="20">
        <f t="shared" si="29"/>
        <v>27.247249455312069</v>
      </c>
      <c r="R121" s="5">
        <f t="shared" si="30"/>
        <v>27.247249455312069</v>
      </c>
      <c r="S121" s="5">
        <f t="shared" si="40"/>
        <v>89.212756236649852</v>
      </c>
      <c r="T121" s="20">
        <f>SUM(S121:$S$136)</f>
        <v>115.42610114415703</v>
      </c>
      <c r="U121" s="6">
        <f t="shared" si="41"/>
        <v>1.2938295599563414</v>
      </c>
    </row>
    <row r="122" spans="1:21" x14ac:dyDescent="0.2">
      <c r="A122" s="21">
        <v>108</v>
      </c>
      <c r="B122" s="17">
        <f>Absterbeordnung!C116</f>
        <v>13.275395741175325</v>
      </c>
      <c r="C122" s="18">
        <f t="shared" si="34"/>
        <v>0.11780980841007649</v>
      </c>
      <c r="D122" s="17">
        <f t="shared" si="35"/>
        <v>1.5639718288358104</v>
      </c>
      <c r="E122" s="17">
        <f>SUM(D122:$D$136)</f>
        <v>2.7232314949850882</v>
      </c>
      <c r="F122" s="19">
        <f t="shared" si="36"/>
        <v>1.7412279714860386</v>
      </c>
      <c r="G122" s="5"/>
      <c r="H122" s="17">
        <f>Absterbeordnung!C116</f>
        <v>13.275395741175325</v>
      </c>
      <c r="I122" s="18">
        <f t="shared" si="37"/>
        <v>0.11780980841007649</v>
      </c>
      <c r="J122" s="17">
        <f t="shared" si="38"/>
        <v>1.5639718288358104</v>
      </c>
      <c r="K122" s="17">
        <f>SUM($J122:J$136)</f>
        <v>2.7232314949850882</v>
      </c>
      <c r="L122" s="19">
        <f t="shared" si="39"/>
        <v>1.7412279714860386</v>
      </c>
      <c r="N122" s="6">
        <v>108</v>
      </c>
      <c r="O122" s="6">
        <f t="shared" si="33"/>
        <v>108</v>
      </c>
      <c r="P122" s="20">
        <f t="shared" si="28"/>
        <v>13.275395741175325</v>
      </c>
      <c r="Q122" s="20">
        <f t="shared" si="29"/>
        <v>13.275395741175325</v>
      </c>
      <c r="R122" s="5">
        <f t="shared" si="30"/>
        <v>13.275395741175325</v>
      </c>
      <c r="S122" s="5">
        <f t="shared" si="40"/>
        <v>20.762344955845101</v>
      </c>
      <c r="T122" s="20">
        <f>SUM(S122:$S$136)</f>
        <v>26.213344907507185</v>
      </c>
      <c r="U122" s="6">
        <f t="shared" si="41"/>
        <v>1.2625425963808339</v>
      </c>
    </row>
    <row r="123" spans="1:21" x14ac:dyDescent="0.2">
      <c r="A123" s="21">
        <v>109</v>
      </c>
      <c r="B123" s="17">
        <f>Absterbeordnung!C117</f>
        <v>6.1942692747903667</v>
      </c>
      <c r="C123" s="18">
        <f t="shared" si="34"/>
        <v>0.11549981216674166</v>
      </c>
      <c r="D123" s="17">
        <f t="shared" si="35"/>
        <v>0.71543693774850636</v>
      </c>
      <c r="E123" s="17">
        <f>SUM(D123:$D$136)</f>
        <v>1.1592596661492776</v>
      </c>
      <c r="F123" s="19">
        <f t="shared" si="36"/>
        <v>1.6203519904877846</v>
      </c>
      <c r="G123" s="5"/>
      <c r="H123" s="17">
        <f>Absterbeordnung!C117</f>
        <v>6.1942692747903667</v>
      </c>
      <c r="I123" s="18">
        <f t="shared" si="37"/>
        <v>0.11549981216674166</v>
      </c>
      <c r="J123" s="17">
        <f t="shared" si="38"/>
        <v>0.71543693774850636</v>
      </c>
      <c r="K123" s="17">
        <f>SUM($J123:J$136)</f>
        <v>1.1592596661492776</v>
      </c>
      <c r="L123" s="19">
        <f t="shared" si="39"/>
        <v>1.6203519904877846</v>
      </c>
      <c r="N123" s="6">
        <v>109</v>
      </c>
      <c r="O123" s="6">
        <f t="shared" si="33"/>
        <v>109</v>
      </c>
      <c r="P123" s="20">
        <f t="shared" si="28"/>
        <v>6.1942692747903667</v>
      </c>
      <c r="Q123" s="20">
        <f t="shared" si="29"/>
        <v>6.1942692747903667</v>
      </c>
      <c r="R123" s="5">
        <f t="shared" si="30"/>
        <v>6.1942692747903667</v>
      </c>
      <c r="S123" s="5">
        <f t="shared" si="40"/>
        <v>4.4316090415456815</v>
      </c>
      <c r="T123" s="20">
        <f>SUM(S123:$S$136)</f>
        <v>5.4509999516620828</v>
      </c>
      <c r="U123" s="6">
        <f t="shared" si="41"/>
        <v>1.2300272656183706</v>
      </c>
    </row>
    <row r="124" spans="1:21" x14ac:dyDescent="0.2">
      <c r="A124" s="21">
        <v>110</v>
      </c>
      <c r="B124" s="17">
        <f>Absterbeordnung!C118</f>
        <v>2.76428239541581</v>
      </c>
      <c r="C124" s="18">
        <f t="shared" si="34"/>
        <v>0.11323510996739378</v>
      </c>
      <c r="D124" s="17">
        <f t="shared" si="35"/>
        <v>0.31301382102583991</v>
      </c>
      <c r="E124" s="17">
        <f>SUM(D124:$D$136)</f>
        <v>0.44382272840077108</v>
      </c>
      <c r="F124" s="19">
        <f t="shared" si="36"/>
        <v>1.4179013787513639</v>
      </c>
      <c r="G124" s="5"/>
      <c r="H124" s="17">
        <f>Absterbeordnung!C118</f>
        <v>2.76428239541581</v>
      </c>
      <c r="I124" s="18">
        <f t="shared" si="37"/>
        <v>0.11323510996739378</v>
      </c>
      <c r="J124" s="17">
        <f t="shared" si="38"/>
        <v>0.31301382102583991</v>
      </c>
      <c r="K124" s="17">
        <f>SUM($J124:J$136)</f>
        <v>0.44382272840077108</v>
      </c>
      <c r="L124" s="19">
        <f t="shared" si="39"/>
        <v>1.4179013787513639</v>
      </c>
      <c r="N124" s="6">
        <v>110</v>
      </c>
      <c r="O124" s="6">
        <f t="shared" si="33"/>
        <v>110</v>
      </c>
      <c r="P124" s="20">
        <f t="shared" si="28"/>
        <v>2.76428239541581</v>
      </c>
      <c r="Q124" s="20">
        <f t="shared" si="29"/>
        <v>2.76428239541581</v>
      </c>
      <c r="R124" s="5">
        <f t="shared" si="30"/>
        <v>2.76428239541581</v>
      </c>
      <c r="S124" s="5">
        <f t="shared" si="40"/>
        <v>0.86525859498356439</v>
      </c>
      <c r="T124" s="20">
        <f>SUM(S124:$S$136)</f>
        <v>1.0193909101164014</v>
      </c>
      <c r="U124" s="6">
        <f t="shared" si="41"/>
        <v>1.1781343936095368</v>
      </c>
    </row>
    <row r="125" spans="1:21" x14ac:dyDescent="0.2">
      <c r="A125" s="21">
        <v>111</v>
      </c>
      <c r="B125" s="17">
        <f>Absterbeordnung!C119</f>
        <v>1.1783013727884371</v>
      </c>
      <c r="C125" s="18">
        <f t="shared" si="34"/>
        <v>0.11101481369352335</v>
      </c>
      <c r="D125" s="17">
        <f t="shared" si="35"/>
        <v>0.13080890737493114</v>
      </c>
      <c r="E125" s="17">
        <f>SUM(D125:$D$136)</f>
        <v>0.13080890737493114</v>
      </c>
      <c r="F125" s="19">
        <f t="shared" si="36"/>
        <v>1</v>
      </c>
      <c r="G125" s="25"/>
      <c r="H125" s="17">
        <f>Absterbeordnung!C119</f>
        <v>1.1783013727884371</v>
      </c>
      <c r="I125" s="18">
        <f t="shared" si="37"/>
        <v>0.11101481369352335</v>
      </c>
      <c r="J125" s="17">
        <f t="shared" si="38"/>
        <v>0.13080890737493114</v>
      </c>
      <c r="K125" s="17">
        <f>SUM($J125:J$136)</f>
        <v>0.13080890737493114</v>
      </c>
      <c r="L125" s="19">
        <f t="shared" si="39"/>
        <v>1</v>
      </c>
      <c r="N125" s="6">
        <v>111</v>
      </c>
      <c r="O125" s="6">
        <f t="shared" si="33"/>
        <v>111</v>
      </c>
      <c r="P125" s="20">
        <f t="shared" si="28"/>
        <v>1.1783013727884371</v>
      </c>
      <c r="Q125" s="20">
        <f t="shared" si="29"/>
        <v>1.1783013727884371</v>
      </c>
      <c r="R125" s="5">
        <f t="shared" si="30"/>
        <v>1.1783013727884371</v>
      </c>
      <c r="S125" s="5">
        <f t="shared" si="40"/>
        <v>0.15413231513283687</v>
      </c>
      <c r="T125" s="20">
        <f>SUM(S125:$S$136)</f>
        <v>0.15413231513283687</v>
      </c>
      <c r="U125" s="6">
        <f t="shared" si="41"/>
        <v>1</v>
      </c>
    </row>
    <row r="126" spans="1:21" x14ac:dyDescent="0.2">
      <c r="A126" s="21">
        <v>112</v>
      </c>
      <c r="B126" s="17">
        <f>Absterbeordnung!C120</f>
        <v>0</v>
      </c>
      <c r="C126" s="18">
        <f t="shared" si="34"/>
        <v>0.10883805264070914</v>
      </c>
      <c r="D126" s="17">
        <f t="shared" si="35"/>
        <v>0</v>
      </c>
      <c r="E126" s="17">
        <f>SUM(D126:$D$136)</f>
        <v>0</v>
      </c>
      <c r="F126" s="19" t="e">
        <f t="shared" si="36"/>
        <v>#DIV/0!</v>
      </c>
      <c r="G126" s="5"/>
      <c r="H126" s="17">
        <f>Absterbeordnung!C120</f>
        <v>0</v>
      </c>
      <c r="I126" s="18">
        <f t="shared" si="37"/>
        <v>0.10883805264070914</v>
      </c>
      <c r="J126" s="17">
        <f t="shared" si="38"/>
        <v>0</v>
      </c>
      <c r="K126" s="17">
        <f>SUM($J126:J$136)</f>
        <v>0</v>
      </c>
      <c r="L126" s="19" t="e">
        <f t="shared" si="39"/>
        <v>#DIV/0!</v>
      </c>
      <c r="N126" s="6">
        <v>112</v>
      </c>
      <c r="O126" s="6">
        <f t="shared" si="33"/>
        <v>112</v>
      </c>
      <c r="P126" s="20">
        <f t="shared" si="28"/>
        <v>0</v>
      </c>
      <c r="Q126" s="20">
        <f t="shared" si="29"/>
        <v>0</v>
      </c>
      <c r="R126" s="5">
        <f t="shared" si="30"/>
        <v>0</v>
      </c>
      <c r="S126" s="5">
        <f t="shared" si="40"/>
        <v>0</v>
      </c>
      <c r="T126" s="20">
        <f>SUM(S126:$S$136)</f>
        <v>0</v>
      </c>
      <c r="U126" s="6" t="e">
        <f t="shared" si="41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2019-09-25T11:57:13Z</dcterms:modified>
</cp:coreProperties>
</file>