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9" i="3"/>
  <c r="E13" i="3" s="1"/>
  <c r="B47" i="3"/>
  <c r="B48" i="3" s="1"/>
  <c r="B38" i="2"/>
  <c r="B37" i="2"/>
  <c r="B48" i="1"/>
  <c r="B47" i="1"/>
  <c r="A3" i="5"/>
  <c r="F4" i="5"/>
  <c r="A3" i="4"/>
  <c r="F4" i="4"/>
  <c r="B1" i="9"/>
  <c r="B2" i="9"/>
  <c r="B5" i="9"/>
  <c r="I15" i="9" s="1"/>
  <c r="J15" i="9" s="1"/>
  <c r="B14" i="9"/>
  <c r="P14" i="9" s="1"/>
  <c r="H14" i="9"/>
  <c r="Q14" i="9" s="1"/>
  <c r="B15" i="9"/>
  <c r="P15" i="9" s="1"/>
  <c r="H15" i="9"/>
  <c r="Q15" i="9" s="1"/>
  <c r="B16" i="9"/>
  <c r="P16" i="9" s="1"/>
  <c r="H16" i="9"/>
  <c r="Q16" i="9" s="1"/>
  <c r="B17" i="9"/>
  <c r="P17" i="9" s="1"/>
  <c r="H17" i="9"/>
  <c r="Q17" i="9" s="1"/>
  <c r="B18" i="9"/>
  <c r="P18" i="9" s="1"/>
  <c r="H18" i="9"/>
  <c r="Q18" i="9" s="1"/>
  <c r="B19" i="9"/>
  <c r="P19" i="9" s="1"/>
  <c r="H19" i="9"/>
  <c r="Q19" i="9" s="1"/>
  <c r="B20" i="9"/>
  <c r="P20" i="9" s="1"/>
  <c r="H20" i="9"/>
  <c r="Q20" i="9" s="1"/>
  <c r="B21" i="9"/>
  <c r="P21" i="9" s="1"/>
  <c r="H21" i="9"/>
  <c r="Q21" i="9" s="1"/>
  <c r="B22" i="9"/>
  <c r="P22" i="9" s="1"/>
  <c r="H22" i="9"/>
  <c r="Q22" i="9" s="1"/>
  <c r="B23" i="9"/>
  <c r="P23" i="9" s="1"/>
  <c r="C23" i="9"/>
  <c r="H23" i="9"/>
  <c r="Q23" i="9"/>
  <c r="B24" i="9"/>
  <c r="P24" i="9"/>
  <c r="H24" i="9"/>
  <c r="Q24" i="9"/>
  <c r="B25" i="9"/>
  <c r="P25" i="9"/>
  <c r="H25" i="9"/>
  <c r="Q25" i="9"/>
  <c r="B26" i="9"/>
  <c r="P26" i="9"/>
  <c r="H26" i="9"/>
  <c r="Q26" i="9"/>
  <c r="B27" i="9"/>
  <c r="P27" i="9"/>
  <c r="H27" i="9"/>
  <c r="Q27" i="9"/>
  <c r="B28" i="9"/>
  <c r="P28" i="9"/>
  <c r="H28" i="9"/>
  <c r="Q28" i="9"/>
  <c r="B29" i="9"/>
  <c r="P29" i="9"/>
  <c r="H29" i="9"/>
  <c r="Q29" i="9"/>
  <c r="B30" i="9"/>
  <c r="P30" i="9"/>
  <c r="C30" i="9"/>
  <c r="H30" i="9"/>
  <c r="Q30" i="9" s="1"/>
  <c r="B31" i="9"/>
  <c r="P31" i="9" s="1"/>
  <c r="H31" i="9"/>
  <c r="Q31" i="9" s="1"/>
  <c r="B32" i="9"/>
  <c r="P32" i="9" s="1"/>
  <c r="H32" i="9"/>
  <c r="Q32" i="9" s="1"/>
  <c r="B33" i="9"/>
  <c r="P33" i="9" s="1"/>
  <c r="H33" i="9"/>
  <c r="B34" i="9"/>
  <c r="P34" i="9" s="1"/>
  <c r="C34" i="9"/>
  <c r="H34" i="9"/>
  <c r="Q34" i="9"/>
  <c r="B35" i="9"/>
  <c r="P35" i="9"/>
  <c r="H35" i="9"/>
  <c r="Q35" i="9"/>
  <c r="B36" i="9"/>
  <c r="P36" i="9"/>
  <c r="H36" i="9"/>
  <c r="Q36" i="9"/>
  <c r="B37" i="9"/>
  <c r="P37" i="9"/>
  <c r="H37" i="9"/>
  <c r="Q37" i="9"/>
  <c r="B38" i="9"/>
  <c r="P38" i="9"/>
  <c r="C38" i="9"/>
  <c r="H38" i="9"/>
  <c r="Q38" i="9" s="1"/>
  <c r="B39" i="9"/>
  <c r="P39" i="9" s="1"/>
  <c r="H39" i="9"/>
  <c r="Q39" i="9" s="1"/>
  <c r="B40" i="9"/>
  <c r="P40" i="9" s="1"/>
  <c r="H40" i="9"/>
  <c r="Q40" i="9" s="1"/>
  <c r="B41" i="9"/>
  <c r="P41" i="9" s="1"/>
  <c r="H41" i="9"/>
  <c r="Q41" i="9" s="1"/>
  <c r="B42" i="9"/>
  <c r="P42" i="9" s="1"/>
  <c r="H42" i="9"/>
  <c r="Q42" i="9" s="1"/>
  <c r="B43" i="9"/>
  <c r="P43" i="9" s="1"/>
  <c r="H43" i="9"/>
  <c r="Q43" i="9" s="1"/>
  <c r="B44" i="9"/>
  <c r="P44" i="9" s="1"/>
  <c r="C44" i="9"/>
  <c r="H44" i="9"/>
  <c r="Q44" i="9"/>
  <c r="B45" i="9"/>
  <c r="P45" i="9"/>
  <c r="H45" i="9"/>
  <c r="Q45" i="9"/>
  <c r="B46" i="9"/>
  <c r="P46" i="9"/>
  <c r="H46" i="9"/>
  <c r="Q46" i="9"/>
  <c r="B47" i="9"/>
  <c r="P47" i="9"/>
  <c r="H47" i="9"/>
  <c r="Q47" i="9"/>
  <c r="B48" i="9"/>
  <c r="P48" i="9"/>
  <c r="C48" i="9"/>
  <c r="H48" i="9"/>
  <c r="Q48" i="9" s="1"/>
  <c r="B49" i="9"/>
  <c r="P49" i="9" s="1"/>
  <c r="H49" i="9"/>
  <c r="B50" i="9"/>
  <c r="P50" i="9" s="1"/>
  <c r="H50" i="9"/>
  <c r="Q50" i="9" s="1"/>
  <c r="B51" i="9"/>
  <c r="P51" i="9" s="1"/>
  <c r="H51" i="9"/>
  <c r="Q51" i="9" s="1"/>
  <c r="B52" i="9"/>
  <c r="P52" i="9" s="1"/>
  <c r="C52" i="9"/>
  <c r="H52" i="9"/>
  <c r="Q52" i="9"/>
  <c r="I52" i="9"/>
  <c r="J52" i="9"/>
  <c r="B53" i="9"/>
  <c r="P53" i="9"/>
  <c r="H53" i="9"/>
  <c r="Q53" i="9"/>
  <c r="B54" i="9"/>
  <c r="P54" i="9"/>
  <c r="H54" i="9"/>
  <c r="Q54" i="9"/>
  <c r="B55" i="9"/>
  <c r="P55" i="9"/>
  <c r="H55" i="9"/>
  <c r="Q55" i="9"/>
  <c r="B56" i="9"/>
  <c r="P56" i="9"/>
  <c r="H56" i="9"/>
  <c r="Q56" i="9"/>
  <c r="B57" i="9"/>
  <c r="P57" i="9"/>
  <c r="H57" i="9"/>
  <c r="Q57" i="9"/>
  <c r="B58" i="9"/>
  <c r="P58" i="9"/>
  <c r="H58" i="9"/>
  <c r="Q58" i="9"/>
  <c r="B59" i="9"/>
  <c r="P59" i="9"/>
  <c r="H59" i="9"/>
  <c r="Q59" i="9"/>
  <c r="B60" i="9"/>
  <c r="P60" i="9"/>
  <c r="H60" i="9"/>
  <c r="Q60" i="9"/>
  <c r="B61" i="9"/>
  <c r="P61" i="9"/>
  <c r="H61" i="9"/>
  <c r="Q61" i="9"/>
  <c r="B62" i="9"/>
  <c r="P62" i="9"/>
  <c r="C62" i="9"/>
  <c r="H62" i="9"/>
  <c r="Q62" i="9" s="1"/>
  <c r="I62" i="9"/>
  <c r="B63" i="9"/>
  <c r="P63" i="9"/>
  <c r="H63" i="9"/>
  <c r="Q63" i="9"/>
  <c r="B64" i="9"/>
  <c r="P64" i="9"/>
  <c r="C64" i="9"/>
  <c r="D64" i="9"/>
  <c r="H64" i="9"/>
  <c r="I64" i="9"/>
  <c r="J64" i="9" s="1"/>
  <c r="Q64" i="9"/>
  <c r="B65" i="9"/>
  <c r="P65" i="9"/>
  <c r="H65" i="9"/>
  <c r="Q65" i="9"/>
  <c r="B66" i="9"/>
  <c r="P66" i="9"/>
  <c r="C66" i="9"/>
  <c r="H66" i="9"/>
  <c r="I66" i="9"/>
  <c r="J66" i="9"/>
  <c r="Q66" i="9"/>
  <c r="B67" i="9"/>
  <c r="P67" i="9" s="1"/>
  <c r="H67" i="9"/>
  <c r="Q67" i="9" s="1"/>
  <c r="B68" i="9"/>
  <c r="P68" i="9" s="1"/>
  <c r="C68" i="9"/>
  <c r="D68" i="9" s="1"/>
  <c r="H68" i="9"/>
  <c r="I68" i="9"/>
  <c r="J68" i="9"/>
  <c r="Q68" i="9"/>
  <c r="B69" i="9"/>
  <c r="P69" i="9" s="1"/>
  <c r="H69" i="9"/>
  <c r="Q69" i="9" s="1"/>
  <c r="B70" i="9"/>
  <c r="P70" i="9" s="1"/>
  <c r="H70" i="9"/>
  <c r="Q70" i="9" s="1"/>
  <c r="B71" i="9"/>
  <c r="P71" i="9" s="1"/>
  <c r="H71" i="9"/>
  <c r="Q71" i="9" s="1"/>
  <c r="B72" i="9"/>
  <c r="P72" i="9" s="1"/>
  <c r="H72" i="9"/>
  <c r="Q72" i="9" s="1"/>
  <c r="B73" i="9"/>
  <c r="P73" i="9" s="1"/>
  <c r="H73" i="9"/>
  <c r="Q73" i="9" s="1"/>
  <c r="B74" i="9"/>
  <c r="P74" i="9" s="1"/>
  <c r="H74" i="9"/>
  <c r="Q74" i="9" s="1"/>
  <c r="B75" i="9"/>
  <c r="P75" i="9" s="1"/>
  <c r="H75" i="9"/>
  <c r="Q75" i="9" s="1"/>
  <c r="B76" i="9"/>
  <c r="P76" i="9" s="1"/>
  <c r="H76" i="9"/>
  <c r="Q76" i="9" s="1"/>
  <c r="B77" i="9"/>
  <c r="P77" i="9" s="1"/>
  <c r="H77" i="9"/>
  <c r="Q77" i="9" s="1"/>
  <c r="B78" i="9"/>
  <c r="P78" i="9" s="1"/>
  <c r="H78" i="9"/>
  <c r="Q78" i="9" s="1"/>
  <c r="B79" i="9"/>
  <c r="H79" i="9"/>
  <c r="Q79" i="9"/>
  <c r="I79" i="9"/>
  <c r="P79" i="9"/>
  <c r="B80" i="9"/>
  <c r="P80" i="9"/>
  <c r="C80" i="9"/>
  <c r="H80" i="9"/>
  <c r="Q80" i="9" s="1"/>
  <c r="B81" i="9"/>
  <c r="C81" i="9"/>
  <c r="H81" i="9"/>
  <c r="Q81" i="9" s="1"/>
  <c r="B82" i="9"/>
  <c r="P82" i="9" s="1"/>
  <c r="H82" i="9"/>
  <c r="Q82" i="9" s="1"/>
  <c r="B83" i="9"/>
  <c r="P83" i="9" s="1"/>
  <c r="H83" i="9"/>
  <c r="Q83" i="9" s="1"/>
  <c r="B84" i="9"/>
  <c r="P84" i="9" s="1"/>
  <c r="H84" i="9"/>
  <c r="Q84" i="9" s="1"/>
  <c r="B85" i="9"/>
  <c r="P85" i="9" s="1"/>
  <c r="H85" i="9"/>
  <c r="Q85" i="9" s="1"/>
  <c r="B86" i="9"/>
  <c r="P86" i="9" s="1"/>
  <c r="H86" i="9"/>
  <c r="Q86" i="9" s="1"/>
  <c r="B87" i="9"/>
  <c r="H87" i="9"/>
  <c r="Q87" i="9"/>
  <c r="I87" i="9"/>
  <c r="P87" i="9"/>
  <c r="B88" i="9"/>
  <c r="P88" i="9"/>
  <c r="C88" i="9"/>
  <c r="D88" i="9" s="1"/>
  <c r="H88" i="9"/>
  <c r="Q88" i="9"/>
  <c r="B89" i="9"/>
  <c r="P89" i="9" s="1"/>
  <c r="C89" i="9"/>
  <c r="H89" i="9"/>
  <c r="B90" i="9"/>
  <c r="P90" i="9" s="1"/>
  <c r="H90" i="9"/>
  <c r="Q90" i="9" s="1"/>
  <c r="B91" i="9"/>
  <c r="P91" i="9" s="1"/>
  <c r="H91" i="9"/>
  <c r="B92" i="9"/>
  <c r="P92" i="9" s="1"/>
  <c r="H92" i="9"/>
  <c r="Q92" i="9" s="1"/>
  <c r="B93" i="9"/>
  <c r="P93" i="9" s="1"/>
  <c r="H93" i="9"/>
  <c r="B94" i="9"/>
  <c r="P94" i="9" s="1"/>
  <c r="H94" i="9"/>
  <c r="Q94" i="9" s="1"/>
  <c r="B95" i="9"/>
  <c r="P95" i="9" s="1"/>
  <c r="H95" i="9"/>
  <c r="I95" i="9"/>
  <c r="B96" i="9"/>
  <c r="P96" i="9" s="1"/>
  <c r="C96" i="9"/>
  <c r="H96" i="9"/>
  <c r="Q96" i="9" s="1"/>
  <c r="B97" i="9"/>
  <c r="P97" i="9"/>
  <c r="C97" i="9"/>
  <c r="H97" i="9"/>
  <c r="Q97" i="9" s="1"/>
  <c r="B98" i="9"/>
  <c r="P98" i="9" s="1"/>
  <c r="H98" i="9"/>
  <c r="Q98" i="9" s="1"/>
  <c r="B99" i="9"/>
  <c r="P99" i="9" s="1"/>
  <c r="H99" i="9"/>
  <c r="Q99" i="9" s="1"/>
  <c r="B100" i="9"/>
  <c r="P100" i="9" s="1"/>
  <c r="H100" i="9"/>
  <c r="Q100" i="9" s="1"/>
  <c r="B101" i="9"/>
  <c r="P101" i="9" s="1"/>
  <c r="H101" i="9"/>
  <c r="Q101" i="9" s="1"/>
  <c r="B102" i="9"/>
  <c r="P102" i="9" s="1"/>
  <c r="H102" i="9"/>
  <c r="Q102" i="9" s="1"/>
  <c r="B103" i="9"/>
  <c r="H103" i="9"/>
  <c r="Q103" i="9" s="1"/>
  <c r="I103" i="9"/>
  <c r="P103" i="9"/>
  <c r="B104" i="9"/>
  <c r="P104" i="9" s="1"/>
  <c r="C104" i="9"/>
  <c r="H104" i="9"/>
  <c r="Q104" i="9" s="1"/>
  <c r="B105" i="9"/>
  <c r="P105" i="9" s="1"/>
  <c r="C105" i="9"/>
  <c r="H105" i="9"/>
  <c r="Q105" i="9" s="1"/>
  <c r="B106" i="9"/>
  <c r="P106" i="9"/>
  <c r="H106" i="9"/>
  <c r="Q106" i="9" s="1"/>
  <c r="B107" i="9"/>
  <c r="P107" i="9"/>
  <c r="H107" i="9"/>
  <c r="Q107" i="9" s="1"/>
  <c r="B108" i="9"/>
  <c r="P108" i="9"/>
  <c r="H108" i="9"/>
  <c r="Q108" i="9" s="1"/>
  <c r="B109" i="9"/>
  <c r="P109" i="9"/>
  <c r="H109" i="9"/>
  <c r="Q109" i="9" s="1"/>
  <c r="B110" i="9"/>
  <c r="P110" i="9"/>
  <c r="H110" i="9"/>
  <c r="Q110" i="9" s="1"/>
  <c r="B111" i="9"/>
  <c r="H111" i="9"/>
  <c r="Q111" i="9" s="1"/>
  <c r="I111" i="9"/>
  <c r="P111" i="9"/>
  <c r="B112" i="9"/>
  <c r="C112" i="9"/>
  <c r="H112" i="9"/>
  <c r="Q112" i="9"/>
  <c r="B113" i="9"/>
  <c r="P113" i="9"/>
  <c r="C113" i="9"/>
  <c r="H113" i="9"/>
  <c r="Q113" i="9" s="1"/>
  <c r="B114" i="9"/>
  <c r="P114" i="9" s="1"/>
  <c r="H114" i="9"/>
  <c r="Q114" i="9" s="1"/>
  <c r="B115" i="9"/>
  <c r="P115" i="9" s="1"/>
  <c r="H115" i="9"/>
  <c r="Q115" i="9" s="1"/>
  <c r="B116" i="9"/>
  <c r="P116" i="9" s="1"/>
  <c r="H116" i="9"/>
  <c r="Q116" i="9" s="1"/>
  <c r="B117" i="9"/>
  <c r="P117" i="9" s="1"/>
  <c r="H117" i="9"/>
  <c r="Q117" i="9" s="1"/>
  <c r="B118" i="9"/>
  <c r="P118" i="9" s="1"/>
  <c r="H118" i="9"/>
  <c r="Q118" i="9" s="1"/>
  <c r="B119" i="9"/>
  <c r="P119" i="9" s="1"/>
  <c r="H119" i="9"/>
  <c r="Q119" i="9" s="1"/>
  <c r="B120" i="9"/>
  <c r="P120" i="9" s="1"/>
  <c r="H120" i="9"/>
  <c r="Q120" i="9" s="1"/>
  <c r="B121" i="9"/>
  <c r="P121" i="9" s="1"/>
  <c r="H121" i="9"/>
  <c r="Q121" i="9" s="1"/>
  <c r="B122" i="9"/>
  <c r="P122" i="9" s="1"/>
  <c r="H122" i="9"/>
  <c r="Q122" i="9" s="1"/>
  <c r="B123" i="9"/>
  <c r="P123" i="9" s="1"/>
  <c r="H123" i="9"/>
  <c r="Q123" i="9" s="1"/>
  <c r="B124" i="9"/>
  <c r="P124" i="9" s="1"/>
  <c r="H124" i="9"/>
  <c r="Q124" i="9" s="1"/>
  <c r="B125" i="9"/>
  <c r="P125" i="9" s="1"/>
  <c r="H125" i="9"/>
  <c r="Q125" i="9" s="1"/>
  <c r="B126" i="9"/>
  <c r="P126" i="9" s="1"/>
  <c r="H126" i="9"/>
  <c r="Q126" i="9" s="1"/>
  <c r="B127" i="9"/>
  <c r="P127" i="9" s="1"/>
  <c r="H127" i="9"/>
  <c r="Q127" i="9" s="1"/>
  <c r="B128" i="9"/>
  <c r="P128" i="9" s="1"/>
  <c r="H128" i="9"/>
  <c r="Q128" i="9" s="1"/>
  <c r="B129" i="9"/>
  <c r="P129" i="9" s="1"/>
  <c r="H129" i="9"/>
  <c r="Q129" i="9" s="1"/>
  <c r="B130" i="9"/>
  <c r="P130" i="9" s="1"/>
  <c r="H130" i="9"/>
  <c r="Q130" i="9" s="1"/>
  <c r="B131" i="9"/>
  <c r="P131" i="9" s="1"/>
  <c r="H131" i="9"/>
  <c r="Q131" i="9" s="1"/>
  <c r="B132" i="9"/>
  <c r="P132" i="9" s="1"/>
  <c r="H132" i="9"/>
  <c r="Q132" i="9" s="1"/>
  <c r="B133" i="9"/>
  <c r="P133" i="9" s="1"/>
  <c r="H133" i="9"/>
  <c r="Q133" i="9" s="1"/>
  <c r="B134" i="9"/>
  <c r="P134" i="9" s="1"/>
  <c r="H134" i="9"/>
  <c r="Q134" i="9" s="1"/>
  <c r="B135" i="9"/>
  <c r="P135" i="9" s="1"/>
  <c r="H135" i="9"/>
  <c r="Q135" i="9"/>
  <c r="B136" i="9"/>
  <c r="P136" i="9" s="1"/>
  <c r="H136" i="9"/>
  <c r="Q136" i="9" s="1"/>
  <c r="B1" i="10"/>
  <c r="B2" i="10"/>
  <c r="B3" i="10"/>
  <c r="B5" i="10"/>
  <c r="C15" i="10"/>
  <c r="B14" i="10"/>
  <c r="P14" i="10"/>
  <c r="H14" i="10"/>
  <c r="B15" i="10"/>
  <c r="Q15" i="10" s="1"/>
  <c r="H15" i="10"/>
  <c r="J15" i="10" s="1"/>
  <c r="B16" i="10"/>
  <c r="P16" i="10"/>
  <c r="H16" i="10"/>
  <c r="B17" i="10"/>
  <c r="H17" i="10"/>
  <c r="B18" i="10"/>
  <c r="Q18" i="10"/>
  <c r="H18" i="10"/>
  <c r="B19" i="10"/>
  <c r="P19" i="10" s="1"/>
  <c r="H19" i="10"/>
  <c r="B20" i="10"/>
  <c r="H20" i="10"/>
  <c r="B21" i="10"/>
  <c r="P21" i="10"/>
  <c r="H21" i="10"/>
  <c r="B22" i="10"/>
  <c r="Q22" i="10" s="1"/>
  <c r="H22" i="10"/>
  <c r="B23" i="10"/>
  <c r="H23" i="10"/>
  <c r="B24" i="10"/>
  <c r="P24" i="10"/>
  <c r="C24" i="10"/>
  <c r="H24" i="10"/>
  <c r="B25" i="10"/>
  <c r="P25" i="10"/>
  <c r="C25" i="10"/>
  <c r="H25" i="10"/>
  <c r="I25" i="10"/>
  <c r="B26" i="10"/>
  <c r="Q26" i="10" s="1"/>
  <c r="H26" i="10"/>
  <c r="B27" i="10"/>
  <c r="H27" i="10"/>
  <c r="J27" i="10" s="1"/>
  <c r="B28" i="10"/>
  <c r="P28" i="10"/>
  <c r="H28" i="10"/>
  <c r="B29" i="10"/>
  <c r="H29" i="10"/>
  <c r="B30" i="10"/>
  <c r="Q30" i="10" s="1"/>
  <c r="C30" i="10"/>
  <c r="D30" i="10" s="1"/>
  <c r="H30" i="10"/>
  <c r="I30" i="10"/>
  <c r="B31" i="10"/>
  <c r="P31" i="10"/>
  <c r="H31" i="10"/>
  <c r="J31" i="10" s="1"/>
  <c r="B32" i="10"/>
  <c r="H32" i="10"/>
  <c r="B33" i="10"/>
  <c r="P33" i="10"/>
  <c r="H33" i="10"/>
  <c r="B34" i="10"/>
  <c r="Q34" i="10"/>
  <c r="H34" i="10"/>
  <c r="J34" i="10" s="1"/>
  <c r="B35" i="10"/>
  <c r="H35" i="10"/>
  <c r="B36" i="10"/>
  <c r="P36" i="10"/>
  <c r="S36" i="10" s="1"/>
  <c r="C36" i="10"/>
  <c r="H36" i="10"/>
  <c r="I36" i="10"/>
  <c r="J36" i="10" s="1"/>
  <c r="B37" i="10"/>
  <c r="Q37" i="10"/>
  <c r="H37" i="10"/>
  <c r="B38" i="10"/>
  <c r="Q38" i="10" s="1"/>
  <c r="H38" i="10"/>
  <c r="B39" i="10"/>
  <c r="P39" i="10"/>
  <c r="C39" i="10"/>
  <c r="H39" i="10"/>
  <c r="I39" i="10"/>
  <c r="B40" i="10"/>
  <c r="P40" i="10"/>
  <c r="H40" i="10"/>
  <c r="B41" i="10"/>
  <c r="P41" i="10"/>
  <c r="C41" i="10"/>
  <c r="H41" i="10"/>
  <c r="I41" i="10"/>
  <c r="B42" i="10"/>
  <c r="Q42" i="10"/>
  <c r="H42" i="10"/>
  <c r="B43" i="10"/>
  <c r="P43" i="10"/>
  <c r="C43" i="10"/>
  <c r="H43" i="10"/>
  <c r="I43" i="10"/>
  <c r="B44" i="10"/>
  <c r="Q44" i="10"/>
  <c r="H44" i="10"/>
  <c r="B45" i="10"/>
  <c r="P45" i="10"/>
  <c r="C45" i="10"/>
  <c r="H45" i="10"/>
  <c r="I45" i="10"/>
  <c r="B46" i="10"/>
  <c r="Q46" i="10"/>
  <c r="H46" i="10"/>
  <c r="B47" i="10"/>
  <c r="P47" i="10"/>
  <c r="C47" i="10"/>
  <c r="H47" i="10"/>
  <c r="I47" i="10"/>
  <c r="B48" i="10"/>
  <c r="Q48" i="10"/>
  <c r="H48" i="10"/>
  <c r="B49" i="10"/>
  <c r="P49" i="10"/>
  <c r="C49" i="10"/>
  <c r="H49" i="10"/>
  <c r="I49" i="10"/>
  <c r="B50" i="10"/>
  <c r="H50" i="10"/>
  <c r="B51" i="10"/>
  <c r="P51" i="10" s="1"/>
  <c r="C51" i="10"/>
  <c r="H51" i="10"/>
  <c r="I51" i="10"/>
  <c r="B52" i="10"/>
  <c r="Q52" i="10"/>
  <c r="H52" i="10"/>
  <c r="B53" i="10"/>
  <c r="H53" i="10"/>
  <c r="B54" i="10"/>
  <c r="D54" i="10" s="1"/>
  <c r="P54" i="10"/>
  <c r="C54" i="10"/>
  <c r="H54" i="10"/>
  <c r="I54" i="10"/>
  <c r="B55" i="10"/>
  <c r="Q55" i="10" s="1"/>
  <c r="H55" i="10"/>
  <c r="B56" i="10"/>
  <c r="C56" i="10"/>
  <c r="H56" i="10"/>
  <c r="I56" i="10"/>
  <c r="B57" i="10"/>
  <c r="Q57" i="10" s="1"/>
  <c r="C57" i="10"/>
  <c r="H57" i="10"/>
  <c r="I57" i="10"/>
  <c r="B58" i="10"/>
  <c r="P58" i="10"/>
  <c r="C58" i="10"/>
  <c r="H58" i="10"/>
  <c r="I58" i="10"/>
  <c r="J58" i="10"/>
  <c r="B59" i="10"/>
  <c r="Q59" i="10" s="1"/>
  <c r="H59" i="10"/>
  <c r="B60" i="10"/>
  <c r="C60" i="10"/>
  <c r="H60" i="10"/>
  <c r="I60" i="10"/>
  <c r="J60" i="10"/>
  <c r="B61" i="10"/>
  <c r="Q61" i="10" s="1"/>
  <c r="C61" i="10"/>
  <c r="H61" i="10"/>
  <c r="I61" i="10"/>
  <c r="B62" i="10"/>
  <c r="P62" i="10" s="1"/>
  <c r="C62" i="10"/>
  <c r="H62" i="10"/>
  <c r="J62" i="10" s="1"/>
  <c r="I62" i="10"/>
  <c r="B63" i="10"/>
  <c r="Q63" i="10"/>
  <c r="H63" i="10"/>
  <c r="B64" i="10"/>
  <c r="P64" i="10"/>
  <c r="C64" i="10"/>
  <c r="H64" i="10"/>
  <c r="I64" i="10"/>
  <c r="B65" i="10"/>
  <c r="Q65" i="10"/>
  <c r="C65" i="10"/>
  <c r="H65" i="10"/>
  <c r="I65" i="10"/>
  <c r="B66" i="10"/>
  <c r="H66" i="10"/>
  <c r="B67" i="10"/>
  <c r="Q67" i="10"/>
  <c r="C67" i="10"/>
  <c r="H67" i="10"/>
  <c r="I67" i="10"/>
  <c r="J67" i="10"/>
  <c r="B68" i="10"/>
  <c r="P68" i="10" s="1"/>
  <c r="H68" i="10"/>
  <c r="B69" i="10"/>
  <c r="C69" i="10"/>
  <c r="H69" i="10"/>
  <c r="I69" i="10"/>
  <c r="J69" i="10"/>
  <c r="B70" i="10"/>
  <c r="H70" i="10"/>
  <c r="B71" i="10"/>
  <c r="C71" i="10"/>
  <c r="H71" i="10"/>
  <c r="J71" i="10" s="1"/>
  <c r="I71" i="10"/>
  <c r="B72" i="10"/>
  <c r="P72" i="10" s="1"/>
  <c r="H72" i="10"/>
  <c r="B73" i="10"/>
  <c r="Q73" i="10"/>
  <c r="C73" i="10"/>
  <c r="H73" i="10"/>
  <c r="I73" i="10"/>
  <c r="J73" i="10"/>
  <c r="B74" i="10"/>
  <c r="H74" i="10"/>
  <c r="B75" i="10"/>
  <c r="Q75" i="10"/>
  <c r="C75" i="10"/>
  <c r="H75" i="10"/>
  <c r="I75" i="10"/>
  <c r="J75" i="10" s="1"/>
  <c r="B76" i="10"/>
  <c r="Q76" i="10" s="1"/>
  <c r="H76" i="10"/>
  <c r="B77" i="10"/>
  <c r="H77" i="10"/>
  <c r="B78" i="10"/>
  <c r="Q78" i="10"/>
  <c r="H78" i="10"/>
  <c r="B79" i="10"/>
  <c r="Q79" i="10"/>
  <c r="H79" i="10"/>
  <c r="B80" i="10"/>
  <c r="Q80" i="10" s="1"/>
  <c r="H80" i="10"/>
  <c r="B81" i="10"/>
  <c r="P81" i="10" s="1"/>
  <c r="H81" i="10"/>
  <c r="B82" i="10"/>
  <c r="Q82" i="10"/>
  <c r="H82" i="10"/>
  <c r="B83" i="10"/>
  <c r="Q83" i="10"/>
  <c r="C83" i="10"/>
  <c r="H83" i="10"/>
  <c r="I83" i="10"/>
  <c r="B84" i="10"/>
  <c r="H84" i="10"/>
  <c r="B85" i="10"/>
  <c r="H85" i="10"/>
  <c r="B86" i="10"/>
  <c r="H86" i="10"/>
  <c r="B87" i="10"/>
  <c r="Q87" i="10" s="1"/>
  <c r="C87" i="10"/>
  <c r="H87" i="10"/>
  <c r="J87" i="10" s="1"/>
  <c r="I87" i="10"/>
  <c r="B88" i="10"/>
  <c r="H88" i="10"/>
  <c r="B89" i="10"/>
  <c r="H89" i="10"/>
  <c r="B90" i="10"/>
  <c r="P90" i="10"/>
  <c r="C90" i="10"/>
  <c r="H90" i="10"/>
  <c r="I90" i="10"/>
  <c r="B91" i="10"/>
  <c r="Q91" i="10" s="1"/>
  <c r="H91" i="10"/>
  <c r="B92" i="10"/>
  <c r="P92" i="10"/>
  <c r="C92" i="10"/>
  <c r="H92" i="10"/>
  <c r="I92" i="10"/>
  <c r="B93" i="10"/>
  <c r="Q93" i="10" s="1"/>
  <c r="H93" i="10"/>
  <c r="B94" i="10"/>
  <c r="P94" i="10"/>
  <c r="C94" i="10"/>
  <c r="H94" i="10"/>
  <c r="I94" i="10"/>
  <c r="B95" i="10"/>
  <c r="H95" i="10"/>
  <c r="B96" i="10"/>
  <c r="H96" i="10"/>
  <c r="B97" i="10"/>
  <c r="Q97" i="10" s="1"/>
  <c r="C97" i="10"/>
  <c r="H97" i="10"/>
  <c r="I97" i="10"/>
  <c r="B98" i="10"/>
  <c r="P98" i="10" s="1"/>
  <c r="C98" i="10"/>
  <c r="D98" i="10"/>
  <c r="H98" i="10"/>
  <c r="I98" i="10"/>
  <c r="B99" i="10"/>
  <c r="P99" i="10"/>
  <c r="C99" i="10"/>
  <c r="H99" i="10"/>
  <c r="I99" i="10"/>
  <c r="B100" i="10"/>
  <c r="C100" i="10"/>
  <c r="H100" i="10"/>
  <c r="I100" i="10"/>
  <c r="B101" i="10"/>
  <c r="Q101" i="10" s="1"/>
  <c r="C101" i="10"/>
  <c r="H101" i="10"/>
  <c r="I101" i="10"/>
  <c r="B102" i="10"/>
  <c r="P102" i="10" s="1"/>
  <c r="C102" i="10"/>
  <c r="D102" i="10"/>
  <c r="H102" i="10"/>
  <c r="I102" i="10"/>
  <c r="B103" i="10"/>
  <c r="P103" i="10"/>
  <c r="C103" i="10"/>
  <c r="H103" i="10"/>
  <c r="I103" i="10"/>
  <c r="B104" i="10"/>
  <c r="C104" i="10"/>
  <c r="H104" i="10"/>
  <c r="I104" i="10"/>
  <c r="B105" i="10"/>
  <c r="Q105" i="10" s="1"/>
  <c r="C105" i="10"/>
  <c r="H105" i="10"/>
  <c r="I105" i="10"/>
  <c r="B106" i="10"/>
  <c r="P106" i="10" s="1"/>
  <c r="C106" i="10"/>
  <c r="D106" i="10"/>
  <c r="H106" i="10"/>
  <c r="I106" i="10"/>
  <c r="B107" i="10"/>
  <c r="P107" i="10"/>
  <c r="C107" i="10"/>
  <c r="H107" i="10"/>
  <c r="I107" i="10"/>
  <c r="B108" i="10"/>
  <c r="C108" i="10"/>
  <c r="H108" i="10"/>
  <c r="I108" i="10"/>
  <c r="B109" i="10"/>
  <c r="Q109" i="10" s="1"/>
  <c r="C109" i="10"/>
  <c r="H109" i="10"/>
  <c r="I109" i="10"/>
  <c r="B110" i="10"/>
  <c r="P110" i="10" s="1"/>
  <c r="C110" i="10"/>
  <c r="D110" i="10"/>
  <c r="H110" i="10"/>
  <c r="I110" i="10"/>
  <c r="B111" i="10"/>
  <c r="Q111" i="10"/>
  <c r="H111" i="10"/>
  <c r="B112" i="10"/>
  <c r="C112" i="10"/>
  <c r="H112" i="10"/>
  <c r="I112" i="10"/>
  <c r="B113" i="10"/>
  <c r="Q113" i="10"/>
  <c r="C113" i="10"/>
  <c r="H113" i="10"/>
  <c r="I113" i="10"/>
  <c r="J113" i="10"/>
  <c r="B114" i="10"/>
  <c r="P114" i="10" s="1"/>
  <c r="C114" i="10"/>
  <c r="H114" i="10"/>
  <c r="I114" i="10"/>
  <c r="J114" i="10" s="1"/>
  <c r="B115" i="10"/>
  <c r="Q115" i="10" s="1"/>
  <c r="H115" i="10"/>
  <c r="B116" i="10"/>
  <c r="P116" i="10" s="1"/>
  <c r="C116" i="10"/>
  <c r="H116" i="10"/>
  <c r="I116" i="10"/>
  <c r="B117" i="10"/>
  <c r="C117" i="10"/>
  <c r="H117" i="10"/>
  <c r="I117" i="10"/>
  <c r="B118" i="10"/>
  <c r="P118" i="10" s="1"/>
  <c r="C118" i="10"/>
  <c r="H118" i="10"/>
  <c r="I118" i="10"/>
  <c r="B119" i="10"/>
  <c r="Q119" i="10"/>
  <c r="H119" i="10"/>
  <c r="B120" i="10"/>
  <c r="P120" i="10" s="1"/>
  <c r="C120" i="10"/>
  <c r="H120" i="10"/>
  <c r="J120" i="10" s="1"/>
  <c r="I120" i="10"/>
  <c r="B121" i="10"/>
  <c r="H121" i="10"/>
  <c r="B122" i="10"/>
  <c r="H122" i="10"/>
  <c r="B123" i="10"/>
  <c r="H123" i="10"/>
  <c r="B124" i="10"/>
  <c r="C124" i="10"/>
  <c r="H124" i="10"/>
  <c r="I124" i="10"/>
  <c r="B125" i="10"/>
  <c r="C125" i="10"/>
  <c r="H125" i="10"/>
  <c r="I125" i="10"/>
  <c r="B126" i="10"/>
  <c r="H126" i="10"/>
  <c r="B127" i="10"/>
  <c r="Q127" i="10"/>
  <c r="C127" i="10"/>
  <c r="H127" i="10"/>
  <c r="I127" i="10"/>
  <c r="J127" i="10"/>
  <c r="B128" i="10"/>
  <c r="H128" i="10"/>
  <c r="B129" i="10"/>
  <c r="H129" i="10"/>
  <c r="B130" i="10"/>
  <c r="H130" i="10"/>
  <c r="B131" i="10"/>
  <c r="Q131" i="10"/>
  <c r="C131" i="10"/>
  <c r="H131" i="10"/>
  <c r="I131" i="10"/>
  <c r="J131" i="10" s="1"/>
  <c r="B132" i="10"/>
  <c r="Q132" i="10" s="1"/>
  <c r="H132" i="10"/>
  <c r="B133" i="10"/>
  <c r="P133" i="10" s="1"/>
  <c r="H133" i="10"/>
  <c r="B134" i="10"/>
  <c r="Q134" i="10"/>
  <c r="R134" i="10" s="1"/>
  <c r="S134" i="10" s="1"/>
  <c r="H134" i="10"/>
  <c r="B135" i="10"/>
  <c r="C135" i="10"/>
  <c r="H135" i="10"/>
  <c r="J135" i="10" s="1"/>
  <c r="I135" i="10"/>
  <c r="B136" i="10"/>
  <c r="Q136" i="10"/>
  <c r="H136" i="10"/>
  <c r="J136" i="10" s="1"/>
  <c r="K136" i="10" s="1"/>
  <c r="L136" i="10" s="1"/>
  <c r="B1" i="7"/>
  <c r="B2" i="7"/>
  <c r="B5" i="7"/>
  <c r="I33" i="7" s="1"/>
  <c r="B14" i="7"/>
  <c r="B15" i="7"/>
  <c r="Q15" i="7"/>
  <c r="B16" i="7"/>
  <c r="P16" i="7" s="1"/>
  <c r="B17" i="7"/>
  <c r="B18" i="7"/>
  <c r="B19" i="7"/>
  <c r="H19" i="7"/>
  <c r="B20" i="7"/>
  <c r="P20" i="7" s="1"/>
  <c r="B21" i="7"/>
  <c r="H21" i="7"/>
  <c r="B22" i="7"/>
  <c r="B23" i="7"/>
  <c r="H23" i="7"/>
  <c r="B24" i="7"/>
  <c r="P24" i="7" s="1"/>
  <c r="B25" i="7"/>
  <c r="B26" i="7"/>
  <c r="P26" i="7"/>
  <c r="B27" i="7"/>
  <c r="H27" i="7" s="1"/>
  <c r="B28" i="7"/>
  <c r="B29" i="7"/>
  <c r="H29" i="7"/>
  <c r="B30" i="7"/>
  <c r="P30" i="7" s="1"/>
  <c r="B31" i="7"/>
  <c r="D31" i="7" s="1"/>
  <c r="H31" i="7"/>
  <c r="J31" i="7" s="1"/>
  <c r="C31" i="7"/>
  <c r="B32" i="7"/>
  <c r="P32" i="7"/>
  <c r="B33" i="7"/>
  <c r="B34" i="7"/>
  <c r="P34" i="7"/>
  <c r="I34" i="7"/>
  <c r="B35" i="7"/>
  <c r="H35" i="7"/>
  <c r="B36" i="7"/>
  <c r="P36" i="7" s="1"/>
  <c r="B37" i="7"/>
  <c r="B38" i="7"/>
  <c r="B39" i="7"/>
  <c r="H39" i="7" s="1"/>
  <c r="B40" i="7"/>
  <c r="P40" i="7"/>
  <c r="B41" i="7"/>
  <c r="B42" i="7"/>
  <c r="P42" i="7"/>
  <c r="B43" i="7"/>
  <c r="H43" i="7" s="1"/>
  <c r="B44" i="7"/>
  <c r="P44" i="7"/>
  <c r="B45" i="7"/>
  <c r="B46" i="7"/>
  <c r="P46" i="7" s="1"/>
  <c r="I46" i="7"/>
  <c r="B47" i="7"/>
  <c r="H47" i="7" s="1"/>
  <c r="B48" i="7"/>
  <c r="P48" i="7"/>
  <c r="I48" i="7"/>
  <c r="B49" i="7"/>
  <c r="H49" i="7" s="1"/>
  <c r="Q49" i="7"/>
  <c r="B50" i="7"/>
  <c r="C50" i="7"/>
  <c r="B51" i="7"/>
  <c r="H51" i="7" s="1"/>
  <c r="C51" i="7"/>
  <c r="B52" i="7"/>
  <c r="D52" i="7" s="1"/>
  <c r="P52" i="7"/>
  <c r="C52" i="7"/>
  <c r="B53" i="7"/>
  <c r="H53" i="7"/>
  <c r="B54" i="7"/>
  <c r="P54" i="7" s="1"/>
  <c r="H54" i="7"/>
  <c r="B55" i="7"/>
  <c r="H55" i="7" s="1"/>
  <c r="I55" i="7"/>
  <c r="B56" i="7"/>
  <c r="P56" i="7"/>
  <c r="B57" i="7"/>
  <c r="B58" i="7"/>
  <c r="B59" i="7"/>
  <c r="B60" i="7"/>
  <c r="B61" i="7"/>
  <c r="B62" i="7"/>
  <c r="H62" i="7"/>
  <c r="B63" i="7"/>
  <c r="B64" i="7"/>
  <c r="B65" i="7"/>
  <c r="H65" i="7"/>
  <c r="Q65" i="7"/>
  <c r="B66" i="7"/>
  <c r="C66" i="7"/>
  <c r="D66" i="7"/>
  <c r="B67" i="7"/>
  <c r="C67" i="7"/>
  <c r="B68" i="7"/>
  <c r="C68" i="7"/>
  <c r="B69" i="7"/>
  <c r="D69" i="7" s="1"/>
  <c r="C69" i="7"/>
  <c r="B70" i="7"/>
  <c r="B71" i="7"/>
  <c r="B72" i="7"/>
  <c r="P72" i="7" s="1"/>
  <c r="B73" i="7"/>
  <c r="H73" i="7"/>
  <c r="B74" i="7"/>
  <c r="H74" i="7" s="1"/>
  <c r="J74" i="7" s="1"/>
  <c r="B75" i="7"/>
  <c r="B76" i="7"/>
  <c r="P76" i="7" s="1"/>
  <c r="I76" i="7"/>
  <c r="B77" i="7"/>
  <c r="I77" i="7"/>
  <c r="B78" i="7"/>
  <c r="C78" i="7"/>
  <c r="B79" i="7"/>
  <c r="B80" i="7"/>
  <c r="B81" i="7"/>
  <c r="H81" i="7"/>
  <c r="I81" i="7"/>
  <c r="J81" i="7"/>
  <c r="Q81" i="7"/>
  <c r="B82" i="7"/>
  <c r="B83" i="7"/>
  <c r="D83" i="7" s="1"/>
  <c r="H83" i="7"/>
  <c r="C83" i="7"/>
  <c r="Q83" i="7"/>
  <c r="B84" i="7"/>
  <c r="B85" i="7"/>
  <c r="B86" i="7"/>
  <c r="B87" i="7"/>
  <c r="I87" i="7"/>
  <c r="B88" i="7"/>
  <c r="P88" i="7"/>
  <c r="B89" i="7"/>
  <c r="B90" i="7"/>
  <c r="H90" i="7" s="1"/>
  <c r="J90" i="7" s="1"/>
  <c r="B91" i="7"/>
  <c r="H91" i="7"/>
  <c r="B92" i="7"/>
  <c r="P92" i="7" s="1"/>
  <c r="B93" i="7"/>
  <c r="I93" i="7"/>
  <c r="B94" i="7"/>
  <c r="P94" i="7" s="1"/>
  <c r="I94" i="7"/>
  <c r="B95" i="7"/>
  <c r="B96" i="7"/>
  <c r="P96" i="7"/>
  <c r="I96" i="7"/>
  <c r="B97" i="7"/>
  <c r="H97" i="7" s="1"/>
  <c r="J97" i="7" s="1"/>
  <c r="I97" i="7"/>
  <c r="Q97" i="7"/>
  <c r="B98" i="7"/>
  <c r="C98" i="7"/>
  <c r="B99" i="7"/>
  <c r="C99" i="7"/>
  <c r="B100" i="7"/>
  <c r="C100" i="7"/>
  <c r="B101" i="7"/>
  <c r="H101" i="7" s="1"/>
  <c r="B102" i="7"/>
  <c r="H102" i="7"/>
  <c r="B103" i="7"/>
  <c r="B104" i="7"/>
  <c r="C104" i="7"/>
  <c r="B105" i="7"/>
  <c r="H105" i="7"/>
  <c r="Q105" i="7"/>
  <c r="B106" i="7"/>
  <c r="H106" i="7" s="1"/>
  <c r="B107" i="7"/>
  <c r="Q107" i="7" s="1"/>
  <c r="H107" i="7"/>
  <c r="J107" i="7" s="1"/>
  <c r="B108" i="7"/>
  <c r="P108" i="7"/>
  <c r="B109" i="7"/>
  <c r="I109" i="7"/>
  <c r="B110" i="7"/>
  <c r="C110" i="7"/>
  <c r="D110" i="7"/>
  <c r="I110" i="7"/>
  <c r="B111" i="7"/>
  <c r="C111" i="7"/>
  <c r="B112" i="7"/>
  <c r="P112" i="7" s="1"/>
  <c r="B113" i="7"/>
  <c r="C113" i="7"/>
  <c r="I113" i="7"/>
  <c r="B114" i="7"/>
  <c r="C114" i="7"/>
  <c r="D114" i="7"/>
  <c r="B115" i="7"/>
  <c r="C115" i="7"/>
  <c r="B116" i="7"/>
  <c r="P116" i="7"/>
  <c r="C116" i="7"/>
  <c r="B117" i="7"/>
  <c r="H117" i="7" s="1"/>
  <c r="Q117" i="7"/>
  <c r="B118" i="7"/>
  <c r="P118" i="7" s="1"/>
  <c r="B119" i="7"/>
  <c r="H119" i="7"/>
  <c r="I119" i="7"/>
  <c r="J119" i="7" s="1"/>
  <c r="B120" i="7"/>
  <c r="P120" i="7" s="1"/>
  <c r="B121" i="7"/>
  <c r="Q121" i="7"/>
  <c r="B122" i="7"/>
  <c r="P122" i="7" s="1"/>
  <c r="H122" i="7"/>
  <c r="B123" i="7"/>
  <c r="H123" i="7" s="1"/>
  <c r="B124" i="7"/>
  <c r="P124" i="7"/>
  <c r="I124" i="7"/>
  <c r="B125" i="7"/>
  <c r="H125" i="7" s="1"/>
  <c r="B126" i="7"/>
  <c r="C126" i="7"/>
  <c r="B127" i="7"/>
  <c r="C127" i="7"/>
  <c r="B128" i="7"/>
  <c r="C128" i="7"/>
  <c r="B129" i="7"/>
  <c r="H129" i="7"/>
  <c r="Q129" i="7"/>
  <c r="B130" i="7"/>
  <c r="P130" i="7" s="1"/>
  <c r="B131" i="7"/>
  <c r="H131" i="7"/>
  <c r="B132" i="7"/>
  <c r="P132" i="7" s="1"/>
  <c r="B133" i="7"/>
  <c r="Q133" i="7" s="1"/>
  <c r="H133" i="7"/>
  <c r="B134" i="7"/>
  <c r="P134" i="7"/>
  <c r="B135" i="7"/>
  <c r="C135" i="7"/>
  <c r="B136" i="7"/>
  <c r="H136" i="7"/>
  <c r="I136" i="7"/>
  <c r="B1" i="13"/>
  <c r="B2" i="13"/>
  <c r="B5" i="13"/>
  <c r="B14" i="13"/>
  <c r="H14" i="13"/>
  <c r="B15" i="13"/>
  <c r="Q15" i="13" s="1"/>
  <c r="H15" i="13"/>
  <c r="B16" i="13"/>
  <c r="H16" i="13"/>
  <c r="B17" i="13"/>
  <c r="Q17" i="13" s="1"/>
  <c r="H17" i="13"/>
  <c r="B18" i="13"/>
  <c r="H18" i="13"/>
  <c r="B19" i="13"/>
  <c r="H19" i="13"/>
  <c r="B20" i="13"/>
  <c r="Q20" i="13" s="1"/>
  <c r="H20" i="13"/>
  <c r="B21" i="13"/>
  <c r="H21" i="13"/>
  <c r="B22" i="13"/>
  <c r="P22" i="13"/>
  <c r="H22" i="13"/>
  <c r="B23" i="13"/>
  <c r="H23" i="13"/>
  <c r="B24" i="13"/>
  <c r="P24" i="13"/>
  <c r="H24" i="13"/>
  <c r="I24" i="13"/>
  <c r="J24" i="13" s="1"/>
  <c r="B25" i="13"/>
  <c r="H25" i="13"/>
  <c r="B26" i="13"/>
  <c r="P26" i="13"/>
  <c r="H26" i="13"/>
  <c r="B27" i="13"/>
  <c r="Q27" i="13"/>
  <c r="C27" i="13"/>
  <c r="H27" i="13"/>
  <c r="B28" i="13"/>
  <c r="H28" i="13"/>
  <c r="B29" i="13"/>
  <c r="Q29" i="13" s="1"/>
  <c r="H29" i="13"/>
  <c r="B30" i="13"/>
  <c r="H30" i="13"/>
  <c r="B31" i="13"/>
  <c r="H31" i="13"/>
  <c r="B32" i="13"/>
  <c r="H32" i="13"/>
  <c r="B33" i="13"/>
  <c r="H33" i="13"/>
  <c r="B34" i="13"/>
  <c r="P34" i="13"/>
  <c r="H34" i="13"/>
  <c r="B35" i="13"/>
  <c r="Q35" i="13"/>
  <c r="C35" i="13"/>
  <c r="D35" i="13" s="1"/>
  <c r="H35" i="13"/>
  <c r="B36" i="13"/>
  <c r="H36" i="13"/>
  <c r="B37" i="13"/>
  <c r="Q37" i="13"/>
  <c r="C37" i="13"/>
  <c r="H37" i="13"/>
  <c r="B38" i="13"/>
  <c r="P38" i="13"/>
  <c r="H38" i="13"/>
  <c r="B39" i="13"/>
  <c r="Q39" i="13"/>
  <c r="H39" i="13"/>
  <c r="P39" i="13"/>
  <c r="B40" i="13"/>
  <c r="P40" i="13" s="1"/>
  <c r="H40" i="13"/>
  <c r="B41" i="13"/>
  <c r="H41" i="13"/>
  <c r="B42" i="13"/>
  <c r="P42" i="13" s="1"/>
  <c r="H42" i="13"/>
  <c r="B43" i="13"/>
  <c r="H43" i="13"/>
  <c r="B44" i="13"/>
  <c r="H44" i="13"/>
  <c r="B45" i="13"/>
  <c r="Q45" i="13" s="1"/>
  <c r="H45" i="13"/>
  <c r="I45" i="13"/>
  <c r="B46" i="13"/>
  <c r="H46" i="13"/>
  <c r="B47" i="13"/>
  <c r="Q47" i="13"/>
  <c r="H47" i="13"/>
  <c r="I47" i="13"/>
  <c r="P47" i="13"/>
  <c r="B48" i="13"/>
  <c r="P48" i="13"/>
  <c r="H48" i="13"/>
  <c r="B49" i="13"/>
  <c r="Q49" i="13" s="1"/>
  <c r="H49" i="13"/>
  <c r="B50" i="13"/>
  <c r="P50" i="13"/>
  <c r="H50" i="13"/>
  <c r="B51" i="13"/>
  <c r="H51" i="13"/>
  <c r="B52" i="13"/>
  <c r="H52" i="13"/>
  <c r="B53" i="13"/>
  <c r="Q53" i="13" s="1"/>
  <c r="H53" i="13"/>
  <c r="P53" i="13"/>
  <c r="B54" i="13"/>
  <c r="P54" i="13" s="1"/>
  <c r="H54" i="13"/>
  <c r="B55" i="13"/>
  <c r="Q55" i="13"/>
  <c r="H55" i="13"/>
  <c r="J55" i="13" s="1"/>
  <c r="I55" i="13"/>
  <c r="B56" i="13"/>
  <c r="P56" i="13"/>
  <c r="H56" i="13"/>
  <c r="J56" i="13" s="1"/>
  <c r="B57" i="13"/>
  <c r="Q57" i="13" s="1"/>
  <c r="H57" i="13"/>
  <c r="B58" i="13"/>
  <c r="H58" i="13"/>
  <c r="B59" i="13"/>
  <c r="Q59" i="13" s="1"/>
  <c r="H59" i="13"/>
  <c r="B60" i="13"/>
  <c r="H60" i="13"/>
  <c r="B61" i="13"/>
  <c r="Q61" i="13" s="1"/>
  <c r="H61" i="13"/>
  <c r="B62" i="13"/>
  <c r="H62" i="13"/>
  <c r="B63" i="13"/>
  <c r="Q63" i="13" s="1"/>
  <c r="H63" i="13"/>
  <c r="I63" i="13"/>
  <c r="J63" i="13" s="1"/>
  <c r="B64" i="13"/>
  <c r="H64" i="13"/>
  <c r="B65" i="13"/>
  <c r="Q65" i="13"/>
  <c r="H65" i="13"/>
  <c r="B66" i="13"/>
  <c r="H66" i="13"/>
  <c r="B67" i="13"/>
  <c r="Q67" i="13"/>
  <c r="H67" i="13"/>
  <c r="B68" i="13"/>
  <c r="H68" i="13"/>
  <c r="B69" i="13"/>
  <c r="C69" i="13"/>
  <c r="H69" i="13"/>
  <c r="B70" i="13"/>
  <c r="P70" i="13" s="1"/>
  <c r="H70" i="13"/>
  <c r="B71" i="13"/>
  <c r="Q71" i="13"/>
  <c r="H71" i="13"/>
  <c r="B72" i="13"/>
  <c r="P72" i="13"/>
  <c r="H72" i="13"/>
  <c r="B73" i="13"/>
  <c r="H73" i="13"/>
  <c r="I73" i="13"/>
  <c r="B74" i="13"/>
  <c r="P74" i="13"/>
  <c r="H74" i="13"/>
  <c r="B75" i="13"/>
  <c r="H75" i="13"/>
  <c r="B76" i="13"/>
  <c r="P76" i="13"/>
  <c r="H76" i="13"/>
  <c r="B77" i="13"/>
  <c r="H77" i="13"/>
  <c r="B78" i="13"/>
  <c r="P78" i="13" s="1"/>
  <c r="H78" i="13"/>
  <c r="B79" i="13"/>
  <c r="H79" i="13"/>
  <c r="B80" i="13"/>
  <c r="P80" i="13" s="1"/>
  <c r="H80" i="13"/>
  <c r="B81" i="13"/>
  <c r="H81" i="13"/>
  <c r="B82" i="13"/>
  <c r="P82" i="13" s="1"/>
  <c r="H82" i="13"/>
  <c r="B83" i="13"/>
  <c r="Q83" i="13"/>
  <c r="H83" i="13"/>
  <c r="B84" i="13"/>
  <c r="H84" i="13"/>
  <c r="B85" i="13"/>
  <c r="H85" i="13"/>
  <c r="B86" i="13"/>
  <c r="H86" i="13"/>
  <c r="B87" i="13"/>
  <c r="Q87" i="13" s="1"/>
  <c r="H87" i="13"/>
  <c r="B88" i="13"/>
  <c r="P88" i="13" s="1"/>
  <c r="H88" i="13"/>
  <c r="I88" i="13"/>
  <c r="B89" i="13"/>
  <c r="Q89" i="13"/>
  <c r="C89" i="13"/>
  <c r="H89" i="13"/>
  <c r="B90" i="13"/>
  <c r="H90" i="13"/>
  <c r="B91" i="13"/>
  <c r="Q91" i="13"/>
  <c r="H91" i="13"/>
  <c r="B92" i="13"/>
  <c r="H92" i="13"/>
  <c r="B93" i="13"/>
  <c r="Q93" i="13"/>
  <c r="H93" i="13"/>
  <c r="B94" i="13"/>
  <c r="P94" i="13"/>
  <c r="C94" i="13"/>
  <c r="H94" i="13"/>
  <c r="B95" i="13"/>
  <c r="Q95" i="13" s="1"/>
  <c r="H95" i="13"/>
  <c r="I95" i="13"/>
  <c r="B96" i="13"/>
  <c r="H96" i="13"/>
  <c r="I96" i="13"/>
  <c r="B97" i="13"/>
  <c r="P97" i="13" s="1"/>
  <c r="H97" i="13"/>
  <c r="B98" i="13"/>
  <c r="P98" i="13" s="1"/>
  <c r="H98" i="13"/>
  <c r="B99" i="13"/>
  <c r="Q99" i="13"/>
  <c r="H99" i="13"/>
  <c r="B100" i="13"/>
  <c r="P100" i="13"/>
  <c r="H100" i="13"/>
  <c r="B101" i="13"/>
  <c r="P101" i="13" s="1"/>
  <c r="H101" i="13"/>
  <c r="B102" i="13"/>
  <c r="P102" i="13"/>
  <c r="H102" i="13"/>
  <c r="B103" i="13"/>
  <c r="Q103" i="13"/>
  <c r="C103" i="13"/>
  <c r="H103" i="13"/>
  <c r="B104" i="13"/>
  <c r="P104" i="13"/>
  <c r="H104" i="13"/>
  <c r="B105" i="13"/>
  <c r="P105" i="13"/>
  <c r="H105" i="13"/>
  <c r="B106" i="13"/>
  <c r="P106" i="13" s="1"/>
  <c r="H106" i="13"/>
  <c r="B107" i="13"/>
  <c r="Q107" i="13" s="1"/>
  <c r="H107" i="13"/>
  <c r="B108" i="13"/>
  <c r="C108" i="13"/>
  <c r="H108" i="13"/>
  <c r="I108" i="13"/>
  <c r="J108" i="13"/>
  <c r="B109" i="13"/>
  <c r="C109" i="13"/>
  <c r="H109" i="13"/>
  <c r="B110" i="13"/>
  <c r="C110" i="13"/>
  <c r="H110" i="13"/>
  <c r="I110" i="13"/>
  <c r="J110" i="13"/>
  <c r="B111" i="13"/>
  <c r="Q111" i="13" s="1"/>
  <c r="C111" i="13"/>
  <c r="H111" i="13"/>
  <c r="I111" i="13"/>
  <c r="B112" i="13"/>
  <c r="H112" i="13"/>
  <c r="B113" i="13"/>
  <c r="D113" i="13" s="1"/>
  <c r="H113" i="13"/>
  <c r="B114" i="13"/>
  <c r="C114" i="13"/>
  <c r="D114" i="13"/>
  <c r="H114" i="13"/>
  <c r="I114" i="13"/>
  <c r="J114" i="13"/>
  <c r="B115" i="13"/>
  <c r="C115" i="13"/>
  <c r="H115" i="13"/>
  <c r="J115" i="13"/>
  <c r="I115" i="13"/>
  <c r="B116" i="13"/>
  <c r="P116" i="13"/>
  <c r="H116" i="13"/>
  <c r="B117" i="13"/>
  <c r="H117" i="13"/>
  <c r="B118" i="13"/>
  <c r="H118" i="13"/>
  <c r="B119" i="13"/>
  <c r="H119" i="13"/>
  <c r="B120" i="13"/>
  <c r="P120" i="13" s="1"/>
  <c r="H120" i="13"/>
  <c r="B121" i="13"/>
  <c r="H121" i="13"/>
  <c r="B122" i="13"/>
  <c r="P122" i="13"/>
  <c r="C122" i="13"/>
  <c r="H122" i="13"/>
  <c r="I122" i="13"/>
  <c r="J122" i="13"/>
  <c r="B123" i="13"/>
  <c r="Q123" i="13" s="1"/>
  <c r="C123" i="13"/>
  <c r="H123" i="13"/>
  <c r="I123" i="13"/>
  <c r="J123" i="13"/>
  <c r="B124" i="13"/>
  <c r="P124" i="13" s="1"/>
  <c r="C124" i="13"/>
  <c r="D124" i="13"/>
  <c r="H124" i="13"/>
  <c r="I124" i="13"/>
  <c r="B125" i="13"/>
  <c r="D125" i="13"/>
  <c r="C125" i="13"/>
  <c r="H125" i="13"/>
  <c r="I125" i="13"/>
  <c r="B126" i="13"/>
  <c r="H126" i="13"/>
  <c r="B127" i="13"/>
  <c r="Q127" i="13"/>
  <c r="H127" i="13"/>
  <c r="P127" i="13"/>
  <c r="B128" i="13"/>
  <c r="P128" i="13"/>
  <c r="C128" i="13"/>
  <c r="D128" i="13" s="1"/>
  <c r="H128" i="13"/>
  <c r="I128" i="13"/>
  <c r="B129" i="13"/>
  <c r="P129" i="13" s="1"/>
  <c r="C129" i="13"/>
  <c r="H129" i="13"/>
  <c r="J129" i="13"/>
  <c r="I129" i="13"/>
  <c r="B130" i="13"/>
  <c r="H130" i="13"/>
  <c r="B131" i="13"/>
  <c r="Q131" i="13" s="1"/>
  <c r="H131" i="13"/>
  <c r="B132" i="13"/>
  <c r="D132" i="13" s="1"/>
  <c r="P132" i="13"/>
  <c r="C132" i="13"/>
  <c r="H132" i="13"/>
  <c r="I132" i="13"/>
  <c r="B133" i="13"/>
  <c r="C133" i="13"/>
  <c r="H133" i="13"/>
  <c r="J133" i="13" s="1"/>
  <c r="I133" i="13"/>
  <c r="B134" i="13"/>
  <c r="P134" i="13"/>
  <c r="C134" i="13"/>
  <c r="D134" i="13" s="1"/>
  <c r="H134" i="13"/>
  <c r="I134" i="13"/>
  <c r="B135" i="13"/>
  <c r="C135" i="13"/>
  <c r="H135" i="13"/>
  <c r="I135" i="13"/>
  <c r="J135" i="13"/>
  <c r="B136" i="13"/>
  <c r="P136" i="13" s="1"/>
  <c r="C136" i="13"/>
  <c r="H136" i="13"/>
  <c r="I136" i="13"/>
  <c r="B1" i="12"/>
  <c r="B2" i="12"/>
  <c r="B5" i="12"/>
  <c r="B14" i="12"/>
  <c r="H14" i="12" s="1"/>
  <c r="P14" i="12"/>
  <c r="B15" i="12"/>
  <c r="P15" i="12" s="1"/>
  <c r="B16" i="12"/>
  <c r="P16" i="12"/>
  <c r="B17" i="12"/>
  <c r="B18" i="12"/>
  <c r="P18" i="12"/>
  <c r="B19" i="12"/>
  <c r="B20" i="12"/>
  <c r="H20" i="12"/>
  <c r="B21" i="12"/>
  <c r="B22" i="12"/>
  <c r="P22" i="12"/>
  <c r="H22" i="12"/>
  <c r="B23" i="12"/>
  <c r="B24" i="12"/>
  <c r="H24" i="12"/>
  <c r="B25" i="12"/>
  <c r="H25" i="12" s="1"/>
  <c r="B26" i="12"/>
  <c r="B27" i="12"/>
  <c r="Q27" i="12"/>
  <c r="B28" i="12"/>
  <c r="B29" i="12"/>
  <c r="Q29" i="12"/>
  <c r="B30" i="12"/>
  <c r="B31" i="12"/>
  <c r="B32" i="12"/>
  <c r="B33" i="12"/>
  <c r="B34" i="12"/>
  <c r="B35" i="12"/>
  <c r="Q35" i="12"/>
  <c r="B36" i="12"/>
  <c r="Q36" i="12"/>
  <c r="B37" i="12"/>
  <c r="B38" i="12"/>
  <c r="B39" i="12"/>
  <c r="B40" i="12"/>
  <c r="B41" i="12"/>
  <c r="Q41" i="12" s="1"/>
  <c r="B42" i="12"/>
  <c r="H42" i="12"/>
  <c r="B43" i="12"/>
  <c r="Q43" i="12" s="1"/>
  <c r="B44" i="12"/>
  <c r="H44" i="12"/>
  <c r="B45" i="12"/>
  <c r="Q45" i="12" s="1"/>
  <c r="B46" i="12"/>
  <c r="H46" i="12"/>
  <c r="B47" i="12"/>
  <c r="Q47" i="12" s="1"/>
  <c r="B48" i="12"/>
  <c r="P48" i="12" s="1"/>
  <c r="H48" i="12"/>
  <c r="B49" i="12"/>
  <c r="B50" i="12"/>
  <c r="B51" i="12"/>
  <c r="B52" i="12"/>
  <c r="B53" i="12"/>
  <c r="B54" i="12"/>
  <c r="B55" i="12"/>
  <c r="B56" i="12"/>
  <c r="B57" i="12"/>
  <c r="H57" i="12"/>
  <c r="B58" i="12"/>
  <c r="B59" i="12"/>
  <c r="H59" i="12" s="1"/>
  <c r="B60" i="12"/>
  <c r="H60" i="12"/>
  <c r="B61" i="12"/>
  <c r="H61" i="12" s="1"/>
  <c r="Q61" i="12"/>
  <c r="B62" i="12"/>
  <c r="B63" i="12"/>
  <c r="H63" i="12"/>
  <c r="B64" i="12"/>
  <c r="Q64" i="12" s="1"/>
  <c r="B65" i="12"/>
  <c r="H65" i="12"/>
  <c r="B66" i="12"/>
  <c r="H66" i="12" s="1"/>
  <c r="P66" i="12"/>
  <c r="Q66" i="12"/>
  <c r="B67" i="12"/>
  <c r="H67" i="12" s="1"/>
  <c r="B68" i="12"/>
  <c r="P68" i="12" s="1"/>
  <c r="Q68" i="12"/>
  <c r="B69" i="12"/>
  <c r="H69" i="12"/>
  <c r="B70" i="12"/>
  <c r="Q70" i="12" s="1"/>
  <c r="H70" i="12"/>
  <c r="P70" i="12"/>
  <c r="B71" i="12"/>
  <c r="H71" i="12" s="1"/>
  <c r="B72" i="12"/>
  <c r="Q72" i="12" s="1"/>
  <c r="H72" i="12"/>
  <c r="B73" i="12"/>
  <c r="H73" i="12"/>
  <c r="B74" i="12"/>
  <c r="Q74" i="12" s="1"/>
  <c r="H74" i="12"/>
  <c r="P74" i="12"/>
  <c r="B75" i="12"/>
  <c r="H75" i="12" s="1"/>
  <c r="B76" i="12"/>
  <c r="B77" i="12"/>
  <c r="B78" i="12"/>
  <c r="H78" i="12" s="1"/>
  <c r="Q78" i="12"/>
  <c r="B79" i="12"/>
  <c r="Q79" i="12" s="1"/>
  <c r="B80" i="12"/>
  <c r="H80" i="12"/>
  <c r="P80" i="12"/>
  <c r="B81" i="12"/>
  <c r="B82" i="12"/>
  <c r="B83" i="12"/>
  <c r="B84" i="12"/>
  <c r="B85" i="12"/>
  <c r="H85" i="12"/>
  <c r="Q85" i="12"/>
  <c r="B86" i="12"/>
  <c r="H86" i="12" s="1"/>
  <c r="B87" i="12"/>
  <c r="B88" i="12"/>
  <c r="B89" i="12"/>
  <c r="B90" i="12"/>
  <c r="B91" i="12"/>
  <c r="H91" i="12" s="1"/>
  <c r="B92" i="12"/>
  <c r="P92" i="12"/>
  <c r="B93" i="12"/>
  <c r="H93" i="12" s="1"/>
  <c r="B94" i="12"/>
  <c r="H94" i="12" s="1"/>
  <c r="B95" i="12"/>
  <c r="H95" i="12"/>
  <c r="B96" i="12"/>
  <c r="Q96" i="12" s="1"/>
  <c r="B97" i="12"/>
  <c r="H97" i="12"/>
  <c r="Q97" i="12"/>
  <c r="B98" i="12"/>
  <c r="B99" i="12"/>
  <c r="H99" i="12"/>
  <c r="B100" i="12"/>
  <c r="B101" i="12"/>
  <c r="B102" i="12"/>
  <c r="B103" i="12"/>
  <c r="H103" i="12" s="1"/>
  <c r="B104" i="12"/>
  <c r="H104" i="12"/>
  <c r="B105" i="12"/>
  <c r="H105" i="12" s="1"/>
  <c r="B106" i="12"/>
  <c r="P106" i="12" s="1"/>
  <c r="H106" i="12"/>
  <c r="B107" i="12"/>
  <c r="H107" i="12"/>
  <c r="Q107" i="12"/>
  <c r="B108" i="12"/>
  <c r="B109" i="12"/>
  <c r="B110" i="12"/>
  <c r="P110" i="12" s="1"/>
  <c r="H110" i="12"/>
  <c r="B111" i="12"/>
  <c r="H111" i="12"/>
  <c r="B112" i="12"/>
  <c r="B113" i="12"/>
  <c r="B114" i="12"/>
  <c r="B115" i="12"/>
  <c r="H115" i="12"/>
  <c r="B116" i="12"/>
  <c r="H116" i="12" s="1"/>
  <c r="Q116" i="12"/>
  <c r="B117" i="12"/>
  <c r="B118" i="12"/>
  <c r="B119" i="12"/>
  <c r="H119" i="12"/>
  <c r="Q119" i="12"/>
  <c r="B120" i="12"/>
  <c r="H120" i="12" s="1"/>
  <c r="B121" i="12"/>
  <c r="B122" i="12"/>
  <c r="B123" i="12"/>
  <c r="H123" i="12"/>
  <c r="Q123" i="12"/>
  <c r="B124" i="12"/>
  <c r="B125" i="12"/>
  <c r="B126" i="12"/>
  <c r="H126" i="12"/>
  <c r="B127" i="12"/>
  <c r="H127" i="12" s="1"/>
  <c r="B128" i="12"/>
  <c r="H128" i="12"/>
  <c r="B129" i="12"/>
  <c r="H129" i="12" s="1"/>
  <c r="B130" i="12"/>
  <c r="H130" i="12"/>
  <c r="B131" i="12"/>
  <c r="H131" i="12" s="1"/>
  <c r="B132" i="12"/>
  <c r="H132" i="12"/>
  <c r="Q132" i="12"/>
  <c r="B133" i="12"/>
  <c r="Q133" i="12"/>
  <c r="B134" i="12"/>
  <c r="B135" i="12"/>
  <c r="H135" i="12"/>
  <c r="P135" i="12"/>
  <c r="B136" i="12"/>
  <c r="F4" i="2"/>
  <c r="A3" i="1"/>
  <c r="F4" i="1"/>
  <c r="I896" i="1"/>
  <c r="A3" i="3"/>
  <c r="F4" i="3"/>
  <c r="Q103" i="12"/>
  <c r="Q93" i="12"/>
  <c r="Q91" i="12"/>
  <c r="Q75" i="12"/>
  <c r="Q73" i="12"/>
  <c r="Q71" i="12"/>
  <c r="Q67" i="12"/>
  <c r="Q65" i="12"/>
  <c r="Q63" i="12"/>
  <c r="Q59" i="12"/>
  <c r="Q53" i="10"/>
  <c r="P53" i="10"/>
  <c r="Q39" i="10"/>
  <c r="P35" i="10"/>
  <c r="Q35" i="10"/>
  <c r="Q31" i="10"/>
  <c r="P27" i="10"/>
  <c r="Q27" i="10"/>
  <c r="P23" i="10"/>
  <c r="Q23" i="10"/>
  <c r="Q19" i="10"/>
  <c r="P15" i="10"/>
  <c r="D37" i="13"/>
  <c r="Q124" i="7"/>
  <c r="Q120" i="7"/>
  <c r="Q112" i="7"/>
  <c r="Q96" i="7"/>
  <c r="Q88" i="7"/>
  <c r="Q76" i="7"/>
  <c r="Q72" i="7"/>
  <c r="Q64" i="7"/>
  <c r="Q56" i="7"/>
  <c r="Q48" i="7"/>
  <c r="Q40" i="7"/>
  <c r="Q36" i="7"/>
  <c r="Q32" i="7"/>
  <c r="Q28" i="7"/>
  <c r="Q24" i="7"/>
  <c r="Q20" i="7"/>
  <c r="Q16" i="7"/>
  <c r="Q36" i="10"/>
  <c r="Q28" i="10"/>
  <c r="Q24" i="10"/>
  <c r="Q16" i="10"/>
  <c r="J92" i="10"/>
  <c r="D61" i="10"/>
  <c r="D36" i="10"/>
  <c r="P51" i="12"/>
  <c r="P47" i="12"/>
  <c r="P43" i="12"/>
  <c r="P35" i="12"/>
  <c r="P31" i="12"/>
  <c r="H27" i="12"/>
  <c r="P27" i="12"/>
  <c r="P23" i="12"/>
  <c r="H19" i="12"/>
  <c r="P107" i="12"/>
  <c r="P105" i="12"/>
  <c r="P101" i="12"/>
  <c r="P97" i="12"/>
  <c r="P95" i="12"/>
  <c r="P93" i="12"/>
  <c r="P91" i="12"/>
  <c r="P85" i="12"/>
  <c r="P75" i="12"/>
  <c r="P73" i="12"/>
  <c r="P71" i="12"/>
  <c r="P69" i="12"/>
  <c r="P67" i="12"/>
  <c r="P65" i="12"/>
  <c r="P63" i="12"/>
  <c r="P61" i="12"/>
  <c r="P59" i="12"/>
  <c r="P57" i="12"/>
  <c r="P53" i="12"/>
  <c r="P49" i="12"/>
  <c r="H45" i="12"/>
  <c r="P45" i="12"/>
  <c r="H41" i="12"/>
  <c r="P41" i="12"/>
  <c r="P37" i="12"/>
  <c r="P29" i="12"/>
  <c r="P132" i="12"/>
  <c r="P130" i="12"/>
  <c r="P128" i="12"/>
  <c r="P126" i="12"/>
  <c r="P120" i="12"/>
  <c r="P114" i="12"/>
  <c r="P133" i="7"/>
  <c r="P131" i="7"/>
  <c r="P129" i="7"/>
  <c r="P125" i="7"/>
  <c r="P123" i="7"/>
  <c r="P117" i="7"/>
  <c r="P111" i="7"/>
  <c r="P107" i="7"/>
  <c r="P105" i="7"/>
  <c r="P101" i="7"/>
  <c r="P97" i="7"/>
  <c r="P91" i="7"/>
  <c r="P87" i="7"/>
  <c r="P83" i="7"/>
  <c r="P81" i="7"/>
  <c r="P79" i="7"/>
  <c r="P77" i="7"/>
  <c r="P73" i="7"/>
  <c r="P69" i="7"/>
  <c r="P65" i="7"/>
  <c r="P63" i="7"/>
  <c r="P61" i="7"/>
  <c r="P55" i="7"/>
  <c r="P53" i="7"/>
  <c r="P49" i="7"/>
  <c r="P35" i="7"/>
  <c r="P33" i="7"/>
  <c r="P31" i="7"/>
  <c r="P29" i="7"/>
  <c r="P27" i="7"/>
  <c r="P23" i="7"/>
  <c r="P21" i="7"/>
  <c r="P19" i="7"/>
  <c r="I18" i="7"/>
  <c r="C17" i="7"/>
  <c r="D17" i="7"/>
  <c r="P15" i="7"/>
  <c r="I24" i="10"/>
  <c r="I20" i="10"/>
  <c r="J20" i="10"/>
  <c r="I16" i="10"/>
  <c r="J16" i="10" s="1"/>
  <c r="P131" i="12"/>
  <c r="P127" i="12"/>
  <c r="Q126" i="12"/>
  <c r="P123" i="12"/>
  <c r="Q120" i="12"/>
  <c r="Q109" i="12"/>
  <c r="P108" i="12"/>
  <c r="Q106" i="12"/>
  <c r="Q95" i="12"/>
  <c r="H128" i="7"/>
  <c r="H112" i="7"/>
  <c r="H96" i="7"/>
  <c r="H88" i="7"/>
  <c r="H72" i="7"/>
  <c r="H40" i="7"/>
  <c r="H32" i="7"/>
  <c r="H24" i="7"/>
  <c r="D114" i="10"/>
  <c r="Q69" i="12"/>
  <c r="P64" i="12"/>
  <c r="H64" i="12"/>
  <c r="Q57" i="12"/>
  <c r="H18" i="12"/>
  <c r="H16" i="12"/>
  <c r="D136" i="13"/>
  <c r="E136" i="13"/>
  <c r="F136" i="13" s="1"/>
  <c r="P111" i="13"/>
  <c r="Q104" i="13"/>
  <c r="P103" i="13"/>
  <c r="P99" i="13"/>
  <c r="P95" i="13"/>
  <c r="P87" i="13"/>
  <c r="Q80" i="13"/>
  <c r="Q74" i="13"/>
  <c r="Q72" i="13"/>
  <c r="P71" i="13"/>
  <c r="Q70" i="13"/>
  <c r="P67" i="13"/>
  <c r="P65" i="13"/>
  <c r="P63" i="13"/>
  <c r="P61" i="13"/>
  <c r="P59" i="13"/>
  <c r="P55" i="13"/>
  <c r="Q54" i="13"/>
  <c r="Q48" i="13"/>
  <c r="Q40" i="13"/>
  <c r="P33" i="13"/>
  <c r="Q16" i="13"/>
  <c r="H134" i="7"/>
  <c r="H124" i="7"/>
  <c r="H108" i="7"/>
  <c r="H92" i="7"/>
  <c r="H76" i="7"/>
  <c r="J76" i="7"/>
  <c r="H44" i="7"/>
  <c r="H36" i="7"/>
  <c r="H15" i="7"/>
  <c r="P73" i="10"/>
  <c r="Q72" i="10"/>
  <c r="P69" i="10"/>
  <c r="P65" i="10"/>
  <c r="D62" i="10"/>
  <c r="P93" i="10"/>
  <c r="Q92" i="10"/>
  <c r="D41" i="10"/>
  <c r="D48" i="9"/>
  <c r="P22" i="7"/>
  <c r="H22" i="7"/>
  <c r="P134" i="10"/>
  <c r="Q133" i="10"/>
  <c r="P132" i="10"/>
  <c r="P126" i="10"/>
  <c r="Q126" i="10"/>
  <c r="P88" i="10"/>
  <c r="Q88" i="10"/>
  <c r="P82" i="10"/>
  <c r="Q81" i="10"/>
  <c r="P80" i="10"/>
  <c r="P79" i="10"/>
  <c r="P78" i="10"/>
  <c r="P76" i="10"/>
  <c r="P38" i="7"/>
  <c r="H38" i="7"/>
  <c r="C16" i="7"/>
  <c r="D16" i="7"/>
  <c r="C18" i="7"/>
  <c r="D18" i="7" s="1"/>
  <c r="C20" i="7"/>
  <c r="D20" i="7"/>
  <c r="C21" i="7"/>
  <c r="D21" i="7" s="1"/>
  <c r="C24" i="7"/>
  <c r="D24" i="7"/>
  <c r="C30" i="7"/>
  <c r="D30" i="7" s="1"/>
  <c r="C34" i="7"/>
  <c r="D34" i="7"/>
  <c r="C36" i="7"/>
  <c r="D36" i="7" s="1"/>
  <c r="I39" i="7"/>
  <c r="P136" i="10"/>
  <c r="P130" i="10"/>
  <c r="Q130" i="10"/>
  <c r="Q129" i="10"/>
  <c r="P129" i="10"/>
  <c r="P128" i="10"/>
  <c r="Q128" i="10"/>
  <c r="P86" i="10"/>
  <c r="Q86" i="10"/>
  <c r="Q85" i="10"/>
  <c r="P85" i="10"/>
  <c r="P84" i="10"/>
  <c r="Q84" i="10"/>
  <c r="P74" i="10"/>
  <c r="Q74" i="10"/>
  <c r="P66" i="10"/>
  <c r="Q66" i="10"/>
  <c r="P37" i="10"/>
  <c r="Q14" i="10"/>
  <c r="Q68" i="10"/>
  <c r="H52" i="7"/>
  <c r="H68" i="7"/>
  <c r="H116" i="7"/>
  <c r="H132" i="7"/>
  <c r="Q136" i="7"/>
  <c r="P29" i="13"/>
  <c r="P37" i="13"/>
  <c r="P41" i="13"/>
  <c r="P45" i="13"/>
  <c r="P49" i="13"/>
  <c r="Q88" i="13"/>
  <c r="Q100" i="13"/>
  <c r="P107" i="13"/>
  <c r="Q24" i="12"/>
  <c r="H48" i="7"/>
  <c r="H120" i="7"/>
  <c r="Q105" i="12"/>
  <c r="P112" i="12"/>
  <c r="P39" i="7"/>
  <c r="P43" i="7"/>
  <c r="P47" i="7"/>
  <c r="P51" i="7"/>
  <c r="P67" i="7"/>
  <c r="P115" i="7"/>
  <c r="P119" i="7"/>
  <c r="P127" i="7"/>
  <c r="P116" i="12"/>
  <c r="P124" i="12"/>
  <c r="H29" i="12"/>
  <c r="H33" i="12"/>
  <c r="P99" i="12"/>
  <c r="P103" i="12"/>
  <c r="P111" i="12"/>
  <c r="H35" i="12"/>
  <c r="H39" i="12"/>
  <c r="H43" i="12"/>
  <c r="H47" i="12"/>
  <c r="Q40" i="10"/>
  <c r="Q44" i="7"/>
  <c r="Q52" i="7"/>
  <c r="Q68" i="7"/>
  <c r="Q92" i="7"/>
  <c r="Q100" i="7"/>
  <c r="Q108" i="7"/>
  <c r="Q116" i="7"/>
  <c r="Q99" i="12"/>
  <c r="Q111" i="12"/>
  <c r="Q129" i="12"/>
  <c r="Q115" i="12"/>
  <c r="Q110" i="12"/>
  <c r="Q104" i="12"/>
  <c r="P98" i="12"/>
  <c r="H96" i="12"/>
  <c r="Q80" i="12"/>
  <c r="P78" i="12"/>
  <c r="P62" i="12"/>
  <c r="P60" i="12"/>
  <c r="P54" i="12"/>
  <c r="P46" i="12"/>
  <c r="P42" i="12"/>
  <c r="P24" i="12"/>
  <c r="P20" i="12"/>
  <c r="Q14" i="12"/>
  <c r="I131" i="13"/>
  <c r="J131" i="13" s="1"/>
  <c r="C131" i="13"/>
  <c r="D131" i="13"/>
  <c r="I130" i="13"/>
  <c r="C130" i="13"/>
  <c r="D130" i="13"/>
  <c r="I127" i="13"/>
  <c r="C127" i="13"/>
  <c r="I126" i="13"/>
  <c r="C126" i="13"/>
  <c r="I121" i="13"/>
  <c r="C121" i="13"/>
  <c r="I120" i="13"/>
  <c r="J120" i="13" s="1"/>
  <c r="C120" i="13"/>
  <c r="D120" i="13"/>
  <c r="I119" i="13"/>
  <c r="C119" i="13"/>
  <c r="D119" i="13" s="1"/>
  <c r="I118" i="13"/>
  <c r="J118" i="13"/>
  <c r="C118" i="13"/>
  <c r="I117" i="13"/>
  <c r="C117" i="13"/>
  <c r="D117" i="13" s="1"/>
  <c r="I116" i="13"/>
  <c r="J116" i="13"/>
  <c r="C116" i="13"/>
  <c r="D116" i="13" s="1"/>
  <c r="I113" i="13"/>
  <c r="C113" i="13"/>
  <c r="I112" i="13"/>
  <c r="C112" i="13"/>
  <c r="D112" i="13" s="1"/>
  <c r="I107" i="13"/>
  <c r="J107" i="13"/>
  <c r="C107" i="13"/>
  <c r="D107" i="13" s="1"/>
  <c r="I106" i="13"/>
  <c r="C106" i="13"/>
  <c r="D106" i="13" s="1"/>
  <c r="I105" i="13"/>
  <c r="J105" i="13"/>
  <c r="C105" i="13"/>
  <c r="D105" i="13" s="1"/>
  <c r="I104" i="13"/>
  <c r="C104" i="13"/>
  <c r="D104" i="13"/>
  <c r="I102" i="13"/>
  <c r="C102" i="13"/>
  <c r="D102" i="13"/>
  <c r="Q101" i="13"/>
  <c r="I100" i="13"/>
  <c r="J100" i="13" s="1"/>
  <c r="C100" i="13"/>
  <c r="I99" i="13"/>
  <c r="J99" i="13" s="1"/>
  <c r="C99" i="13"/>
  <c r="D99" i="13"/>
  <c r="I98" i="13"/>
  <c r="J98" i="13" s="1"/>
  <c r="C98" i="13"/>
  <c r="I97" i="13"/>
  <c r="J97" i="13"/>
  <c r="C97" i="13"/>
  <c r="D97" i="13" s="1"/>
  <c r="Q94" i="13"/>
  <c r="I93" i="13"/>
  <c r="J93" i="13"/>
  <c r="C93" i="13"/>
  <c r="D93" i="13" s="1"/>
  <c r="I92" i="13"/>
  <c r="C92" i="13"/>
  <c r="D92" i="13" s="1"/>
  <c r="I91" i="13"/>
  <c r="J91" i="13"/>
  <c r="C91" i="13"/>
  <c r="D91" i="13" s="1"/>
  <c r="I90" i="13"/>
  <c r="C90" i="13"/>
  <c r="D90" i="13"/>
  <c r="I87" i="13"/>
  <c r="J87" i="13" s="1"/>
  <c r="C87" i="13"/>
  <c r="D87" i="13"/>
  <c r="I86" i="13"/>
  <c r="C86" i="13"/>
  <c r="D86" i="13"/>
  <c r="I85" i="13"/>
  <c r="J85" i="13" s="1"/>
  <c r="C85" i="13"/>
  <c r="I84" i="13"/>
  <c r="C84" i="13"/>
  <c r="D84" i="13" s="1"/>
  <c r="I83" i="13"/>
  <c r="J83" i="13"/>
  <c r="C83" i="13"/>
  <c r="D83" i="13" s="1"/>
  <c r="I79" i="13"/>
  <c r="C79" i="13"/>
  <c r="D79" i="13" s="1"/>
  <c r="I78" i="13"/>
  <c r="J78" i="13"/>
  <c r="C78" i="13"/>
  <c r="D78" i="13" s="1"/>
  <c r="I77" i="13"/>
  <c r="C77" i="13"/>
  <c r="D77" i="13"/>
  <c r="I76" i="13"/>
  <c r="J76" i="13" s="1"/>
  <c r="C76" i="13"/>
  <c r="D76" i="13"/>
  <c r="I74" i="13"/>
  <c r="J74" i="13" s="1"/>
  <c r="C74" i="13"/>
  <c r="D74" i="13"/>
  <c r="I72" i="13"/>
  <c r="J72" i="13" s="1"/>
  <c r="C72" i="13"/>
  <c r="D72" i="13"/>
  <c r="I70" i="13"/>
  <c r="J70" i="13" s="1"/>
  <c r="C70" i="13"/>
  <c r="D70" i="13"/>
  <c r="I68" i="13"/>
  <c r="J68" i="13" s="1"/>
  <c r="C68" i="13"/>
  <c r="D68" i="13"/>
  <c r="I66" i="13"/>
  <c r="C66" i="13"/>
  <c r="I64" i="13"/>
  <c r="J64" i="13"/>
  <c r="C64" i="13"/>
  <c r="I62" i="13"/>
  <c r="C62" i="13"/>
  <c r="I60" i="13"/>
  <c r="J60" i="13" s="1"/>
  <c r="C60" i="13"/>
  <c r="I58" i="13"/>
  <c r="C58" i="13"/>
  <c r="I56" i="13"/>
  <c r="C56" i="13"/>
  <c r="D56" i="13"/>
  <c r="I54" i="13"/>
  <c r="J54" i="13" s="1"/>
  <c r="C54" i="13"/>
  <c r="D54" i="13"/>
  <c r="I52" i="13"/>
  <c r="J52" i="13" s="1"/>
  <c r="C52" i="13"/>
  <c r="I50" i="13"/>
  <c r="J50" i="13" s="1"/>
  <c r="C50" i="13"/>
  <c r="D50" i="13"/>
  <c r="I48" i="13"/>
  <c r="J48" i="13" s="1"/>
  <c r="C48" i="13"/>
  <c r="D48" i="13"/>
  <c r="I46" i="13"/>
  <c r="J46" i="13" s="1"/>
  <c r="C46" i="13"/>
  <c r="I44" i="13"/>
  <c r="C44" i="13"/>
  <c r="I42" i="13"/>
  <c r="J42" i="13" s="1"/>
  <c r="C42" i="13"/>
  <c r="D42" i="13"/>
  <c r="I40" i="13"/>
  <c r="J40" i="13" s="1"/>
  <c r="C40" i="13"/>
  <c r="D40" i="13"/>
  <c r="I38" i="13"/>
  <c r="C38" i="13"/>
  <c r="I36" i="13"/>
  <c r="J36" i="13"/>
  <c r="C36" i="13"/>
  <c r="I34" i="13"/>
  <c r="C34" i="13"/>
  <c r="I31" i="13"/>
  <c r="C31" i="13"/>
  <c r="Q30" i="13"/>
  <c r="I29" i="13"/>
  <c r="J29" i="13"/>
  <c r="C29" i="13"/>
  <c r="D29" i="13" s="1"/>
  <c r="I28" i="13"/>
  <c r="J28" i="13"/>
  <c r="C28" i="13"/>
  <c r="I23" i="13"/>
  <c r="J23" i="13"/>
  <c r="C23" i="13"/>
  <c r="I22" i="13"/>
  <c r="J22" i="13" s="1"/>
  <c r="C22" i="13"/>
  <c r="D22" i="13"/>
  <c r="I21" i="13"/>
  <c r="C21" i="13"/>
  <c r="I20" i="13"/>
  <c r="J20" i="13"/>
  <c r="C20" i="13"/>
  <c r="D20" i="13" s="1"/>
  <c r="I18" i="13"/>
  <c r="J18" i="13"/>
  <c r="C18" i="13"/>
  <c r="H130" i="7"/>
  <c r="D127" i="7"/>
  <c r="E127" i="7" s="1"/>
  <c r="F127" i="7" s="1"/>
  <c r="Q125" i="7"/>
  <c r="H118" i="7"/>
  <c r="J118" i="7" s="1"/>
  <c r="D115" i="7"/>
  <c r="Q99" i="7"/>
  <c r="Q94" i="7"/>
  <c r="H94" i="7"/>
  <c r="J94" i="7" s="1"/>
  <c r="D78" i="7"/>
  <c r="Q67" i="7"/>
  <c r="Q51" i="7"/>
  <c r="D51" i="7"/>
  <c r="Q43" i="7"/>
  <c r="H42" i="7"/>
  <c r="Q21" i="10"/>
  <c r="J87" i="9"/>
  <c r="J79" i="9"/>
  <c r="B3" i="7"/>
  <c r="D135" i="10"/>
  <c r="D131" i="10"/>
  <c r="D127" i="10"/>
  <c r="J125" i="10"/>
  <c r="J124" i="10"/>
  <c r="J118" i="10"/>
  <c r="D118" i="10"/>
  <c r="J117" i="10"/>
  <c r="J116" i="10"/>
  <c r="D116" i="10"/>
  <c r="J110" i="10"/>
  <c r="J109" i="10"/>
  <c r="D109" i="10"/>
  <c r="J108" i="10"/>
  <c r="J107" i="10"/>
  <c r="D107" i="10"/>
  <c r="J106" i="10"/>
  <c r="D105" i="10"/>
  <c r="J104" i="10"/>
  <c r="J103" i="10"/>
  <c r="D103" i="10"/>
  <c r="J102" i="10"/>
  <c r="J101" i="10"/>
  <c r="D101" i="10"/>
  <c r="J100" i="10"/>
  <c r="J99" i="10"/>
  <c r="D99" i="10"/>
  <c r="J98" i="10"/>
  <c r="D97" i="10"/>
  <c r="D92" i="10"/>
  <c r="D87" i="10"/>
  <c r="J83" i="10"/>
  <c r="D83" i="10"/>
  <c r="D75" i="10"/>
  <c r="D73" i="10"/>
  <c r="D67" i="10"/>
  <c r="J65" i="10"/>
  <c r="D65" i="10"/>
  <c r="J64" i="10"/>
  <c r="D64" i="10"/>
  <c r="D58" i="10"/>
  <c r="J57" i="10"/>
  <c r="D57" i="10"/>
  <c r="J56" i="10"/>
  <c r="J51" i="10"/>
  <c r="D51" i="10"/>
  <c r="J47" i="10"/>
  <c r="D47" i="10"/>
  <c r="J43" i="10"/>
  <c r="D43" i="10"/>
  <c r="J39" i="10"/>
  <c r="D39" i="10"/>
  <c r="J30" i="10"/>
  <c r="D24" i="10"/>
  <c r="D105" i="9"/>
  <c r="D104" i="9"/>
  <c r="D89" i="9"/>
  <c r="D80" i="9"/>
  <c r="H87" i="7"/>
  <c r="Q87" i="7"/>
  <c r="Q86" i="7"/>
  <c r="P78" i="7"/>
  <c r="H78" i="7"/>
  <c r="Q78" i="7"/>
  <c r="H77" i="7"/>
  <c r="Q77" i="7"/>
  <c r="P70" i="7"/>
  <c r="Q70" i="7"/>
  <c r="H69" i="7"/>
  <c r="Q69" i="7"/>
  <c r="P66" i="7"/>
  <c r="H66" i="7"/>
  <c r="Q66" i="7"/>
  <c r="P64" i="7"/>
  <c r="H64" i="7"/>
  <c r="H63" i="7"/>
  <c r="Q63" i="7"/>
  <c r="P62" i="7"/>
  <c r="Q62" i="7"/>
  <c r="H61" i="7"/>
  <c r="Q61" i="7"/>
  <c r="Q56" i="12"/>
  <c r="Q48" i="12"/>
  <c r="Q46" i="12"/>
  <c r="Q44" i="12"/>
  <c r="Q42" i="12"/>
  <c r="Q22" i="12"/>
  <c r="Q20" i="12"/>
  <c r="Q18" i="12"/>
  <c r="Q16" i="12"/>
  <c r="Q136" i="13"/>
  <c r="Q134" i="13"/>
  <c r="Q133" i="13"/>
  <c r="Q132" i="13"/>
  <c r="D129" i="13"/>
  <c r="Q128" i="13"/>
  <c r="D127" i="13"/>
  <c r="J125" i="13"/>
  <c r="Q124" i="13"/>
  <c r="Q122" i="13"/>
  <c r="Q120" i="13"/>
  <c r="Q118" i="13"/>
  <c r="Q116" i="13"/>
  <c r="Q114" i="13"/>
  <c r="Q106" i="13"/>
  <c r="Q105" i="13"/>
  <c r="Q122" i="7"/>
  <c r="Q119" i="7"/>
  <c r="Q118" i="7"/>
  <c r="Q91" i="7"/>
  <c r="P90" i="7"/>
  <c r="Q90" i="7"/>
  <c r="H79" i="7"/>
  <c r="Q79" i="7"/>
  <c r="P74" i="7"/>
  <c r="Q74" i="7"/>
  <c r="J95" i="13"/>
  <c r="P91" i="13"/>
  <c r="D89" i="13"/>
  <c r="P83" i="13"/>
  <c r="Q78" i="13"/>
  <c r="Q76" i="13"/>
  <c r="D27" i="13"/>
  <c r="Q26" i="13"/>
  <c r="Q24" i="13"/>
  <c r="Q22" i="13"/>
  <c r="P20" i="13"/>
  <c r="B3" i="13"/>
  <c r="P136" i="7"/>
  <c r="Q101" i="7"/>
  <c r="H98" i="7"/>
  <c r="J87" i="7"/>
  <c r="J77" i="7"/>
  <c r="H70" i="7"/>
  <c r="H58" i="7"/>
  <c r="H56" i="7"/>
  <c r="Q55" i="7"/>
  <c r="Q54" i="7"/>
  <c r="Q53" i="7"/>
  <c r="Q50" i="7"/>
  <c r="H50" i="7"/>
  <c r="Q47" i="7"/>
  <c r="Q46" i="7"/>
  <c r="H46" i="7"/>
  <c r="J46" i="7"/>
  <c r="Q42" i="7"/>
  <c r="Q39" i="7"/>
  <c r="Q38" i="7"/>
  <c r="Q37" i="7"/>
  <c r="Q34" i="7"/>
  <c r="H34" i="7"/>
  <c r="J34" i="7"/>
  <c r="Q31" i="7"/>
  <c r="Q30" i="7"/>
  <c r="H30" i="7"/>
  <c r="Q29" i="7"/>
  <c r="Q26" i="7"/>
  <c r="Q23" i="7"/>
  <c r="Q22" i="7"/>
  <c r="Q21" i="7"/>
  <c r="H18" i="7"/>
  <c r="J18" i="7" s="1"/>
  <c r="H16" i="7"/>
  <c r="Q120" i="10"/>
  <c r="Q118" i="10"/>
  <c r="Q116" i="10"/>
  <c r="Q114" i="10"/>
  <c r="P113" i="10"/>
  <c r="Q110" i="10"/>
  <c r="P109" i="10"/>
  <c r="Q108" i="10"/>
  <c r="Q107" i="10"/>
  <c r="Q106" i="10"/>
  <c r="P105" i="10"/>
  <c r="Q104" i="10"/>
  <c r="Q103" i="10"/>
  <c r="Q102" i="10"/>
  <c r="P101" i="10"/>
  <c r="Q100" i="10"/>
  <c r="Q99" i="10"/>
  <c r="Q98" i="10"/>
  <c r="P97" i="10"/>
  <c r="Q94" i="10"/>
  <c r="Q90" i="10"/>
  <c r="Q64" i="10"/>
  <c r="Q62" i="10"/>
  <c r="P61" i="10"/>
  <c r="Q58" i="10"/>
  <c r="P57" i="10"/>
  <c r="Q54" i="10"/>
  <c r="Q51" i="10"/>
  <c r="Q49" i="10"/>
  <c r="Q47" i="10"/>
  <c r="Q45" i="10"/>
  <c r="Q43" i="10"/>
  <c r="Q41" i="10"/>
  <c r="Q33" i="10"/>
  <c r="Q25" i="10"/>
  <c r="I18" i="10"/>
  <c r="I22" i="10"/>
  <c r="C17" i="10"/>
  <c r="C19" i="10"/>
  <c r="D19" i="10" s="1"/>
  <c r="C21" i="10"/>
  <c r="D21" i="10"/>
  <c r="C23" i="10"/>
  <c r="D23" i="10" s="1"/>
  <c r="I136" i="10"/>
  <c r="C136" i="10"/>
  <c r="D136" i="10"/>
  <c r="I134" i="10"/>
  <c r="J134" i="10" s="1"/>
  <c r="C134" i="10"/>
  <c r="D134" i="10"/>
  <c r="I133" i="10"/>
  <c r="J133" i="10" s="1"/>
  <c r="C133" i="10"/>
  <c r="D133" i="10"/>
  <c r="I132" i="10"/>
  <c r="J132" i="10" s="1"/>
  <c r="C132" i="10"/>
  <c r="D132" i="10"/>
  <c r="I130" i="10"/>
  <c r="C130" i="10"/>
  <c r="D130" i="10" s="1"/>
  <c r="I129" i="10"/>
  <c r="C129" i="10"/>
  <c r="D129" i="10" s="1"/>
  <c r="I128" i="10"/>
  <c r="C128" i="10"/>
  <c r="D128" i="10"/>
  <c r="I126" i="10"/>
  <c r="J126" i="10" s="1"/>
  <c r="C126" i="10"/>
  <c r="D126" i="10"/>
  <c r="I123" i="10"/>
  <c r="J123" i="10" s="1"/>
  <c r="C123" i="10"/>
  <c r="D123" i="10"/>
  <c r="I122" i="10"/>
  <c r="J122" i="10" s="1"/>
  <c r="C122" i="10"/>
  <c r="I121" i="10"/>
  <c r="J121" i="10" s="1"/>
  <c r="C121" i="10"/>
  <c r="D121" i="10"/>
  <c r="I119" i="10"/>
  <c r="C119" i="10"/>
  <c r="D119" i="10"/>
  <c r="I115" i="10"/>
  <c r="C115" i="10"/>
  <c r="D115" i="10" s="1"/>
  <c r="I111" i="10"/>
  <c r="J111" i="10"/>
  <c r="C111" i="10"/>
  <c r="D111" i="10" s="1"/>
  <c r="I96" i="10"/>
  <c r="J96" i="10"/>
  <c r="C96" i="10"/>
  <c r="D96" i="10" s="1"/>
  <c r="I95" i="10"/>
  <c r="J95" i="10"/>
  <c r="C95" i="10"/>
  <c r="D95" i="10" s="1"/>
  <c r="I93" i="10"/>
  <c r="C93" i="10"/>
  <c r="D93" i="10" s="1"/>
  <c r="I91" i="10"/>
  <c r="J91" i="10"/>
  <c r="C91" i="10"/>
  <c r="D91" i="10" s="1"/>
  <c r="I89" i="10"/>
  <c r="C89" i="10"/>
  <c r="I88" i="10"/>
  <c r="J88" i="10" s="1"/>
  <c r="C88" i="10"/>
  <c r="D88" i="10"/>
  <c r="I86" i="10"/>
  <c r="J86" i="10" s="1"/>
  <c r="C86" i="10"/>
  <c r="D86" i="10"/>
  <c r="I85" i="10"/>
  <c r="J85" i="10" s="1"/>
  <c r="C85" i="10"/>
  <c r="D85" i="10"/>
  <c r="I84" i="10"/>
  <c r="J84" i="10" s="1"/>
  <c r="C84" i="10"/>
  <c r="D84" i="10"/>
  <c r="I82" i="10"/>
  <c r="J82" i="10" s="1"/>
  <c r="C82" i="10"/>
  <c r="D82" i="10"/>
  <c r="I81" i="10"/>
  <c r="J81" i="10" s="1"/>
  <c r="C81" i="10"/>
  <c r="D81" i="10"/>
  <c r="I80" i="10"/>
  <c r="J80" i="10" s="1"/>
  <c r="C80" i="10"/>
  <c r="D80" i="10"/>
  <c r="I79" i="10"/>
  <c r="J79" i="10" s="1"/>
  <c r="C79" i="10"/>
  <c r="D79" i="10"/>
  <c r="I78" i="10"/>
  <c r="J78" i="10" s="1"/>
  <c r="C78" i="10"/>
  <c r="D78" i="10"/>
  <c r="I77" i="10"/>
  <c r="J77" i="10" s="1"/>
  <c r="C77" i="10"/>
  <c r="I76" i="10"/>
  <c r="J76" i="10" s="1"/>
  <c r="C76" i="10"/>
  <c r="D76" i="10"/>
  <c r="I74" i="10"/>
  <c r="C74" i="10"/>
  <c r="D74" i="10"/>
  <c r="I72" i="10"/>
  <c r="J72" i="10" s="1"/>
  <c r="C72" i="10"/>
  <c r="D72" i="10"/>
  <c r="I70" i="10"/>
  <c r="J70" i="10" s="1"/>
  <c r="C70" i="10"/>
  <c r="D70" i="10"/>
  <c r="I68" i="10"/>
  <c r="J68" i="10" s="1"/>
  <c r="C68" i="10"/>
  <c r="D68" i="10"/>
  <c r="I66" i="10"/>
  <c r="J66" i="10" s="1"/>
  <c r="C66" i="10"/>
  <c r="D66" i="10"/>
  <c r="I63" i="10"/>
  <c r="J63" i="10" s="1"/>
  <c r="C63" i="10"/>
  <c r="D63" i="10"/>
  <c r="I59" i="10"/>
  <c r="J59" i="10" s="1"/>
  <c r="C59" i="10"/>
  <c r="D59" i="10"/>
  <c r="I55" i="10"/>
  <c r="J55" i="10" s="1"/>
  <c r="C55" i="10"/>
  <c r="D55" i="10"/>
  <c r="I53" i="10"/>
  <c r="J53" i="10" s="1"/>
  <c r="C53" i="10"/>
  <c r="D53" i="10"/>
  <c r="I52" i="10"/>
  <c r="J52" i="10" s="1"/>
  <c r="C52" i="10"/>
  <c r="D52" i="10"/>
  <c r="I50" i="10"/>
  <c r="J50" i="10" s="1"/>
  <c r="C50" i="10"/>
  <c r="D50" i="10"/>
  <c r="I48" i="10"/>
  <c r="C48" i="10"/>
  <c r="D48" i="10" s="1"/>
  <c r="I46" i="10"/>
  <c r="J46" i="10"/>
  <c r="C46" i="10"/>
  <c r="D46" i="10" s="1"/>
  <c r="I44" i="10"/>
  <c r="C44" i="10"/>
  <c r="D44" i="10" s="1"/>
  <c r="I42" i="10"/>
  <c r="J42" i="10"/>
  <c r="C42" i="10"/>
  <c r="D42" i="10" s="1"/>
  <c r="I40" i="10"/>
  <c r="C40" i="10"/>
  <c r="D40" i="10"/>
  <c r="I37" i="10"/>
  <c r="J37" i="10" s="1"/>
  <c r="C37" i="10"/>
  <c r="D37" i="10"/>
  <c r="I35" i="10"/>
  <c r="C35" i="10"/>
  <c r="D35" i="10"/>
  <c r="I34" i="10"/>
  <c r="C34" i="10"/>
  <c r="D34" i="10" s="1"/>
  <c r="I32" i="10"/>
  <c r="J32" i="10"/>
  <c r="C32" i="10"/>
  <c r="D32" i="10" s="1"/>
  <c r="I19" i="10"/>
  <c r="J19" i="10"/>
  <c r="C18" i="10"/>
  <c r="D18" i="10" s="1"/>
  <c r="O45" i="10"/>
  <c r="O22" i="7"/>
  <c r="O86" i="7"/>
  <c r="O27" i="7"/>
  <c r="O91" i="7"/>
  <c r="C15" i="7"/>
  <c r="D15" i="7" s="1"/>
  <c r="C22" i="7"/>
  <c r="D22" i="7"/>
  <c r="C23" i="7"/>
  <c r="D23" i="7" s="1"/>
  <c r="C25" i="7"/>
  <c r="D25" i="7"/>
  <c r="C26" i="7"/>
  <c r="D26" i="7" s="1"/>
  <c r="C27" i="7"/>
  <c r="D27" i="7"/>
  <c r="C28" i="7"/>
  <c r="D28" i="7" s="1"/>
  <c r="C29" i="7"/>
  <c r="D29" i="7"/>
  <c r="C32" i="7"/>
  <c r="D32" i="7" s="1"/>
  <c r="I37" i="7"/>
  <c r="I38" i="7"/>
  <c r="I40" i="7"/>
  <c r="J40" i="7" s="1"/>
  <c r="I41" i="7"/>
  <c r="I42" i="7"/>
  <c r="J42" i="7"/>
  <c r="I43" i="7"/>
  <c r="C45" i="7"/>
  <c r="C48" i="7"/>
  <c r="D48" i="7"/>
  <c r="I53" i="7"/>
  <c r="I54" i="7"/>
  <c r="J54" i="7"/>
  <c r="I60" i="7"/>
  <c r="C62" i="7"/>
  <c r="D62" i="7" s="1"/>
  <c r="C63" i="7"/>
  <c r="D63" i="7"/>
  <c r="I69" i="7"/>
  <c r="I70" i="7"/>
  <c r="J70" i="7"/>
  <c r="I72" i="7"/>
  <c r="I73" i="7"/>
  <c r="I74" i="7"/>
  <c r="I75" i="7"/>
  <c r="C77" i="7"/>
  <c r="D77" i="7" s="1"/>
  <c r="C80" i="7"/>
  <c r="D80" i="7"/>
  <c r="I84" i="7"/>
  <c r="I85" i="7"/>
  <c r="C86" i="7"/>
  <c r="D86" i="7"/>
  <c r="I86" i="7"/>
  <c r="C87" i="7"/>
  <c r="D87" i="7"/>
  <c r="I88" i="7"/>
  <c r="J88" i="7" s="1"/>
  <c r="C89" i="7"/>
  <c r="I89" i="7"/>
  <c r="C90" i="7"/>
  <c r="D90" i="7" s="1"/>
  <c r="I90" i="7"/>
  <c r="C91" i="7"/>
  <c r="D91" i="7"/>
  <c r="I91" i="7"/>
  <c r="C92" i="7"/>
  <c r="D92" i="7"/>
  <c r="C93" i="7"/>
  <c r="D93" i="7" s="1"/>
  <c r="I95" i="7"/>
  <c r="C96" i="7"/>
  <c r="D96" i="7"/>
  <c r="I100" i="7"/>
  <c r="I101" i="7"/>
  <c r="C102" i="7"/>
  <c r="D102" i="7"/>
  <c r="I102" i="7"/>
  <c r="C103" i="7"/>
  <c r="I103" i="7"/>
  <c r="I104" i="7"/>
  <c r="C105" i="7"/>
  <c r="D105" i="7"/>
  <c r="I105" i="7"/>
  <c r="C106" i="7"/>
  <c r="D106" i="7" s="1"/>
  <c r="I106" i="7"/>
  <c r="C107" i="7"/>
  <c r="D107" i="7" s="1"/>
  <c r="I107" i="7"/>
  <c r="C108" i="7"/>
  <c r="D108" i="7"/>
  <c r="C109" i="7"/>
  <c r="D109" i="7" s="1"/>
  <c r="I111" i="7"/>
  <c r="C112" i="7"/>
  <c r="D112" i="7" s="1"/>
  <c r="I116" i="7"/>
  <c r="I117" i="7"/>
  <c r="C118" i="7"/>
  <c r="D118" i="7" s="1"/>
  <c r="I118" i="7"/>
  <c r="C119" i="7"/>
  <c r="D119" i="7" s="1"/>
  <c r="I120" i="7"/>
  <c r="J120" i="7"/>
  <c r="C121" i="7"/>
  <c r="D121" i="7" s="1"/>
  <c r="I121" i="7"/>
  <c r="C122" i="7"/>
  <c r="D122" i="7"/>
  <c r="I122" i="7"/>
  <c r="J122" i="7" s="1"/>
  <c r="C123" i="7"/>
  <c r="D123" i="7"/>
  <c r="I123" i="7"/>
  <c r="J123" i="7" s="1"/>
  <c r="C124" i="7"/>
  <c r="D124" i="7"/>
  <c r="C125" i="7"/>
  <c r="D125" i="7" s="1"/>
  <c r="I128" i="7"/>
  <c r="C129" i="7"/>
  <c r="D129" i="7" s="1"/>
  <c r="I129" i="7"/>
  <c r="J129" i="7"/>
  <c r="C130" i="7"/>
  <c r="D130" i="7" s="1"/>
  <c r="I130" i="7"/>
  <c r="C131" i="7"/>
  <c r="D131" i="7"/>
  <c r="I131" i="7"/>
  <c r="C132" i="7"/>
  <c r="D132" i="7"/>
  <c r="C133" i="7"/>
  <c r="D133" i="7" s="1"/>
  <c r="I133" i="7"/>
  <c r="C134" i="7"/>
  <c r="D134" i="7"/>
  <c r="I135" i="7"/>
  <c r="C136" i="7"/>
  <c r="D136" i="7"/>
  <c r="O87" i="7"/>
  <c r="O23" i="7"/>
  <c r="O82" i="7"/>
  <c r="O18" i="7"/>
  <c r="C135" i="9"/>
  <c r="D135" i="9" s="1"/>
  <c r="E134" i="9" s="1"/>
  <c r="I132" i="9"/>
  <c r="J132" i="9"/>
  <c r="I131" i="9"/>
  <c r="J131" i="9" s="1"/>
  <c r="C121" i="9"/>
  <c r="D121" i="9"/>
  <c r="C117" i="9"/>
  <c r="D117" i="9" s="1"/>
  <c r="I116" i="9"/>
  <c r="J116" i="9"/>
  <c r="I115" i="9"/>
  <c r="J115" i="9" s="1"/>
  <c r="C109" i="9"/>
  <c r="D109" i="9"/>
  <c r="C108" i="9"/>
  <c r="D108" i="9" s="1"/>
  <c r="I107" i="9"/>
  <c r="J107" i="9"/>
  <c r="C101" i="9"/>
  <c r="D101" i="9" s="1"/>
  <c r="C100" i="9"/>
  <c r="D100" i="9"/>
  <c r="I99" i="9"/>
  <c r="J99" i="9" s="1"/>
  <c r="C93" i="9"/>
  <c r="D93" i="9"/>
  <c r="C92" i="9"/>
  <c r="D92" i="9" s="1"/>
  <c r="I91" i="9"/>
  <c r="C85" i="9"/>
  <c r="D85" i="9" s="1"/>
  <c r="C84" i="9"/>
  <c r="D84" i="9"/>
  <c r="I83" i="9"/>
  <c r="J83" i="9" s="1"/>
  <c r="C77" i="9"/>
  <c r="D77" i="9"/>
  <c r="I76" i="9"/>
  <c r="J76" i="9" s="1"/>
  <c r="I75" i="9"/>
  <c r="J75" i="9"/>
  <c r="C50" i="9"/>
  <c r="D50" i="9" s="1"/>
  <c r="C46" i="9"/>
  <c r="D46" i="9" s="1"/>
  <c r="C42" i="9"/>
  <c r="C36" i="9"/>
  <c r="D36" i="9" s="1"/>
  <c r="C32" i="9"/>
  <c r="C27" i="9"/>
  <c r="D27" i="9"/>
  <c r="C19" i="9"/>
  <c r="C136" i="9"/>
  <c r="D136" i="9"/>
  <c r="E136" i="9"/>
  <c r="F136" i="9" s="1"/>
  <c r="I135" i="9"/>
  <c r="J135" i="9"/>
  <c r="I130" i="9"/>
  <c r="J130" i="9" s="1"/>
  <c r="I128" i="9"/>
  <c r="J128" i="9"/>
  <c r="C126" i="9"/>
  <c r="D126" i="9" s="1"/>
  <c r="I124" i="9"/>
  <c r="J124" i="9"/>
  <c r="I122" i="9"/>
  <c r="J122" i="9" s="1"/>
  <c r="I121" i="9"/>
  <c r="J121" i="9"/>
  <c r="C120" i="9"/>
  <c r="D120" i="9" s="1"/>
  <c r="C119" i="9"/>
  <c r="D119" i="9"/>
  <c r="C118" i="9"/>
  <c r="D118" i="9" s="1"/>
  <c r="I117" i="9"/>
  <c r="J117" i="9"/>
  <c r="C115" i="9"/>
  <c r="D115" i="9" s="1"/>
  <c r="C114" i="9"/>
  <c r="D114" i="9"/>
  <c r="I113" i="9"/>
  <c r="J113" i="9" s="1"/>
  <c r="C111" i="9"/>
  <c r="D111" i="9"/>
  <c r="C110" i="9"/>
  <c r="D110" i="9" s="1"/>
  <c r="I109" i="9"/>
  <c r="J109" i="9"/>
  <c r="C107" i="9"/>
  <c r="D107" i="9" s="1"/>
  <c r="C106" i="9"/>
  <c r="D106" i="9"/>
  <c r="I105" i="9"/>
  <c r="J105" i="9" s="1"/>
  <c r="C103" i="9"/>
  <c r="D103" i="9"/>
  <c r="C102" i="9"/>
  <c r="D102" i="9" s="1"/>
  <c r="I101" i="9"/>
  <c r="J101" i="9"/>
  <c r="C99" i="9"/>
  <c r="D99" i="9" s="1"/>
  <c r="C98" i="9"/>
  <c r="D98" i="9"/>
  <c r="I97" i="9"/>
  <c r="J97" i="9" s="1"/>
  <c r="C95" i="9"/>
  <c r="D95" i="9"/>
  <c r="C94" i="9"/>
  <c r="D94" i="9" s="1"/>
  <c r="I93" i="9"/>
  <c r="C91" i="9"/>
  <c r="D91" i="9"/>
  <c r="C90" i="9"/>
  <c r="D90" i="9" s="1"/>
  <c r="I89" i="9"/>
  <c r="C87" i="9"/>
  <c r="D87" i="9" s="1"/>
  <c r="C86" i="9"/>
  <c r="D86" i="9" s="1"/>
  <c r="I85" i="9"/>
  <c r="J85" i="9" s="1"/>
  <c r="C83" i="9"/>
  <c r="D83" i="9"/>
  <c r="C82" i="9"/>
  <c r="D82" i="9" s="1"/>
  <c r="I81" i="9"/>
  <c r="J81" i="9"/>
  <c r="C79" i="9"/>
  <c r="C78" i="9"/>
  <c r="D78" i="9"/>
  <c r="I77" i="9"/>
  <c r="J77" i="9"/>
  <c r="I74" i="9"/>
  <c r="J74" i="9"/>
  <c r="C74" i="9"/>
  <c r="I72" i="9"/>
  <c r="J72" i="9" s="1"/>
  <c r="C72" i="9"/>
  <c r="I70" i="9"/>
  <c r="J70" i="9"/>
  <c r="C70" i="9"/>
  <c r="I60" i="9"/>
  <c r="J60" i="9" s="1"/>
  <c r="C60" i="9"/>
  <c r="D60" i="9" s="1"/>
  <c r="I58" i="9"/>
  <c r="J58" i="9" s="1"/>
  <c r="C58" i="9"/>
  <c r="D58" i="9" s="1"/>
  <c r="I56" i="9"/>
  <c r="J56" i="9"/>
  <c r="C56" i="9"/>
  <c r="D56" i="9" s="1"/>
  <c r="I54" i="9"/>
  <c r="J54" i="9"/>
  <c r="C54" i="9"/>
  <c r="D54" i="9" s="1"/>
  <c r="C51" i="9"/>
  <c r="D51" i="9" s="1"/>
  <c r="I49" i="9"/>
  <c r="C47" i="9"/>
  <c r="D47" i="9" s="1"/>
  <c r="I45" i="9"/>
  <c r="J45" i="9" s="1"/>
  <c r="C43" i="9"/>
  <c r="D43" i="9"/>
  <c r="I41" i="9"/>
  <c r="J41" i="9" s="1"/>
  <c r="I40" i="9"/>
  <c r="J40" i="9"/>
  <c r="C39" i="9"/>
  <c r="I37" i="9"/>
  <c r="J37" i="9"/>
  <c r="C35" i="9"/>
  <c r="D35" i="9"/>
  <c r="I33" i="9"/>
  <c r="C31" i="9"/>
  <c r="I29" i="9"/>
  <c r="J29" i="9" s="1"/>
  <c r="I25" i="9"/>
  <c r="J25" i="9" s="1"/>
  <c r="I21" i="9"/>
  <c r="J21" i="9" s="1"/>
  <c r="I17" i="9"/>
  <c r="J17" i="9" s="1"/>
  <c r="B3" i="9"/>
  <c r="I85" i="12"/>
  <c r="J85" i="12" s="1"/>
  <c r="I135" i="12"/>
  <c r="J135" i="12" s="1"/>
  <c r="C31" i="12"/>
  <c r="D31" i="12" s="1"/>
  <c r="C35" i="12"/>
  <c r="D35" i="12" s="1"/>
  <c r="C133" i="12"/>
  <c r="D133" i="12" s="1"/>
  <c r="I122" i="12"/>
  <c r="C90" i="12"/>
  <c r="D90" i="12" s="1"/>
  <c r="I43" i="12"/>
  <c r="J43" i="12" s="1"/>
  <c r="C34" i="12"/>
  <c r="B3" i="12"/>
  <c r="O43" i="10"/>
  <c r="O65" i="10"/>
  <c r="O67" i="10"/>
  <c r="O69" i="10"/>
  <c r="O71" i="10"/>
  <c r="O73" i="10"/>
  <c r="O75" i="10"/>
  <c r="O81" i="10"/>
  <c r="O114" i="10"/>
  <c r="O116" i="10"/>
  <c r="O134" i="10"/>
  <c r="O136" i="10"/>
  <c r="O28" i="10"/>
  <c r="O44" i="10"/>
  <c r="O19" i="10"/>
  <c r="O35" i="10"/>
  <c r="O53" i="10"/>
  <c r="O55" i="10"/>
  <c r="O78" i="10"/>
  <c r="O87" i="10"/>
  <c r="O99" i="10"/>
  <c r="O130" i="10"/>
  <c r="O132" i="10"/>
  <c r="O24" i="10"/>
  <c r="O40" i="10"/>
  <c r="O15" i="10"/>
  <c r="O31" i="10"/>
  <c r="I29" i="10"/>
  <c r="J29" i="10" s="1"/>
  <c r="C29" i="10"/>
  <c r="I27" i="10"/>
  <c r="C27" i="10"/>
  <c r="D27" i="10"/>
  <c r="I26" i="10"/>
  <c r="J26" i="10" s="1"/>
  <c r="C26" i="10"/>
  <c r="D26" i="10"/>
  <c r="I23" i="10"/>
  <c r="J23" i="10" s="1"/>
  <c r="C22" i="10"/>
  <c r="D22" i="10"/>
  <c r="C20" i="10"/>
  <c r="D20" i="10" s="1"/>
  <c r="I17" i="10"/>
  <c r="O16" i="7"/>
  <c r="O32" i="7"/>
  <c r="O48" i="7"/>
  <c r="O64" i="7"/>
  <c r="O80" i="7"/>
  <c r="O96" i="7"/>
  <c r="O112" i="7"/>
  <c r="O128" i="7"/>
  <c r="O21" i="7"/>
  <c r="O37" i="7"/>
  <c r="O53" i="7"/>
  <c r="O69" i="7"/>
  <c r="O85" i="7"/>
  <c r="O101" i="7"/>
  <c r="O117" i="7"/>
  <c r="O133" i="7"/>
  <c r="O99" i="12"/>
  <c r="O46" i="12"/>
  <c r="O41" i="10"/>
  <c r="O33" i="10"/>
  <c r="O25" i="10"/>
  <c r="O17" i="10"/>
  <c r="O48" i="10"/>
  <c r="O38" i="10"/>
  <c r="O30" i="10"/>
  <c r="O22" i="10"/>
  <c r="O14" i="10"/>
  <c r="O129" i="10"/>
  <c r="O123" i="10"/>
  <c r="O120" i="10"/>
  <c r="O118" i="10"/>
  <c r="O111" i="10"/>
  <c r="O105" i="10"/>
  <c r="O97" i="10"/>
  <c r="O84" i="10"/>
  <c r="O82" i="10"/>
  <c r="O77" i="10"/>
  <c r="O59" i="10"/>
  <c r="O47" i="10"/>
  <c r="O23" i="13"/>
  <c r="O76" i="13"/>
  <c r="O93" i="13"/>
  <c r="O106" i="13"/>
  <c r="O115" i="13"/>
  <c r="O125" i="13"/>
  <c r="O32" i="13"/>
  <c r="O40" i="13"/>
  <c r="O46" i="13"/>
  <c r="O77" i="13"/>
  <c r="O97" i="13"/>
  <c r="O117" i="13"/>
  <c r="O18" i="13"/>
  <c r="O128" i="10"/>
  <c r="O126" i="10"/>
  <c r="O117" i="10"/>
  <c r="O110" i="10"/>
  <c r="O106" i="10"/>
  <c r="O102" i="10"/>
  <c r="O98" i="10"/>
  <c r="O94" i="10"/>
  <c r="O92" i="10"/>
  <c r="O90" i="10"/>
  <c r="O85" i="10"/>
  <c r="O64" i="10"/>
  <c r="O61" i="10"/>
  <c r="O49" i="10"/>
  <c r="O69" i="13"/>
  <c r="O61" i="13"/>
  <c r="O51" i="13"/>
  <c r="C28" i="9"/>
  <c r="D28" i="9"/>
  <c r="C26" i="9"/>
  <c r="D26" i="9" s="1"/>
  <c r="C24" i="9"/>
  <c r="D24" i="9"/>
  <c r="C22" i="9"/>
  <c r="D22" i="9" s="1"/>
  <c r="C20" i="9"/>
  <c r="D20" i="9" s="1"/>
  <c r="C18" i="9"/>
  <c r="C16" i="10"/>
  <c r="D16" i="10"/>
  <c r="I15" i="10"/>
  <c r="B44" i="4"/>
  <c r="B43" i="4"/>
  <c r="E13" i="4" s="1"/>
  <c r="B39" i="2"/>
  <c r="O96" i="9"/>
  <c r="O112" i="9"/>
  <c r="O131" i="9"/>
  <c r="O83" i="9"/>
  <c r="O116" i="9"/>
  <c r="O19" i="9"/>
  <c r="O44" i="9"/>
  <c r="O14" i="13"/>
  <c r="O29" i="13"/>
  <c r="O37" i="13"/>
  <c r="O50" i="13"/>
  <c r="O58" i="13"/>
  <c r="O64" i="13"/>
  <c r="O72" i="13"/>
  <c r="O83" i="13"/>
  <c r="O88" i="13"/>
  <c r="O96" i="13"/>
  <c r="O104" i="13"/>
  <c r="O112" i="13"/>
  <c r="O124" i="13"/>
  <c r="O132" i="13"/>
  <c r="O136" i="13"/>
  <c r="O50" i="9"/>
  <c r="O25" i="9"/>
  <c r="O101" i="9"/>
  <c r="O72" i="9"/>
  <c r="C15" i="13"/>
  <c r="D15" i="13"/>
  <c r="C17" i="13"/>
  <c r="D17" i="13" s="1"/>
  <c r="I17" i="13"/>
  <c r="J17" i="13"/>
  <c r="C19" i="13"/>
  <c r="D19" i="13" s="1"/>
  <c r="I19" i="13"/>
  <c r="J19" i="13"/>
  <c r="C15" i="9"/>
  <c r="C16" i="9"/>
  <c r="I16" i="9"/>
  <c r="J16" i="9"/>
  <c r="C17" i="9"/>
  <c r="I18" i="9"/>
  <c r="J18" i="9"/>
  <c r="I19" i="9"/>
  <c r="J19" i="9" s="1"/>
  <c r="I20" i="9"/>
  <c r="J20" i="9"/>
  <c r="C21" i="9"/>
  <c r="I22" i="9"/>
  <c r="J22" i="9" s="1"/>
  <c r="I23" i="9"/>
  <c r="J23" i="9"/>
  <c r="I24" i="9"/>
  <c r="J24" i="9" s="1"/>
  <c r="C25" i="9"/>
  <c r="D25" i="9"/>
  <c r="I26" i="9"/>
  <c r="J26" i="9" s="1"/>
  <c r="I27" i="9"/>
  <c r="J27" i="9"/>
  <c r="I28" i="9"/>
  <c r="J28" i="9" s="1"/>
  <c r="C29" i="9"/>
  <c r="D29" i="9"/>
  <c r="I30" i="9"/>
  <c r="J30" i="9" s="1"/>
  <c r="I31" i="9"/>
  <c r="J31" i="9"/>
  <c r="I32" i="9"/>
  <c r="J32" i="9" s="1"/>
  <c r="C33" i="9"/>
  <c r="I34" i="9"/>
  <c r="J34" i="9" s="1"/>
  <c r="I35" i="9"/>
  <c r="J35" i="9"/>
  <c r="I36" i="9"/>
  <c r="J36" i="9" s="1"/>
  <c r="C37" i="9"/>
  <c r="D37" i="9"/>
  <c r="I38" i="9"/>
  <c r="J38" i="9" s="1"/>
  <c r="I39" i="9"/>
  <c r="J39" i="9"/>
  <c r="C40" i="9"/>
  <c r="D40" i="9" s="1"/>
  <c r="C41" i="9"/>
  <c r="I42" i="9"/>
  <c r="J42" i="9"/>
  <c r="I43" i="9"/>
  <c r="J43" i="9" s="1"/>
  <c r="I44" i="9"/>
  <c r="J44" i="9"/>
  <c r="C45" i="9"/>
  <c r="D45" i="9" s="1"/>
  <c r="I46" i="9"/>
  <c r="J46" i="9"/>
  <c r="I47" i="9"/>
  <c r="J47" i="9" s="1"/>
  <c r="I48" i="9"/>
  <c r="J48" i="9"/>
  <c r="C49" i="9"/>
  <c r="I50" i="9"/>
  <c r="J50" i="9" s="1"/>
  <c r="I51" i="9"/>
  <c r="J51" i="9"/>
  <c r="C53" i="9"/>
  <c r="D53" i="9" s="1"/>
  <c r="I53" i="9"/>
  <c r="C55" i="9"/>
  <c r="D55" i="9" s="1"/>
  <c r="I55" i="9"/>
  <c r="C57" i="9"/>
  <c r="D57" i="9"/>
  <c r="I57" i="9"/>
  <c r="C59" i="9"/>
  <c r="D59" i="9"/>
  <c r="I59" i="9"/>
  <c r="C61" i="9"/>
  <c r="D61" i="9" s="1"/>
  <c r="I61" i="9"/>
  <c r="J61" i="9"/>
  <c r="C63" i="9"/>
  <c r="D63" i="9" s="1"/>
  <c r="I63" i="9"/>
  <c r="C65" i="9"/>
  <c r="D65" i="9" s="1"/>
  <c r="I65" i="9"/>
  <c r="J65" i="9" s="1"/>
  <c r="C67" i="9"/>
  <c r="D67" i="9"/>
  <c r="I67" i="9"/>
  <c r="C69" i="9"/>
  <c r="I69" i="9"/>
  <c r="J69" i="9"/>
  <c r="C71" i="9"/>
  <c r="I71" i="9"/>
  <c r="J71" i="9"/>
  <c r="C73" i="9"/>
  <c r="I73" i="9"/>
  <c r="J73" i="9" s="1"/>
  <c r="C75" i="9"/>
  <c r="C76" i="9"/>
  <c r="I78" i="9"/>
  <c r="J78" i="9" s="1"/>
  <c r="I80" i="9"/>
  <c r="I82" i="9"/>
  <c r="J82" i="9" s="1"/>
  <c r="I84" i="9"/>
  <c r="J84" i="9"/>
  <c r="I86" i="9"/>
  <c r="J86" i="9" s="1"/>
  <c r="I88" i="9"/>
  <c r="J88" i="9"/>
  <c r="I90" i="9"/>
  <c r="I92" i="9"/>
  <c r="I94" i="9"/>
  <c r="I96" i="9"/>
  <c r="I98" i="9"/>
  <c r="J98" i="9" s="1"/>
  <c r="I100" i="9"/>
  <c r="J100" i="9"/>
  <c r="I102" i="9"/>
  <c r="J102" i="9" s="1"/>
  <c r="I104" i="9"/>
  <c r="I106" i="9"/>
  <c r="J106" i="9"/>
  <c r="I108" i="9"/>
  <c r="J108" i="9" s="1"/>
  <c r="I110" i="9"/>
  <c r="J110" i="9"/>
  <c r="I112" i="9"/>
  <c r="I114" i="9"/>
  <c r="J114" i="9"/>
  <c r="C116" i="9"/>
  <c r="D116" i="9" s="1"/>
  <c r="I118" i="9"/>
  <c r="J118" i="9"/>
  <c r="I119" i="9"/>
  <c r="J119" i="9" s="1"/>
  <c r="I120" i="9"/>
  <c r="J120" i="9"/>
  <c r="C122" i="9"/>
  <c r="D122" i="9" s="1"/>
  <c r="C123" i="9"/>
  <c r="D123" i="9"/>
  <c r="I123" i="9"/>
  <c r="J123" i="9" s="1"/>
  <c r="C124" i="9"/>
  <c r="D124" i="9"/>
  <c r="C125" i="9"/>
  <c r="D125" i="9" s="1"/>
  <c r="I125" i="9"/>
  <c r="I126" i="9"/>
  <c r="J126" i="9"/>
  <c r="C127" i="9"/>
  <c r="D127" i="9" s="1"/>
  <c r="I127" i="9"/>
  <c r="J127" i="9"/>
  <c r="C128" i="9"/>
  <c r="D128" i="9" s="1"/>
  <c r="C129" i="9"/>
  <c r="D129" i="9"/>
  <c r="I129" i="9"/>
  <c r="J129" i="9" s="1"/>
  <c r="C130" i="9"/>
  <c r="D130" i="9"/>
  <c r="C131" i="9"/>
  <c r="D131" i="9" s="1"/>
  <c r="C132" i="9"/>
  <c r="D132" i="9"/>
  <c r="C133" i="9"/>
  <c r="D133" i="9" s="1"/>
  <c r="E132" i="9" s="1"/>
  <c r="F132" i="9" s="1"/>
  <c r="I133" i="9"/>
  <c r="J133" i="9"/>
  <c r="C134" i="9"/>
  <c r="D134" i="9" s="1"/>
  <c r="I134" i="9"/>
  <c r="J134" i="9"/>
  <c r="I136" i="9"/>
  <c r="J136" i="9" s="1"/>
  <c r="B40" i="2"/>
  <c r="E13" i="2"/>
  <c r="I15" i="13"/>
  <c r="I29" i="12"/>
  <c r="I132" i="12"/>
  <c r="C120" i="12"/>
  <c r="D120" i="12" s="1"/>
  <c r="I111" i="12"/>
  <c r="C105" i="12"/>
  <c r="D105" i="12" s="1"/>
  <c r="C104" i="12"/>
  <c r="D104" i="12" s="1"/>
  <c r="I96" i="12"/>
  <c r="J96" i="12" s="1"/>
  <c r="I95" i="12"/>
  <c r="J95" i="12" s="1"/>
  <c r="I83" i="12"/>
  <c r="C76" i="12"/>
  <c r="D76" i="12" s="1"/>
  <c r="I72" i="12"/>
  <c r="C62" i="12"/>
  <c r="D62" i="12" s="1"/>
  <c r="I58" i="12"/>
  <c r="I54" i="12"/>
  <c r="I21" i="12"/>
  <c r="I18" i="12"/>
  <c r="J18" i="12" s="1"/>
  <c r="I34" i="12"/>
  <c r="I42" i="12"/>
  <c r="J42" i="12" s="1"/>
  <c r="I52" i="12"/>
  <c r="C132" i="12"/>
  <c r="D132" i="12" s="1"/>
  <c r="C130" i="12"/>
  <c r="D130" i="12" s="1"/>
  <c r="I125" i="12"/>
  <c r="I120" i="12"/>
  <c r="C115" i="12"/>
  <c r="D115" i="12" s="1"/>
  <c r="I112" i="12"/>
  <c r="J112" i="12" s="1"/>
  <c r="C108" i="12"/>
  <c r="D108" i="12" s="1"/>
  <c r="C106" i="12"/>
  <c r="D106" i="12" s="1"/>
  <c r="I103" i="12"/>
  <c r="J103" i="12" s="1"/>
  <c r="I101" i="12"/>
  <c r="J101" i="12" s="1"/>
  <c r="C98" i="12"/>
  <c r="D98" i="12" s="1"/>
  <c r="C95" i="12"/>
  <c r="D95" i="12" s="1"/>
  <c r="C91" i="12"/>
  <c r="D91" i="12" s="1"/>
  <c r="I88" i="12"/>
  <c r="I87" i="12"/>
  <c r="I81" i="12"/>
  <c r="C78" i="12"/>
  <c r="D78" i="12" s="1"/>
  <c r="I74" i="12"/>
  <c r="J74" i="12" s="1"/>
  <c r="I73" i="12"/>
  <c r="C70" i="12"/>
  <c r="D70" i="12" s="1"/>
  <c r="I68" i="12"/>
  <c r="I67" i="12"/>
  <c r="I65" i="12"/>
  <c r="I63" i="12"/>
  <c r="J63" i="12" s="1"/>
  <c r="I60" i="12"/>
  <c r="J60" i="12" s="1"/>
  <c r="C59" i="12"/>
  <c r="D59" i="12" s="1"/>
  <c r="I56" i="12"/>
  <c r="C56" i="12"/>
  <c r="I53" i="12"/>
  <c r="C50" i="12"/>
  <c r="D50" i="12" s="1"/>
  <c r="C46" i="12"/>
  <c r="D46" i="12" s="1"/>
  <c r="C42" i="12"/>
  <c r="D42" i="12" s="1"/>
  <c r="C38" i="12"/>
  <c r="D38" i="12" s="1"/>
  <c r="I27" i="12"/>
  <c r="J27" i="12"/>
  <c r="I25" i="12"/>
  <c r="J25" i="12" s="1"/>
  <c r="C20" i="12"/>
  <c r="D20" i="12" s="1"/>
  <c r="I19" i="12"/>
  <c r="J19" i="12" s="1"/>
  <c r="I15" i="12"/>
  <c r="O95" i="7"/>
  <c r="O53" i="9"/>
  <c r="O81" i="9"/>
  <c r="O113" i="9"/>
  <c r="O49" i="9"/>
  <c r="O135" i="13"/>
  <c r="O130" i="13"/>
  <c r="O121" i="13"/>
  <c r="O111" i="13"/>
  <c r="O103" i="13"/>
  <c r="O95" i="13"/>
  <c r="O87" i="13"/>
  <c r="O82" i="13"/>
  <c r="O71" i="13"/>
  <c r="O63" i="13"/>
  <c r="O57" i="13"/>
  <c r="O42" i="13"/>
  <c r="O34" i="13"/>
  <c r="O28" i="13"/>
  <c r="O20" i="13"/>
  <c r="O24" i="9"/>
  <c r="O31" i="9"/>
  <c r="O124" i="9"/>
  <c r="O95" i="9"/>
  <c r="O67" i="9"/>
  <c r="O136" i="9"/>
  <c r="O118" i="9"/>
  <c r="O102" i="9"/>
  <c r="O86" i="9"/>
  <c r="O52" i="13"/>
  <c r="O62" i="13"/>
  <c r="O70" i="13"/>
  <c r="O57" i="10"/>
  <c r="O63" i="10"/>
  <c r="R62" i="10"/>
  <c r="S62" i="10" s="1"/>
  <c r="O80" i="10"/>
  <c r="R81" i="10" s="1"/>
  <c r="O89" i="10"/>
  <c r="O91" i="10"/>
  <c r="O93" i="10"/>
  <c r="O95" i="10"/>
  <c r="R95" i="10" s="1"/>
  <c r="O100" i="10"/>
  <c r="O104" i="10"/>
  <c r="O108" i="10"/>
  <c r="O113" i="10"/>
  <c r="O125" i="10"/>
  <c r="O127" i="10"/>
  <c r="O131" i="13"/>
  <c r="O109" i="13"/>
  <c r="O91" i="13"/>
  <c r="O49" i="13"/>
  <c r="O45" i="13"/>
  <c r="O39" i="13"/>
  <c r="O31" i="13"/>
  <c r="O123" i="13"/>
  <c r="O114" i="13"/>
  <c r="O102" i="13"/>
  <c r="O90" i="13"/>
  <c r="O74" i="13"/>
  <c r="O58" i="10"/>
  <c r="O60" i="10"/>
  <c r="R60" i="10" s="1"/>
  <c r="O79" i="10"/>
  <c r="O83" i="10"/>
  <c r="O96" i="10"/>
  <c r="O101" i="10"/>
  <c r="R100" i="10"/>
  <c r="O109" i="10"/>
  <c r="O112" i="10"/>
  <c r="O119" i="10"/>
  <c r="O121" i="10"/>
  <c r="R129" i="10" s="1"/>
  <c r="S129" i="10" s="1"/>
  <c r="O124" i="10"/>
  <c r="O133" i="10"/>
  <c r="O18" i="10"/>
  <c r="O26" i="10"/>
  <c r="O34" i="10"/>
  <c r="O42" i="10"/>
  <c r="O52" i="10"/>
  <c r="O21" i="10"/>
  <c r="O29" i="10"/>
  <c r="O37" i="10"/>
  <c r="O73" i="9"/>
  <c r="O38" i="12"/>
  <c r="O122" i="12"/>
  <c r="O92" i="12"/>
  <c r="O67" i="12"/>
  <c r="O39" i="10"/>
  <c r="O23" i="10"/>
  <c r="O46" i="10"/>
  <c r="O32" i="10"/>
  <c r="O16" i="10"/>
  <c r="O131" i="10"/>
  <c r="O107" i="10"/>
  <c r="O88" i="10"/>
  <c r="O86" i="10"/>
  <c r="O56" i="10"/>
  <c r="O54" i="10"/>
  <c r="O51" i="10"/>
  <c r="O27" i="10"/>
  <c r="O50" i="10"/>
  <c r="O36" i="10"/>
  <c r="O20" i="10"/>
  <c r="R24" i="10" s="1"/>
  <c r="S24" i="10" s="1"/>
  <c r="O135" i="10"/>
  <c r="O122" i="10"/>
  <c r="O115" i="10"/>
  <c r="O103" i="10"/>
  <c r="R102" i="10" s="1"/>
  <c r="S102" i="10" s="1"/>
  <c r="O76" i="10"/>
  <c r="O74" i="10"/>
  <c r="O72" i="10"/>
  <c r="O70" i="10"/>
  <c r="O68" i="10"/>
  <c r="R67" i="10" s="1"/>
  <c r="S67" i="10" s="1"/>
  <c r="O66" i="10"/>
  <c r="O62" i="10"/>
  <c r="J130" i="7"/>
  <c r="J69" i="7"/>
  <c r="J38" i="7"/>
  <c r="O29" i="9"/>
  <c r="O60" i="9"/>
  <c r="O38" i="9"/>
  <c r="O34" i="12"/>
  <c r="O132" i="12"/>
  <c r="O120" i="12"/>
  <c r="O106" i="12"/>
  <c r="O91" i="12"/>
  <c r="O78" i="12"/>
  <c r="O66" i="12"/>
  <c r="O21" i="12"/>
  <c r="O41" i="12"/>
  <c r="O49" i="12"/>
  <c r="O60" i="12"/>
  <c r="O79" i="12"/>
  <c r="O98" i="12"/>
  <c r="O121" i="12"/>
  <c r="O133" i="12"/>
  <c r="O32" i="12"/>
  <c r="O25" i="12"/>
  <c r="O65" i="12"/>
  <c r="O93" i="12"/>
  <c r="O105" i="12"/>
  <c r="O119" i="12"/>
  <c r="O36" i="12"/>
  <c r="O19" i="12"/>
  <c r="R47" i="10"/>
  <c r="S47" i="10" s="1"/>
  <c r="R74" i="10"/>
  <c r="S74" i="10"/>
  <c r="R72" i="10"/>
  <c r="S72" i="10" s="1"/>
  <c r="R48" i="10"/>
  <c r="S81" i="10"/>
  <c r="R92" i="10"/>
  <c r="S92" i="10"/>
  <c r="R84" i="10"/>
  <c r="S84" i="10" s="1"/>
  <c r="R76" i="10"/>
  <c r="S76" i="10" s="1"/>
  <c r="R136" i="10"/>
  <c r="S136" i="10" s="1"/>
  <c r="T136" i="10" s="1"/>
  <c r="J15" i="13"/>
  <c r="R107" i="10"/>
  <c r="S107" i="10" s="1"/>
  <c r="R49" i="10"/>
  <c r="S49" i="10" s="1"/>
  <c r="R53" i="10"/>
  <c r="S53" i="10" s="1"/>
  <c r="R31" i="10"/>
  <c r="R54" i="10"/>
  <c r="S54" i="10" s="1"/>
  <c r="H112" i="12"/>
  <c r="Q112" i="12"/>
  <c r="Q92" i="12"/>
  <c r="H82" i="12"/>
  <c r="P82" i="12"/>
  <c r="H76" i="12"/>
  <c r="P76" i="12"/>
  <c r="Q129" i="13"/>
  <c r="P114" i="13"/>
  <c r="Q113" i="13"/>
  <c r="P113" i="13"/>
  <c r="H108" i="12"/>
  <c r="Q108" i="12"/>
  <c r="Q94" i="12"/>
  <c r="P94" i="12"/>
  <c r="P90" i="12"/>
  <c r="Q86" i="12"/>
  <c r="P86" i="12"/>
  <c r="P36" i="12"/>
  <c r="H36" i="12"/>
  <c r="H15" i="12"/>
  <c r="J15" i="12"/>
  <c r="Q15" i="12"/>
  <c r="P133" i="13"/>
  <c r="D133" i="13"/>
  <c r="Q125" i="13"/>
  <c r="P125" i="13"/>
  <c r="P123" i="13"/>
  <c r="D123" i="13"/>
  <c r="Q127" i="12"/>
  <c r="Q122" i="12"/>
  <c r="P119" i="12"/>
  <c r="P104" i="12"/>
  <c r="P96" i="12"/>
  <c r="H92" i="12"/>
  <c r="Q76" i="12"/>
  <c r="Q60" i="12"/>
  <c r="P44" i="12"/>
  <c r="Q98" i="13"/>
  <c r="Q97" i="13"/>
  <c r="P89" i="13"/>
  <c r="Q50" i="13"/>
  <c r="Q42" i="13"/>
  <c r="Q38" i="13"/>
  <c r="P27" i="13"/>
  <c r="P16" i="13"/>
  <c r="P15" i="13"/>
  <c r="Q134" i="7"/>
  <c r="Q130" i="7"/>
  <c r="Q123" i="7"/>
  <c r="D116" i="7"/>
  <c r="Q73" i="7"/>
  <c r="Q35" i="7"/>
  <c r="H26" i="7"/>
  <c r="P131" i="10"/>
  <c r="P127" i="10"/>
  <c r="S127" i="10" s="1"/>
  <c r="D113" i="10"/>
  <c r="P91" i="10"/>
  <c r="P87" i="10"/>
  <c r="P83" i="10"/>
  <c r="P75" i="10"/>
  <c r="P67" i="10"/>
  <c r="D60" i="10"/>
  <c r="P59" i="10"/>
  <c r="P55" i="10"/>
  <c r="P46" i="10"/>
  <c r="P42" i="10"/>
  <c r="D25" i="10"/>
  <c r="P22" i="10"/>
  <c r="D52" i="9"/>
  <c r="Q82" i="12"/>
  <c r="D110" i="13"/>
  <c r="D103" i="13"/>
  <c r="Q102" i="13"/>
  <c r="Q34" i="13"/>
  <c r="P119" i="10"/>
  <c r="D90" i="10"/>
  <c r="P38" i="10"/>
  <c r="P131" i="13"/>
  <c r="D100" i="7"/>
  <c r="P111" i="10"/>
  <c r="P52" i="10"/>
  <c r="P48" i="10"/>
  <c r="S48" i="10"/>
  <c r="D45" i="10"/>
  <c r="P44" i="10"/>
  <c r="D96" i="9"/>
  <c r="D44" i="9"/>
  <c r="D38" i="9"/>
  <c r="D34" i="9"/>
  <c r="D30" i="9"/>
  <c r="D23" i="9"/>
  <c r="D94" i="10"/>
  <c r="P30" i="10"/>
  <c r="O30" i="12"/>
  <c r="O90" i="12"/>
  <c r="J132" i="12"/>
  <c r="J91" i="7"/>
  <c r="R73" i="10"/>
  <c r="S73" i="10"/>
  <c r="J101" i="7"/>
  <c r="J29" i="12"/>
  <c r="Q135" i="12"/>
  <c r="Q131" i="12"/>
  <c r="J120" i="12"/>
  <c r="Q117" i="12"/>
  <c r="P115" i="12"/>
  <c r="D94" i="13"/>
  <c r="P93" i="13"/>
  <c r="Q56" i="13"/>
  <c r="P17" i="13"/>
  <c r="J131" i="7"/>
  <c r="D98" i="7"/>
  <c r="J43" i="7"/>
  <c r="J39" i="7"/>
  <c r="H20" i="7"/>
  <c r="Q19" i="7"/>
  <c r="P63" i="10"/>
  <c r="P34" i="10"/>
  <c r="P26" i="10"/>
  <c r="P18" i="10"/>
  <c r="D135" i="13"/>
  <c r="E135" i="13" s="1"/>
  <c r="F135" i="13" s="1"/>
  <c r="D111" i="13"/>
  <c r="J133" i="7"/>
  <c r="J105" i="7"/>
  <c r="J55" i="7"/>
  <c r="J53" i="7"/>
  <c r="D120" i="10"/>
  <c r="P115" i="10"/>
  <c r="R75" i="10"/>
  <c r="S75" i="10"/>
  <c r="D49" i="10"/>
  <c r="Q130" i="12"/>
  <c r="P129" i="12"/>
  <c r="Q128" i="12"/>
  <c r="Q132" i="7"/>
  <c r="Q131" i="7"/>
  <c r="D113" i="9"/>
  <c r="J111" i="9"/>
  <c r="J103" i="9"/>
  <c r="R44" i="10"/>
  <c r="S44" i="10" s="1"/>
  <c r="R46" i="10"/>
  <c r="S46" i="10" s="1"/>
  <c r="J73" i="7"/>
  <c r="J96" i="13"/>
  <c r="Q82" i="13"/>
  <c r="J132" i="13"/>
  <c r="P35" i="13"/>
  <c r="J54" i="10"/>
  <c r="J62" i="9"/>
  <c r="I16" i="13"/>
  <c r="J16" i="13" s="1"/>
  <c r="J112" i="9"/>
  <c r="J104" i="9"/>
  <c r="J96" i="9"/>
  <c r="K96" i="9" s="1"/>
  <c r="L96" i="9" s="1"/>
  <c r="J125" i="9"/>
  <c r="I38" i="10"/>
  <c r="C38" i="10"/>
  <c r="D38" i="10"/>
  <c r="I33" i="10"/>
  <c r="C33" i="10"/>
  <c r="D33" i="10"/>
  <c r="I31" i="10"/>
  <c r="S31" i="10" s="1"/>
  <c r="C31" i="10"/>
  <c r="D31" i="10"/>
  <c r="I28" i="10"/>
  <c r="J28" i="10" s="1"/>
  <c r="C28" i="10"/>
  <c r="D28" i="10" s="1"/>
  <c r="J33" i="10"/>
  <c r="J38" i="10"/>
  <c r="O17" i="12"/>
  <c r="O56" i="12"/>
  <c r="O85" i="12"/>
  <c r="O111" i="12"/>
  <c r="O14" i="12"/>
  <c r="O54" i="12"/>
  <c r="O22" i="12"/>
  <c r="O128" i="12"/>
  <c r="O114" i="12"/>
  <c r="O101" i="12"/>
  <c r="O88" i="12"/>
  <c r="O72" i="12"/>
  <c r="O61" i="12"/>
  <c r="O42" i="12"/>
  <c r="O26" i="12"/>
  <c r="O136" i="12"/>
  <c r="O129" i="12"/>
  <c r="O123" i="12"/>
  <c r="O115" i="12"/>
  <c r="O110" i="12"/>
  <c r="O102" i="12"/>
  <c r="O97" i="12"/>
  <c r="O89" i="12"/>
  <c r="O82" i="12"/>
  <c r="O75" i="12"/>
  <c r="O68" i="12"/>
  <c r="O62" i="12"/>
  <c r="O31" i="12"/>
  <c r="O35" i="12"/>
  <c r="O39" i="12"/>
  <c r="O43" i="12"/>
  <c r="O47" i="12"/>
  <c r="O51" i="12"/>
  <c r="O55" i="12"/>
  <c r="O63" i="12"/>
  <c r="O76" i="12"/>
  <c r="O80" i="12"/>
  <c r="O84" i="12"/>
  <c r="O103" i="12"/>
  <c r="O108" i="12"/>
  <c r="O124" i="12"/>
  <c r="O130" i="12"/>
  <c r="O134" i="12"/>
  <c r="O24" i="12"/>
  <c r="O40" i="12"/>
  <c r="O27" i="12"/>
  <c r="O29" i="12"/>
  <c r="O58" i="12"/>
  <c r="O73" i="12"/>
  <c r="O86" i="12"/>
  <c r="O94" i="12"/>
  <c r="O96" i="12"/>
  <c r="O112" i="12"/>
  <c r="O118" i="12"/>
  <c r="O15" i="12"/>
  <c r="O28" i="12"/>
  <c r="O44" i="12"/>
  <c r="O33" i="12"/>
  <c r="O131" i="12"/>
  <c r="O104" i="12"/>
  <c r="O77" i="12"/>
  <c r="O30" i="9"/>
  <c r="O14" i="9"/>
  <c r="O75" i="9"/>
  <c r="O84" i="9"/>
  <c r="O92" i="9"/>
  <c r="O100" i="9"/>
  <c r="O108" i="9"/>
  <c r="O115" i="9"/>
  <c r="O126" i="9"/>
  <c r="O134" i="9"/>
  <c r="O58" i="9"/>
  <c r="O66" i="9"/>
  <c r="O74" i="9"/>
  <c r="O91" i="9"/>
  <c r="O107" i="9"/>
  <c r="O122" i="9"/>
  <c r="O135" i="9"/>
  <c r="O27" i="9"/>
  <c r="O43" i="9"/>
  <c r="O20" i="9"/>
  <c r="O36" i="9"/>
  <c r="O34" i="9"/>
  <c r="O41" i="9"/>
  <c r="O132" i="9"/>
  <c r="O109" i="9"/>
  <c r="O93" i="9"/>
  <c r="O77" i="9"/>
  <c r="O64" i="9"/>
  <c r="O61" i="9"/>
  <c r="O76" i="9"/>
  <c r="O89" i="9"/>
  <c r="O105" i="9"/>
  <c r="O128" i="9"/>
  <c r="O33" i="9"/>
  <c r="O26" i="9"/>
  <c r="O48" i="9"/>
  <c r="O32" i="9"/>
  <c r="O16" i="9"/>
  <c r="O39" i="9"/>
  <c r="O23" i="9"/>
  <c r="O130" i="9"/>
  <c r="O117" i="9"/>
  <c r="O103" i="9"/>
  <c r="O87" i="9"/>
  <c r="O71" i="9"/>
  <c r="O63" i="9"/>
  <c r="O55" i="9"/>
  <c r="O133" i="9"/>
  <c r="O123" i="9"/>
  <c r="O114" i="9"/>
  <c r="O106" i="9"/>
  <c r="O98" i="9"/>
  <c r="O90" i="9"/>
  <c r="O82" i="9"/>
  <c r="O57" i="9"/>
  <c r="O68" i="9"/>
  <c r="O121" i="9"/>
  <c r="O45" i="9"/>
  <c r="O46" i="9"/>
  <c r="O111" i="7"/>
  <c r="O47" i="7"/>
  <c r="O106" i="7"/>
  <c r="O14" i="7"/>
  <c r="O30" i="7"/>
  <c r="O46" i="7"/>
  <c r="O62" i="7"/>
  <c r="O78" i="7"/>
  <c r="O94" i="7"/>
  <c r="O110" i="7"/>
  <c r="O126" i="7"/>
  <c r="O19" i="7"/>
  <c r="O35" i="7"/>
  <c r="O51" i="7"/>
  <c r="O67" i="7"/>
  <c r="O83" i="7"/>
  <c r="O99" i="7"/>
  <c r="O115" i="7"/>
  <c r="O131" i="7"/>
  <c r="O79" i="7"/>
  <c r="O74" i="7"/>
  <c r="O38" i="7"/>
  <c r="O70" i="7"/>
  <c r="O102" i="7"/>
  <c r="O134" i="7"/>
  <c r="O43" i="7"/>
  <c r="O75" i="7"/>
  <c r="O107" i="7"/>
  <c r="O103" i="7"/>
  <c r="O71" i="7"/>
  <c r="O39" i="7"/>
  <c r="O130" i="7"/>
  <c r="O98" i="7"/>
  <c r="O66" i="7"/>
  <c r="O34" i="7"/>
  <c r="O135" i="7"/>
  <c r="O20" i="7"/>
  <c r="O28" i="7"/>
  <c r="O36" i="7"/>
  <c r="O44" i="7"/>
  <c r="O52" i="7"/>
  <c r="O60" i="7"/>
  <c r="O68" i="7"/>
  <c r="O76" i="7"/>
  <c r="O84" i="7"/>
  <c r="O92" i="7"/>
  <c r="O100" i="7"/>
  <c r="O108" i="7"/>
  <c r="O116" i="7"/>
  <c r="O124" i="7"/>
  <c r="O132" i="7"/>
  <c r="O17" i="7"/>
  <c r="O25" i="7"/>
  <c r="O33" i="7"/>
  <c r="O41" i="7"/>
  <c r="O49" i="7"/>
  <c r="O57" i="7"/>
  <c r="O65" i="7"/>
  <c r="O73" i="7"/>
  <c r="O81" i="7"/>
  <c r="O89" i="7"/>
  <c r="O97" i="7"/>
  <c r="O105" i="7"/>
  <c r="O113" i="7"/>
  <c r="O121" i="7"/>
  <c r="O129" i="7"/>
  <c r="O26" i="7"/>
  <c r="O31" i="7"/>
  <c r="O58" i="7"/>
  <c r="O63" i="7"/>
  <c r="H136" i="12"/>
  <c r="P136" i="12"/>
  <c r="Q136" i="12"/>
  <c r="H121" i="12"/>
  <c r="P121" i="12"/>
  <c r="Q121" i="12"/>
  <c r="H114" i="12"/>
  <c r="Q114" i="12"/>
  <c r="Q102" i="12"/>
  <c r="H102" i="12"/>
  <c r="H87" i="12"/>
  <c r="Q87" i="12"/>
  <c r="H81" i="12"/>
  <c r="Q81" i="12"/>
  <c r="Q58" i="12"/>
  <c r="P58" i="12"/>
  <c r="H58" i="12"/>
  <c r="J58" i="12" s="1"/>
  <c r="H56" i="12"/>
  <c r="P56" i="12"/>
  <c r="H54" i="12"/>
  <c r="Q54" i="12"/>
  <c r="H52" i="12"/>
  <c r="Q52" i="12"/>
  <c r="H50" i="12"/>
  <c r="P50" i="12"/>
  <c r="P34" i="12"/>
  <c r="Q34" i="12"/>
  <c r="H34" i="12"/>
  <c r="J34" i="12"/>
  <c r="H32" i="12"/>
  <c r="Q32" i="12"/>
  <c r="H89" i="7"/>
  <c r="J89" i="7" s="1"/>
  <c r="P89" i="7"/>
  <c r="Q89" i="7"/>
  <c r="P85" i="7"/>
  <c r="H85" i="7"/>
  <c r="J85" i="7" s="1"/>
  <c r="P82" i="7"/>
  <c r="Q82" i="7"/>
  <c r="H82" i="7"/>
  <c r="H59" i="7"/>
  <c r="P59" i="7"/>
  <c r="Q59" i="7"/>
  <c r="H57" i="7"/>
  <c r="P57" i="7"/>
  <c r="Q57" i="7"/>
  <c r="H45" i="7"/>
  <c r="P45" i="7"/>
  <c r="Q45" i="7"/>
  <c r="H37" i="7"/>
  <c r="P37" i="7"/>
  <c r="B49" i="1"/>
  <c r="B50" i="1"/>
  <c r="E13" i="1"/>
  <c r="K896" i="1"/>
  <c r="R93" i="10"/>
  <c r="S93" i="10" s="1"/>
  <c r="R99" i="10"/>
  <c r="R45" i="10"/>
  <c r="S45" i="10" s="1"/>
  <c r="R40" i="10"/>
  <c r="S40" i="10"/>
  <c r="R16" i="10"/>
  <c r="S16" i="10" s="1"/>
  <c r="R42" i="10"/>
  <c r="S42" i="10" s="1"/>
  <c r="R68" i="10"/>
  <c r="S68" i="10"/>
  <c r="R14" i="10"/>
  <c r="R30" i="10"/>
  <c r="R18" i="10"/>
  <c r="S18" i="10" s="1"/>
  <c r="R130" i="10"/>
  <c r="S130" i="10"/>
  <c r="R114" i="10"/>
  <c r="R106" i="10"/>
  <c r="S106" i="10" s="1"/>
  <c r="R98" i="10"/>
  <c r="S98" i="10" s="1"/>
  <c r="R90" i="10"/>
  <c r="S90" i="10"/>
  <c r="R86" i="10"/>
  <c r="S86" i="10" s="1"/>
  <c r="R82" i="10"/>
  <c r="S82" i="10"/>
  <c r="R78" i="10"/>
  <c r="S78" i="10" s="1"/>
  <c r="R103" i="10"/>
  <c r="S103" i="10" s="1"/>
  <c r="R91" i="10"/>
  <c r="R105" i="10"/>
  <c r="R97" i="10"/>
  <c r="R63" i="10"/>
  <c r="S63" i="10"/>
  <c r="R64" i="10"/>
  <c r="S64" i="10" s="1"/>
  <c r="R61" i="10"/>
  <c r="R101" i="10"/>
  <c r="S101" i="10" s="1"/>
  <c r="R55" i="10"/>
  <c r="O25" i="13"/>
  <c r="O73" i="13"/>
  <c r="O80" i="13"/>
  <c r="O98" i="13"/>
  <c r="O113" i="13"/>
  <c r="O120" i="13"/>
  <c r="O19" i="13"/>
  <c r="O36" i="13"/>
  <c r="O44" i="13"/>
  <c r="O48" i="13"/>
  <c r="O86" i="13"/>
  <c r="O105" i="13"/>
  <c r="O128" i="13"/>
  <c r="O65" i="13"/>
  <c r="O55" i="13"/>
  <c r="O24" i="13"/>
  <c r="O21" i="13"/>
  <c r="O27" i="13"/>
  <c r="O33" i="13"/>
  <c r="O41" i="13"/>
  <c r="O54" i="13"/>
  <c r="O60" i="13"/>
  <c r="O68" i="13"/>
  <c r="O78" i="13"/>
  <c r="O85" i="13"/>
  <c r="O92" i="13"/>
  <c r="O100" i="13"/>
  <c r="O108" i="13"/>
  <c r="O119" i="13"/>
  <c r="O129" i="13"/>
  <c r="O134" i="13"/>
  <c r="O17" i="13"/>
  <c r="O16" i="13"/>
  <c r="O133" i="13"/>
  <c r="O127" i="13"/>
  <c r="O118" i="13"/>
  <c r="O107" i="13"/>
  <c r="O99" i="13"/>
  <c r="O89" i="13"/>
  <c r="O84" i="13"/>
  <c r="O75" i="13"/>
  <c r="O67" i="13"/>
  <c r="O59" i="13"/>
  <c r="O53" i="13"/>
  <c r="O38" i="13"/>
  <c r="O30" i="13"/>
  <c r="O22" i="13"/>
  <c r="O26" i="13"/>
  <c r="O56" i="13"/>
  <c r="O66" i="13"/>
  <c r="O15" i="13"/>
  <c r="O122" i="13"/>
  <c r="O101" i="13"/>
  <c r="O81" i="13"/>
  <c r="O47" i="13"/>
  <c r="O43" i="13"/>
  <c r="O35" i="13"/>
  <c r="O126" i="13"/>
  <c r="O116" i="13"/>
  <c r="O110" i="13"/>
  <c r="O94" i="13"/>
  <c r="O79" i="13"/>
  <c r="H125" i="12"/>
  <c r="Q125" i="12"/>
  <c r="P125" i="12"/>
  <c r="H118" i="12"/>
  <c r="P118" i="12"/>
  <c r="Q118" i="12"/>
  <c r="H113" i="12"/>
  <c r="Q113" i="12"/>
  <c r="P113" i="12"/>
  <c r="H109" i="12"/>
  <c r="P109" i="12"/>
  <c r="Q98" i="12"/>
  <c r="H98" i="12"/>
  <c r="H90" i="12"/>
  <c r="Q90" i="12"/>
  <c r="Q84" i="12"/>
  <c r="P84" i="12"/>
  <c r="H84" i="12"/>
  <c r="H77" i="12"/>
  <c r="Q77" i="12"/>
  <c r="P77" i="12"/>
  <c r="H40" i="12"/>
  <c r="Q40" i="12"/>
  <c r="P40" i="12"/>
  <c r="H38" i="12"/>
  <c r="P38" i="12"/>
  <c r="Q38" i="12"/>
  <c r="P26" i="12"/>
  <c r="H26" i="12"/>
  <c r="Q26" i="12"/>
  <c r="P135" i="13"/>
  <c r="Q135" i="13"/>
  <c r="P130" i="13"/>
  <c r="Q130" i="13"/>
  <c r="Q121" i="13"/>
  <c r="P121" i="13"/>
  <c r="D121" i="13"/>
  <c r="P117" i="13"/>
  <c r="Q117" i="13"/>
  <c r="P110" i="13"/>
  <c r="Q110" i="13"/>
  <c r="P90" i="13"/>
  <c r="Q90" i="13"/>
  <c r="P86" i="13"/>
  <c r="Q86" i="13"/>
  <c r="Q81" i="13"/>
  <c r="P81" i="13"/>
  <c r="P77" i="13"/>
  <c r="Q77" i="13"/>
  <c r="Q73" i="13"/>
  <c r="P73" i="13"/>
  <c r="Q69" i="13"/>
  <c r="D69" i="13"/>
  <c r="P69" i="13"/>
  <c r="P64" i="13"/>
  <c r="Q64" i="13"/>
  <c r="P60" i="13"/>
  <c r="Q60" i="13"/>
  <c r="P52" i="13"/>
  <c r="Q52" i="13"/>
  <c r="Q51" i="13"/>
  <c r="P51" i="13"/>
  <c r="P46" i="13"/>
  <c r="Q46" i="13"/>
  <c r="Q41" i="13"/>
  <c r="P36" i="13"/>
  <c r="Q36" i="13"/>
  <c r="P28" i="13"/>
  <c r="Q28" i="13"/>
  <c r="D28" i="13"/>
  <c r="Q23" i="13"/>
  <c r="D23" i="13"/>
  <c r="P23" i="13"/>
  <c r="Q19" i="13"/>
  <c r="P19" i="13"/>
  <c r="P14" i="13"/>
  <c r="Q14" i="13"/>
  <c r="H113" i="7"/>
  <c r="J113" i="7" s="1"/>
  <c r="D113" i="7"/>
  <c r="Q113" i="7"/>
  <c r="P113" i="7"/>
  <c r="H111" i="7"/>
  <c r="J111" i="7"/>
  <c r="Q111" i="7"/>
  <c r="P104" i="7"/>
  <c r="Q104" i="7"/>
  <c r="H104" i="7"/>
  <c r="J104" i="7" s="1"/>
  <c r="D104" i="7"/>
  <c r="H93" i="7"/>
  <c r="J93" i="7" s="1"/>
  <c r="P93" i="7"/>
  <c r="Q93" i="7"/>
  <c r="S30" i="10"/>
  <c r="S55" i="10"/>
  <c r="S91" i="10"/>
  <c r="J56" i="12"/>
  <c r="U136" i="10"/>
  <c r="K131" i="10"/>
  <c r="L131" i="10" s="1"/>
  <c r="J80" i="9"/>
  <c r="O64" i="12"/>
  <c r="O116" i="12"/>
  <c r="O21" i="9"/>
  <c r="R41" i="10"/>
  <c r="S41" i="10"/>
  <c r="P52" i="12"/>
  <c r="R36" i="10"/>
  <c r="R133" i="10"/>
  <c r="S133" i="10" s="1"/>
  <c r="R126" i="10"/>
  <c r="S126" i="10"/>
  <c r="R127" i="10"/>
  <c r="R131" i="10"/>
  <c r="S131" i="10" s="1"/>
  <c r="R43" i="10"/>
  <c r="S43" i="10" s="1"/>
  <c r="O52" i="12"/>
  <c r="O20" i="12"/>
  <c r="O117" i="12"/>
  <c r="O95" i="12"/>
  <c r="O74" i="12"/>
  <c r="O57" i="12"/>
  <c r="O48" i="12"/>
  <c r="O16" i="12"/>
  <c r="O125" i="12"/>
  <c r="O107" i="12"/>
  <c r="O83" i="12"/>
  <c r="O71" i="12"/>
  <c r="O53" i="12"/>
  <c r="O45" i="12"/>
  <c r="O37" i="12"/>
  <c r="O59" i="12"/>
  <c r="O70" i="12"/>
  <c r="O87" i="12"/>
  <c r="O100" i="12"/>
  <c r="O113" i="12"/>
  <c r="O127" i="12"/>
  <c r="O18" i="12"/>
  <c r="O50" i="12"/>
  <c r="O129" i="9"/>
  <c r="O22" i="9"/>
  <c r="O52" i="9"/>
  <c r="O23" i="12"/>
  <c r="O81" i="12"/>
  <c r="O109" i="12"/>
  <c r="O135" i="12"/>
  <c r="O37" i="9"/>
  <c r="O78" i="9"/>
  <c r="O94" i="9"/>
  <c r="O110" i="9"/>
  <c r="O127" i="9"/>
  <c r="O59" i="9"/>
  <c r="O79" i="9"/>
  <c r="O111" i="9"/>
  <c r="O15" i="9"/>
  <c r="O47" i="9"/>
  <c r="O40" i="9"/>
  <c r="O42" i="9"/>
  <c r="O17" i="9"/>
  <c r="O97" i="9"/>
  <c r="O69" i="9"/>
  <c r="O127" i="7"/>
  <c r="O122" i="7"/>
  <c r="O90" i="7"/>
  <c r="O42" i="7"/>
  <c r="J87" i="12"/>
  <c r="J125" i="12"/>
  <c r="J52" i="12"/>
  <c r="J92" i="9"/>
  <c r="D76" i="9"/>
  <c r="J67" i="9"/>
  <c r="J63" i="9"/>
  <c r="J59" i="9"/>
  <c r="J57" i="9"/>
  <c r="J55" i="9"/>
  <c r="J53" i="9"/>
  <c r="D49" i="9"/>
  <c r="D41" i="9"/>
  <c r="D33" i="9"/>
  <c r="D21" i="9"/>
  <c r="D17" i="9"/>
  <c r="D16" i="9"/>
  <c r="O56" i="9"/>
  <c r="O85" i="9"/>
  <c r="O119" i="9"/>
  <c r="O18" i="9"/>
  <c r="O28" i="9"/>
  <c r="O35" i="9"/>
  <c r="O125" i="9"/>
  <c r="O99" i="9"/>
  <c r="O70" i="9"/>
  <c r="O54" i="9"/>
  <c r="O120" i="9"/>
  <c r="O104" i="9"/>
  <c r="O88" i="9"/>
  <c r="O65" i="9"/>
  <c r="O126" i="12"/>
  <c r="O69" i="12"/>
  <c r="O125" i="7"/>
  <c r="O109" i="7"/>
  <c r="O93" i="7"/>
  <c r="O77" i="7"/>
  <c r="O61" i="7"/>
  <c r="O45" i="7"/>
  <c r="O29" i="7"/>
  <c r="O136" i="7"/>
  <c r="O120" i="7"/>
  <c r="O104" i="7"/>
  <c r="O88" i="7"/>
  <c r="O72" i="7"/>
  <c r="O56" i="7"/>
  <c r="O40" i="7"/>
  <c r="O24" i="7"/>
  <c r="O50" i="7"/>
  <c r="O114" i="7"/>
  <c r="O55" i="7"/>
  <c r="O119" i="7"/>
  <c r="D45" i="7"/>
  <c r="J37" i="7"/>
  <c r="O123" i="7"/>
  <c r="O59" i="7"/>
  <c r="O118" i="7"/>
  <c r="O54" i="7"/>
  <c r="O15" i="7"/>
  <c r="Q50" i="12"/>
  <c r="Q85" i="7"/>
  <c r="P32" i="12"/>
  <c r="P102" i="12"/>
  <c r="P81" i="12"/>
  <c r="P87" i="12"/>
  <c r="J73" i="12"/>
  <c r="J65" i="12"/>
  <c r="J117" i="7"/>
  <c r="H133" i="12"/>
  <c r="P133" i="12"/>
  <c r="H124" i="12"/>
  <c r="Q124" i="12"/>
  <c r="H117" i="12"/>
  <c r="P117" i="12"/>
  <c r="H101" i="12"/>
  <c r="Q101" i="12"/>
  <c r="H89" i="12"/>
  <c r="Q89" i="12"/>
  <c r="P89" i="12"/>
  <c r="H83" i="12"/>
  <c r="J83" i="12"/>
  <c r="P83" i="12"/>
  <c r="Q83" i="12"/>
  <c r="H79" i="12"/>
  <c r="P79" i="12"/>
  <c r="H55" i="12"/>
  <c r="P55" i="12"/>
  <c r="Q55" i="12"/>
  <c r="Q53" i="12"/>
  <c r="H53" i="12"/>
  <c r="Q51" i="12"/>
  <c r="H51" i="12"/>
  <c r="Q49" i="12"/>
  <c r="H49" i="12"/>
  <c r="Q39" i="12"/>
  <c r="P39" i="12"/>
  <c r="Q37" i="12"/>
  <c r="H37" i="12"/>
  <c r="Q33" i="12"/>
  <c r="P33" i="12"/>
  <c r="Q31" i="12"/>
  <c r="H31" i="12"/>
  <c r="Q25" i="12"/>
  <c r="P25" i="12"/>
  <c r="Q23" i="12"/>
  <c r="H23" i="12"/>
  <c r="C15" i="12"/>
  <c r="D15" i="12" s="1"/>
  <c r="C39" i="12"/>
  <c r="D39" i="12"/>
  <c r="P126" i="13"/>
  <c r="Q126" i="13"/>
  <c r="P119" i="13"/>
  <c r="Q119" i="13"/>
  <c r="P112" i="13"/>
  <c r="Q112" i="13"/>
  <c r="P108" i="13"/>
  <c r="Q108" i="13"/>
  <c r="P96" i="13"/>
  <c r="Q96" i="13"/>
  <c r="P92" i="13"/>
  <c r="Q92" i="13"/>
  <c r="P84" i="13"/>
  <c r="Q84" i="13"/>
  <c r="Q79" i="13"/>
  <c r="P79" i="13"/>
  <c r="Q75" i="13"/>
  <c r="P75" i="13"/>
  <c r="P66" i="13"/>
  <c r="Q66" i="13"/>
  <c r="P62" i="13"/>
  <c r="Q62" i="13"/>
  <c r="P58" i="13"/>
  <c r="Q58" i="13"/>
  <c r="P44" i="13"/>
  <c r="Q44" i="13"/>
  <c r="Q33" i="13"/>
  <c r="P32" i="13"/>
  <c r="Q32" i="13"/>
  <c r="Q31" i="13"/>
  <c r="P31" i="13"/>
  <c r="P30" i="13"/>
  <c r="Q25" i="13"/>
  <c r="P25" i="13"/>
  <c r="Q21" i="13"/>
  <c r="P21" i="13"/>
  <c r="P135" i="7"/>
  <c r="P128" i="7"/>
  <c r="D128" i="7"/>
  <c r="E128" i="7"/>
  <c r="F128" i="7"/>
  <c r="Q128" i="7"/>
  <c r="H127" i="7"/>
  <c r="Q127" i="7"/>
  <c r="P126" i="7"/>
  <c r="Q126" i="7"/>
  <c r="H126" i="7"/>
  <c r="H121" i="7"/>
  <c r="J121" i="7"/>
  <c r="P121" i="7"/>
  <c r="H115" i="7"/>
  <c r="Q115" i="7"/>
  <c r="P114" i="7"/>
  <c r="Q114" i="7"/>
  <c r="H114" i="7"/>
  <c r="P110" i="7"/>
  <c r="H110" i="7"/>
  <c r="J110" i="7" s="1"/>
  <c r="Q110" i="7"/>
  <c r="H109" i="7"/>
  <c r="J109" i="7"/>
  <c r="Q109" i="7"/>
  <c r="P109" i="7"/>
  <c r="P106" i="7"/>
  <c r="Q106" i="7"/>
  <c r="P102" i="7"/>
  <c r="Q102" i="7"/>
  <c r="P100" i="7"/>
  <c r="H100" i="7"/>
  <c r="J100" i="7" s="1"/>
  <c r="H99" i="7"/>
  <c r="P99" i="7"/>
  <c r="D99" i="7"/>
  <c r="P98" i="7"/>
  <c r="Q98" i="7"/>
  <c r="P86" i="7"/>
  <c r="H86" i="7"/>
  <c r="J86" i="7" s="1"/>
  <c r="P80" i="7"/>
  <c r="Q80" i="7"/>
  <c r="H80" i="7"/>
  <c r="H75" i="7"/>
  <c r="J75" i="7" s="1"/>
  <c r="P75" i="7"/>
  <c r="Q75" i="7"/>
  <c r="P60" i="7"/>
  <c r="H60" i="7"/>
  <c r="J60" i="7"/>
  <c r="Q60" i="7"/>
  <c r="P58" i="7"/>
  <c r="Q58" i="7"/>
  <c r="H25" i="7"/>
  <c r="Q25" i="7"/>
  <c r="P25" i="7"/>
  <c r="H17" i="7"/>
  <c r="P17" i="7"/>
  <c r="Q17" i="7"/>
  <c r="I15" i="7"/>
  <c r="I30" i="7"/>
  <c r="I32" i="7"/>
  <c r="J32" i="7"/>
  <c r="C35" i="7"/>
  <c r="D35" i="7" s="1"/>
  <c r="I44" i="7"/>
  <c r="J44" i="7"/>
  <c r="C46" i="7"/>
  <c r="D46" i="7" s="1"/>
  <c r="C47" i="7"/>
  <c r="D47" i="7"/>
  <c r="C49" i="7"/>
  <c r="D49" i="7" s="1"/>
  <c r="I50" i="7"/>
  <c r="I51" i="7"/>
  <c r="J51" i="7" s="1"/>
  <c r="C53" i="7"/>
  <c r="D53" i="7"/>
  <c r="C56" i="7"/>
  <c r="D56" i="7" s="1"/>
  <c r="I56" i="7"/>
  <c r="J56" i="7"/>
  <c r="I57" i="7"/>
  <c r="I58" i="7"/>
  <c r="I59" i="7"/>
  <c r="I64" i="7"/>
  <c r="J64" i="7"/>
  <c r="I65" i="7"/>
  <c r="J65" i="7" s="1"/>
  <c r="I66" i="7"/>
  <c r="J66" i="7"/>
  <c r="I67" i="7"/>
  <c r="C72" i="7"/>
  <c r="D72" i="7"/>
  <c r="I78" i="7"/>
  <c r="J78" i="7" s="1"/>
  <c r="C79" i="7"/>
  <c r="D79" i="7"/>
  <c r="C81" i="7"/>
  <c r="D81" i="7" s="1"/>
  <c r="C82" i="7"/>
  <c r="D82" i="7"/>
  <c r="I45" i="7"/>
  <c r="I49" i="7"/>
  <c r="J49" i="7"/>
  <c r="C57" i="7"/>
  <c r="D57" i="7" s="1"/>
  <c r="C58" i="7"/>
  <c r="D58" i="7"/>
  <c r="C59" i="7"/>
  <c r="D59" i="7" s="1"/>
  <c r="C60" i="7"/>
  <c r="D60" i="7"/>
  <c r="C61" i="7"/>
  <c r="D61" i="7" s="1"/>
  <c r="I63" i="7"/>
  <c r="J63" i="7"/>
  <c r="C64" i="7"/>
  <c r="D64" i="7" s="1"/>
  <c r="C65" i="7"/>
  <c r="D65" i="7"/>
  <c r="I71" i="7"/>
  <c r="I80" i="7"/>
  <c r="I82" i="7"/>
  <c r="I83" i="7"/>
  <c r="J83" i="7"/>
  <c r="C84" i="7"/>
  <c r="C85" i="7"/>
  <c r="D85" i="7"/>
  <c r="C88" i="7"/>
  <c r="D88" i="7" s="1"/>
  <c r="I92" i="7"/>
  <c r="J92" i="7"/>
  <c r="C94" i="7"/>
  <c r="D94" i="7" s="1"/>
  <c r="C95" i="7"/>
  <c r="D95" i="7"/>
  <c r="C97" i="7"/>
  <c r="D97" i="7" s="1"/>
  <c r="I98" i="7"/>
  <c r="J98" i="7"/>
  <c r="I99" i="7"/>
  <c r="C101" i="7"/>
  <c r="D101" i="7"/>
  <c r="I108" i="7"/>
  <c r="J108" i="7" s="1"/>
  <c r="I112" i="7"/>
  <c r="J112" i="7"/>
  <c r="I114" i="7"/>
  <c r="I115" i="7"/>
  <c r="J115" i="7" s="1"/>
  <c r="C117" i="7"/>
  <c r="D117" i="7"/>
  <c r="C120" i="7"/>
  <c r="D120" i="7" s="1"/>
  <c r="I125" i="7"/>
  <c r="J125" i="7"/>
  <c r="I126" i="7"/>
  <c r="I127" i="7"/>
  <c r="I132" i="7"/>
  <c r="J132" i="7"/>
  <c r="I134" i="7"/>
  <c r="J134" i="7" s="1"/>
  <c r="C19" i="7"/>
  <c r="D19" i="7"/>
  <c r="I16" i="7"/>
  <c r="I17" i="7"/>
  <c r="J17" i="7"/>
  <c r="I19" i="7"/>
  <c r="J19" i="7" s="1"/>
  <c r="I20" i="7"/>
  <c r="J20" i="7"/>
  <c r="I23" i="7"/>
  <c r="J23" i="7" s="1"/>
  <c r="I29" i="7"/>
  <c r="J29" i="7"/>
  <c r="C33" i="7"/>
  <c r="D33" i="7" s="1"/>
  <c r="I35" i="7"/>
  <c r="J35" i="7"/>
  <c r="C37" i="7"/>
  <c r="D37" i="7" s="1"/>
  <c r="C40" i="7"/>
  <c r="D40" i="7"/>
  <c r="I21" i="7"/>
  <c r="J21" i="7" s="1"/>
  <c r="I22" i="7"/>
  <c r="J22" i="7"/>
  <c r="I24" i="7"/>
  <c r="J24" i="7" s="1"/>
  <c r="I25" i="7"/>
  <c r="J25" i="7"/>
  <c r="I26" i="7"/>
  <c r="J26" i="7" s="1"/>
  <c r="I27" i="7"/>
  <c r="J27" i="7"/>
  <c r="I28" i="7"/>
  <c r="I31" i="7"/>
  <c r="I36" i="7"/>
  <c r="J36" i="7" s="1"/>
  <c r="C38" i="7"/>
  <c r="D38" i="7"/>
  <c r="C39" i="7"/>
  <c r="D39" i="7" s="1"/>
  <c r="C41" i="7"/>
  <c r="C42" i="7"/>
  <c r="D42" i="7" s="1"/>
  <c r="C43" i="7"/>
  <c r="D43" i="7"/>
  <c r="C44" i="7"/>
  <c r="D44" i="7" s="1"/>
  <c r="I47" i="7"/>
  <c r="J47" i="7"/>
  <c r="I52" i="7"/>
  <c r="J52" i="7" s="1"/>
  <c r="C54" i="7"/>
  <c r="D54" i="7"/>
  <c r="C55" i="7"/>
  <c r="D55" i="7" s="1"/>
  <c r="I61" i="7"/>
  <c r="J61" i="7"/>
  <c r="I62" i="7"/>
  <c r="J62" i="7" s="1"/>
  <c r="I68" i="7"/>
  <c r="J68" i="7"/>
  <c r="C70" i="7"/>
  <c r="D70" i="7" s="1"/>
  <c r="C71" i="7"/>
  <c r="C73" i="7"/>
  <c r="D73" i="7" s="1"/>
  <c r="C74" i="7"/>
  <c r="D74" i="7"/>
  <c r="C75" i="7"/>
  <c r="D75" i="7" s="1"/>
  <c r="C76" i="7"/>
  <c r="D76" i="7"/>
  <c r="I79" i="7"/>
  <c r="J79" i="7" s="1"/>
  <c r="Q135" i="10"/>
  <c r="R135" i="10"/>
  <c r="P135" i="10"/>
  <c r="Q123" i="10"/>
  <c r="P123" i="10"/>
  <c r="Q121" i="10"/>
  <c r="R121" i="10"/>
  <c r="P121" i="10"/>
  <c r="Q117" i="10"/>
  <c r="D117" i="10"/>
  <c r="P117" i="10"/>
  <c r="P112" i="10"/>
  <c r="D112" i="10"/>
  <c r="Q112" i="10"/>
  <c r="R112" i="10"/>
  <c r="P108" i="10"/>
  <c r="D108" i="10"/>
  <c r="P104" i="10"/>
  <c r="D104" i="10"/>
  <c r="P100" i="10"/>
  <c r="S100" i="10"/>
  <c r="D100" i="10"/>
  <c r="Q96" i="10"/>
  <c r="R96" i="10"/>
  <c r="P96" i="10"/>
  <c r="Q95" i="10"/>
  <c r="P95" i="10"/>
  <c r="Q69" i="10"/>
  <c r="R69" i="10" s="1"/>
  <c r="S69" i="10" s="1"/>
  <c r="D69" i="10"/>
  <c r="P60" i="10"/>
  <c r="Q60" i="10"/>
  <c r="Q50" i="10"/>
  <c r="R50" i="10"/>
  <c r="P50" i="10"/>
  <c r="P32" i="10"/>
  <c r="Q32" i="10"/>
  <c r="R32" i="10" s="1"/>
  <c r="S32" i="10" s="1"/>
  <c r="P20" i="10"/>
  <c r="Q20" i="10"/>
  <c r="J53" i="12"/>
  <c r="D56" i="12"/>
  <c r="J67" i="12"/>
  <c r="J81" i="12"/>
  <c r="J54" i="12"/>
  <c r="J72" i="12"/>
  <c r="J111" i="12"/>
  <c r="F134" i="9"/>
  <c r="J94" i="9"/>
  <c r="J90" i="9"/>
  <c r="D75" i="9"/>
  <c r="D73" i="9"/>
  <c r="D71" i="9"/>
  <c r="D69" i="9"/>
  <c r="D15" i="9"/>
  <c r="D18" i="9"/>
  <c r="D34" i="12"/>
  <c r="D31" i="9"/>
  <c r="D39" i="9"/>
  <c r="D70" i="9"/>
  <c r="D72" i="9"/>
  <c r="D74" i="9"/>
  <c r="D79" i="9"/>
  <c r="D19" i="9"/>
  <c r="D32" i="9"/>
  <c r="D42" i="9"/>
  <c r="J128" i="7"/>
  <c r="J102" i="7"/>
  <c r="D89" i="7"/>
  <c r="J16" i="7"/>
  <c r="J30" i="7"/>
  <c r="J50" i="7"/>
  <c r="J58" i="7"/>
  <c r="J21" i="13"/>
  <c r="J31" i="13"/>
  <c r="J34" i="13"/>
  <c r="J38" i="13"/>
  <c r="J44" i="13"/>
  <c r="J58" i="13"/>
  <c r="J62" i="13"/>
  <c r="J66" i="13"/>
  <c r="J124" i="7"/>
  <c r="J96" i="7"/>
  <c r="D122" i="13"/>
  <c r="J136" i="7"/>
  <c r="D111" i="7"/>
  <c r="J22" i="10"/>
  <c r="J18" i="10"/>
  <c r="H33" i="7"/>
  <c r="J33" i="7"/>
  <c r="Q33" i="7"/>
  <c r="J35" i="10"/>
  <c r="J40" i="10"/>
  <c r="J44" i="10"/>
  <c r="J48" i="10"/>
  <c r="J74" i="10"/>
  <c r="J89" i="10"/>
  <c r="J93" i="10"/>
  <c r="J115" i="10"/>
  <c r="J119" i="10"/>
  <c r="J128" i="10"/>
  <c r="J129" i="10"/>
  <c r="J130" i="10"/>
  <c r="D21" i="13"/>
  <c r="D31" i="13"/>
  <c r="D34" i="13"/>
  <c r="D36" i="13"/>
  <c r="D38" i="13"/>
  <c r="D44" i="13"/>
  <c r="D46" i="13"/>
  <c r="D52" i="13"/>
  <c r="D58" i="13"/>
  <c r="D60" i="13"/>
  <c r="D62" i="13"/>
  <c r="D64" i="13"/>
  <c r="D66" i="13"/>
  <c r="J77" i="13"/>
  <c r="J79" i="13"/>
  <c r="J84" i="13"/>
  <c r="J86" i="13"/>
  <c r="J90" i="13"/>
  <c r="J92" i="13"/>
  <c r="D98" i="13"/>
  <c r="D100" i="13"/>
  <c r="J102" i="13"/>
  <c r="J104" i="13"/>
  <c r="J106" i="13"/>
  <c r="J112" i="13"/>
  <c r="J113" i="13"/>
  <c r="J117" i="13"/>
  <c r="J119" i="13"/>
  <c r="J121" i="13"/>
  <c r="J126" i="13"/>
  <c r="J130" i="13"/>
  <c r="J24" i="10"/>
  <c r="J136" i="13"/>
  <c r="K136" i="13" s="1"/>
  <c r="L136" i="13" s="1"/>
  <c r="J134" i="13"/>
  <c r="J128" i="13"/>
  <c r="J124" i="13"/>
  <c r="J111" i="13"/>
  <c r="J47" i="13"/>
  <c r="J45" i="13"/>
  <c r="D66" i="9"/>
  <c r="D62" i="9"/>
  <c r="J112" i="10"/>
  <c r="S99" i="10"/>
  <c r="J94" i="10"/>
  <c r="J90" i="10"/>
  <c r="J49" i="10"/>
  <c r="J45" i="10"/>
  <c r="J41" i="10"/>
  <c r="J25" i="10"/>
  <c r="D15" i="10"/>
  <c r="D97" i="9"/>
  <c r="E126" i="10"/>
  <c r="F126" i="10" s="1"/>
  <c r="E128" i="10"/>
  <c r="F128" i="10"/>
  <c r="E131" i="10"/>
  <c r="F131" i="10" s="1"/>
  <c r="E135" i="10"/>
  <c r="F135" i="10" s="1"/>
  <c r="E136" i="10"/>
  <c r="F136" i="10" s="1"/>
  <c r="E129" i="10"/>
  <c r="F129" i="10" s="1"/>
  <c r="E130" i="10"/>
  <c r="F130" i="10"/>
  <c r="E133" i="10"/>
  <c r="F133" i="10" s="1"/>
  <c r="E134" i="10"/>
  <c r="F134" i="10" s="1"/>
  <c r="E127" i="10"/>
  <c r="F127" i="10" s="1"/>
  <c r="E132" i="10"/>
  <c r="F132" i="10"/>
  <c r="K110" i="10"/>
  <c r="L110" i="10" s="1"/>
  <c r="K113" i="10"/>
  <c r="L113" i="10" s="1"/>
  <c r="K109" i="10"/>
  <c r="L109" i="10" s="1"/>
  <c r="K115" i="10"/>
  <c r="L115" i="10" s="1"/>
  <c r="K119" i="10"/>
  <c r="L119" i="10" s="1"/>
  <c r="I21" i="10"/>
  <c r="J17" i="10"/>
  <c r="E131" i="7"/>
  <c r="F131" i="7"/>
  <c r="E130" i="7"/>
  <c r="F130" i="7"/>
  <c r="E129" i="7"/>
  <c r="F129" i="7"/>
  <c r="E132" i="7"/>
  <c r="F132" i="7"/>
  <c r="E133" i="7"/>
  <c r="F133" i="7"/>
  <c r="J116" i="7"/>
  <c r="J106" i="7"/>
  <c r="J15" i="7"/>
  <c r="K134" i="9"/>
  <c r="L134" i="9" s="1"/>
  <c r="K125" i="9"/>
  <c r="L125" i="9" s="1"/>
  <c r="K129" i="9"/>
  <c r="L129" i="9"/>
  <c r="K128" i="9"/>
  <c r="L128" i="9" s="1"/>
  <c r="K136" i="9"/>
  <c r="L136" i="9"/>
  <c r="K135" i="9"/>
  <c r="L135" i="9" s="1"/>
  <c r="K124" i="9"/>
  <c r="L124" i="9" s="1"/>
  <c r="K118" i="9"/>
  <c r="L118" i="9" s="1"/>
  <c r="K116" i="9"/>
  <c r="L116" i="9" s="1"/>
  <c r="K117" i="9"/>
  <c r="L117" i="9" s="1"/>
  <c r="K115" i="9"/>
  <c r="L115" i="9"/>
  <c r="K100" i="9"/>
  <c r="L100" i="9" s="1"/>
  <c r="K112" i="9"/>
  <c r="L112" i="9" s="1"/>
  <c r="K113" i="9"/>
  <c r="L113" i="9"/>
  <c r="K114" i="9"/>
  <c r="L114" i="9" s="1"/>
  <c r="K99" i="9"/>
  <c r="L99" i="9" s="1"/>
  <c r="K111" i="9"/>
  <c r="L111" i="9" s="1"/>
  <c r="K110" i="9"/>
  <c r="L110" i="9" s="1"/>
  <c r="K120" i="9"/>
  <c r="L120" i="9" s="1"/>
  <c r="K121" i="9"/>
  <c r="L121" i="9" s="1"/>
  <c r="K122" i="9"/>
  <c r="L122" i="9" s="1"/>
  <c r="K123" i="9"/>
  <c r="L123" i="9" s="1"/>
  <c r="K119" i="9"/>
  <c r="L119" i="9" s="1"/>
  <c r="K133" i="9"/>
  <c r="L133" i="9"/>
  <c r="E135" i="9"/>
  <c r="F135" i="9"/>
  <c r="E129" i="9"/>
  <c r="F129" i="9" s="1"/>
  <c r="K127" i="9"/>
  <c r="L127" i="9"/>
  <c r="K126" i="9"/>
  <c r="L126" i="9" s="1"/>
  <c r="E118" i="9"/>
  <c r="F118" i="9"/>
  <c r="K130" i="9"/>
  <c r="L130" i="9"/>
  <c r="E121" i="9"/>
  <c r="F121" i="9"/>
  <c r="K132" i="9"/>
  <c r="L132" i="9"/>
  <c r="E114" i="9"/>
  <c r="F114" i="9"/>
  <c r="E116" i="9"/>
  <c r="F116" i="9" s="1"/>
  <c r="E133" i="9"/>
  <c r="F133" i="9" s="1"/>
  <c r="E131" i="9"/>
  <c r="F131" i="9"/>
  <c r="E128" i="9"/>
  <c r="F128" i="9" s="1"/>
  <c r="E119" i="9"/>
  <c r="F119" i="9"/>
  <c r="K131" i="9"/>
  <c r="L131" i="9" s="1"/>
  <c r="K128" i="13"/>
  <c r="L128" i="13" s="1"/>
  <c r="K129" i="13"/>
  <c r="L129" i="13"/>
  <c r="K133" i="13"/>
  <c r="L133" i="13" s="1"/>
  <c r="K132" i="13"/>
  <c r="L132" i="13" s="1"/>
  <c r="E132" i="13"/>
  <c r="F132" i="13"/>
  <c r="E131" i="13"/>
  <c r="F131" i="13"/>
  <c r="E129" i="13"/>
  <c r="F129" i="13"/>
  <c r="E127" i="13"/>
  <c r="F127" i="13"/>
  <c r="E128" i="13"/>
  <c r="F128" i="13" s="1"/>
  <c r="E130" i="13"/>
  <c r="F130" i="13"/>
  <c r="E134" i="13"/>
  <c r="F134" i="13" s="1"/>
  <c r="E133" i="13"/>
  <c r="F133" i="13"/>
  <c r="C16" i="12"/>
  <c r="D16" i="12" s="1"/>
  <c r="C18" i="12"/>
  <c r="D18" i="12"/>
  <c r="I17" i="12"/>
  <c r="K126" i="10"/>
  <c r="L126" i="10" s="1"/>
  <c r="K128" i="10"/>
  <c r="L128" i="10" s="1"/>
  <c r="K122" i="10"/>
  <c r="L122" i="10" s="1"/>
  <c r="K125" i="10"/>
  <c r="L125" i="10" s="1"/>
  <c r="K124" i="10"/>
  <c r="L124" i="10" s="1"/>
  <c r="K127" i="10"/>
  <c r="L127" i="10" s="1"/>
  <c r="R86" i="13"/>
  <c r="R94" i="13"/>
  <c r="R136" i="13"/>
  <c r="S136" i="13"/>
  <c r="T136" i="13" s="1"/>
  <c r="U136" i="13"/>
  <c r="R100" i="13"/>
  <c r="S100" i="13"/>
  <c r="R96" i="13"/>
  <c r="R103" i="13"/>
  <c r="R14" i="13"/>
  <c r="R45" i="13"/>
  <c r="S45" i="13"/>
  <c r="R23" i="13"/>
  <c r="R95" i="13"/>
  <c r="S95" i="13" s="1"/>
  <c r="R16" i="13"/>
  <c r="S16" i="13" s="1"/>
  <c r="T16" i="13"/>
  <c r="U16" i="13" s="1"/>
  <c r="R92" i="13"/>
  <c r="R112" i="13"/>
  <c r="R129" i="13"/>
  <c r="S129" i="13" s="1"/>
  <c r="R81" i="13"/>
  <c r="R55" i="13"/>
  <c r="S55" i="13"/>
  <c r="R114" i="13"/>
  <c r="S114" i="13"/>
  <c r="R107" i="13"/>
  <c r="S107" i="13"/>
  <c r="R21" i="13"/>
  <c r="R110" i="13"/>
  <c r="R80" i="13"/>
  <c r="R59" i="13"/>
  <c r="R67" i="13"/>
  <c r="R85" i="13"/>
  <c r="R89" i="13"/>
  <c r="R39" i="13"/>
  <c r="R47" i="13"/>
  <c r="S47" i="13"/>
  <c r="R17" i="13"/>
  <c r="S17" i="13"/>
  <c r="T17" i="13" s="1"/>
  <c r="U17" i="13" s="1"/>
  <c r="R36" i="13"/>
  <c r="R40" i="13"/>
  <c r="S40" i="13" s="1"/>
  <c r="R44" i="13"/>
  <c r="S44" i="13" s="1"/>
  <c r="R48" i="13"/>
  <c r="S48" i="13"/>
  <c r="R52" i="13"/>
  <c r="R58" i="13"/>
  <c r="S58" i="13" s="1"/>
  <c r="R66" i="13"/>
  <c r="R70" i="13"/>
  <c r="S70" i="13"/>
  <c r="R74" i="13"/>
  <c r="S74" i="13"/>
  <c r="R118" i="13"/>
  <c r="R122" i="13"/>
  <c r="S122" i="13"/>
  <c r="R126" i="13"/>
  <c r="R130" i="13"/>
  <c r="R109" i="13"/>
  <c r="R98" i="13"/>
  <c r="S98" i="13"/>
  <c r="R113" i="13"/>
  <c r="S113" i="13"/>
  <c r="R132" i="13"/>
  <c r="S132" i="13"/>
  <c r="R117" i="13"/>
  <c r="R69" i="13"/>
  <c r="R61" i="13"/>
  <c r="R121" i="13"/>
  <c r="R82" i="13"/>
  <c r="R120" i="13"/>
  <c r="S120" i="13" s="1"/>
  <c r="R68" i="13"/>
  <c r="R60" i="13"/>
  <c r="R50" i="13"/>
  <c r="S50" i="13"/>
  <c r="R42" i="13"/>
  <c r="S42" i="13"/>
  <c r="R34" i="13"/>
  <c r="S34" i="13"/>
  <c r="R26" i="13"/>
  <c r="R19" i="13"/>
  <c r="R115" i="13"/>
  <c r="R91" i="13"/>
  <c r="S91" i="13"/>
  <c r="R83" i="13"/>
  <c r="S83" i="13" s="1"/>
  <c r="R133" i="13"/>
  <c r="S133" i="13" s="1"/>
  <c r="R31" i="13"/>
  <c r="R78" i="13"/>
  <c r="S78" i="13"/>
  <c r="R35" i="13"/>
  <c r="R18" i="13"/>
  <c r="R25" i="13"/>
  <c r="R77" i="13"/>
  <c r="R29" i="13"/>
  <c r="S29" i="13"/>
  <c r="T29" i="13"/>
  <c r="U29" i="13"/>
  <c r="R102" i="13"/>
  <c r="S102" i="13"/>
  <c r="R73" i="13"/>
  <c r="R41" i="13"/>
  <c r="R125" i="13"/>
  <c r="S125" i="13"/>
  <c r="R76" i="13"/>
  <c r="S76" i="13" s="1"/>
  <c r="R106" i="13"/>
  <c r="S106" i="13"/>
  <c r="R27" i="13"/>
  <c r="R24" i="13"/>
  <c r="S24" i="13" s="1"/>
  <c r="T24" i="13" s="1"/>
  <c r="U24" i="13" s="1"/>
  <c r="R32" i="13"/>
  <c r="R135" i="13"/>
  <c r="R71" i="13"/>
  <c r="R33" i="13"/>
  <c r="R124" i="13"/>
  <c r="S124" i="13"/>
  <c r="R72" i="13"/>
  <c r="S72" i="13" s="1"/>
  <c r="R64" i="13"/>
  <c r="R56" i="13"/>
  <c r="S56" i="13"/>
  <c r="R46" i="13"/>
  <c r="R38" i="13"/>
  <c r="S38" i="13"/>
  <c r="R30" i="13"/>
  <c r="R22" i="13"/>
  <c r="S22" i="13"/>
  <c r="T22" i="13"/>
  <c r="U22" i="13"/>
  <c r="R15" i="13"/>
  <c r="S15" i="13"/>
  <c r="R127" i="13"/>
  <c r="S127" i="13"/>
  <c r="R99" i="13"/>
  <c r="S99" i="13"/>
  <c r="R63" i="13"/>
  <c r="S63" i="13"/>
  <c r="R88" i="13"/>
  <c r="S88" i="13"/>
  <c r="R119" i="13"/>
  <c r="R79" i="13"/>
  <c r="R105" i="13"/>
  <c r="S105" i="13"/>
  <c r="R43" i="13"/>
  <c r="R131" i="13"/>
  <c r="S131" i="13"/>
  <c r="R51" i="13"/>
  <c r="R123" i="13"/>
  <c r="S123" i="13"/>
  <c r="R49" i="13"/>
  <c r="R84" i="13"/>
  <c r="R93" i="13"/>
  <c r="S93" i="13"/>
  <c r="R97" i="13"/>
  <c r="S97" i="13" s="1"/>
  <c r="R111" i="13"/>
  <c r="S111" i="13"/>
  <c r="R54" i="13"/>
  <c r="S54" i="13" s="1"/>
  <c r="R20" i="13"/>
  <c r="S20" i="13"/>
  <c r="T20" i="13"/>
  <c r="U20" i="13" s="1"/>
  <c r="R28" i="13"/>
  <c r="R108" i="13"/>
  <c r="R90" i="13"/>
  <c r="R116" i="13"/>
  <c r="S116" i="13"/>
  <c r="R65" i="13"/>
  <c r="R57" i="13"/>
  <c r="R53" i="13"/>
  <c r="R75" i="13"/>
  <c r="R101" i="13"/>
  <c r="R107" i="7"/>
  <c r="S107" i="7" s="1"/>
  <c r="R111" i="7"/>
  <c r="S111" i="7"/>
  <c r="R115" i="7"/>
  <c r="S115" i="7" s="1"/>
  <c r="R119" i="7"/>
  <c r="S119" i="7"/>
  <c r="R127" i="7"/>
  <c r="S127" i="7" s="1"/>
  <c r="R109" i="7"/>
  <c r="R113" i="7"/>
  <c r="S113" i="7" s="1"/>
  <c r="R117" i="7"/>
  <c r="S117" i="7"/>
  <c r="R121" i="7"/>
  <c r="R125" i="7"/>
  <c r="S125" i="7" s="1"/>
  <c r="R129" i="7"/>
  <c r="S129" i="7"/>
  <c r="R133" i="7"/>
  <c r="S133" i="7" s="1"/>
  <c r="R108" i="7"/>
  <c r="S108" i="7"/>
  <c r="R110" i="7"/>
  <c r="S110" i="7" s="1"/>
  <c r="R116" i="7"/>
  <c r="S116" i="7"/>
  <c r="R120" i="7"/>
  <c r="S120" i="7" s="1"/>
  <c r="R122" i="7"/>
  <c r="S122" i="7"/>
  <c r="R23" i="7"/>
  <c r="S23" i="7" s="1"/>
  <c r="R31" i="7"/>
  <c r="S31" i="7"/>
  <c r="R39" i="7"/>
  <c r="S39" i="7" s="1"/>
  <c r="R43" i="7"/>
  <c r="S43" i="7"/>
  <c r="R47" i="7"/>
  <c r="S47" i="7" s="1"/>
  <c r="R51" i="7"/>
  <c r="S51" i="7"/>
  <c r="R55" i="7"/>
  <c r="S55" i="7" s="1"/>
  <c r="R59" i="7"/>
  <c r="R63" i="7"/>
  <c r="S63" i="7"/>
  <c r="R67" i="7"/>
  <c r="S67" i="7"/>
  <c r="R20" i="7"/>
  <c r="S20" i="7"/>
  <c r="R22" i="7"/>
  <c r="S22" i="7"/>
  <c r="R24" i="7"/>
  <c r="S24" i="7"/>
  <c r="R26" i="7"/>
  <c r="S26" i="7"/>
  <c r="R28" i="7"/>
  <c r="R36" i="7"/>
  <c r="S36" i="7"/>
  <c r="R38" i="7"/>
  <c r="S38" i="7"/>
  <c r="R40" i="7"/>
  <c r="S40" i="7"/>
  <c r="R42" i="7"/>
  <c r="S42" i="7"/>
  <c r="R44" i="7"/>
  <c r="S44" i="7"/>
  <c r="R46" i="7"/>
  <c r="S46" i="7"/>
  <c r="R48" i="7"/>
  <c r="S48" i="7"/>
  <c r="R50" i="7"/>
  <c r="R52" i="7"/>
  <c r="S52" i="7"/>
  <c r="R105" i="7"/>
  <c r="S105" i="7"/>
  <c r="R104" i="7"/>
  <c r="R97" i="7"/>
  <c r="S97" i="7"/>
  <c r="R96" i="7"/>
  <c r="S96" i="7" s="1"/>
  <c r="R87" i="7"/>
  <c r="S87" i="7"/>
  <c r="R89" i="7"/>
  <c r="R88" i="7"/>
  <c r="S88" i="7"/>
  <c r="R79" i="7"/>
  <c r="S79" i="7"/>
  <c r="R81" i="7"/>
  <c r="S81" i="7"/>
  <c r="R80" i="7"/>
  <c r="R134" i="7"/>
  <c r="S134" i="7" s="1"/>
  <c r="R123" i="7"/>
  <c r="S123" i="7"/>
  <c r="R73" i="7"/>
  <c r="S73" i="7" s="1"/>
  <c r="R35" i="7"/>
  <c r="S35" i="7"/>
  <c r="R19" i="7"/>
  <c r="S19" i="7" s="1"/>
  <c r="R132" i="7"/>
  <c r="S132" i="7"/>
  <c r="R86" i="7"/>
  <c r="R102" i="7"/>
  <c r="R90" i="7"/>
  <c r="S90" i="7"/>
  <c r="R106" i="7"/>
  <c r="S106" i="7" s="1"/>
  <c r="R112" i="7"/>
  <c r="S112" i="7"/>
  <c r="R118" i="7"/>
  <c r="S118" i="7" s="1"/>
  <c r="R124" i="7"/>
  <c r="S124" i="7"/>
  <c r="R128" i="7"/>
  <c r="R99" i="7"/>
  <c r="R100" i="7"/>
  <c r="R93" i="7"/>
  <c r="R83" i="7"/>
  <c r="S83" i="7" s="1"/>
  <c r="R77" i="7"/>
  <c r="S77" i="7" s="1"/>
  <c r="R15" i="7"/>
  <c r="S15" i="7"/>
  <c r="R17" i="7"/>
  <c r="R25" i="7"/>
  <c r="R33" i="7"/>
  <c r="S33" i="7"/>
  <c r="R49" i="7"/>
  <c r="S49" i="7"/>
  <c r="R65" i="7"/>
  <c r="S65" i="7" s="1"/>
  <c r="R16" i="7"/>
  <c r="S16" i="7"/>
  <c r="R30" i="7"/>
  <c r="S30" i="7" s="1"/>
  <c r="R34" i="7"/>
  <c r="S34" i="7"/>
  <c r="R56" i="7"/>
  <c r="S56" i="7" s="1"/>
  <c r="R62" i="7"/>
  <c r="S62" i="7"/>
  <c r="R68" i="7"/>
  <c r="R72" i="7"/>
  <c r="S72" i="7"/>
  <c r="R64" i="7"/>
  <c r="S64" i="7" s="1"/>
  <c r="R130" i="7"/>
  <c r="S130" i="7"/>
  <c r="R131" i="7"/>
  <c r="S131" i="7" s="1"/>
  <c r="R61" i="7"/>
  <c r="S61" i="7" s="1"/>
  <c r="R78" i="7"/>
  <c r="S78" i="7"/>
  <c r="R94" i="7"/>
  <c r="S94" i="7" s="1"/>
  <c r="R82" i="7"/>
  <c r="R98" i="7"/>
  <c r="R114" i="7"/>
  <c r="R126" i="7"/>
  <c r="R136" i="7"/>
  <c r="S136" i="7"/>
  <c r="T136" i="7"/>
  <c r="U136" i="7" s="1"/>
  <c r="R101" i="7"/>
  <c r="S101" i="7"/>
  <c r="R91" i="7"/>
  <c r="S91" i="7" s="1"/>
  <c r="R92" i="7"/>
  <c r="S92" i="7"/>
  <c r="R85" i="7"/>
  <c r="R75" i="7"/>
  <c r="R76" i="7"/>
  <c r="S76" i="7"/>
  <c r="R21" i="7"/>
  <c r="S21" i="7" s="1"/>
  <c r="R29" i="7"/>
  <c r="S29" i="7"/>
  <c r="R37" i="7"/>
  <c r="R45" i="7"/>
  <c r="R53" i="7"/>
  <c r="S53" i="7"/>
  <c r="R69" i="7"/>
  <c r="S69" i="7" s="1"/>
  <c r="R32" i="7"/>
  <c r="S32" i="7"/>
  <c r="R54" i="7"/>
  <c r="S54" i="7" s="1"/>
  <c r="R58" i="7"/>
  <c r="R66" i="7"/>
  <c r="S66" i="7"/>
  <c r="R70" i="7"/>
  <c r="S70" i="7"/>
  <c r="R74" i="7"/>
  <c r="S74" i="7"/>
  <c r="R60" i="7"/>
  <c r="R57" i="7"/>
  <c r="R77" i="12"/>
  <c r="R76" i="12"/>
  <c r="R47" i="12"/>
  <c r="R117" i="12"/>
  <c r="R69" i="12"/>
  <c r="R128" i="12"/>
  <c r="R61" i="12"/>
  <c r="R43" i="12"/>
  <c r="S43" i="12"/>
  <c r="R15" i="12"/>
  <c r="S15" i="12"/>
  <c r="R129" i="12"/>
  <c r="R14" i="12"/>
  <c r="R55" i="12"/>
  <c r="R36" i="12"/>
  <c r="R24" i="12"/>
  <c r="R35" i="12"/>
  <c r="R81" i="12"/>
  <c r="R71" i="12"/>
  <c r="R63" i="12"/>
  <c r="S63" i="12" s="1"/>
  <c r="R42" i="12"/>
  <c r="S42" i="12"/>
  <c r="R26" i="12"/>
  <c r="R21" i="12"/>
  <c r="R37" i="12"/>
  <c r="R64" i="12"/>
  <c r="R45" i="12"/>
  <c r="R56" i="12"/>
  <c r="R62" i="12"/>
  <c r="R75" i="12"/>
  <c r="R52" i="12"/>
  <c r="S52" i="12" s="1"/>
  <c r="R23" i="12"/>
  <c r="R79" i="12"/>
  <c r="R78" i="12"/>
  <c r="R67" i="12"/>
  <c r="S67" i="12" s="1"/>
  <c r="R57" i="12"/>
  <c r="R34" i="12"/>
  <c r="R16" i="12"/>
  <c r="R49" i="12"/>
  <c r="R44" i="12"/>
  <c r="R131" i="12"/>
  <c r="R133" i="12"/>
  <c r="R124" i="12"/>
  <c r="R130" i="12"/>
  <c r="R33" i="12"/>
  <c r="R65" i="12"/>
  <c r="S65" i="12"/>
  <c r="R82" i="12"/>
  <c r="R118" i="12"/>
  <c r="R73" i="12"/>
  <c r="S73" i="12" s="1"/>
  <c r="R74" i="12"/>
  <c r="S74" i="12"/>
  <c r="R109" i="12"/>
  <c r="R93" i="12"/>
  <c r="R95" i="12"/>
  <c r="S95" i="12" s="1"/>
  <c r="R105" i="12"/>
  <c r="R103" i="12"/>
  <c r="S103" i="12" s="1"/>
  <c r="R107" i="12"/>
  <c r="R101" i="12"/>
  <c r="S101" i="12" s="1"/>
  <c r="R113" i="12"/>
  <c r="R114" i="12"/>
  <c r="R112" i="12"/>
  <c r="S112" i="12"/>
  <c r="R115" i="12"/>
  <c r="R68" i="12"/>
  <c r="S68" i="12"/>
  <c r="R19" i="12"/>
  <c r="R51" i="12"/>
  <c r="R123" i="12"/>
  <c r="R83" i="12"/>
  <c r="R121" i="12"/>
  <c r="R28" i="12"/>
  <c r="R59" i="12"/>
  <c r="R134" i="12"/>
  <c r="R136" i="12"/>
  <c r="R17" i="12"/>
  <c r="R46" i="12"/>
  <c r="R48" i="12"/>
  <c r="R66" i="12"/>
  <c r="R60" i="12"/>
  <c r="S60" i="12"/>
  <c r="R132" i="12"/>
  <c r="S132" i="12" s="1"/>
  <c r="R97" i="12"/>
  <c r="R88" i="12"/>
  <c r="R94" i="12"/>
  <c r="R99" i="12"/>
  <c r="R102" i="12"/>
  <c r="R86" i="12"/>
  <c r="R125" i="12"/>
  <c r="S125" i="12" s="1"/>
  <c r="R39" i="12"/>
  <c r="R104" i="12"/>
  <c r="R92" i="12"/>
  <c r="R96" i="12"/>
  <c r="S96" i="12" s="1"/>
  <c r="R108" i="12"/>
  <c r="R22" i="12"/>
  <c r="R30" i="12"/>
  <c r="R20" i="12"/>
  <c r="R32" i="12"/>
  <c r="R53" i="12"/>
  <c r="S53" i="12" s="1"/>
  <c r="R120" i="12"/>
  <c r="S120" i="12"/>
  <c r="R80" i="12"/>
  <c r="R54" i="12"/>
  <c r="S54" i="12" s="1"/>
  <c r="R84" i="12"/>
  <c r="R135" i="12"/>
  <c r="S135" i="12"/>
  <c r="R50" i="12"/>
  <c r="R85" i="12"/>
  <c r="S85" i="12" s="1"/>
  <c r="R18" i="12"/>
  <c r="S18" i="12"/>
  <c r="T18" i="12"/>
  <c r="U18" i="12" s="1"/>
  <c r="R58" i="12"/>
  <c r="R116" i="12"/>
  <c r="R119" i="12"/>
  <c r="R122" i="12"/>
  <c r="R25" i="12"/>
  <c r="R70" i="12"/>
  <c r="R127" i="12"/>
  <c r="R111" i="12"/>
  <c r="S111" i="12"/>
  <c r="R106" i="12"/>
  <c r="R91" i="12"/>
  <c r="R89" i="12"/>
  <c r="R87" i="12"/>
  <c r="R90" i="12"/>
  <c r="R100" i="12"/>
  <c r="R126" i="12"/>
  <c r="R41" i="12"/>
  <c r="S50" i="10"/>
  <c r="S95" i="10"/>
  <c r="S96" i="10"/>
  <c r="S112" i="10"/>
  <c r="S121" i="10"/>
  <c r="S135" i="10"/>
  <c r="T133" i="10" s="1"/>
  <c r="U133" i="10" s="1"/>
  <c r="S114" i="7"/>
  <c r="S60" i="7"/>
  <c r="S75" i="7"/>
  <c r="J80" i="7"/>
  <c r="S80" i="7"/>
  <c r="S86" i="7"/>
  <c r="S98" i="7"/>
  <c r="S99" i="7"/>
  <c r="S109" i="7"/>
  <c r="J114" i="7"/>
  <c r="S128" i="7"/>
  <c r="S21" i="13"/>
  <c r="T21" i="13" s="1"/>
  <c r="U21" i="13" s="1"/>
  <c r="S31" i="13"/>
  <c r="T31" i="13"/>
  <c r="U31" i="13"/>
  <c r="S66" i="13"/>
  <c r="S84" i="13"/>
  <c r="S92" i="13"/>
  <c r="S96" i="13"/>
  <c r="S108" i="13"/>
  <c r="S112" i="13"/>
  <c r="S119" i="13"/>
  <c r="S126" i="13"/>
  <c r="S81" i="12"/>
  <c r="S93" i="7"/>
  <c r="S19" i="13"/>
  <c r="T19" i="13"/>
  <c r="U19" i="13" s="1"/>
  <c r="S23" i="13"/>
  <c r="T23" i="13" s="1"/>
  <c r="U23" i="13"/>
  <c r="S73" i="13"/>
  <c r="S130" i="13"/>
  <c r="S135" i="13"/>
  <c r="T135" i="13" s="1"/>
  <c r="U135" i="13" s="1"/>
  <c r="S45" i="7"/>
  <c r="J57" i="7"/>
  <c r="S59" i="7"/>
  <c r="S82" i="7"/>
  <c r="S56" i="12"/>
  <c r="R74" i="9"/>
  <c r="S74" i="9"/>
  <c r="R28" i="9"/>
  <c r="S28" i="9" s="1"/>
  <c r="R23" i="9"/>
  <c r="S23" i="9"/>
  <c r="R37" i="9"/>
  <c r="S37" i="9" s="1"/>
  <c r="R75" i="9"/>
  <c r="S75" i="9" s="1"/>
  <c r="R121" i="9"/>
  <c r="S121" i="9" s="1"/>
  <c r="R131" i="9"/>
  <c r="S131" i="9" s="1"/>
  <c r="R114" i="9"/>
  <c r="S114" i="9" s="1"/>
  <c r="R78" i="9"/>
  <c r="S78" i="9"/>
  <c r="R86" i="9"/>
  <c r="S86" i="9" s="1"/>
  <c r="R94" i="9"/>
  <c r="S94" i="9"/>
  <c r="R100" i="9"/>
  <c r="S100" i="9" s="1"/>
  <c r="R97" i="9"/>
  <c r="S97" i="9"/>
  <c r="R72" i="9"/>
  <c r="S72" i="9" s="1"/>
  <c r="R68" i="9"/>
  <c r="S68" i="9"/>
  <c r="R64" i="9"/>
  <c r="S64" i="9" s="1"/>
  <c r="R60" i="9"/>
  <c r="S60" i="9" s="1"/>
  <c r="R65" i="9"/>
  <c r="S65" i="9"/>
  <c r="R127" i="9"/>
  <c r="S127" i="9"/>
  <c r="R136" i="9"/>
  <c r="S136" i="9" s="1"/>
  <c r="T136" i="9" s="1"/>
  <c r="U136" i="9" s="1"/>
  <c r="R84" i="9"/>
  <c r="S84" i="9" s="1"/>
  <c r="R107" i="9"/>
  <c r="S107" i="9"/>
  <c r="R99" i="9"/>
  <c r="S99" i="9" s="1"/>
  <c r="R126" i="9"/>
  <c r="S126" i="9"/>
  <c r="R116" i="9"/>
  <c r="S116" i="9" s="1"/>
  <c r="R106" i="9"/>
  <c r="S106" i="9" s="1"/>
  <c r="R73" i="9"/>
  <c r="S73" i="9" s="1"/>
  <c r="R35" i="9"/>
  <c r="S35" i="9" s="1"/>
  <c r="R27" i="9"/>
  <c r="S27" i="9" s="1"/>
  <c r="R19" i="9"/>
  <c r="S19" i="9"/>
  <c r="R40" i="9"/>
  <c r="S40" i="9" s="1"/>
  <c r="R24" i="9"/>
  <c r="S24" i="9"/>
  <c r="R59" i="9"/>
  <c r="S59" i="9" s="1"/>
  <c r="R67" i="9"/>
  <c r="S67" i="9" s="1"/>
  <c r="R29" i="9"/>
  <c r="S29" i="9" s="1"/>
  <c r="R14" i="9"/>
  <c r="R96" i="9"/>
  <c r="S96" i="9" s="1"/>
  <c r="R104" i="9"/>
  <c r="S104" i="9"/>
  <c r="R44" i="9"/>
  <c r="S44" i="9" s="1"/>
  <c r="R36" i="9"/>
  <c r="S36" i="9"/>
  <c r="R63" i="9"/>
  <c r="S63" i="9" s="1"/>
  <c r="R25" i="9"/>
  <c r="S25" i="9"/>
  <c r="R18" i="9"/>
  <c r="S18" i="9" s="1"/>
  <c r="R30" i="9"/>
  <c r="S30" i="9"/>
  <c r="R125" i="9"/>
  <c r="S125" i="9" s="1"/>
  <c r="T114" i="9" s="1"/>
  <c r="U114" i="9" s="1"/>
  <c r="R43" i="9"/>
  <c r="S43" i="9"/>
  <c r="R32" i="9"/>
  <c r="S32" i="9"/>
  <c r="R16" i="9"/>
  <c r="S16" i="9"/>
  <c r="R26" i="9"/>
  <c r="S26" i="9"/>
  <c r="R122" i="9"/>
  <c r="S122" i="9"/>
  <c r="R101" i="9"/>
  <c r="S101" i="9"/>
  <c r="R112" i="9"/>
  <c r="R31" i="9"/>
  <c r="S31" i="9"/>
  <c r="R117" i="9"/>
  <c r="S117" i="9"/>
  <c r="R129" i="9"/>
  <c r="S129" i="9"/>
  <c r="R34" i="9"/>
  <c r="S34" i="9"/>
  <c r="R71" i="9"/>
  <c r="S71" i="9"/>
  <c r="R39" i="9"/>
  <c r="S39" i="9"/>
  <c r="R118" i="9"/>
  <c r="S118" i="9"/>
  <c r="R105" i="9"/>
  <c r="S105" i="9"/>
  <c r="R83" i="9"/>
  <c r="S83" i="9"/>
  <c r="R133" i="9"/>
  <c r="S133" i="9"/>
  <c r="R42" i="9"/>
  <c r="S42" i="9"/>
  <c r="R102" i="9"/>
  <c r="S102" i="9"/>
  <c r="R120" i="9"/>
  <c r="S120" i="9"/>
  <c r="R103" i="9"/>
  <c r="S103" i="9"/>
  <c r="R87" i="9"/>
  <c r="S87" i="9"/>
  <c r="R76" i="9"/>
  <c r="S76" i="9"/>
  <c r="R69" i="9"/>
  <c r="S69" i="9"/>
  <c r="R77" i="9"/>
  <c r="S77" i="9" s="1"/>
  <c r="R90" i="9"/>
  <c r="S90" i="9"/>
  <c r="R130" i="9"/>
  <c r="S130" i="9" s="1"/>
  <c r="R123" i="9"/>
  <c r="S123" i="9"/>
  <c r="R113" i="9"/>
  <c r="S113" i="9" s="1"/>
  <c r="T113" i="9" s="1"/>
  <c r="U113" i="9" s="1"/>
  <c r="R20" i="9"/>
  <c r="S20" i="9"/>
  <c r="R21" i="9"/>
  <c r="S21" i="9" s="1"/>
  <c r="R38" i="9"/>
  <c r="S38" i="9" s="1"/>
  <c r="R22" i="9"/>
  <c r="S22" i="9"/>
  <c r="R109" i="9"/>
  <c r="S109" i="9"/>
  <c r="R124" i="9"/>
  <c r="S124" i="9" s="1"/>
  <c r="R15" i="9"/>
  <c r="S15" i="9" s="1"/>
  <c r="R17" i="9"/>
  <c r="S17" i="9"/>
  <c r="R41" i="9"/>
  <c r="S41" i="9" s="1"/>
  <c r="R108" i="9"/>
  <c r="S108" i="9" s="1"/>
  <c r="R128" i="9"/>
  <c r="S128" i="9"/>
  <c r="T127" i="9" s="1"/>
  <c r="U127" i="9" s="1"/>
  <c r="R135" i="9"/>
  <c r="S135" i="9" s="1"/>
  <c r="T135" i="9" s="1"/>
  <c r="U135" i="9"/>
  <c r="R88" i="9"/>
  <c r="S88" i="9" s="1"/>
  <c r="R115" i="9"/>
  <c r="S115" i="9"/>
  <c r="R110" i="9"/>
  <c r="S110" i="9"/>
  <c r="R132" i="9"/>
  <c r="S132" i="9" s="1"/>
  <c r="R111" i="9"/>
  <c r="S111" i="9"/>
  <c r="R92" i="9"/>
  <c r="S92" i="9" s="1"/>
  <c r="R134" i="9"/>
  <c r="S134" i="9"/>
  <c r="T134" i="9" s="1"/>
  <c r="U134" i="9" s="1"/>
  <c r="R70" i="9"/>
  <c r="S70" i="9"/>
  <c r="R85" i="9"/>
  <c r="S85" i="9" s="1"/>
  <c r="R98" i="9"/>
  <c r="S98" i="9" s="1"/>
  <c r="R82" i="9"/>
  <c r="S82" i="9"/>
  <c r="R119" i="9"/>
  <c r="S119" i="9"/>
  <c r="R66" i="9"/>
  <c r="S66" i="9" s="1"/>
  <c r="K135" i="13"/>
  <c r="L135" i="13"/>
  <c r="S60" i="10"/>
  <c r="S17" i="7"/>
  <c r="S25" i="7"/>
  <c r="S58" i="7"/>
  <c r="J99" i="7"/>
  <c r="S100" i="7"/>
  <c r="S102" i="7"/>
  <c r="S121" i="7"/>
  <c r="J126" i="7"/>
  <c r="K120" i="7" s="1"/>
  <c r="L120" i="7"/>
  <c r="S126" i="7"/>
  <c r="J127" i="7"/>
  <c r="S79" i="13"/>
  <c r="S25" i="12"/>
  <c r="S83" i="12"/>
  <c r="S87" i="12"/>
  <c r="T134" i="10"/>
  <c r="U134" i="10" s="1"/>
  <c r="K123" i="10"/>
  <c r="L123" i="10"/>
  <c r="S104" i="7"/>
  <c r="S28" i="13"/>
  <c r="T28" i="13"/>
  <c r="U28" i="13" s="1"/>
  <c r="S36" i="13"/>
  <c r="S46" i="13"/>
  <c r="S52" i="13"/>
  <c r="S60" i="13"/>
  <c r="S64" i="13"/>
  <c r="S77" i="13"/>
  <c r="S86" i="13"/>
  <c r="S90" i="13"/>
  <c r="S110" i="13"/>
  <c r="S117" i="13"/>
  <c r="S121" i="13"/>
  <c r="S37" i="7"/>
  <c r="J45" i="7"/>
  <c r="S57" i="7"/>
  <c r="J59" i="7"/>
  <c r="J82" i="7"/>
  <c r="S85" i="7"/>
  <c r="S89" i="7"/>
  <c r="S34" i="12"/>
  <c r="S58" i="12"/>
  <c r="K121" i="10"/>
  <c r="L121" i="10" s="1"/>
  <c r="J21" i="10"/>
  <c r="K115" i="7"/>
  <c r="L115" i="7" s="1"/>
  <c r="K114" i="7"/>
  <c r="L114" i="7" s="1"/>
  <c r="K109" i="7"/>
  <c r="L109" i="7" s="1"/>
  <c r="T14" i="12"/>
  <c r="T15" i="12"/>
  <c r="U15" i="12"/>
  <c r="T14" i="13"/>
  <c r="T15" i="13"/>
  <c r="U15" i="13" s="1"/>
  <c r="K112" i="7"/>
  <c r="L112" i="7" s="1"/>
  <c r="K107" i="7"/>
  <c r="L107" i="7" s="1"/>
  <c r="K111" i="7"/>
  <c r="L111" i="7" s="1"/>
  <c r="K116" i="7"/>
  <c r="L116" i="7"/>
  <c r="K108" i="7"/>
  <c r="L108" i="7" s="1"/>
  <c r="K104" i="7"/>
  <c r="L104" i="7" s="1"/>
  <c r="T119" i="9"/>
  <c r="U119" i="9" s="1"/>
  <c r="T132" i="9"/>
  <c r="U132" i="9" s="1"/>
  <c r="T128" i="9"/>
  <c r="U128" i="9" s="1"/>
  <c r="T123" i="9"/>
  <c r="U123" i="9" s="1"/>
  <c r="T133" i="9"/>
  <c r="U133" i="9" s="1"/>
  <c r="K119" i="7"/>
  <c r="L119" i="7"/>
  <c r="K106" i="7"/>
  <c r="L106" i="7" s="1"/>
  <c r="K127" i="7"/>
  <c r="L127" i="7" s="1"/>
  <c r="K134" i="7"/>
  <c r="L134" i="7" s="1"/>
  <c r="K131" i="7"/>
  <c r="L131" i="7" s="1"/>
  <c r="K133" i="7"/>
  <c r="L133" i="7" s="1"/>
  <c r="K128" i="7"/>
  <c r="L128" i="7" s="1"/>
  <c r="K130" i="7"/>
  <c r="L130" i="7" s="1"/>
  <c r="K129" i="7"/>
  <c r="L129" i="7" s="1"/>
  <c r="K132" i="7"/>
  <c r="L132" i="7" s="1"/>
  <c r="K126" i="7"/>
  <c r="L126" i="7" s="1"/>
  <c r="K123" i="7"/>
  <c r="L123" i="7" s="1"/>
  <c r="K125" i="7"/>
  <c r="L125" i="7" s="1"/>
  <c r="K121" i="7"/>
  <c r="L121" i="7" s="1"/>
  <c r="K124" i="7"/>
  <c r="L124" i="7" s="1"/>
  <c r="K122" i="7"/>
  <c r="L122" i="7" s="1"/>
  <c r="T135" i="10"/>
  <c r="U135" i="10" s="1"/>
  <c r="T115" i="9"/>
  <c r="U115" i="9" s="1"/>
  <c r="T130" i="9"/>
  <c r="U130" i="9" s="1"/>
  <c r="T118" i="9"/>
  <c r="U118" i="9" s="1"/>
  <c r="T129" i="9"/>
  <c r="U129" i="9" s="1"/>
  <c r="T125" i="9"/>
  <c r="U125" i="9" s="1"/>
  <c r="T131" i="9"/>
  <c r="U131" i="9" s="1"/>
  <c r="K118" i="7"/>
  <c r="L118" i="7"/>
  <c r="K117" i="7"/>
  <c r="L117" i="7" s="1"/>
  <c r="T90" i="9" l="1"/>
  <c r="U90" i="9" s="1"/>
  <c r="S115" i="12"/>
  <c r="T126" i="9"/>
  <c r="U126" i="9" s="1"/>
  <c r="T117" i="9"/>
  <c r="U117" i="9" s="1"/>
  <c r="T102" i="9"/>
  <c r="U102" i="9" s="1"/>
  <c r="K75" i="7"/>
  <c r="L75" i="7" s="1"/>
  <c r="T130" i="13"/>
  <c r="U130" i="13" s="1"/>
  <c r="S119" i="12"/>
  <c r="T121" i="9"/>
  <c r="U121" i="9" s="1"/>
  <c r="T116" i="9"/>
  <c r="U116" i="9" s="1"/>
  <c r="T96" i="9"/>
  <c r="U96" i="9" s="1"/>
  <c r="T122" i="9"/>
  <c r="U122" i="9" s="1"/>
  <c r="T83" i="9"/>
  <c r="U83" i="9" s="1"/>
  <c r="T120" i="9"/>
  <c r="U120" i="9" s="1"/>
  <c r="T124" i="9"/>
  <c r="U124" i="9" s="1"/>
  <c r="K55" i="7"/>
  <c r="L55" i="7" s="1"/>
  <c r="T114" i="7"/>
  <c r="U114" i="7" s="1"/>
  <c r="K105" i="7"/>
  <c r="L105" i="7" s="1"/>
  <c r="K110" i="7"/>
  <c r="L110" i="7" s="1"/>
  <c r="K113" i="7"/>
  <c r="L113" i="7" s="1"/>
  <c r="S33" i="13"/>
  <c r="S123" i="12"/>
  <c r="S32" i="13"/>
  <c r="T32" i="13" s="1"/>
  <c r="U32" i="13" s="1"/>
  <c r="S121" i="12"/>
  <c r="S62" i="12"/>
  <c r="K130" i="13"/>
  <c r="L130" i="13" s="1"/>
  <c r="K134" i="13"/>
  <c r="L134" i="13" s="1"/>
  <c r="K131" i="13"/>
  <c r="L131" i="13" s="1"/>
  <c r="K101" i="9"/>
  <c r="L101" i="9" s="1"/>
  <c r="K98" i="9"/>
  <c r="L98" i="9" s="1"/>
  <c r="K103" i="9"/>
  <c r="L103" i="9" s="1"/>
  <c r="K97" i="9"/>
  <c r="L97" i="9" s="1"/>
  <c r="K102" i="9"/>
  <c r="L102" i="9" s="1"/>
  <c r="E37" i="10"/>
  <c r="F37" i="10" s="1"/>
  <c r="E36" i="10"/>
  <c r="F36" i="10" s="1"/>
  <c r="E91" i="10"/>
  <c r="F91" i="10" s="1"/>
  <c r="E93" i="10"/>
  <c r="F93" i="10" s="1"/>
  <c r="E94" i="10"/>
  <c r="F94" i="10" s="1"/>
  <c r="E102" i="10"/>
  <c r="F102" i="10" s="1"/>
  <c r="E98" i="10"/>
  <c r="F98" i="10" s="1"/>
  <c r="R28" i="10"/>
  <c r="S28" i="10" s="1"/>
  <c r="R33" i="10"/>
  <c r="S33" i="10" s="1"/>
  <c r="R34" i="10"/>
  <c r="S34" i="10" s="1"/>
  <c r="R35" i="10"/>
  <c r="S35" i="10" s="1"/>
  <c r="R123" i="10"/>
  <c r="S123" i="10" s="1"/>
  <c r="D43" i="13"/>
  <c r="Q43" i="13"/>
  <c r="R62" i="13" s="1"/>
  <c r="S62" i="13" s="1"/>
  <c r="P43" i="13"/>
  <c r="P18" i="13"/>
  <c r="S18" i="13" s="1"/>
  <c r="T18" i="13" s="1"/>
  <c r="U18" i="13" s="1"/>
  <c r="D18" i="13"/>
  <c r="Q18" i="13"/>
  <c r="R37" i="13" s="1"/>
  <c r="Q135" i="7"/>
  <c r="R135" i="7" s="1"/>
  <c r="S135" i="7" s="1"/>
  <c r="T116" i="7" s="1"/>
  <c r="U116" i="7" s="1"/>
  <c r="D135" i="7"/>
  <c r="E135" i="7" s="1"/>
  <c r="F135" i="7" s="1"/>
  <c r="H135" i="7"/>
  <c r="J135" i="7" s="1"/>
  <c r="Q103" i="7"/>
  <c r="R103" i="7" s="1"/>
  <c r="H103" i="7"/>
  <c r="J103" i="7" s="1"/>
  <c r="K97" i="7" s="1"/>
  <c r="L97" i="7" s="1"/>
  <c r="P103" i="7"/>
  <c r="S103" i="7" s="1"/>
  <c r="T102" i="7" s="1"/>
  <c r="U102" i="7" s="1"/>
  <c r="D103" i="7"/>
  <c r="H95" i="7"/>
  <c r="J95" i="7" s="1"/>
  <c r="P95" i="7"/>
  <c r="Q95" i="7"/>
  <c r="R95" i="7" s="1"/>
  <c r="P84" i="7"/>
  <c r="H84" i="7"/>
  <c r="J84" i="7" s="1"/>
  <c r="K82" i="7" s="1"/>
  <c r="L82" i="7" s="1"/>
  <c r="Q84" i="7"/>
  <c r="R84" i="7" s="1"/>
  <c r="D84" i="7"/>
  <c r="H71" i="7"/>
  <c r="J71" i="7" s="1"/>
  <c r="Q71" i="7"/>
  <c r="R71" i="7" s="1"/>
  <c r="D71" i="7"/>
  <c r="P71" i="7"/>
  <c r="S71" i="7" s="1"/>
  <c r="H41" i="7"/>
  <c r="J41" i="7" s="1"/>
  <c r="P41" i="7"/>
  <c r="Q41" i="7"/>
  <c r="R41" i="7" s="1"/>
  <c r="D41" i="7"/>
  <c r="P14" i="7"/>
  <c r="H14" i="7"/>
  <c r="Q14" i="7"/>
  <c r="R14" i="7" s="1"/>
  <c r="K135" i="10"/>
  <c r="L135" i="10" s="1"/>
  <c r="K133" i="10"/>
  <c r="L133" i="10" s="1"/>
  <c r="K134" i="10"/>
  <c r="L134" i="10" s="1"/>
  <c r="K129" i="10"/>
  <c r="L129" i="10" s="1"/>
  <c r="K132" i="10"/>
  <c r="L132" i="10" s="1"/>
  <c r="Q125" i="10"/>
  <c r="R125" i="10" s="1"/>
  <c r="P125" i="10"/>
  <c r="D125" i="10"/>
  <c r="E125" i="10" s="1"/>
  <c r="F125" i="10" s="1"/>
  <c r="Q124" i="10"/>
  <c r="R124" i="10" s="1"/>
  <c r="D124" i="10"/>
  <c r="P124" i="10"/>
  <c r="D122" i="10"/>
  <c r="E110" i="10" s="1"/>
  <c r="F110" i="10" s="1"/>
  <c r="Q122" i="10"/>
  <c r="R122" i="10" s="1"/>
  <c r="P122" i="10"/>
  <c r="K116" i="10"/>
  <c r="L116" i="10" s="1"/>
  <c r="K120" i="10"/>
  <c r="L120" i="10" s="1"/>
  <c r="K118" i="10"/>
  <c r="L118" i="10" s="1"/>
  <c r="K117" i="10"/>
  <c r="L117" i="10" s="1"/>
  <c r="K114" i="10"/>
  <c r="L114" i="10" s="1"/>
  <c r="K106" i="10"/>
  <c r="L106" i="10" s="1"/>
  <c r="K108" i="10"/>
  <c r="L108" i="10" s="1"/>
  <c r="K107" i="10"/>
  <c r="L107" i="10" s="1"/>
  <c r="K111" i="10"/>
  <c r="L111" i="10" s="1"/>
  <c r="K112" i="10"/>
  <c r="L112" i="10" s="1"/>
  <c r="J105" i="10"/>
  <c r="K77" i="10" s="1"/>
  <c r="L77" i="10" s="1"/>
  <c r="S105" i="10"/>
  <c r="J97" i="10"/>
  <c r="K89" i="10" s="1"/>
  <c r="L89" i="10" s="1"/>
  <c r="S97" i="10"/>
  <c r="Q89" i="10"/>
  <c r="R89" i="10" s="1"/>
  <c r="P89" i="10"/>
  <c r="D89" i="10"/>
  <c r="K82" i="10"/>
  <c r="L82" i="10" s="1"/>
  <c r="K80" i="10"/>
  <c r="L80" i="10" s="1"/>
  <c r="K71" i="10"/>
  <c r="L71" i="10" s="1"/>
  <c r="K73" i="10"/>
  <c r="L73" i="10" s="1"/>
  <c r="P77" i="10"/>
  <c r="S77" i="10" s="1"/>
  <c r="Q77" i="10"/>
  <c r="D77" i="10"/>
  <c r="J61" i="10"/>
  <c r="K17" i="10" s="1"/>
  <c r="L17" i="10" s="1"/>
  <c r="S61" i="10"/>
  <c r="P56" i="10"/>
  <c r="D56" i="10"/>
  <c r="E43" i="10" s="1"/>
  <c r="F43" i="10" s="1"/>
  <c r="Q56" i="10"/>
  <c r="S51" i="10"/>
  <c r="K29" i="10"/>
  <c r="L29" i="10" s="1"/>
  <c r="Q29" i="10"/>
  <c r="R29" i="10" s="1"/>
  <c r="P29" i="10"/>
  <c r="D29" i="10"/>
  <c r="P17" i="10"/>
  <c r="Q17" i="10"/>
  <c r="D17" i="10"/>
  <c r="P112" i="9"/>
  <c r="S112" i="9" s="1"/>
  <c r="T98" i="9" s="1"/>
  <c r="U98" i="9" s="1"/>
  <c r="D112" i="9"/>
  <c r="Q95" i="9"/>
  <c r="R95" i="9" s="1"/>
  <c r="S95" i="9" s="1"/>
  <c r="J95" i="9"/>
  <c r="Q93" i="9"/>
  <c r="R93" i="9" s="1"/>
  <c r="S93" i="9" s="1"/>
  <c r="T93" i="9" s="1"/>
  <c r="U93" i="9" s="1"/>
  <c r="J93" i="9"/>
  <c r="Q91" i="9"/>
  <c r="R91" i="9" s="1"/>
  <c r="S91" i="9" s="1"/>
  <c r="J91" i="9"/>
  <c r="Q89" i="9"/>
  <c r="R89" i="9" s="1"/>
  <c r="S89" i="9" s="1"/>
  <c r="T82" i="9" s="1"/>
  <c r="U82" i="9" s="1"/>
  <c r="J89" i="9"/>
  <c r="K68" i="9" s="1"/>
  <c r="L68" i="9" s="1"/>
  <c r="K53" i="9"/>
  <c r="L53" i="9" s="1"/>
  <c r="K55" i="9"/>
  <c r="L55" i="9" s="1"/>
  <c r="K54" i="9"/>
  <c r="L54" i="9" s="1"/>
  <c r="Q49" i="9"/>
  <c r="J49" i="9"/>
  <c r="Q33" i="9"/>
  <c r="R33" i="9" s="1"/>
  <c r="S33" i="9" s="1"/>
  <c r="J33" i="9"/>
  <c r="K29" i="9" s="1"/>
  <c r="L29" i="9" s="1"/>
  <c r="B45" i="5"/>
  <c r="B44" i="5"/>
  <c r="E13" i="5" s="1"/>
  <c r="K72" i="10"/>
  <c r="L72" i="10" s="1"/>
  <c r="E130" i="9"/>
  <c r="F130" i="9" s="1"/>
  <c r="E127" i="9"/>
  <c r="F127" i="9" s="1"/>
  <c r="E120" i="9"/>
  <c r="F120" i="9" s="1"/>
  <c r="E117" i="9"/>
  <c r="F117" i="9" s="1"/>
  <c r="E122" i="9"/>
  <c r="F122" i="9" s="1"/>
  <c r="E123" i="9"/>
  <c r="F123" i="9" s="1"/>
  <c r="E125" i="9"/>
  <c r="F125" i="9" s="1"/>
  <c r="E124" i="9"/>
  <c r="F124" i="9" s="1"/>
  <c r="E115" i="9"/>
  <c r="F115" i="9" s="1"/>
  <c r="E113" i="9"/>
  <c r="F113" i="9" s="1"/>
  <c r="K104" i="9"/>
  <c r="L104" i="9" s="1"/>
  <c r="K108" i="9"/>
  <c r="L108" i="9" s="1"/>
  <c r="K107" i="9"/>
  <c r="L107" i="9" s="1"/>
  <c r="K109" i="9"/>
  <c r="L109" i="9" s="1"/>
  <c r="K106" i="9"/>
  <c r="L106" i="9" s="1"/>
  <c r="K105" i="9"/>
  <c r="L105" i="9" s="1"/>
  <c r="K86" i="9"/>
  <c r="L86" i="9" s="1"/>
  <c r="K82" i="9"/>
  <c r="L82" i="9" s="1"/>
  <c r="K74" i="9"/>
  <c r="L74" i="9" s="1"/>
  <c r="K69" i="9"/>
  <c r="L69" i="9" s="1"/>
  <c r="E56" i="9"/>
  <c r="F56" i="9" s="1"/>
  <c r="E50" i="9"/>
  <c r="F50" i="9" s="1"/>
  <c r="E42" i="9"/>
  <c r="F42" i="9" s="1"/>
  <c r="K43" i="9"/>
  <c r="L43" i="9" s="1"/>
  <c r="K34" i="9"/>
  <c r="L34" i="9" s="1"/>
  <c r="K38" i="9"/>
  <c r="L38" i="9" s="1"/>
  <c r="E35" i="9"/>
  <c r="F35" i="9" s="1"/>
  <c r="E27" i="9"/>
  <c r="F27" i="9" s="1"/>
  <c r="E26" i="9"/>
  <c r="F26" i="9" s="1"/>
  <c r="K28" i="9"/>
  <c r="L28" i="9" s="1"/>
  <c r="K24" i="9"/>
  <c r="L24" i="9" s="1"/>
  <c r="K20" i="9"/>
  <c r="L20" i="9" s="1"/>
  <c r="K16" i="9"/>
  <c r="L16" i="9" s="1"/>
  <c r="E20" i="9"/>
  <c r="F20" i="9" s="1"/>
  <c r="E21" i="9"/>
  <c r="F21" i="9" s="1"/>
  <c r="E25" i="10"/>
  <c r="F25" i="10" s="1"/>
  <c r="K130" i="10"/>
  <c r="L130" i="10" s="1"/>
  <c r="E97" i="10"/>
  <c r="F97" i="10" s="1"/>
  <c r="E111" i="10"/>
  <c r="F111" i="10" s="1"/>
  <c r="E32" i="10"/>
  <c r="F32" i="10" s="1"/>
  <c r="R66" i="10"/>
  <c r="S66" i="10" s="1"/>
  <c r="R65" i="10"/>
  <c r="S65" i="10" s="1"/>
  <c r="E126" i="9"/>
  <c r="F126" i="9" s="1"/>
  <c r="E134" i="7"/>
  <c r="F134" i="7" s="1"/>
  <c r="E136" i="7"/>
  <c r="F136" i="7" s="1"/>
  <c r="E39" i="10"/>
  <c r="F39" i="10" s="1"/>
  <c r="S108" i="10"/>
  <c r="J133" i="12"/>
  <c r="E45" i="10"/>
  <c r="F45" i="10" s="1"/>
  <c r="R88" i="10"/>
  <c r="S88" i="10" s="1"/>
  <c r="R83" i="10"/>
  <c r="S83" i="10" s="1"/>
  <c r="R87" i="10"/>
  <c r="S87" i="10" s="1"/>
  <c r="R38" i="10"/>
  <c r="S38" i="10" s="1"/>
  <c r="R39" i="10"/>
  <c r="S39" i="10" s="1"/>
  <c r="R58" i="10"/>
  <c r="S58" i="10" s="1"/>
  <c r="R57" i="10"/>
  <c r="S57" i="10" s="1"/>
  <c r="R56" i="10"/>
  <c r="K39" i="10"/>
  <c r="L39" i="10" s="1"/>
  <c r="S114" i="10"/>
  <c r="R27" i="10"/>
  <c r="S27" i="10" s="1"/>
  <c r="R25" i="10"/>
  <c r="S25" i="10" s="1"/>
  <c r="R21" i="10"/>
  <c r="S21" i="10" s="1"/>
  <c r="R17" i="10"/>
  <c r="R15" i="10"/>
  <c r="S15" i="10" s="1"/>
  <c r="R22" i="10"/>
  <c r="S22" i="10" s="1"/>
  <c r="R19" i="10"/>
  <c r="S19" i="10" s="1"/>
  <c r="R23" i="10"/>
  <c r="S23" i="10" s="1"/>
  <c r="R20" i="10"/>
  <c r="S20" i="10" s="1"/>
  <c r="R108" i="10"/>
  <c r="R120" i="10"/>
  <c r="S120" i="10" s="1"/>
  <c r="R119" i="10"/>
  <c r="S119" i="10" s="1"/>
  <c r="R118" i="10"/>
  <c r="S118" i="10" s="1"/>
  <c r="R110" i="10"/>
  <c r="S110" i="10" s="1"/>
  <c r="R113" i="10"/>
  <c r="S113" i="10" s="1"/>
  <c r="R117" i="10"/>
  <c r="S117" i="10" s="1"/>
  <c r="R115" i="10"/>
  <c r="S115" i="10" s="1"/>
  <c r="R111" i="10"/>
  <c r="S111" i="10" s="1"/>
  <c r="R109" i="10"/>
  <c r="S109" i="10" s="1"/>
  <c r="R116" i="10"/>
  <c r="S116" i="10" s="1"/>
  <c r="R128" i="10"/>
  <c r="S128" i="10" s="1"/>
  <c r="Q134" i="12"/>
  <c r="H134" i="12"/>
  <c r="P134" i="12"/>
  <c r="S134" i="12" s="1"/>
  <c r="P122" i="12"/>
  <c r="S122" i="12" s="1"/>
  <c r="H122" i="12"/>
  <c r="J122" i="12" s="1"/>
  <c r="H100" i="12"/>
  <c r="P100" i="12"/>
  <c r="Q100" i="12"/>
  <c r="R110" i="12" s="1"/>
  <c r="S110" i="12" s="1"/>
  <c r="Q21" i="12"/>
  <c r="R31" i="12" s="1"/>
  <c r="S31" i="12" s="1"/>
  <c r="P21" i="12"/>
  <c r="S21" i="12" s="1"/>
  <c r="T21" i="12" s="1"/>
  <c r="U21" i="12" s="1"/>
  <c r="H21" i="12"/>
  <c r="J21" i="12" s="1"/>
  <c r="C36" i="12"/>
  <c r="D36" i="12" s="1"/>
  <c r="I89" i="12"/>
  <c r="C75" i="12"/>
  <c r="D75" i="12" s="1"/>
  <c r="C52" i="12"/>
  <c r="D52" i="12" s="1"/>
  <c r="C44" i="12"/>
  <c r="D44" i="12" s="1"/>
  <c r="C47" i="12"/>
  <c r="D47" i="12" s="1"/>
  <c r="C127" i="12"/>
  <c r="D127" i="12" s="1"/>
  <c r="I110" i="12"/>
  <c r="J110" i="12" s="1"/>
  <c r="I109" i="12"/>
  <c r="C67" i="12"/>
  <c r="D67" i="12" s="1"/>
  <c r="C48" i="12"/>
  <c r="D48" i="12" s="1"/>
  <c r="I31" i="12"/>
  <c r="J31" i="12" s="1"/>
  <c r="C125" i="12"/>
  <c r="D125" i="12" s="1"/>
  <c r="C116" i="12"/>
  <c r="D116" i="12" s="1"/>
  <c r="I107" i="12"/>
  <c r="I90" i="12"/>
  <c r="I66" i="12"/>
  <c r="J66" i="12" s="1"/>
  <c r="I51" i="12"/>
  <c r="S51" i="12" s="1"/>
  <c r="I124" i="12"/>
  <c r="I94" i="12"/>
  <c r="I59" i="12"/>
  <c r="C27" i="12"/>
  <c r="D27" i="12" s="1"/>
  <c r="I126" i="12"/>
  <c r="I47" i="12"/>
  <c r="C22" i="12"/>
  <c r="D22" i="12" s="1"/>
  <c r="C134" i="12"/>
  <c r="D134" i="12" s="1"/>
  <c r="I119" i="12"/>
  <c r="J119" i="12" s="1"/>
  <c r="C112" i="12"/>
  <c r="D112" i="12" s="1"/>
  <c r="I106" i="12"/>
  <c r="S106" i="12" s="1"/>
  <c r="I104" i="12"/>
  <c r="J104" i="12" s="1"/>
  <c r="C101" i="12"/>
  <c r="D101" i="12" s="1"/>
  <c r="C96" i="12"/>
  <c r="D96" i="12" s="1"/>
  <c r="I92" i="12"/>
  <c r="I84" i="12"/>
  <c r="I80" i="12"/>
  <c r="J80" i="12" s="1"/>
  <c r="C77" i="12"/>
  <c r="D77" i="12" s="1"/>
  <c r="C73" i="12"/>
  <c r="D73" i="12" s="1"/>
  <c r="I61" i="12"/>
  <c r="I57" i="12"/>
  <c r="C28" i="12"/>
  <c r="D28" i="12" s="1"/>
  <c r="I23" i="12"/>
  <c r="C17" i="12"/>
  <c r="D17" i="12" s="1"/>
  <c r="I26" i="12"/>
  <c r="S26" i="12" s="1"/>
  <c r="I38" i="12"/>
  <c r="J38" i="12" s="1"/>
  <c r="I134" i="12"/>
  <c r="C131" i="12"/>
  <c r="D131" i="12" s="1"/>
  <c r="I129" i="12"/>
  <c r="I127" i="12"/>
  <c r="S127" i="12" s="1"/>
  <c r="C126" i="12"/>
  <c r="D126" i="12" s="1"/>
  <c r="E126" i="12" s="1"/>
  <c r="F126" i="12" s="1"/>
  <c r="I114" i="12"/>
  <c r="J114" i="12" s="1"/>
  <c r="C107" i="12"/>
  <c r="D107" i="12" s="1"/>
  <c r="I105" i="12"/>
  <c r="I102" i="12"/>
  <c r="C97" i="12"/>
  <c r="D97" i="12" s="1"/>
  <c r="C93" i="12"/>
  <c r="D93" i="12" s="1"/>
  <c r="C89" i="12"/>
  <c r="D89" i="12" s="1"/>
  <c r="C88" i="12"/>
  <c r="D88" i="12" s="1"/>
  <c r="C82" i="12"/>
  <c r="D82" i="12" s="1"/>
  <c r="I77" i="12"/>
  <c r="S77" i="12" s="1"/>
  <c r="C74" i="12"/>
  <c r="D74" i="12" s="1"/>
  <c r="I70" i="12"/>
  <c r="I69" i="12"/>
  <c r="I49" i="12"/>
  <c r="I33" i="12"/>
  <c r="C26" i="12"/>
  <c r="D26" i="12" s="1"/>
  <c r="C87" i="12"/>
  <c r="D87" i="12" s="1"/>
  <c r="C53" i="12"/>
  <c r="D53" i="12" s="1"/>
  <c r="C23" i="12"/>
  <c r="D23" i="12" s="1"/>
  <c r="I131" i="12"/>
  <c r="C113" i="12"/>
  <c r="D113" i="12" s="1"/>
  <c r="C99" i="12"/>
  <c r="D99" i="12" s="1"/>
  <c r="C94" i="12"/>
  <c r="D94" i="12" s="1"/>
  <c r="I16" i="12"/>
  <c r="C51" i="12"/>
  <c r="D51" i="12" s="1"/>
  <c r="C114" i="12"/>
  <c r="D114" i="12" s="1"/>
  <c r="I93" i="12"/>
  <c r="S93" i="12" s="1"/>
  <c r="C66" i="12"/>
  <c r="D66" i="12" s="1"/>
  <c r="I35" i="12"/>
  <c r="C25" i="12"/>
  <c r="D25" i="12" s="1"/>
  <c r="C33" i="12"/>
  <c r="D33" i="12" s="1"/>
  <c r="C41" i="12"/>
  <c r="D41" i="12" s="1"/>
  <c r="C49" i="12"/>
  <c r="D49" i="12" s="1"/>
  <c r="C128" i="12"/>
  <c r="D128" i="12" s="1"/>
  <c r="I121" i="12"/>
  <c r="J121" i="12" s="1"/>
  <c r="C119" i="12"/>
  <c r="D119" i="12" s="1"/>
  <c r="C92" i="12"/>
  <c r="D92" i="12" s="1"/>
  <c r="C84" i="12"/>
  <c r="D84" i="12" s="1"/>
  <c r="C80" i="12"/>
  <c r="D80" i="12" s="1"/>
  <c r="I76" i="12"/>
  <c r="J76" i="12" s="1"/>
  <c r="C69" i="12"/>
  <c r="D69" i="12" s="1"/>
  <c r="I64" i="12"/>
  <c r="I62" i="12"/>
  <c r="C30" i="12"/>
  <c r="D30" i="12" s="1"/>
  <c r="I22" i="12"/>
  <c r="J22" i="12" s="1"/>
  <c r="I28" i="12"/>
  <c r="I32" i="12"/>
  <c r="I40" i="12"/>
  <c r="J40" i="12" s="1"/>
  <c r="I46" i="12"/>
  <c r="J46" i="12" s="1"/>
  <c r="I50" i="12"/>
  <c r="I133" i="12"/>
  <c r="S133" i="12" s="1"/>
  <c r="C129" i="12"/>
  <c r="D129" i="12" s="1"/>
  <c r="C123" i="12"/>
  <c r="D123" i="12" s="1"/>
  <c r="E123" i="12" s="1"/>
  <c r="F123" i="12" s="1"/>
  <c r="C121" i="12"/>
  <c r="D121" i="12" s="1"/>
  <c r="C117" i="12"/>
  <c r="D117" i="12" s="1"/>
  <c r="I115" i="12"/>
  <c r="J115" i="12" s="1"/>
  <c r="I113" i="12"/>
  <c r="C109" i="12"/>
  <c r="D109" i="12" s="1"/>
  <c r="C102" i="12"/>
  <c r="D102" i="12" s="1"/>
  <c r="C100" i="12"/>
  <c r="D100" i="12" s="1"/>
  <c r="I98" i="12"/>
  <c r="J98" i="12" s="1"/>
  <c r="C86" i="12"/>
  <c r="D86" i="12" s="1"/>
  <c r="C83" i="12"/>
  <c r="D83" i="12" s="1"/>
  <c r="I78" i="12"/>
  <c r="I75" i="12"/>
  <c r="C24" i="12"/>
  <c r="D24" i="12" s="1"/>
  <c r="C135" i="12"/>
  <c r="D135" i="12" s="1"/>
  <c r="C110" i="12"/>
  <c r="D110" i="12" s="1"/>
  <c r="I97" i="12"/>
  <c r="C40" i="12"/>
  <c r="D40" i="12" s="1"/>
  <c r="C19" i="12"/>
  <c r="C43" i="12"/>
  <c r="D43" i="12" s="1"/>
  <c r="I117" i="12"/>
  <c r="J117" i="12" s="1"/>
  <c r="C103" i="12"/>
  <c r="D103" i="12" s="1"/>
  <c r="C71" i="12"/>
  <c r="D71" i="12" s="1"/>
  <c r="I55" i="12"/>
  <c r="I39" i="12"/>
  <c r="J39" i="12" s="1"/>
  <c r="C21" i="12"/>
  <c r="D21" i="12" s="1"/>
  <c r="C29" i="12"/>
  <c r="D29" i="12" s="1"/>
  <c r="C37" i="12"/>
  <c r="D37" i="12" s="1"/>
  <c r="C45" i="12"/>
  <c r="D45" i="12" s="1"/>
  <c r="I136" i="12"/>
  <c r="I130" i="12"/>
  <c r="J130" i="12" s="1"/>
  <c r="I123" i="12"/>
  <c r="J123" i="12" s="1"/>
  <c r="I118" i="12"/>
  <c r="S118" i="12" s="1"/>
  <c r="I108" i="12"/>
  <c r="S108" i="12" s="1"/>
  <c r="I91" i="12"/>
  <c r="C81" i="12"/>
  <c r="D81" i="12" s="1"/>
  <c r="I79" i="12"/>
  <c r="C72" i="12"/>
  <c r="D72" i="12" s="1"/>
  <c r="C65" i="12"/>
  <c r="D65" i="12" s="1"/>
  <c r="C63" i="12"/>
  <c r="D63" i="12" s="1"/>
  <c r="C58" i="12"/>
  <c r="D58" i="12" s="1"/>
  <c r="C54" i="12"/>
  <c r="D54" i="12" s="1"/>
  <c r="C32" i="12"/>
  <c r="D32" i="12" s="1"/>
  <c r="I20" i="12"/>
  <c r="I24" i="12"/>
  <c r="I30" i="12"/>
  <c r="I36" i="12"/>
  <c r="I44" i="12"/>
  <c r="S44" i="12" s="1"/>
  <c r="I48" i="12"/>
  <c r="C136" i="12"/>
  <c r="D136" i="12" s="1"/>
  <c r="I128" i="12"/>
  <c r="C124" i="12"/>
  <c r="D124" i="12" s="1"/>
  <c r="E124" i="12" s="1"/>
  <c r="F124" i="12" s="1"/>
  <c r="C122" i="12"/>
  <c r="D122" i="12" s="1"/>
  <c r="E122" i="12" s="1"/>
  <c r="F122" i="12" s="1"/>
  <c r="C118" i="12"/>
  <c r="D118" i="12" s="1"/>
  <c r="I116" i="12"/>
  <c r="C111" i="12"/>
  <c r="D111" i="12" s="1"/>
  <c r="I100" i="12"/>
  <c r="I99" i="12"/>
  <c r="J99" i="12" s="1"/>
  <c r="I86" i="12"/>
  <c r="C85" i="12"/>
  <c r="D85" i="12" s="1"/>
  <c r="I82" i="12"/>
  <c r="C79" i="12"/>
  <c r="D79" i="12" s="1"/>
  <c r="I71" i="12"/>
  <c r="C68" i="12"/>
  <c r="D68" i="12" s="1"/>
  <c r="C64" i="12"/>
  <c r="D64" i="12" s="1"/>
  <c r="C61" i="12"/>
  <c r="D61" i="12" s="1"/>
  <c r="C60" i="12"/>
  <c r="D60" i="12" s="1"/>
  <c r="C57" i="12"/>
  <c r="D57" i="12" s="1"/>
  <c r="C55" i="12"/>
  <c r="D55" i="12" s="1"/>
  <c r="I45" i="12"/>
  <c r="I41" i="12"/>
  <c r="J41" i="12" s="1"/>
  <c r="I37" i="12"/>
  <c r="S37" i="12" s="1"/>
  <c r="P115" i="13"/>
  <c r="S115" i="13" s="1"/>
  <c r="D115" i="13"/>
  <c r="Q115" i="13"/>
  <c r="R134" i="13" s="1"/>
  <c r="S134" i="13" s="1"/>
  <c r="T129" i="13" s="1"/>
  <c r="U129" i="13" s="1"/>
  <c r="R59" i="10"/>
  <c r="S59" i="10" s="1"/>
  <c r="R37" i="10"/>
  <c r="S37" i="10" s="1"/>
  <c r="R26" i="10"/>
  <c r="S26" i="10" s="1"/>
  <c r="R52" i="10"/>
  <c r="S52" i="10" s="1"/>
  <c r="R51" i="10"/>
  <c r="R85" i="10"/>
  <c r="S85" i="10" s="1"/>
  <c r="R79" i="10"/>
  <c r="S79" i="10" s="1"/>
  <c r="R77" i="10"/>
  <c r="R104" i="10"/>
  <c r="S104" i="10" s="1"/>
  <c r="R80" i="10"/>
  <c r="S80" i="10" s="1"/>
  <c r="R132" i="10"/>
  <c r="S132" i="10" s="1"/>
  <c r="R94" i="10"/>
  <c r="S94" i="10" s="1"/>
  <c r="J48" i="7"/>
  <c r="E64" i="10"/>
  <c r="F64" i="10" s="1"/>
  <c r="D13" i="5" s="1"/>
  <c r="E92" i="10"/>
  <c r="F92" i="10" s="1"/>
  <c r="E99" i="10"/>
  <c r="F99" i="10" s="1"/>
  <c r="E115" i="10"/>
  <c r="F115" i="10" s="1"/>
  <c r="E107" i="10"/>
  <c r="F107" i="10" s="1"/>
  <c r="E104" i="10"/>
  <c r="F104" i="10" s="1"/>
  <c r="J72" i="7"/>
  <c r="K72" i="7" s="1"/>
  <c r="L72" i="7" s="1"/>
  <c r="J93" i="12"/>
  <c r="D19" i="12"/>
  <c r="Q19" i="12"/>
  <c r="R29" i="12" s="1"/>
  <c r="S29" i="12" s="1"/>
  <c r="P19" i="12"/>
  <c r="S19" i="12" s="1"/>
  <c r="T19" i="12" s="1"/>
  <c r="U19" i="12" s="1"/>
  <c r="Q88" i="12"/>
  <c r="R98" i="12" s="1"/>
  <c r="H88" i="12"/>
  <c r="J88" i="12" s="1"/>
  <c r="P88" i="12"/>
  <c r="S88" i="12" s="1"/>
  <c r="Q62" i="12"/>
  <c r="R72" i="12" s="1"/>
  <c r="H62" i="12"/>
  <c r="J62" i="12" s="1"/>
  <c r="Q28" i="12"/>
  <c r="R38" i="12" s="1"/>
  <c r="S38" i="12" s="1"/>
  <c r="H28" i="12"/>
  <c r="J28" i="12" s="1"/>
  <c r="P28" i="12"/>
  <c r="S28" i="12" s="1"/>
  <c r="J127" i="13"/>
  <c r="D126" i="13"/>
  <c r="P68" i="13"/>
  <c r="S68" i="13" s="1"/>
  <c r="Q68" i="13"/>
  <c r="R87" i="13" s="1"/>
  <c r="S87" i="13" s="1"/>
  <c r="J32" i="13"/>
  <c r="O80" i="9"/>
  <c r="O62" i="9"/>
  <c r="O51" i="9"/>
  <c r="H30" i="12"/>
  <c r="J30" i="12" s="1"/>
  <c r="P30" i="12"/>
  <c r="Q30" i="12"/>
  <c r="R40" i="12" s="1"/>
  <c r="S40" i="12" s="1"/>
  <c r="Q17" i="12"/>
  <c r="R27" i="12" s="1"/>
  <c r="S27" i="12" s="1"/>
  <c r="H17" i="12"/>
  <c r="J17" i="12" s="1"/>
  <c r="P17" i="12"/>
  <c r="S17" i="12" s="1"/>
  <c r="T17" i="12" s="1"/>
  <c r="U17" i="12" s="1"/>
  <c r="D118" i="13"/>
  <c r="P118" i="13"/>
  <c r="S118" i="13" s="1"/>
  <c r="T118" i="13" s="1"/>
  <c r="U118" i="13" s="1"/>
  <c r="P109" i="13"/>
  <c r="D109" i="13"/>
  <c r="Q109" i="13"/>
  <c r="R128" i="13" s="1"/>
  <c r="S128" i="13" s="1"/>
  <c r="J89" i="13"/>
  <c r="P85" i="13"/>
  <c r="S85" i="13" s="1"/>
  <c r="Q85" i="13"/>
  <c r="R104" i="13" s="1"/>
  <c r="S104" i="13" s="1"/>
  <c r="D85" i="13"/>
  <c r="P72" i="12"/>
  <c r="S72" i="12" s="1"/>
  <c r="H68" i="12"/>
  <c r="J68" i="12" s="1"/>
  <c r="J71" i="13"/>
  <c r="J51" i="13"/>
  <c r="D67" i="7"/>
  <c r="H67" i="7"/>
  <c r="J67" i="7" s="1"/>
  <c r="Q18" i="7"/>
  <c r="R18" i="7" s="1"/>
  <c r="P18" i="7"/>
  <c r="S18" i="7" s="1"/>
  <c r="Q70" i="10"/>
  <c r="R70" i="10" s="1"/>
  <c r="P70" i="10"/>
  <c r="D108" i="13"/>
  <c r="J88" i="13"/>
  <c r="J73" i="13"/>
  <c r="D26" i="13"/>
  <c r="C25" i="13"/>
  <c r="D25" i="13" s="1"/>
  <c r="I27" i="13"/>
  <c r="J27" i="13" s="1"/>
  <c r="I32" i="13"/>
  <c r="I33" i="13"/>
  <c r="J33" i="13" s="1"/>
  <c r="I37" i="13"/>
  <c r="J37" i="13" s="1"/>
  <c r="C45" i="13"/>
  <c r="D45" i="13" s="1"/>
  <c r="I49" i="13"/>
  <c r="I53" i="13"/>
  <c r="I59" i="13"/>
  <c r="C63" i="13"/>
  <c r="D63" i="13" s="1"/>
  <c r="I67" i="13"/>
  <c r="I69" i="13"/>
  <c r="J69" i="13" s="1"/>
  <c r="C73" i="13"/>
  <c r="D73" i="13" s="1"/>
  <c r="C75" i="13"/>
  <c r="D75" i="13" s="1"/>
  <c r="C88" i="13"/>
  <c r="D88" i="13" s="1"/>
  <c r="I94" i="13"/>
  <c r="C95" i="13"/>
  <c r="D95" i="13" s="1"/>
  <c r="C96" i="13"/>
  <c r="D96" i="13" s="1"/>
  <c r="E96" i="13" s="1"/>
  <c r="F96" i="13" s="1"/>
  <c r="I101" i="13"/>
  <c r="I103" i="13"/>
  <c r="J103" i="13" s="1"/>
  <c r="I109" i="13"/>
  <c r="J109" i="13" s="1"/>
  <c r="I30" i="13"/>
  <c r="C32" i="13"/>
  <c r="D32" i="13" s="1"/>
  <c r="I35" i="13"/>
  <c r="I39" i="13"/>
  <c r="I41" i="13"/>
  <c r="J41" i="13" s="1"/>
  <c r="C49" i="13"/>
  <c r="D49" i="13" s="1"/>
  <c r="C51" i="13"/>
  <c r="D51" i="13" s="1"/>
  <c r="C53" i="13"/>
  <c r="D53" i="13" s="1"/>
  <c r="C57" i="13"/>
  <c r="D57" i="13" s="1"/>
  <c r="C59" i="13"/>
  <c r="D59" i="13" s="1"/>
  <c r="C61" i="13"/>
  <c r="D61" i="13" s="1"/>
  <c r="I65" i="13"/>
  <c r="C80" i="13"/>
  <c r="D80" i="13" s="1"/>
  <c r="I80" i="13"/>
  <c r="S80" i="13" s="1"/>
  <c r="I81" i="13"/>
  <c r="C82" i="13"/>
  <c r="D82" i="13" s="1"/>
  <c r="E82" i="13" s="1"/>
  <c r="F82" i="13" s="1"/>
  <c r="I89" i="13"/>
  <c r="S89" i="13" s="1"/>
  <c r="C101" i="13"/>
  <c r="D101" i="13" s="1"/>
  <c r="C16" i="13"/>
  <c r="D16" i="13" s="1"/>
  <c r="C24" i="13"/>
  <c r="D24" i="13" s="1"/>
  <c r="I25" i="13"/>
  <c r="S25" i="13" s="1"/>
  <c r="T25" i="13" s="1"/>
  <c r="U25" i="13" s="1"/>
  <c r="C26" i="13"/>
  <c r="C30" i="13"/>
  <c r="D30" i="13" s="1"/>
  <c r="C41" i="13"/>
  <c r="D41" i="13" s="1"/>
  <c r="C43" i="13"/>
  <c r="C47" i="13"/>
  <c r="I51" i="13"/>
  <c r="S51" i="13" s="1"/>
  <c r="C55" i="13"/>
  <c r="D55" i="13" s="1"/>
  <c r="I57" i="13"/>
  <c r="J57" i="13" s="1"/>
  <c r="I61" i="13"/>
  <c r="C65" i="13"/>
  <c r="D65" i="13" s="1"/>
  <c r="C71" i="13"/>
  <c r="D71" i="13" s="1"/>
  <c r="I75" i="13"/>
  <c r="S75" i="13" s="1"/>
  <c r="C81" i="13"/>
  <c r="D81" i="13" s="1"/>
  <c r="I82" i="13"/>
  <c r="S82" i="13" s="1"/>
  <c r="D126" i="7"/>
  <c r="E97" i="7" s="1"/>
  <c r="F97" i="7" s="1"/>
  <c r="D68" i="7"/>
  <c r="P68" i="7"/>
  <c r="S68" i="7" s="1"/>
  <c r="D50" i="7"/>
  <c r="P50" i="7"/>
  <c r="S50" i="7" s="1"/>
  <c r="H28" i="7"/>
  <c r="J28" i="7" s="1"/>
  <c r="P28" i="7"/>
  <c r="S28" i="7" s="1"/>
  <c r="D71" i="10"/>
  <c r="E31" i="10" s="1"/>
  <c r="F31" i="10" s="1"/>
  <c r="P71" i="10"/>
  <c r="S71" i="10" s="1"/>
  <c r="Q71" i="10"/>
  <c r="R71" i="10" s="1"/>
  <c r="I71" i="13"/>
  <c r="S71" i="13" s="1"/>
  <c r="C67" i="13"/>
  <c r="D67" i="13" s="1"/>
  <c r="D47" i="13"/>
  <c r="I43" i="13"/>
  <c r="J43" i="13" s="1"/>
  <c r="C39" i="13"/>
  <c r="D39" i="13" s="1"/>
  <c r="C33" i="13"/>
  <c r="D33" i="13" s="1"/>
  <c r="I26" i="13"/>
  <c r="Q27" i="7"/>
  <c r="R27" i="7" s="1"/>
  <c r="S27" i="7" s="1"/>
  <c r="P81" i="9"/>
  <c r="D81" i="9"/>
  <c r="E54" i="9" s="1"/>
  <c r="F54" i="9" s="1"/>
  <c r="P57" i="13"/>
  <c r="E54" i="13" l="1"/>
  <c r="F54" i="13" s="1"/>
  <c r="E55" i="13"/>
  <c r="F55" i="13" s="1"/>
  <c r="E25" i="13"/>
  <c r="F25" i="13" s="1"/>
  <c r="E68" i="13"/>
  <c r="F68" i="13" s="1"/>
  <c r="E71" i="13"/>
  <c r="F71" i="13" s="1"/>
  <c r="E69" i="13"/>
  <c r="F69" i="13" s="1"/>
  <c r="E70" i="13"/>
  <c r="F70" i="13" s="1"/>
  <c r="E51" i="12"/>
  <c r="F51" i="12" s="1"/>
  <c r="E50" i="12"/>
  <c r="F50" i="12" s="1"/>
  <c r="T55" i="7"/>
  <c r="U55" i="7" s="1"/>
  <c r="E21" i="13"/>
  <c r="F21" i="13" s="1"/>
  <c r="E20" i="13"/>
  <c r="F20" i="13" s="1"/>
  <c r="E24" i="13"/>
  <c r="F24" i="13" s="1"/>
  <c r="E22" i="13"/>
  <c r="F22" i="13" s="1"/>
  <c r="E23" i="13"/>
  <c r="F23" i="13" s="1"/>
  <c r="E19" i="13"/>
  <c r="F19" i="13" s="1"/>
  <c r="E20" i="12"/>
  <c r="F20" i="12" s="1"/>
  <c r="E21" i="12"/>
  <c r="F21" i="12" s="1"/>
  <c r="E40" i="13"/>
  <c r="F40" i="13" s="1"/>
  <c r="E41" i="13"/>
  <c r="F41" i="13" s="1"/>
  <c r="J65" i="13"/>
  <c r="S65" i="13"/>
  <c r="K105" i="13"/>
  <c r="L105" i="13" s="1"/>
  <c r="K107" i="13"/>
  <c r="L107" i="13" s="1"/>
  <c r="K106" i="13"/>
  <c r="L106" i="13" s="1"/>
  <c r="K104" i="13"/>
  <c r="L104" i="13" s="1"/>
  <c r="K109" i="13"/>
  <c r="L109" i="13" s="1"/>
  <c r="K108" i="13"/>
  <c r="L108" i="13" s="1"/>
  <c r="K86" i="13"/>
  <c r="L86" i="13" s="1"/>
  <c r="K83" i="13"/>
  <c r="L83" i="13" s="1"/>
  <c r="F13" i="5"/>
  <c r="E55" i="12"/>
  <c r="F55" i="12" s="1"/>
  <c r="E58" i="12"/>
  <c r="F58" i="12" s="1"/>
  <c r="E45" i="12"/>
  <c r="F45" i="12" s="1"/>
  <c r="E69" i="12"/>
  <c r="F69" i="12" s="1"/>
  <c r="E113" i="12"/>
  <c r="F113" i="12" s="1"/>
  <c r="E97" i="12"/>
  <c r="F97" i="12" s="1"/>
  <c r="E15" i="12"/>
  <c r="F15" i="12" s="1"/>
  <c r="E16" i="12"/>
  <c r="F16" i="12" s="1"/>
  <c r="E17" i="12"/>
  <c r="F17" i="12" s="1"/>
  <c r="E113" i="7"/>
  <c r="F113" i="7" s="1"/>
  <c r="E83" i="9"/>
  <c r="F83" i="9" s="1"/>
  <c r="E91" i="9"/>
  <c r="F91" i="9" s="1"/>
  <c r="E99" i="9"/>
  <c r="F99" i="9" s="1"/>
  <c r="E107" i="9"/>
  <c r="F107" i="9" s="1"/>
  <c r="E93" i="9"/>
  <c r="F93" i="9" s="1"/>
  <c r="E109" i="9"/>
  <c r="F109" i="9" s="1"/>
  <c r="E82" i="9"/>
  <c r="F82" i="9" s="1"/>
  <c r="E89" i="9"/>
  <c r="F89" i="9" s="1"/>
  <c r="E106" i="9"/>
  <c r="F106" i="9" s="1"/>
  <c r="E104" i="9"/>
  <c r="F104" i="9" s="1"/>
  <c r="E96" i="9"/>
  <c r="F96" i="9" s="1"/>
  <c r="E94" i="9"/>
  <c r="F94" i="9" s="1"/>
  <c r="E110" i="9"/>
  <c r="F110" i="9" s="1"/>
  <c r="E84" i="9"/>
  <c r="F84" i="9" s="1"/>
  <c r="E88" i="9"/>
  <c r="F88" i="9" s="1"/>
  <c r="E98" i="9"/>
  <c r="F98" i="9" s="1"/>
  <c r="E101" i="9"/>
  <c r="F101" i="9" s="1"/>
  <c r="E90" i="9"/>
  <c r="F90" i="9" s="1"/>
  <c r="E112" i="9"/>
  <c r="F112" i="9" s="1"/>
  <c r="E87" i="9"/>
  <c r="F87" i="9" s="1"/>
  <c r="E103" i="9"/>
  <c r="F103" i="9" s="1"/>
  <c r="E85" i="9"/>
  <c r="F85" i="9" s="1"/>
  <c r="E108" i="9"/>
  <c r="F108" i="9" s="1"/>
  <c r="E86" i="9"/>
  <c r="F86" i="9" s="1"/>
  <c r="E102" i="9"/>
  <c r="F102" i="9" s="1"/>
  <c r="E97" i="9"/>
  <c r="F97" i="9" s="1"/>
  <c r="E95" i="9"/>
  <c r="F95" i="9" s="1"/>
  <c r="E92" i="9"/>
  <c r="F92" i="9" s="1"/>
  <c r="E111" i="9"/>
  <c r="F111" i="9" s="1"/>
  <c r="E100" i="9"/>
  <c r="F100" i="9" s="1"/>
  <c r="E105" i="9"/>
  <c r="F105" i="9" s="1"/>
  <c r="E27" i="10"/>
  <c r="F27" i="10" s="1"/>
  <c r="E28" i="10"/>
  <c r="F28" i="10" s="1"/>
  <c r="E29" i="10"/>
  <c r="F29" i="10" s="1"/>
  <c r="E26" i="10"/>
  <c r="F26" i="10" s="1"/>
  <c r="E33" i="13"/>
  <c r="F33" i="13" s="1"/>
  <c r="K23" i="7"/>
  <c r="L23" i="7" s="1"/>
  <c r="K18" i="7"/>
  <c r="L18" i="7" s="1"/>
  <c r="K20" i="7"/>
  <c r="L20" i="7" s="1"/>
  <c r="K24" i="7"/>
  <c r="L24" i="7" s="1"/>
  <c r="K28" i="7"/>
  <c r="L28" i="7" s="1"/>
  <c r="K16" i="7"/>
  <c r="L16" i="7" s="1"/>
  <c r="K26" i="7"/>
  <c r="L26" i="7" s="1"/>
  <c r="K21" i="7"/>
  <c r="L21" i="7" s="1"/>
  <c r="K19" i="7"/>
  <c r="L19" i="7" s="1"/>
  <c r="K17" i="7"/>
  <c r="L17" i="7" s="1"/>
  <c r="K25" i="7"/>
  <c r="L25" i="7" s="1"/>
  <c r="K27" i="7"/>
  <c r="L27" i="7" s="1"/>
  <c r="K15" i="7"/>
  <c r="L15" i="7" s="1"/>
  <c r="K22" i="7"/>
  <c r="L22" i="7" s="1"/>
  <c r="E68" i="7"/>
  <c r="F68" i="7" s="1"/>
  <c r="E79" i="13"/>
  <c r="F79" i="13" s="1"/>
  <c r="E80" i="13"/>
  <c r="F80" i="13" s="1"/>
  <c r="E77" i="13"/>
  <c r="F77" i="13" s="1"/>
  <c r="E78" i="13"/>
  <c r="F78" i="13" s="1"/>
  <c r="E76" i="13"/>
  <c r="F76" i="13" s="1"/>
  <c r="E57" i="13"/>
  <c r="F57" i="13" s="1"/>
  <c r="E56" i="13"/>
  <c r="F56" i="13" s="1"/>
  <c r="J30" i="13"/>
  <c r="S30" i="13"/>
  <c r="T30" i="13" s="1"/>
  <c r="U30" i="13" s="1"/>
  <c r="E75" i="13"/>
  <c r="F75" i="13" s="1"/>
  <c r="E74" i="13"/>
  <c r="F74" i="13" s="1"/>
  <c r="E63" i="13"/>
  <c r="F63" i="13" s="1"/>
  <c r="E62" i="13"/>
  <c r="F62" i="13" s="1"/>
  <c r="E45" i="13"/>
  <c r="F45" i="13" s="1"/>
  <c r="E44" i="13"/>
  <c r="F44" i="13" s="1"/>
  <c r="E58" i="7"/>
  <c r="F58" i="7" s="1"/>
  <c r="E60" i="7"/>
  <c r="F60" i="7" s="1"/>
  <c r="E57" i="7"/>
  <c r="F57" i="7" s="1"/>
  <c r="E65" i="7"/>
  <c r="F65" i="7" s="1"/>
  <c r="E61" i="7"/>
  <c r="F61" i="7" s="1"/>
  <c r="E55" i="7"/>
  <c r="F55" i="7" s="1"/>
  <c r="E59" i="7"/>
  <c r="F59" i="7" s="1"/>
  <c r="E54" i="7"/>
  <c r="F54" i="7" s="1"/>
  <c r="E67" i="7"/>
  <c r="F67" i="7" s="1"/>
  <c r="E53" i="7"/>
  <c r="F53" i="7" s="1"/>
  <c r="E63" i="7"/>
  <c r="F63" i="7" s="1"/>
  <c r="E56" i="7"/>
  <c r="F56" i="7" s="1"/>
  <c r="E52" i="7"/>
  <c r="F52" i="7" s="1"/>
  <c r="E62" i="7"/>
  <c r="F62" i="7" s="1"/>
  <c r="E64" i="7"/>
  <c r="F64" i="7" s="1"/>
  <c r="D13" i="4" s="1"/>
  <c r="E51" i="7"/>
  <c r="F51" i="7" s="1"/>
  <c r="E66" i="7"/>
  <c r="F66" i="7" s="1"/>
  <c r="S109" i="13"/>
  <c r="K125" i="13"/>
  <c r="L125" i="13" s="1"/>
  <c r="K122" i="13"/>
  <c r="L122" i="13" s="1"/>
  <c r="K124" i="13"/>
  <c r="L124" i="13" s="1"/>
  <c r="K120" i="13"/>
  <c r="L120" i="13" s="1"/>
  <c r="K127" i="13"/>
  <c r="L127" i="13" s="1"/>
  <c r="K119" i="13"/>
  <c r="L119" i="13" s="1"/>
  <c r="K121" i="13"/>
  <c r="L121" i="13" s="1"/>
  <c r="K113" i="13"/>
  <c r="L113" i="13" s="1"/>
  <c r="K116" i="13"/>
  <c r="L116" i="13" s="1"/>
  <c r="K114" i="13"/>
  <c r="L114" i="13" s="1"/>
  <c r="K126" i="13"/>
  <c r="L126" i="13" s="1"/>
  <c r="K118" i="13"/>
  <c r="L118" i="13" s="1"/>
  <c r="K111" i="13"/>
  <c r="L111" i="13" s="1"/>
  <c r="K115" i="13"/>
  <c r="L115" i="13" s="1"/>
  <c r="K123" i="13"/>
  <c r="L123" i="13" s="1"/>
  <c r="K110" i="13"/>
  <c r="L110" i="13" s="1"/>
  <c r="K112" i="13"/>
  <c r="L112" i="13" s="1"/>
  <c r="K117" i="13"/>
  <c r="L117" i="13" s="1"/>
  <c r="S98" i="12"/>
  <c r="E65" i="10"/>
  <c r="F65" i="10" s="1"/>
  <c r="T131" i="10"/>
  <c r="U131" i="10" s="1"/>
  <c r="T129" i="10"/>
  <c r="U129" i="10" s="1"/>
  <c r="T130" i="10"/>
  <c r="U130" i="10" s="1"/>
  <c r="T132" i="10"/>
  <c r="U132" i="10" s="1"/>
  <c r="E112" i="13"/>
  <c r="F112" i="13" s="1"/>
  <c r="E113" i="13"/>
  <c r="F113" i="13" s="1"/>
  <c r="E111" i="13"/>
  <c r="F111" i="13" s="1"/>
  <c r="E114" i="13"/>
  <c r="F114" i="13" s="1"/>
  <c r="E115" i="13"/>
  <c r="F115" i="13" s="1"/>
  <c r="E110" i="13"/>
  <c r="F110" i="13" s="1"/>
  <c r="J45" i="12"/>
  <c r="S45" i="12"/>
  <c r="E61" i="12"/>
  <c r="F61" i="12" s="1"/>
  <c r="E79" i="12"/>
  <c r="F79" i="12" s="1"/>
  <c r="E78" i="12"/>
  <c r="F78" i="12" s="1"/>
  <c r="E118" i="12"/>
  <c r="F118" i="12" s="1"/>
  <c r="E54" i="12"/>
  <c r="F54" i="12" s="1"/>
  <c r="E72" i="12"/>
  <c r="F72" i="12" s="1"/>
  <c r="J136" i="12"/>
  <c r="S136" i="12"/>
  <c r="T132" i="12" s="1"/>
  <c r="U132" i="12" s="1"/>
  <c r="E103" i="12"/>
  <c r="F103" i="12" s="1"/>
  <c r="E40" i="12"/>
  <c r="F40" i="12" s="1"/>
  <c r="E39" i="12"/>
  <c r="F39" i="12" s="1"/>
  <c r="E38" i="12"/>
  <c r="F38" i="12" s="1"/>
  <c r="E24" i="12"/>
  <c r="F24" i="12" s="1"/>
  <c r="E86" i="12"/>
  <c r="F86" i="12" s="1"/>
  <c r="E109" i="12"/>
  <c r="F109" i="12" s="1"/>
  <c r="E108" i="12"/>
  <c r="F108" i="12" s="1"/>
  <c r="E120" i="12"/>
  <c r="F120" i="12" s="1"/>
  <c r="E121" i="12"/>
  <c r="F121" i="12" s="1"/>
  <c r="J50" i="12"/>
  <c r="S50" i="12"/>
  <c r="J64" i="12"/>
  <c r="S64" i="12"/>
  <c r="E84" i="12"/>
  <c r="F84" i="12" s="1"/>
  <c r="E25" i="12"/>
  <c r="F25" i="12" s="1"/>
  <c r="E114" i="12"/>
  <c r="F114" i="12" s="1"/>
  <c r="E99" i="12"/>
  <c r="F99" i="12" s="1"/>
  <c r="E98" i="12"/>
  <c r="F98" i="12" s="1"/>
  <c r="E53" i="12"/>
  <c r="F53" i="12" s="1"/>
  <c r="J49" i="12"/>
  <c r="S49" i="12"/>
  <c r="E93" i="12"/>
  <c r="F93" i="12" s="1"/>
  <c r="E105" i="12"/>
  <c r="F105" i="12" s="1"/>
  <c r="E106" i="12"/>
  <c r="F106" i="12" s="1"/>
  <c r="E104" i="12"/>
  <c r="F104" i="12" s="1"/>
  <c r="E107" i="12"/>
  <c r="F107" i="12" s="1"/>
  <c r="J129" i="12"/>
  <c r="S129" i="12"/>
  <c r="J57" i="12"/>
  <c r="S57" i="12"/>
  <c r="E101" i="12"/>
  <c r="F101" i="12" s="1"/>
  <c r="K119" i="12"/>
  <c r="L119" i="12" s="1"/>
  <c r="J126" i="12"/>
  <c r="S126" i="12"/>
  <c r="J124" i="12"/>
  <c r="S124" i="12"/>
  <c r="T121" i="12" s="1"/>
  <c r="U121" i="12" s="1"/>
  <c r="J107" i="12"/>
  <c r="S107" i="12"/>
  <c r="E48" i="12"/>
  <c r="F48" i="12" s="1"/>
  <c r="E134" i="12"/>
  <c r="F134" i="12" s="1"/>
  <c r="E131" i="12"/>
  <c r="F131" i="12" s="1"/>
  <c r="E136" i="12"/>
  <c r="F136" i="12" s="1"/>
  <c r="E135" i="12"/>
  <c r="F135" i="12" s="1"/>
  <c r="E128" i="12"/>
  <c r="F128" i="12" s="1"/>
  <c r="E133" i="12"/>
  <c r="F133" i="12" s="1"/>
  <c r="E132" i="12"/>
  <c r="F132" i="12" s="1"/>
  <c r="E130" i="12"/>
  <c r="F130" i="12" s="1"/>
  <c r="E127" i="12"/>
  <c r="F127" i="12" s="1"/>
  <c r="E129" i="12"/>
  <c r="F129" i="12" s="1"/>
  <c r="E75" i="12"/>
  <c r="F75" i="12" s="1"/>
  <c r="T127" i="10"/>
  <c r="U127" i="10" s="1"/>
  <c r="T126" i="10"/>
  <c r="U126" i="10" s="1"/>
  <c r="T128" i="10"/>
  <c r="U128" i="10" s="1"/>
  <c r="E94" i="7"/>
  <c r="F94" i="7" s="1"/>
  <c r="K63" i="10"/>
  <c r="L63" i="10" s="1"/>
  <c r="K35" i="10"/>
  <c r="L35" i="10" s="1"/>
  <c r="J26" i="12"/>
  <c r="E87" i="7"/>
  <c r="F87" i="7" s="1"/>
  <c r="E41" i="10"/>
  <c r="F41" i="10" s="1"/>
  <c r="E108" i="7"/>
  <c r="F108" i="7" s="1"/>
  <c r="E124" i="7"/>
  <c r="F124" i="7" s="1"/>
  <c r="E23" i="10"/>
  <c r="F23" i="10" s="1"/>
  <c r="J77" i="12"/>
  <c r="E116" i="7"/>
  <c r="F116" i="7" s="1"/>
  <c r="E24" i="10"/>
  <c r="F24" i="10" s="1"/>
  <c r="E20" i="10"/>
  <c r="F20" i="10" s="1"/>
  <c r="E15" i="9"/>
  <c r="F15" i="9" s="1"/>
  <c r="E15" i="10"/>
  <c r="F15" i="10" s="1"/>
  <c r="K19" i="9"/>
  <c r="L19" i="9" s="1"/>
  <c r="K23" i="9"/>
  <c r="L23" i="9" s="1"/>
  <c r="K30" i="9"/>
  <c r="L30" i="9" s="1"/>
  <c r="E24" i="9"/>
  <c r="F24" i="9" s="1"/>
  <c r="E33" i="9"/>
  <c r="F33" i="9" s="1"/>
  <c r="E38" i="9"/>
  <c r="F38" i="9" s="1"/>
  <c r="E36" i="9"/>
  <c r="F36" i="9" s="1"/>
  <c r="K36" i="9"/>
  <c r="L36" i="9" s="1"/>
  <c r="K42" i="9"/>
  <c r="L42" i="9" s="1"/>
  <c r="E44" i="9"/>
  <c r="F44" i="9" s="1"/>
  <c r="E53" i="9"/>
  <c r="F53" i="9" s="1"/>
  <c r="E58" i="9"/>
  <c r="F58" i="9" s="1"/>
  <c r="E43" i="9"/>
  <c r="F43" i="9" s="1"/>
  <c r="K71" i="9"/>
  <c r="L71" i="9" s="1"/>
  <c r="K79" i="9"/>
  <c r="L79" i="9" s="1"/>
  <c r="K84" i="9"/>
  <c r="L84" i="9" s="1"/>
  <c r="K66" i="9"/>
  <c r="L66" i="9" s="1"/>
  <c r="K65" i="9"/>
  <c r="L65" i="9" s="1"/>
  <c r="T91" i="9"/>
  <c r="U91" i="9" s="1"/>
  <c r="T95" i="9"/>
  <c r="U95" i="9" s="1"/>
  <c r="T94" i="9"/>
  <c r="U94" i="9" s="1"/>
  <c r="K22" i="10"/>
  <c r="L22" i="10" s="1"/>
  <c r="K30" i="10"/>
  <c r="L30" i="10" s="1"/>
  <c r="K32" i="10"/>
  <c r="L32" i="10" s="1"/>
  <c r="S56" i="10"/>
  <c r="T42" i="10" s="1"/>
  <c r="U42" i="10" s="1"/>
  <c r="K83" i="10"/>
  <c r="L83" i="10" s="1"/>
  <c r="K66" i="10"/>
  <c r="L66" i="10" s="1"/>
  <c r="K85" i="10"/>
  <c r="L85" i="10" s="1"/>
  <c r="K75" i="10"/>
  <c r="L75" i="10" s="1"/>
  <c r="S89" i="10"/>
  <c r="T71" i="10" s="1"/>
  <c r="U71" i="10" s="1"/>
  <c r="S122" i="10"/>
  <c r="T102" i="10" s="1"/>
  <c r="U102" i="10" s="1"/>
  <c r="E123" i="10"/>
  <c r="F123" i="10" s="1"/>
  <c r="E124" i="10"/>
  <c r="F124" i="10" s="1"/>
  <c r="K36" i="7"/>
  <c r="L36" i="7" s="1"/>
  <c r="K32" i="7"/>
  <c r="L32" i="7" s="1"/>
  <c r="K37" i="7"/>
  <c r="L37" i="7" s="1"/>
  <c r="K31" i="7"/>
  <c r="L31" i="7" s="1"/>
  <c r="K29" i="7"/>
  <c r="L29" i="7" s="1"/>
  <c r="K41" i="7"/>
  <c r="L41" i="7" s="1"/>
  <c r="K38" i="7"/>
  <c r="L38" i="7" s="1"/>
  <c r="K33" i="7"/>
  <c r="L33" i="7" s="1"/>
  <c r="K35" i="7"/>
  <c r="L35" i="7" s="1"/>
  <c r="K40" i="7"/>
  <c r="L40" i="7" s="1"/>
  <c r="K39" i="7"/>
  <c r="L39" i="7" s="1"/>
  <c r="K30" i="7"/>
  <c r="L30" i="7" s="1"/>
  <c r="K34" i="7"/>
  <c r="L34" i="7" s="1"/>
  <c r="K68" i="7"/>
  <c r="L68" i="7" s="1"/>
  <c r="K70" i="7"/>
  <c r="L70" i="7" s="1"/>
  <c r="K71" i="7"/>
  <c r="L71" i="7" s="1"/>
  <c r="K69" i="7"/>
  <c r="L69" i="7" s="1"/>
  <c r="S84" i="7"/>
  <c r="E102" i="7"/>
  <c r="F102" i="7" s="1"/>
  <c r="E100" i="7"/>
  <c r="F100" i="7" s="1"/>
  <c r="E101" i="7"/>
  <c r="F101" i="7" s="1"/>
  <c r="E96" i="7"/>
  <c r="F96" i="7" s="1"/>
  <c r="E103" i="7"/>
  <c r="F103" i="7" s="1"/>
  <c r="E98" i="7"/>
  <c r="F98" i="7" s="1"/>
  <c r="E85" i="7"/>
  <c r="F85" i="7" s="1"/>
  <c r="E90" i="7"/>
  <c r="F90" i="7" s="1"/>
  <c r="K135" i="7"/>
  <c r="L135" i="7" s="1"/>
  <c r="K136" i="7"/>
  <c r="L136" i="7" s="1"/>
  <c r="E18" i="13"/>
  <c r="F18" i="13" s="1"/>
  <c r="E17" i="13"/>
  <c r="F17" i="13" s="1"/>
  <c r="E109" i="10"/>
  <c r="F109" i="10" s="1"/>
  <c r="E120" i="10"/>
  <c r="F120" i="10" s="1"/>
  <c r="E105" i="10"/>
  <c r="F105" i="10" s="1"/>
  <c r="E35" i="10"/>
  <c r="F35" i="10" s="1"/>
  <c r="E42" i="10"/>
  <c r="F42" i="10" s="1"/>
  <c r="E49" i="10"/>
  <c r="F49" i="10" s="1"/>
  <c r="E95" i="7"/>
  <c r="F95" i="7" s="1"/>
  <c r="K38" i="10"/>
  <c r="L38" i="10" s="1"/>
  <c r="S117" i="12"/>
  <c r="S41" i="13"/>
  <c r="S114" i="12"/>
  <c r="T110" i="7"/>
  <c r="U110" i="7" s="1"/>
  <c r="T107" i="9"/>
  <c r="U107" i="9" s="1"/>
  <c r="S104" i="12"/>
  <c r="S39" i="12"/>
  <c r="K79" i="7"/>
  <c r="L79" i="7" s="1"/>
  <c r="T100" i="9"/>
  <c r="U100" i="9" s="1"/>
  <c r="T100" i="7"/>
  <c r="U100" i="7" s="1"/>
  <c r="T117" i="13"/>
  <c r="U117" i="13" s="1"/>
  <c r="T92" i="9"/>
  <c r="U92" i="9" s="1"/>
  <c r="E36" i="13"/>
  <c r="F36" i="13" s="1"/>
  <c r="E38" i="13"/>
  <c r="F38" i="13" s="1"/>
  <c r="E35" i="13"/>
  <c r="F35" i="13" s="1"/>
  <c r="E34" i="13"/>
  <c r="F34" i="13" s="1"/>
  <c r="E37" i="13"/>
  <c r="F37" i="13" s="1"/>
  <c r="E39" i="13"/>
  <c r="F39" i="13" s="1"/>
  <c r="J39" i="13"/>
  <c r="K37" i="13" s="1"/>
  <c r="L37" i="13" s="1"/>
  <c r="S39" i="13"/>
  <c r="E73" i="13"/>
  <c r="F73" i="13" s="1"/>
  <c r="E72" i="13"/>
  <c r="F72" i="13" s="1"/>
  <c r="T115" i="13"/>
  <c r="U115" i="13" s="1"/>
  <c r="T112" i="13"/>
  <c r="U112" i="13" s="1"/>
  <c r="T110" i="13"/>
  <c r="U110" i="13" s="1"/>
  <c r="T114" i="13"/>
  <c r="U114" i="13" s="1"/>
  <c r="T113" i="13"/>
  <c r="U113" i="13" s="1"/>
  <c r="T111" i="13"/>
  <c r="U111" i="13" s="1"/>
  <c r="J82" i="12"/>
  <c r="S82" i="12"/>
  <c r="J48" i="12"/>
  <c r="S48" i="12"/>
  <c r="J79" i="12"/>
  <c r="S79" i="12"/>
  <c r="J97" i="12"/>
  <c r="S97" i="12"/>
  <c r="J113" i="12"/>
  <c r="S113" i="12"/>
  <c r="E49" i="12"/>
  <c r="F49" i="12" s="1"/>
  <c r="J69" i="12"/>
  <c r="K67" i="12" s="1"/>
  <c r="L67" i="12" s="1"/>
  <c r="S69" i="12"/>
  <c r="K114" i="12"/>
  <c r="L114" i="12" s="1"/>
  <c r="J61" i="12"/>
  <c r="S61" i="12"/>
  <c r="E67" i="12"/>
  <c r="F67" i="12" s="1"/>
  <c r="J89" i="12"/>
  <c r="S89" i="12"/>
  <c r="E120" i="7"/>
  <c r="F120" i="7" s="1"/>
  <c r="J51" i="12"/>
  <c r="K88" i="9"/>
  <c r="L88" i="9" s="1"/>
  <c r="K89" i="9"/>
  <c r="L89" i="9" s="1"/>
  <c r="K87" i="9"/>
  <c r="L87" i="9" s="1"/>
  <c r="K67" i="9"/>
  <c r="L67" i="9" s="1"/>
  <c r="K57" i="9"/>
  <c r="L57" i="9" s="1"/>
  <c r="K85" i="9"/>
  <c r="L85" i="9" s="1"/>
  <c r="K64" i="9"/>
  <c r="L64" i="9" s="1"/>
  <c r="D15" i="3" s="1"/>
  <c r="F15" i="3" s="1"/>
  <c r="K77" i="9"/>
  <c r="L77" i="9" s="1"/>
  <c r="K72" i="9"/>
  <c r="L72" i="9" s="1"/>
  <c r="K52" i="9"/>
  <c r="L52" i="9" s="1"/>
  <c r="K61" i="9"/>
  <c r="L61" i="9" s="1"/>
  <c r="S17" i="10"/>
  <c r="S22" i="12"/>
  <c r="T22" i="12" s="1"/>
  <c r="U22" i="12" s="1"/>
  <c r="T99" i="7"/>
  <c r="U99" i="7" s="1"/>
  <c r="E50" i="7"/>
  <c r="F50" i="7" s="1"/>
  <c r="E47" i="7"/>
  <c r="F47" i="7" s="1"/>
  <c r="E49" i="7"/>
  <c r="F49" i="7" s="1"/>
  <c r="E48" i="7"/>
  <c r="F48" i="7" s="1"/>
  <c r="E42" i="7"/>
  <c r="F42" i="7" s="1"/>
  <c r="E43" i="7"/>
  <c r="F43" i="7" s="1"/>
  <c r="E44" i="7"/>
  <c r="F44" i="7" s="1"/>
  <c r="E46" i="7"/>
  <c r="F46" i="7" s="1"/>
  <c r="E45" i="7"/>
  <c r="F45" i="7" s="1"/>
  <c r="J81" i="13"/>
  <c r="K81" i="13" s="1"/>
  <c r="L81" i="13" s="1"/>
  <c r="S81" i="13"/>
  <c r="K103" i="13"/>
  <c r="L103" i="13" s="1"/>
  <c r="K102" i="13"/>
  <c r="L102" i="13" s="1"/>
  <c r="J53" i="13"/>
  <c r="K51" i="13" s="1"/>
  <c r="L51" i="13" s="1"/>
  <c r="S53" i="13"/>
  <c r="J75" i="13"/>
  <c r="K72" i="13" s="1"/>
  <c r="L72" i="13" s="1"/>
  <c r="E84" i="13"/>
  <c r="F84" i="13" s="1"/>
  <c r="E85" i="13"/>
  <c r="F85" i="13" s="1"/>
  <c r="E83" i="13"/>
  <c r="F83" i="13" s="1"/>
  <c r="D13" i="2" s="1"/>
  <c r="E116" i="13"/>
  <c r="F116" i="13" s="1"/>
  <c r="E117" i="13"/>
  <c r="F117" i="13" s="1"/>
  <c r="E118" i="13"/>
  <c r="F118" i="13" s="1"/>
  <c r="K42" i="7"/>
  <c r="L42" i="7" s="1"/>
  <c r="K45" i="7"/>
  <c r="L45" i="7" s="1"/>
  <c r="K46" i="7"/>
  <c r="L46" i="7" s="1"/>
  <c r="K44" i="7"/>
  <c r="L44" i="7" s="1"/>
  <c r="K43" i="7"/>
  <c r="L43" i="7" s="1"/>
  <c r="K47" i="7"/>
  <c r="L47" i="7" s="1"/>
  <c r="K48" i="7"/>
  <c r="L48" i="7" s="1"/>
  <c r="E68" i="12"/>
  <c r="F68" i="12" s="1"/>
  <c r="J20" i="12"/>
  <c r="K17" i="12" s="1"/>
  <c r="L17" i="12" s="1"/>
  <c r="S20" i="12"/>
  <c r="T20" i="12" s="1"/>
  <c r="U20" i="12" s="1"/>
  <c r="K123" i="12"/>
  <c r="L123" i="12" s="1"/>
  <c r="E42" i="12"/>
  <c r="F42" i="12" s="1"/>
  <c r="E43" i="12"/>
  <c r="F43" i="12" s="1"/>
  <c r="E100" i="12"/>
  <c r="F100" i="12" s="1"/>
  <c r="E41" i="12"/>
  <c r="F41" i="12" s="1"/>
  <c r="E66" i="12"/>
  <c r="F66" i="12" s="1"/>
  <c r="J16" i="12"/>
  <c r="S16" i="12"/>
  <c r="T16" i="12" s="1"/>
  <c r="U16" i="12" s="1"/>
  <c r="E26" i="12"/>
  <c r="F26" i="12" s="1"/>
  <c r="J70" i="12"/>
  <c r="S70" i="12"/>
  <c r="E88" i="12"/>
  <c r="F88" i="12" s="1"/>
  <c r="J102" i="12"/>
  <c r="S102" i="12"/>
  <c r="J23" i="12"/>
  <c r="S23" i="12"/>
  <c r="T23" i="12" s="1"/>
  <c r="U23" i="12" s="1"/>
  <c r="E73" i="12"/>
  <c r="F73" i="12" s="1"/>
  <c r="J92" i="12"/>
  <c r="S92" i="12"/>
  <c r="E22" i="12"/>
  <c r="F22" i="12" s="1"/>
  <c r="J59" i="12"/>
  <c r="S59" i="12"/>
  <c r="E125" i="12"/>
  <c r="F125" i="12" s="1"/>
  <c r="J109" i="12"/>
  <c r="S109" i="12"/>
  <c r="E44" i="12"/>
  <c r="F44" i="12" s="1"/>
  <c r="E35" i="12"/>
  <c r="F35" i="12" s="1"/>
  <c r="E34" i="12"/>
  <c r="F34" i="12" s="1"/>
  <c r="E36" i="12"/>
  <c r="F36" i="12" s="1"/>
  <c r="J100" i="12"/>
  <c r="J134" i="12"/>
  <c r="J118" i="12"/>
  <c r="E109" i="7"/>
  <c r="F109" i="7" s="1"/>
  <c r="K45" i="10"/>
  <c r="L45" i="10" s="1"/>
  <c r="J37" i="12"/>
  <c r="E89" i="7"/>
  <c r="F89" i="7" s="1"/>
  <c r="E93" i="7"/>
  <c r="F93" i="7" s="1"/>
  <c r="E119" i="7"/>
  <c r="F119" i="7" s="1"/>
  <c r="J108" i="12"/>
  <c r="E21" i="10"/>
  <c r="F21" i="10" s="1"/>
  <c r="E19" i="10"/>
  <c r="F19" i="10" s="1"/>
  <c r="E19" i="9"/>
  <c r="F19" i="9" s="1"/>
  <c r="E17" i="9"/>
  <c r="F17" i="9" s="1"/>
  <c r="K17" i="9"/>
  <c r="L17" i="9" s="1"/>
  <c r="K18" i="9"/>
  <c r="L18" i="9" s="1"/>
  <c r="K25" i="9"/>
  <c r="L25" i="9" s="1"/>
  <c r="E23" i="9"/>
  <c r="F23" i="9" s="1"/>
  <c r="E25" i="9"/>
  <c r="F25" i="9" s="1"/>
  <c r="E31" i="9"/>
  <c r="F31" i="9" s="1"/>
  <c r="K40" i="9"/>
  <c r="L40" i="9" s="1"/>
  <c r="K37" i="9"/>
  <c r="L37" i="9" s="1"/>
  <c r="K50" i="9"/>
  <c r="L50" i="9" s="1"/>
  <c r="E45" i="9"/>
  <c r="F45" i="9" s="1"/>
  <c r="E49" i="9"/>
  <c r="F49" i="9" s="1"/>
  <c r="K70" i="9"/>
  <c r="L70" i="9" s="1"/>
  <c r="K78" i="9"/>
  <c r="L78" i="9" s="1"/>
  <c r="K80" i="9"/>
  <c r="L80" i="9" s="1"/>
  <c r="K83" i="9"/>
  <c r="L83" i="9" s="1"/>
  <c r="K42" i="10"/>
  <c r="L42" i="10" s="1"/>
  <c r="K58" i="9"/>
  <c r="L58" i="9" s="1"/>
  <c r="K59" i="9"/>
  <c r="L59" i="9" s="1"/>
  <c r="K56" i="9"/>
  <c r="L56" i="9" s="1"/>
  <c r="T89" i="9"/>
  <c r="U89" i="9" s="1"/>
  <c r="T88" i="9"/>
  <c r="U88" i="9" s="1"/>
  <c r="T87" i="9"/>
  <c r="U87" i="9" s="1"/>
  <c r="T84" i="9"/>
  <c r="U84" i="9" s="1"/>
  <c r="T112" i="9"/>
  <c r="U112" i="9" s="1"/>
  <c r="T104" i="9"/>
  <c r="U104" i="9" s="1"/>
  <c r="T111" i="9"/>
  <c r="U111" i="9" s="1"/>
  <c r="T103" i="9"/>
  <c r="U103" i="9" s="1"/>
  <c r="T101" i="9"/>
  <c r="U101" i="9" s="1"/>
  <c r="T99" i="9"/>
  <c r="U99" i="9" s="1"/>
  <c r="T97" i="9"/>
  <c r="U97" i="9" s="1"/>
  <c r="T105" i="9"/>
  <c r="U105" i="9" s="1"/>
  <c r="K26" i="10"/>
  <c r="L26" i="10" s="1"/>
  <c r="S29" i="10"/>
  <c r="T27" i="10" s="1"/>
  <c r="U27" i="10" s="1"/>
  <c r="K34" i="10"/>
  <c r="L34" i="10" s="1"/>
  <c r="K52" i="10"/>
  <c r="L52" i="10" s="1"/>
  <c r="K58" i="10"/>
  <c r="L58" i="10" s="1"/>
  <c r="K50" i="10"/>
  <c r="L50" i="10" s="1"/>
  <c r="K49" i="10"/>
  <c r="L49" i="10" s="1"/>
  <c r="K43" i="10"/>
  <c r="L43" i="10" s="1"/>
  <c r="K48" i="10"/>
  <c r="L48" i="10" s="1"/>
  <c r="K54" i="10"/>
  <c r="L54" i="10" s="1"/>
  <c r="K56" i="10"/>
  <c r="L56" i="10" s="1"/>
  <c r="K41" i="10"/>
  <c r="L41" i="10" s="1"/>
  <c r="K61" i="10"/>
  <c r="L61" i="10" s="1"/>
  <c r="K53" i="10"/>
  <c r="L53" i="10" s="1"/>
  <c r="K60" i="10"/>
  <c r="L60" i="10" s="1"/>
  <c r="K44" i="10"/>
  <c r="L44" i="10" s="1"/>
  <c r="K47" i="10"/>
  <c r="L47" i="10" s="1"/>
  <c r="K55" i="10"/>
  <c r="L55" i="10" s="1"/>
  <c r="K59" i="10"/>
  <c r="L59" i="10" s="1"/>
  <c r="K31" i="10"/>
  <c r="L31" i="10" s="1"/>
  <c r="K40" i="10"/>
  <c r="L40" i="10" s="1"/>
  <c r="K27" i="10"/>
  <c r="L27" i="10" s="1"/>
  <c r="K25" i="10"/>
  <c r="L25" i="10" s="1"/>
  <c r="K57" i="10"/>
  <c r="L57" i="10" s="1"/>
  <c r="K36" i="10"/>
  <c r="L36" i="10" s="1"/>
  <c r="K46" i="10"/>
  <c r="L46" i="10" s="1"/>
  <c r="K24" i="10"/>
  <c r="L24" i="10" s="1"/>
  <c r="K51" i="10"/>
  <c r="L51" i="10" s="1"/>
  <c r="K19" i="10"/>
  <c r="L19" i="10" s="1"/>
  <c r="K15" i="10"/>
  <c r="L15" i="10" s="1"/>
  <c r="K18" i="10"/>
  <c r="L18" i="10" s="1"/>
  <c r="K20" i="10"/>
  <c r="L20" i="10" s="1"/>
  <c r="K21" i="10"/>
  <c r="L21" i="10" s="1"/>
  <c r="K69" i="10"/>
  <c r="L69" i="10" s="1"/>
  <c r="K86" i="10"/>
  <c r="L86" i="10" s="1"/>
  <c r="K84" i="10"/>
  <c r="L84" i="10" s="1"/>
  <c r="K67" i="10"/>
  <c r="L67" i="10" s="1"/>
  <c r="E122" i="10"/>
  <c r="F122" i="10" s="1"/>
  <c r="E118" i="10"/>
  <c r="F118" i="10" s="1"/>
  <c r="E121" i="10"/>
  <c r="F121" i="10" s="1"/>
  <c r="E119" i="10"/>
  <c r="F119" i="10" s="1"/>
  <c r="E112" i="10"/>
  <c r="F112" i="10" s="1"/>
  <c r="E116" i="10"/>
  <c r="F116" i="10" s="1"/>
  <c r="E70" i="7"/>
  <c r="F70" i="7" s="1"/>
  <c r="E69" i="7"/>
  <c r="F69" i="7" s="1"/>
  <c r="E71" i="7"/>
  <c r="F71" i="7" s="1"/>
  <c r="S95" i="7"/>
  <c r="K103" i="7"/>
  <c r="L103" i="7" s="1"/>
  <c r="K101" i="7"/>
  <c r="L101" i="7" s="1"/>
  <c r="K98" i="7"/>
  <c r="L98" i="7" s="1"/>
  <c r="K96" i="7"/>
  <c r="L96" i="7" s="1"/>
  <c r="K100" i="7"/>
  <c r="L100" i="7" s="1"/>
  <c r="K102" i="7"/>
  <c r="L102" i="7" s="1"/>
  <c r="T131" i="7"/>
  <c r="U131" i="7" s="1"/>
  <c r="T134" i="7"/>
  <c r="U134" i="7" s="1"/>
  <c r="T129" i="7"/>
  <c r="U129" i="7" s="1"/>
  <c r="T113" i="7"/>
  <c r="U113" i="7" s="1"/>
  <c r="T107" i="7"/>
  <c r="U107" i="7" s="1"/>
  <c r="T122" i="7"/>
  <c r="U122" i="7" s="1"/>
  <c r="T123" i="7"/>
  <c r="U123" i="7" s="1"/>
  <c r="T133" i="7"/>
  <c r="U133" i="7" s="1"/>
  <c r="T127" i="7"/>
  <c r="U127" i="7" s="1"/>
  <c r="T109" i="7"/>
  <c r="U109" i="7" s="1"/>
  <c r="T106" i="7"/>
  <c r="U106" i="7" s="1"/>
  <c r="T135" i="7"/>
  <c r="U135" i="7" s="1"/>
  <c r="T126" i="7"/>
  <c r="U126" i="7" s="1"/>
  <c r="T124" i="7"/>
  <c r="U124" i="7" s="1"/>
  <c r="T111" i="7"/>
  <c r="U111" i="7" s="1"/>
  <c r="T121" i="7"/>
  <c r="U121" i="7" s="1"/>
  <c r="T119" i="7"/>
  <c r="U119" i="7" s="1"/>
  <c r="T112" i="7"/>
  <c r="U112" i="7" s="1"/>
  <c r="T118" i="7"/>
  <c r="U118" i="7" s="1"/>
  <c r="T125" i="7"/>
  <c r="U125" i="7" s="1"/>
  <c r="T132" i="7"/>
  <c r="U132" i="7" s="1"/>
  <c r="T130" i="7"/>
  <c r="U130" i="7" s="1"/>
  <c r="T120" i="7"/>
  <c r="U120" i="7" s="1"/>
  <c r="T128" i="7"/>
  <c r="U128" i="7" s="1"/>
  <c r="E106" i="10"/>
  <c r="F106" i="10" s="1"/>
  <c r="E100" i="10"/>
  <c r="F100" i="10" s="1"/>
  <c r="E103" i="10"/>
  <c r="F103" i="10" s="1"/>
  <c r="E95" i="10"/>
  <c r="F95" i="10" s="1"/>
  <c r="E114" i="10"/>
  <c r="F114" i="10" s="1"/>
  <c r="E33" i="10"/>
  <c r="F33" i="10" s="1"/>
  <c r="K28" i="10"/>
  <c r="L28" i="10" s="1"/>
  <c r="E101" i="10"/>
  <c r="F101" i="10" s="1"/>
  <c r="S46" i="12"/>
  <c r="S41" i="12"/>
  <c r="S80" i="12"/>
  <c r="S76" i="12"/>
  <c r="S66" i="12"/>
  <c r="T105" i="7"/>
  <c r="U105" i="7" s="1"/>
  <c r="T64" i="7"/>
  <c r="U64" i="7" s="1"/>
  <c r="B1073" i="4" s="1"/>
  <c r="D21" i="4" s="1"/>
  <c r="T115" i="7"/>
  <c r="U115" i="7" s="1"/>
  <c r="T110" i="9"/>
  <c r="U110" i="9" s="1"/>
  <c r="T86" i="9"/>
  <c r="U86" i="9" s="1"/>
  <c r="T85" i="9"/>
  <c r="U85" i="9" s="1"/>
  <c r="S103" i="13"/>
  <c r="K99" i="7"/>
  <c r="L99" i="7" s="1"/>
  <c r="T104" i="7"/>
  <c r="U104" i="7" s="1"/>
  <c r="T25" i="7"/>
  <c r="U25" i="7" s="1"/>
  <c r="E67" i="13"/>
  <c r="F67" i="13" s="1"/>
  <c r="E66" i="13"/>
  <c r="F66" i="13" s="1"/>
  <c r="T42" i="7"/>
  <c r="U42" i="7" s="1"/>
  <c r="T46" i="7"/>
  <c r="U46" i="7" s="1"/>
  <c r="T45" i="7"/>
  <c r="U45" i="7" s="1"/>
  <c r="T50" i="7"/>
  <c r="U50" i="7" s="1"/>
  <c r="T47" i="7"/>
  <c r="U47" i="7" s="1"/>
  <c r="T48" i="7"/>
  <c r="U48" i="7" s="1"/>
  <c r="E126" i="7"/>
  <c r="F126" i="7" s="1"/>
  <c r="E122" i="7"/>
  <c r="F122" i="7" s="1"/>
  <c r="E117" i="7"/>
  <c r="F117" i="7" s="1"/>
  <c r="E111" i="7"/>
  <c r="F111" i="7" s="1"/>
  <c r="E110" i="7"/>
  <c r="F110" i="7" s="1"/>
  <c r="E123" i="7"/>
  <c r="F123" i="7" s="1"/>
  <c r="E105" i="7"/>
  <c r="F105" i="7" s="1"/>
  <c r="E125" i="7"/>
  <c r="F125" i="7" s="1"/>
  <c r="E114" i="7"/>
  <c r="F114" i="7" s="1"/>
  <c r="E115" i="7"/>
  <c r="F115" i="7" s="1"/>
  <c r="E107" i="7"/>
  <c r="F107" i="7" s="1"/>
  <c r="E118" i="7"/>
  <c r="F118" i="7" s="1"/>
  <c r="E104" i="7"/>
  <c r="F104" i="7" s="1"/>
  <c r="E52" i="13"/>
  <c r="F52" i="13" s="1"/>
  <c r="E53" i="13"/>
  <c r="F53" i="13" s="1"/>
  <c r="E91" i="13"/>
  <c r="F91" i="13" s="1"/>
  <c r="E93" i="13"/>
  <c r="F93" i="13" s="1"/>
  <c r="E92" i="13"/>
  <c r="F92" i="13" s="1"/>
  <c r="E89" i="13"/>
  <c r="F89" i="13" s="1"/>
  <c r="E94" i="13"/>
  <c r="F94" i="13" s="1"/>
  <c r="E95" i="13"/>
  <c r="F95" i="13" s="1"/>
  <c r="E90" i="13"/>
  <c r="F90" i="13" s="1"/>
  <c r="J59" i="13"/>
  <c r="S59" i="13"/>
  <c r="T15" i="7"/>
  <c r="U15" i="7" s="1"/>
  <c r="K70" i="13"/>
  <c r="L70" i="13" s="1"/>
  <c r="R49" i="9"/>
  <c r="S49" i="9" s="1"/>
  <c r="R50" i="9"/>
  <c r="S50" i="9" s="1"/>
  <c r="R53" i="9"/>
  <c r="S53" i="9" s="1"/>
  <c r="R57" i="9"/>
  <c r="S57" i="9" s="1"/>
  <c r="R58" i="9"/>
  <c r="S58" i="9" s="1"/>
  <c r="R47" i="9"/>
  <c r="S47" i="9" s="1"/>
  <c r="R55" i="9"/>
  <c r="S55" i="9" s="1"/>
  <c r="R45" i="9"/>
  <c r="S45" i="9" s="1"/>
  <c r="R56" i="9"/>
  <c r="S56" i="9" s="1"/>
  <c r="R51" i="9"/>
  <c r="S51" i="9" s="1"/>
  <c r="R48" i="9"/>
  <c r="S48" i="9" s="1"/>
  <c r="R46" i="9"/>
  <c r="S46" i="9" s="1"/>
  <c r="R52" i="9"/>
  <c r="S52" i="9" s="1"/>
  <c r="R54" i="9"/>
  <c r="S54" i="9" s="1"/>
  <c r="E64" i="12"/>
  <c r="F64" i="12" s="1"/>
  <c r="J24" i="12"/>
  <c r="S24" i="12"/>
  <c r="J75" i="12"/>
  <c r="S75" i="12"/>
  <c r="T72" i="12" s="1"/>
  <c r="U72" i="12" s="1"/>
  <c r="E92" i="12"/>
  <c r="F92" i="12" s="1"/>
  <c r="E91" i="12"/>
  <c r="F91" i="12" s="1"/>
  <c r="E90" i="12"/>
  <c r="F90" i="12" s="1"/>
  <c r="J35" i="12"/>
  <c r="S35" i="12"/>
  <c r="E87" i="12"/>
  <c r="F87" i="12" s="1"/>
  <c r="E82" i="12"/>
  <c r="F82" i="12" s="1"/>
  <c r="J84" i="12"/>
  <c r="S84" i="12"/>
  <c r="E27" i="12"/>
  <c r="F27" i="12" s="1"/>
  <c r="E115" i="12"/>
  <c r="F115" i="12" s="1"/>
  <c r="E116" i="12"/>
  <c r="F116" i="12" s="1"/>
  <c r="E46" i="12"/>
  <c r="F46" i="12" s="1"/>
  <c r="E47" i="12"/>
  <c r="F47" i="12" s="1"/>
  <c r="S100" i="12"/>
  <c r="E106" i="7"/>
  <c r="F106" i="7" s="1"/>
  <c r="K33" i="9"/>
  <c r="L33" i="9" s="1"/>
  <c r="K32" i="9"/>
  <c r="L32" i="9" s="1"/>
  <c r="K31" i="9"/>
  <c r="L31" i="9" s="1"/>
  <c r="K15" i="9"/>
  <c r="L15" i="9" s="1"/>
  <c r="K93" i="9"/>
  <c r="L93" i="9" s="1"/>
  <c r="K92" i="9"/>
  <c r="L92" i="9" s="1"/>
  <c r="K98" i="10"/>
  <c r="L98" i="10" s="1"/>
  <c r="K103" i="10"/>
  <c r="L103" i="10" s="1"/>
  <c r="K105" i="10"/>
  <c r="L105" i="10" s="1"/>
  <c r="K104" i="10"/>
  <c r="L104" i="10" s="1"/>
  <c r="K102" i="10"/>
  <c r="L102" i="10" s="1"/>
  <c r="K101" i="10"/>
  <c r="L101" i="10" s="1"/>
  <c r="K100" i="10"/>
  <c r="L100" i="10" s="1"/>
  <c r="K99" i="10"/>
  <c r="L99" i="10" s="1"/>
  <c r="E38" i="7"/>
  <c r="F38" i="7" s="1"/>
  <c r="E25" i="7"/>
  <c r="F25" i="7" s="1"/>
  <c r="E39" i="7"/>
  <c r="F39" i="7" s="1"/>
  <c r="E28" i="7"/>
  <c r="F28" i="7" s="1"/>
  <c r="E16" i="7"/>
  <c r="F16" i="7" s="1"/>
  <c r="E20" i="7"/>
  <c r="F20" i="7" s="1"/>
  <c r="E36" i="7"/>
  <c r="F36" i="7" s="1"/>
  <c r="E41" i="7"/>
  <c r="F41" i="7" s="1"/>
  <c r="E26" i="7"/>
  <c r="F26" i="7" s="1"/>
  <c r="E40" i="7"/>
  <c r="F40" i="7" s="1"/>
  <c r="E31" i="7"/>
  <c r="F31" i="7" s="1"/>
  <c r="E29" i="7"/>
  <c r="F29" i="7" s="1"/>
  <c r="E18" i="7"/>
  <c r="F18" i="7" s="1"/>
  <c r="E19" i="7"/>
  <c r="F19" i="7" s="1"/>
  <c r="E27" i="7"/>
  <c r="F27" i="7" s="1"/>
  <c r="E23" i="7"/>
  <c r="F23" i="7" s="1"/>
  <c r="E37" i="7"/>
  <c r="F37" i="7" s="1"/>
  <c r="E30" i="7"/>
  <c r="F30" i="7" s="1"/>
  <c r="E21" i="7"/>
  <c r="F21" i="7" s="1"/>
  <c r="E17" i="7"/>
  <c r="F17" i="7" s="1"/>
  <c r="E22" i="7"/>
  <c r="F22" i="7" s="1"/>
  <c r="E24" i="7"/>
  <c r="F24" i="7" s="1"/>
  <c r="E35" i="7"/>
  <c r="F35" i="7" s="1"/>
  <c r="E15" i="7"/>
  <c r="F15" i="7" s="1"/>
  <c r="E34" i="7"/>
  <c r="F34" i="7" s="1"/>
  <c r="E33" i="7"/>
  <c r="F33" i="7" s="1"/>
  <c r="E32" i="7"/>
  <c r="F32" i="7" s="1"/>
  <c r="T71" i="7"/>
  <c r="U71" i="7" s="1"/>
  <c r="T69" i="7"/>
  <c r="U69" i="7" s="1"/>
  <c r="E83" i="7"/>
  <c r="F83" i="7" s="1"/>
  <c r="E73" i="7"/>
  <c r="F73" i="7" s="1"/>
  <c r="E82" i="7"/>
  <c r="F82" i="7" s="1"/>
  <c r="E72" i="7"/>
  <c r="F72" i="7" s="1"/>
  <c r="E74" i="7"/>
  <c r="F74" i="7" s="1"/>
  <c r="E76" i="7"/>
  <c r="F76" i="7" s="1"/>
  <c r="E80" i="7"/>
  <c r="F80" i="7" s="1"/>
  <c r="E81" i="7"/>
  <c r="F81" i="7" s="1"/>
  <c r="E75" i="7"/>
  <c r="F75" i="7" s="1"/>
  <c r="E78" i="7"/>
  <c r="F78" i="7" s="1"/>
  <c r="E79" i="7"/>
  <c r="F79" i="7" s="1"/>
  <c r="E77" i="7"/>
  <c r="F77" i="7" s="1"/>
  <c r="E84" i="7"/>
  <c r="F84" i="7" s="1"/>
  <c r="T98" i="7"/>
  <c r="U98" i="7" s="1"/>
  <c r="T101" i="7"/>
  <c r="U101" i="7" s="1"/>
  <c r="T103" i="7"/>
  <c r="U103" i="7" s="1"/>
  <c r="T96" i="7"/>
  <c r="U96" i="7" s="1"/>
  <c r="E43" i="13"/>
  <c r="F43" i="13" s="1"/>
  <c r="E42" i="13"/>
  <c r="F42" i="13" s="1"/>
  <c r="E91" i="7"/>
  <c r="F91" i="7" s="1"/>
  <c r="T123" i="12"/>
  <c r="U123" i="12" s="1"/>
  <c r="S57" i="13"/>
  <c r="J25" i="13"/>
  <c r="E71" i="10"/>
  <c r="F71" i="10" s="1"/>
  <c r="E70" i="10"/>
  <c r="F70" i="10" s="1"/>
  <c r="E67" i="10"/>
  <c r="F67" i="10" s="1"/>
  <c r="E61" i="10"/>
  <c r="F61" i="10" s="1"/>
  <c r="E69" i="10"/>
  <c r="F69" i="10" s="1"/>
  <c r="E62" i="10"/>
  <c r="F62" i="10" s="1"/>
  <c r="E58" i="10"/>
  <c r="F58" i="10" s="1"/>
  <c r="E60" i="10"/>
  <c r="F60" i="10" s="1"/>
  <c r="E59" i="10"/>
  <c r="F59" i="10" s="1"/>
  <c r="E63" i="10"/>
  <c r="F63" i="10" s="1"/>
  <c r="E68" i="10"/>
  <c r="F68" i="10" s="1"/>
  <c r="E57" i="10"/>
  <c r="F57" i="10" s="1"/>
  <c r="E64" i="13"/>
  <c r="F64" i="13" s="1"/>
  <c r="E65" i="13"/>
  <c r="F65" i="13" s="1"/>
  <c r="E27" i="13"/>
  <c r="F27" i="13" s="1"/>
  <c r="E28" i="13"/>
  <c r="F28" i="13" s="1"/>
  <c r="E29" i="13"/>
  <c r="F29" i="13" s="1"/>
  <c r="E30" i="13"/>
  <c r="F30" i="13" s="1"/>
  <c r="E16" i="13"/>
  <c r="F16" i="13" s="1"/>
  <c r="E15" i="13"/>
  <c r="F15" i="13" s="1"/>
  <c r="E61" i="13"/>
  <c r="F61" i="13" s="1"/>
  <c r="E60" i="13"/>
  <c r="F60" i="13" s="1"/>
  <c r="E51" i="13"/>
  <c r="F51" i="13" s="1"/>
  <c r="E50" i="13"/>
  <c r="F50" i="13" s="1"/>
  <c r="J35" i="13"/>
  <c r="K27" i="13" s="1"/>
  <c r="L27" i="13" s="1"/>
  <c r="S35" i="13"/>
  <c r="J94" i="13"/>
  <c r="S94" i="13"/>
  <c r="T85" i="13" s="1"/>
  <c r="U85" i="13" s="1"/>
  <c r="K69" i="13"/>
  <c r="L69" i="13" s="1"/>
  <c r="E26" i="13"/>
  <c r="F26" i="13" s="1"/>
  <c r="E104" i="13"/>
  <c r="F104" i="13" s="1"/>
  <c r="E107" i="13"/>
  <c r="F107" i="13" s="1"/>
  <c r="E106" i="13"/>
  <c r="F106" i="13" s="1"/>
  <c r="E102" i="13"/>
  <c r="F102" i="13" s="1"/>
  <c r="E105" i="13"/>
  <c r="F105" i="13" s="1"/>
  <c r="E103" i="13"/>
  <c r="F103" i="13" s="1"/>
  <c r="E108" i="13"/>
  <c r="F108" i="13" s="1"/>
  <c r="T126" i="13"/>
  <c r="U126" i="13" s="1"/>
  <c r="T124" i="13"/>
  <c r="U124" i="13" s="1"/>
  <c r="T120" i="13"/>
  <c r="U120" i="13" s="1"/>
  <c r="T119" i="13"/>
  <c r="U119" i="13" s="1"/>
  <c r="T125" i="13"/>
  <c r="U125" i="13" s="1"/>
  <c r="T121" i="13"/>
  <c r="U121" i="13" s="1"/>
  <c r="T122" i="13"/>
  <c r="U122" i="13" s="1"/>
  <c r="T123" i="13"/>
  <c r="U123" i="13" s="1"/>
  <c r="T127" i="13"/>
  <c r="U127" i="13" s="1"/>
  <c r="T128" i="13"/>
  <c r="U128" i="13" s="1"/>
  <c r="R61" i="9"/>
  <c r="S61" i="9" s="1"/>
  <c r="R62" i="9"/>
  <c r="S62" i="9" s="1"/>
  <c r="E56" i="12"/>
  <c r="F56" i="12" s="1"/>
  <c r="E57" i="12"/>
  <c r="F57" i="12" s="1"/>
  <c r="E85" i="12"/>
  <c r="F85" i="12" s="1"/>
  <c r="E111" i="12"/>
  <c r="F111" i="12" s="1"/>
  <c r="E63" i="12"/>
  <c r="F63" i="12" s="1"/>
  <c r="E62" i="12"/>
  <c r="F62" i="12" s="1"/>
  <c r="E81" i="12"/>
  <c r="F81" i="12" s="1"/>
  <c r="E37" i="12"/>
  <c r="F37" i="12" s="1"/>
  <c r="J55" i="12"/>
  <c r="S55" i="12"/>
  <c r="E110" i="12"/>
  <c r="F110" i="12" s="1"/>
  <c r="J78" i="12"/>
  <c r="S78" i="12"/>
  <c r="K115" i="12"/>
  <c r="L115" i="12" s="1"/>
  <c r="E30" i="12"/>
  <c r="F30" i="12" s="1"/>
  <c r="E119" i="12"/>
  <c r="F119" i="12" s="1"/>
  <c r="J131" i="12"/>
  <c r="S131" i="12"/>
  <c r="E70" i="9"/>
  <c r="F70" i="9" s="1"/>
  <c r="E71" i="9"/>
  <c r="F71" i="9" s="1"/>
  <c r="E74" i="9"/>
  <c r="F74" i="9" s="1"/>
  <c r="E80" i="9"/>
  <c r="F80" i="9" s="1"/>
  <c r="E67" i="9"/>
  <c r="F67" i="9" s="1"/>
  <c r="E66" i="9"/>
  <c r="F66" i="9" s="1"/>
  <c r="E76" i="9"/>
  <c r="F76" i="9" s="1"/>
  <c r="E77" i="9"/>
  <c r="F77" i="9" s="1"/>
  <c r="E75" i="9"/>
  <c r="F75" i="9" s="1"/>
  <c r="E18" i="9"/>
  <c r="F18" i="9" s="1"/>
  <c r="E78" i="9"/>
  <c r="F78" i="9" s="1"/>
  <c r="E28" i="9"/>
  <c r="F28" i="9" s="1"/>
  <c r="E55" i="9"/>
  <c r="F55" i="9" s="1"/>
  <c r="E72" i="9"/>
  <c r="F72" i="9" s="1"/>
  <c r="E48" i="9"/>
  <c r="F48" i="9" s="1"/>
  <c r="E64" i="9"/>
  <c r="F64" i="9" s="1"/>
  <c r="D13" i="3" s="1"/>
  <c r="E62" i="9"/>
  <c r="F62" i="9" s="1"/>
  <c r="E41" i="9"/>
  <c r="F41" i="9" s="1"/>
  <c r="E29" i="9"/>
  <c r="F29" i="9" s="1"/>
  <c r="E52" i="9"/>
  <c r="F52" i="9" s="1"/>
  <c r="E69" i="9"/>
  <c r="F69" i="9" s="1"/>
  <c r="E65" i="9"/>
  <c r="F65" i="9" s="1"/>
  <c r="E61" i="9"/>
  <c r="F61" i="9" s="1"/>
  <c r="E37" i="9"/>
  <c r="F37" i="9" s="1"/>
  <c r="E59" i="9"/>
  <c r="F59" i="9" s="1"/>
  <c r="E81" i="9"/>
  <c r="F81" i="9" s="1"/>
  <c r="E68" i="9"/>
  <c r="F68" i="9" s="1"/>
  <c r="E63" i="9"/>
  <c r="F63" i="9" s="1"/>
  <c r="E16" i="9"/>
  <c r="F16" i="9" s="1"/>
  <c r="E57" i="9"/>
  <c r="F57" i="9" s="1"/>
  <c r="E34" i="9"/>
  <c r="F34" i="9" s="1"/>
  <c r="E73" i="9"/>
  <c r="F73" i="9" s="1"/>
  <c r="E40" i="9"/>
  <c r="F40" i="9" s="1"/>
  <c r="E47" i="9"/>
  <c r="F47" i="9" s="1"/>
  <c r="E79" i="9"/>
  <c r="F79" i="9" s="1"/>
  <c r="J26" i="13"/>
  <c r="S26" i="13"/>
  <c r="T26" i="13" s="1"/>
  <c r="U26" i="13" s="1"/>
  <c r="E47" i="13"/>
  <c r="F47" i="13" s="1"/>
  <c r="E46" i="13"/>
  <c r="F46" i="13" s="1"/>
  <c r="J82" i="13"/>
  <c r="K82" i="13" s="1"/>
  <c r="L82" i="13" s="1"/>
  <c r="T65" i="7"/>
  <c r="U65" i="7" s="1"/>
  <c r="T63" i="7"/>
  <c r="U63" i="7" s="1"/>
  <c r="T59" i="7"/>
  <c r="U59" i="7" s="1"/>
  <c r="T66" i="7"/>
  <c r="U66" i="7" s="1"/>
  <c r="T67" i="7"/>
  <c r="U67" i="7" s="1"/>
  <c r="T62" i="7"/>
  <c r="U62" i="7" s="1"/>
  <c r="T60" i="7"/>
  <c r="U60" i="7" s="1"/>
  <c r="T51" i="7"/>
  <c r="U51" i="7" s="1"/>
  <c r="E81" i="13"/>
  <c r="F81" i="13" s="1"/>
  <c r="J61" i="13"/>
  <c r="S61" i="13"/>
  <c r="E100" i="13"/>
  <c r="F100" i="13" s="1"/>
  <c r="E101" i="13"/>
  <c r="F101" i="13" s="1"/>
  <c r="E99" i="13"/>
  <c r="F99" i="13" s="1"/>
  <c r="E98" i="13"/>
  <c r="F98" i="13" s="1"/>
  <c r="E97" i="13"/>
  <c r="F97" i="13" s="1"/>
  <c r="E58" i="13"/>
  <c r="F58" i="13" s="1"/>
  <c r="E59" i="13"/>
  <c r="F59" i="13" s="1"/>
  <c r="E49" i="13"/>
  <c r="F49" i="13" s="1"/>
  <c r="E48" i="13"/>
  <c r="F48" i="13" s="1"/>
  <c r="E32" i="13"/>
  <c r="F32" i="13" s="1"/>
  <c r="E31" i="13"/>
  <c r="F31" i="13" s="1"/>
  <c r="J101" i="13"/>
  <c r="S101" i="13"/>
  <c r="T71" i="13" s="1"/>
  <c r="U71" i="13" s="1"/>
  <c r="E86" i="13"/>
  <c r="F86" i="13" s="1"/>
  <c r="E87" i="13"/>
  <c r="F87" i="13" s="1"/>
  <c r="E88" i="13"/>
  <c r="F88" i="13" s="1"/>
  <c r="J67" i="13"/>
  <c r="S67" i="13"/>
  <c r="J49" i="13"/>
  <c r="K42" i="13" s="1"/>
  <c r="L42" i="13" s="1"/>
  <c r="S49" i="13"/>
  <c r="S70" i="10"/>
  <c r="K54" i="7"/>
  <c r="L54" i="7" s="1"/>
  <c r="K66" i="7"/>
  <c r="L66" i="7" s="1"/>
  <c r="K65" i="7"/>
  <c r="L65" i="7" s="1"/>
  <c r="K51" i="7"/>
  <c r="L51" i="7" s="1"/>
  <c r="K53" i="7"/>
  <c r="L53" i="7" s="1"/>
  <c r="K49" i="7"/>
  <c r="L49" i="7" s="1"/>
  <c r="K56" i="7"/>
  <c r="L56" i="7" s="1"/>
  <c r="K50" i="7"/>
  <c r="L50" i="7" s="1"/>
  <c r="K60" i="7"/>
  <c r="L60" i="7" s="1"/>
  <c r="K63" i="7"/>
  <c r="L63" i="7" s="1"/>
  <c r="K59" i="7"/>
  <c r="L59" i="7" s="1"/>
  <c r="K61" i="7"/>
  <c r="L61" i="7" s="1"/>
  <c r="K67" i="7"/>
  <c r="L67" i="7" s="1"/>
  <c r="K52" i="7"/>
  <c r="L52" i="7" s="1"/>
  <c r="K58" i="7"/>
  <c r="L58" i="7" s="1"/>
  <c r="K57" i="7"/>
  <c r="L57" i="7" s="1"/>
  <c r="K62" i="7"/>
  <c r="L62" i="7" s="1"/>
  <c r="K64" i="7"/>
  <c r="L64" i="7" s="1"/>
  <c r="D14" i="4" s="1"/>
  <c r="F14" i="4" s="1"/>
  <c r="J80" i="13"/>
  <c r="K71" i="13" s="1"/>
  <c r="L71" i="13" s="1"/>
  <c r="T104" i="13"/>
  <c r="U104" i="13" s="1"/>
  <c r="E109" i="13"/>
  <c r="F109" i="13" s="1"/>
  <c r="S30" i="12"/>
  <c r="T26" i="12" s="1"/>
  <c r="U26" i="12" s="1"/>
  <c r="R81" i="9"/>
  <c r="S81" i="9" s="1"/>
  <c r="T81" i="9" s="1"/>
  <c r="U81" i="9" s="1"/>
  <c r="R79" i="9"/>
  <c r="S79" i="9" s="1"/>
  <c r="R80" i="9"/>
  <c r="S80" i="9" s="1"/>
  <c r="E119" i="13"/>
  <c r="F119" i="13" s="1"/>
  <c r="E121" i="13"/>
  <c r="F121" i="13" s="1"/>
  <c r="E126" i="13"/>
  <c r="F126" i="13" s="1"/>
  <c r="E120" i="13"/>
  <c r="F120" i="13" s="1"/>
  <c r="E124" i="13"/>
  <c r="F124" i="13" s="1"/>
  <c r="E125" i="13"/>
  <c r="F125" i="13" s="1"/>
  <c r="E122" i="13"/>
  <c r="F122" i="13" s="1"/>
  <c r="E123" i="13"/>
  <c r="F123" i="13" s="1"/>
  <c r="E19" i="12"/>
  <c r="F19" i="12" s="1"/>
  <c r="E18" i="12"/>
  <c r="F18" i="12" s="1"/>
  <c r="T131" i="13"/>
  <c r="U131" i="13" s="1"/>
  <c r="T133" i="13"/>
  <c r="U133" i="13" s="1"/>
  <c r="T132" i="13"/>
  <c r="U132" i="13" s="1"/>
  <c r="T134" i="13"/>
  <c r="U134" i="13" s="1"/>
  <c r="E60" i="12"/>
  <c r="F60" i="12" s="1"/>
  <c r="E59" i="12"/>
  <c r="F59" i="12" s="1"/>
  <c r="J71" i="12"/>
  <c r="K65" i="12" s="1"/>
  <c r="L65" i="12" s="1"/>
  <c r="S71" i="12"/>
  <c r="J86" i="12"/>
  <c r="S86" i="12"/>
  <c r="J116" i="12"/>
  <c r="K116" i="12" s="1"/>
  <c r="L116" i="12" s="1"/>
  <c r="S116" i="12"/>
  <c r="T116" i="12" s="1"/>
  <c r="U116" i="12" s="1"/>
  <c r="J128" i="12"/>
  <c r="S128" i="12"/>
  <c r="T127" i="12" s="1"/>
  <c r="U127" i="12" s="1"/>
  <c r="J36" i="12"/>
  <c r="S36" i="12"/>
  <c r="E31" i="12"/>
  <c r="F31" i="12" s="1"/>
  <c r="E32" i="12"/>
  <c r="F32" i="12" s="1"/>
  <c r="E65" i="12"/>
  <c r="F65" i="12" s="1"/>
  <c r="J91" i="12"/>
  <c r="K91" i="12" s="1"/>
  <c r="L91" i="12" s="1"/>
  <c r="S91" i="12"/>
  <c r="E29" i="12"/>
  <c r="F29" i="12" s="1"/>
  <c r="E71" i="12"/>
  <c r="F71" i="12" s="1"/>
  <c r="E70" i="12"/>
  <c r="F70" i="12" s="1"/>
  <c r="E83" i="12"/>
  <c r="F83" i="12" s="1"/>
  <c r="E102" i="12"/>
  <c r="F102" i="12" s="1"/>
  <c r="E117" i="12"/>
  <c r="F117" i="12" s="1"/>
  <c r="T133" i="12"/>
  <c r="U133" i="12" s="1"/>
  <c r="J32" i="12"/>
  <c r="K29" i="12" s="1"/>
  <c r="L29" i="12" s="1"/>
  <c r="S32" i="12"/>
  <c r="T25" i="12" s="1"/>
  <c r="U25" i="12" s="1"/>
  <c r="E80" i="12"/>
  <c r="F80" i="12" s="1"/>
  <c r="K120" i="12"/>
  <c r="L120" i="12" s="1"/>
  <c r="E33" i="12"/>
  <c r="F33" i="12" s="1"/>
  <c r="E94" i="12"/>
  <c r="F94" i="12" s="1"/>
  <c r="E23" i="12"/>
  <c r="F23" i="12" s="1"/>
  <c r="J33" i="12"/>
  <c r="S33" i="12"/>
  <c r="E74" i="12"/>
  <c r="F74" i="12" s="1"/>
  <c r="D13" i="1" s="1"/>
  <c r="E89" i="12"/>
  <c r="F89" i="12" s="1"/>
  <c r="J105" i="12"/>
  <c r="S105" i="12"/>
  <c r="T105" i="12" s="1"/>
  <c r="U105" i="12" s="1"/>
  <c r="E28" i="12"/>
  <c r="F28" i="12" s="1"/>
  <c r="E76" i="12"/>
  <c r="F76" i="12" s="1"/>
  <c r="E77" i="12"/>
  <c r="F77" i="12" s="1"/>
  <c r="E95" i="12"/>
  <c r="F95" i="12" s="1"/>
  <c r="E96" i="12"/>
  <c r="F96" i="12" s="1"/>
  <c r="E112" i="12"/>
  <c r="F112" i="12" s="1"/>
  <c r="J47" i="12"/>
  <c r="K46" i="12" s="1"/>
  <c r="L46" i="12" s="1"/>
  <c r="S47" i="12"/>
  <c r="T47" i="12" s="1"/>
  <c r="U47" i="12" s="1"/>
  <c r="J94" i="12"/>
  <c r="S94" i="12"/>
  <c r="J90" i="12"/>
  <c r="S90" i="12"/>
  <c r="T90" i="12" s="1"/>
  <c r="U90" i="12" s="1"/>
  <c r="E52" i="12"/>
  <c r="F52" i="12" s="1"/>
  <c r="J44" i="12"/>
  <c r="K31" i="12" s="1"/>
  <c r="L31" i="12" s="1"/>
  <c r="J106" i="12"/>
  <c r="K106" i="12" s="1"/>
  <c r="L106" i="12" s="1"/>
  <c r="J127" i="12"/>
  <c r="E99" i="7"/>
  <c r="F99" i="7" s="1"/>
  <c r="K70" i="10"/>
  <c r="L70" i="10" s="1"/>
  <c r="K37" i="10"/>
  <c r="L37" i="10" s="1"/>
  <c r="E86" i="7"/>
  <c r="F86" i="7" s="1"/>
  <c r="E47" i="10"/>
  <c r="F47" i="10" s="1"/>
  <c r="E92" i="7"/>
  <c r="F92" i="7" s="1"/>
  <c r="E121" i="7"/>
  <c r="F121" i="7" s="1"/>
  <c r="E30" i="10"/>
  <c r="F30" i="10" s="1"/>
  <c r="E112" i="7"/>
  <c r="F112" i="7" s="1"/>
  <c r="E22" i="10"/>
  <c r="F22" i="10" s="1"/>
  <c r="E18" i="10"/>
  <c r="F18" i="10" s="1"/>
  <c r="E22" i="9"/>
  <c r="F22" i="9" s="1"/>
  <c r="E16" i="10"/>
  <c r="F16" i="10" s="1"/>
  <c r="K22" i="9"/>
  <c r="L22" i="9" s="1"/>
  <c r="K21" i="9"/>
  <c r="L21" i="9" s="1"/>
  <c r="K26" i="9"/>
  <c r="L26" i="9" s="1"/>
  <c r="K27" i="9"/>
  <c r="L27" i="9" s="1"/>
  <c r="E39" i="9"/>
  <c r="F39" i="9" s="1"/>
  <c r="E32" i="9"/>
  <c r="F32" i="9" s="1"/>
  <c r="E30" i="9"/>
  <c r="F30" i="9" s="1"/>
  <c r="K39" i="9"/>
  <c r="L39" i="9" s="1"/>
  <c r="K35" i="9"/>
  <c r="L35" i="9" s="1"/>
  <c r="K51" i="9"/>
  <c r="L51" i="9" s="1"/>
  <c r="E46" i="9"/>
  <c r="F46" i="9" s="1"/>
  <c r="E60" i="9"/>
  <c r="F60" i="9" s="1"/>
  <c r="E51" i="9"/>
  <c r="F51" i="9" s="1"/>
  <c r="K73" i="9"/>
  <c r="L73" i="9" s="1"/>
  <c r="K81" i="9"/>
  <c r="L81" i="9" s="1"/>
  <c r="K75" i="9"/>
  <c r="L75" i="9" s="1"/>
  <c r="K76" i="9"/>
  <c r="L76" i="9" s="1"/>
  <c r="K45" i="9"/>
  <c r="L45" i="9" s="1"/>
  <c r="K47" i="9"/>
  <c r="L47" i="9" s="1"/>
  <c r="K46" i="9"/>
  <c r="L46" i="9" s="1"/>
  <c r="K44" i="9"/>
  <c r="L44" i="9" s="1"/>
  <c r="K48" i="9"/>
  <c r="L48" i="9" s="1"/>
  <c r="K41" i="9"/>
  <c r="L41" i="9" s="1"/>
  <c r="K49" i="9"/>
  <c r="L49" i="9" s="1"/>
  <c r="K62" i="9"/>
  <c r="L62" i="9" s="1"/>
  <c r="K63" i="9"/>
  <c r="L63" i="9" s="1"/>
  <c r="K60" i="9"/>
  <c r="L60" i="9" s="1"/>
  <c r="K90" i="9"/>
  <c r="L90" i="9" s="1"/>
  <c r="K91" i="9"/>
  <c r="L91" i="9" s="1"/>
  <c r="K95" i="9"/>
  <c r="L95" i="9" s="1"/>
  <c r="K94" i="9"/>
  <c r="L94" i="9" s="1"/>
  <c r="E17" i="10"/>
  <c r="F17" i="10" s="1"/>
  <c r="K23" i="10"/>
  <c r="L23" i="10" s="1"/>
  <c r="K33" i="10"/>
  <c r="L33" i="10" s="1"/>
  <c r="E51" i="10"/>
  <c r="F51" i="10" s="1"/>
  <c r="E56" i="10"/>
  <c r="F56" i="10" s="1"/>
  <c r="E50" i="10"/>
  <c r="F50" i="10" s="1"/>
  <c r="E55" i="10"/>
  <c r="F55" i="10" s="1"/>
  <c r="E52" i="10"/>
  <c r="F52" i="10" s="1"/>
  <c r="E53" i="10"/>
  <c r="F53" i="10" s="1"/>
  <c r="E54" i="10"/>
  <c r="F54" i="10" s="1"/>
  <c r="E48" i="10"/>
  <c r="F48" i="10" s="1"/>
  <c r="E40" i="10"/>
  <c r="F40" i="10" s="1"/>
  <c r="E34" i="10"/>
  <c r="F34" i="10" s="1"/>
  <c r="E46" i="10"/>
  <c r="F46" i="10" s="1"/>
  <c r="E72" i="10"/>
  <c r="F72" i="10" s="1"/>
  <c r="E76" i="10"/>
  <c r="F76" i="10" s="1"/>
  <c r="E77" i="10"/>
  <c r="F77" i="10" s="1"/>
  <c r="E75" i="10"/>
  <c r="F75" i="10" s="1"/>
  <c r="E74" i="10"/>
  <c r="F74" i="10" s="1"/>
  <c r="E73" i="10"/>
  <c r="F73" i="10" s="1"/>
  <c r="K65" i="10"/>
  <c r="L65" i="10" s="1"/>
  <c r="K79" i="10"/>
  <c r="L79" i="10" s="1"/>
  <c r="K74" i="10"/>
  <c r="L74" i="10" s="1"/>
  <c r="K87" i="10"/>
  <c r="L87" i="10" s="1"/>
  <c r="E87" i="10"/>
  <c r="F87" i="10" s="1"/>
  <c r="E88" i="10"/>
  <c r="F88" i="10" s="1"/>
  <c r="E79" i="10"/>
  <c r="F79" i="10" s="1"/>
  <c r="E82" i="10"/>
  <c r="F82" i="10" s="1"/>
  <c r="E81" i="10"/>
  <c r="F81" i="10" s="1"/>
  <c r="E80" i="10"/>
  <c r="F80" i="10" s="1"/>
  <c r="E85" i="10"/>
  <c r="F85" i="10" s="1"/>
  <c r="E89" i="10"/>
  <c r="F89" i="10" s="1"/>
  <c r="E83" i="10"/>
  <c r="F83" i="10" s="1"/>
  <c r="E86" i="10"/>
  <c r="F86" i="10" s="1"/>
  <c r="E84" i="10"/>
  <c r="F84" i="10" s="1"/>
  <c r="E78" i="10"/>
  <c r="F78" i="10" s="1"/>
  <c r="K93" i="10"/>
  <c r="L93" i="10" s="1"/>
  <c r="K91" i="10"/>
  <c r="L91" i="10" s="1"/>
  <c r="K96" i="10"/>
  <c r="L96" i="10" s="1"/>
  <c r="K90" i="10"/>
  <c r="L90" i="10" s="1"/>
  <c r="K97" i="10"/>
  <c r="L97" i="10" s="1"/>
  <c r="K95" i="10"/>
  <c r="L95" i="10" s="1"/>
  <c r="K88" i="10"/>
  <c r="L88" i="10" s="1"/>
  <c r="K68" i="10"/>
  <c r="L68" i="10" s="1"/>
  <c r="K78" i="10"/>
  <c r="L78" i="10" s="1"/>
  <c r="K94" i="10"/>
  <c r="L94" i="10" s="1"/>
  <c r="K81" i="10"/>
  <c r="L81" i="10" s="1"/>
  <c r="K92" i="10"/>
  <c r="L92" i="10" s="1"/>
  <c r="K64" i="10"/>
  <c r="L64" i="10" s="1"/>
  <c r="D14" i="5" s="1"/>
  <c r="F14" i="5" s="1"/>
  <c r="K76" i="10"/>
  <c r="L76" i="10" s="1"/>
  <c r="K62" i="10"/>
  <c r="L62" i="10" s="1"/>
  <c r="S124" i="10"/>
  <c r="T117" i="10" s="1"/>
  <c r="U117" i="10" s="1"/>
  <c r="S125" i="10"/>
  <c r="T125" i="10" s="1"/>
  <c r="U125" i="10" s="1"/>
  <c r="S41" i="7"/>
  <c r="K84" i="7"/>
  <c r="L84" i="7" s="1"/>
  <c r="K73" i="7"/>
  <c r="L73" i="7" s="1"/>
  <c r="K83" i="7"/>
  <c r="L83" i="7" s="1"/>
  <c r="K80" i="7"/>
  <c r="L80" i="7" s="1"/>
  <c r="K81" i="7"/>
  <c r="L81" i="7" s="1"/>
  <c r="K78" i="7"/>
  <c r="L78" i="7" s="1"/>
  <c r="K74" i="7"/>
  <c r="L74" i="7" s="1"/>
  <c r="K76" i="7"/>
  <c r="L76" i="7" s="1"/>
  <c r="K77" i="7"/>
  <c r="L77" i="7" s="1"/>
  <c r="K89" i="7"/>
  <c r="L89" i="7" s="1"/>
  <c r="K88" i="7"/>
  <c r="L88" i="7" s="1"/>
  <c r="K91" i="7"/>
  <c r="L91" i="7" s="1"/>
  <c r="K94" i="7"/>
  <c r="L94" i="7" s="1"/>
  <c r="K90" i="7"/>
  <c r="L90" i="7" s="1"/>
  <c r="K85" i="7"/>
  <c r="L85" i="7" s="1"/>
  <c r="K93" i="7"/>
  <c r="L93" i="7" s="1"/>
  <c r="K86" i="7"/>
  <c r="L86" i="7" s="1"/>
  <c r="K87" i="7"/>
  <c r="L87" i="7" s="1"/>
  <c r="K92" i="7"/>
  <c r="L92" i="7" s="1"/>
  <c r="K95" i="7"/>
  <c r="L95" i="7" s="1"/>
  <c r="S37" i="13"/>
  <c r="S43" i="13"/>
  <c r="T28" i="10"/>
  <c r="U28" i="10" s="1"/>
  <c r="E117" i="10"/>
  <c r="F117" i="10" s="1"/>
  <c r="E90" i="10"/>
  <c r="F90" i="10" s="1"/>
  <c r="E108" i="10"/>
  <c r="F108" i="10" s="1"/>
  <c r="E96" i="10"/>
  <c r="F96" i="10" s="1"/>
  <c r="E113" i="10"/>
  <c r="F113" i="10" s="1"/>
  <c r="E38" i="10"/>
  <c r="F38" i="10" s="1"/>
  <c r="E44" i="10"/>
  <c r="F44" i="10" s="1"/>
  <c r="E88" i="7"/>
  <c r="F88" i="7" s="1"/>
  <c r="E66" i="10"/>
  <c r="F66" i="10" s="1"/>
  <c r="S99" i="12"/>
  <c r="S27" i="13"/>
  <c r="T27" i="13" s="1"/>
  <c r="U27" i="13" s="1"/>
  <c r="S69" i="13"/>
  <c r="T69" i="13" s="1"/>
  <c r="U69" i="13" s="1"/>
  <c r="S130" i="12"/>
  <c r="T130" i="12" s="1"/>
  <c r="U130" i="12" s="1"/>
  <c r="T108" i="7"/>
  <c r="U108" i="7" s="1"/>
  <c r="T61" i="7"/>
  <c r="U61" i="7" s="1"/>
  <c r="T117" i="7"/>
  <c r="U117" i="7" s="1"/>
  <c r="T52" i="7"/>
  <c r="U52" i="7" s="1"/>
  <c r="T108" i="9"/>
  <c r="U108" i="9" s="1"/>
  <c r="T14" i="7"/>
  <c r="T106" i="9"/>
  <c r="U106" i="9" s="1"/>
  <c r="T53" i="7"/>
  <c r="U53" i="7" s="1"/>
  <c r="T97" i="7"/>
  <c r="U97" i="7" s="1"/>
  <c r="K16" i="10"/>
  <c r="L16" i="10" s="1"/>
  <c r="T116" i="13"/>
  <c r="U116" i="13" s="1"/>
  <c r="T109" i="9"/>
  <c r="U109" i="9" s="1"/>
  <c r="T31" i="9" l="1"/>
  <c r="U31" i="9" s="1"/>
  <c r="T93" i="12"/>
  <c r="U93" i="12" s="1"/>
  <c r="T90" i="10"/>
  <c r="U90" i="10" s="1"/>
  <c r="T73" i="9"/>
  <c r="U73" i="9" s="1"/>
  <c r="T72" i="9"/>
  <c r="U72" i="9" s="1"/>
  <c r="T79" i="9"/>
  <c r="U79" i="9" s="1"/>
  <c r="T65" i="9"/>
  <c r="U65" i="9" s="1"/>
  <c r="T67" i="9"/>
  <c r="U67" i="9" s="1"/>
  <c r="T76" i="9"/>
  <c r="U76" i="9" s="1"/>
  <c r="T68" i="9"/>
  <c r="U68" i="9" s="1"/>
  <c r="T69" i="9"/>
  <c r="U69" i="9" s="1"/>
  <c r="T75" i="9"/>
  <c r="U75" i="9" s="1"/>
  <c r="T64" i="9"/>
  <c r="U64" i="9" s="1"/>
  <c r="B1212" i="3" s="1"/>
  <c r="D21" i="3" s="1"/>
  <c r="T66" i="9"/>
  <c r="U66" i="9" s="1"/>
  <c r="T74" i="9"/>
  <c r="U74" i="9" s="1"/>
  <c r="G899" i="1" s="1"/>
  <c r="T71" i="9"/>
  <c r="U71" i="9" s="1"/>
  <c r="T77" i="9"/>
  <c r="U77" i="9" s="1"/>
  <c r="T70" i="9"/>
  <c r="U70" i="9" s="1"/>
  <c r="T78" i="9"/>
  <c r="U78" i="9" s="1"/>
  <c r="T63" i="9"/>
  <c r="U63" i="9" s="1"/>
  <c r="T70" i="10"/>
  <c r="U70" i="10" s="1"/>
  <c r="T67" i="10"/>
  <c r="U67" i="10" s="1"/>
  <c r="T69" i="10"/>
  <c r="U69" i="10" s="1"/>
  <c r="T68" i="10"/>
  <c r="U68" i="10" s="1"/>
  <c r="K67" i="13"/>
  <c r="L67" i="13" s="1"/>
  <c r="K66" i="13"/>
  <c r="L66" i="13" s="1"/>
  <c r="T78" i="12"/>
  <c r="U78" i="12" s="1"/>
  <c r="K28" i="12"/>
  <c r="L28" i="12" s="1"/>
  <c r="T72" i="10"/>
  <c r="U72" i="10" s="1"/>
  <c r="T51" i="10"/>
  <c r="U51" i="10" s="1"/>
  <c r="T41" i="10"/>
  <c r="U41" i="10" s="1"/>
  <c r="T51" i="9"/>
  <c r="U51" i="9" s="1"/>
  <c r="T41" i="12"/>
  <c r="U41" i="12" s="1"/>
  <c r="T33" i="10"/>
  <c r="U33" i="10" s="1"/>
  <c r="T41" i="7"/>
  <c r="U41" i="7" s="1"/>
  <c r="T37" i="7"/>
  <c r="U37" i="7" s="1"/>
  <c r="T33" i="7"/>
  <c r="U33" i="7" s="1"/>
  <c r="T31" i="7"/>
  <c r="U31" i="7" s="1"/>
  <c r="T40" i="7"/>
  <c r="U40" i="7" s="1"/>
  <c r="T34" i="7"/>
  <c r="U34" i="7" s="1"/>
  <c r="T30" i="7"/>
  <c r="U30" i="7" s="1"/>
  <c r="T36" i="7"/>
  <c r="U36" i="7" s="1"/>
  <c r="T39" i="7"/>
  <c r="U39" i="7" s="1"/>
  <c r="T38" i="7"/>
  <c r="U38" i="7" s="1"/>
  <c r="T35" i="7"/>
  <c r="U35" i="7" s="1"/>
  <c r="T32" i="7"/>
  <c r="U32" i="7" s="1"/>
  <c r="T29" i="7"/>
  <c r="U29" i="7" s="1"/>
  <c r="T83" i="10"/>
  <c r="U83" i="10" s="1"/>
  <c r="B35" i="2" s="1"/>
  <c r="D38" i="2" s="1"/>
  <c r="F38" i="2" s="1"/>
  <c r="T22" i="10"/>
  <c r="U22" i="10" s="1"/>
  <c r="K94" i="12"/>
  <c r="L94" i="12" s="1"/>
  <c r="D15" i="1"/>
  <c r="F13" i="1"/>
  <c r="I901" i="1"/>
  <c r="K901" i="1" s="1"/>
  <c r="T91" i="12"/>
  <c r="U91" i="12" s="1"/>
  <c r="K86" i="12"/>
  <c r="L86" i="12" s="1"/>
  <c r="K85" i="12"/>
  <c r="L85" i="12" s="1"/>
  <c r="T94" i="10"/>
  <c r="U94" i="10" s="1"/>
  <c r="T80" i="9"/>
  <c r="U80" i="9" s="1"/>
  <c r="T66" i="13"/>
  <c r="U66" i="13" s="1"/>
  <c r="T67" i="13"/>
  <c r="U67" i="13" s="1"/>
  <c r="T80" i="13"/>
  <c r="U80" i="13" s="1"/>
  <c r="K26" i="13"/>
  <c r="L26" i="13" s="1"/>
  <c r="F13" i="3"/>
  <c r="D20" i="3"/>
  <c r="T131" i="12"/>
  <c r="U131" i="12" s="1"/>
  <c r="T53" i="12"/>
  <c r="U53" i="12" s="1"/>
  <c r="T55" i="12"/>
  <c r="U55" i="12" s="1"/>
  <c r="T54" i="12"/>
  <c r="U54" i="12" s="1"/>
  <c r="T52" i="12"/>
  <c r="U52" i="12" s="1"/>
  <c r="T42" i="12"/>
  <c r="U42" i="12" s="1"/>
  <c r="T88" i="12"/>
  <c r="U88" i="12" s="1"/>
  <c r="T59" i="9"/>
  <c r="U59" i="9" s="1"/>
  <c r="T61" i="9"/>
  <c r="U61" i="9" s="1"/>
  <c r="T60" i="9"/>
  <c r="U60" i="9" s="1"/>
  <c r="K33" i="13"/>
  <c r="L33" i="13" s="1"/>
  <c r="K90" i="13"/>
  <c r="L90" i="13" s="1"/>
  <c r="K91" i="13"/>
  <c r="L91" i="13" s="1"/>
  <c r="K92" i="13"/>
  <c r="L92" i="13" s="1"/>
  <c r="K93" i="13"/>
  <c r="L93" i="13" s="1"/>
  <c r="K94" i="13"/>
  <c r="L94" i="13" s="1"/>
  <c r="T22" i="7"/>
  <c r="U22" i="7" s="1"/>
  <c r="T74" i="10"/>
  <c r="U74" i="10" s="1"/>
  <c r="T61" i="10"/>
  <c r="U61" i="10" s="1"/>
  <c r="T46" i="10"/>
  <c r="U46" i="10" s="1"/>
  <c r="T50" i="10"/>
  <c r="U50" i="10" s="1"/>
  <c r="T116" i="10"/>
  <c r="U116" i="10" s="1"/>
  <c r="K84" i="12"/>
  <c r="L84" i="12" s="1"/>
  <c r="K83" i="12"/>
  <c r="L83" i="12" s="1"/>
  <c r="K34" i="12"/>
  <c r="L34" i="12" s="1"/>
  <c r="K35" i="12"/>
  <c r="L35" i="12" s="1"/>
  <c r="T118" i="12"/>
  <c r="U118" i="12" s="1"/>
  <c r="T84" i="10"/>
  <c r="U84" i="10" s="1"/>
  <c r="T28" i="12"/>
  <c r="U28" i="12" s="1"/>
  <c r="T48" i="9"/>
  <c r="U48" i="9" s="1"/>
  <c r="T55" i="9"/>
  <c r="U55" i="9" s="1"/>
  <c r="T53" i="9"/>
  <c r="U53" i="9" s="1"/>
  <c r="T18" i="7"/>
  <c r="U18" i="7" s="1"/>
  <c r="K59" i="13"/>
  <c r="L59" i="13" s="1"/>
  <c r="K58" i="13"/>
  <c r="L58" i="13" s="1"/>
  <c r="T24" i="7"/>
  <c r="U24" i="7" s="1"/>
  <c r="D24" i="4"/>
  <c r="F21" i="4"/>
  <c r="T80" i="12"/>
  <c r="U80" i="12" s="1"/>
  <c r="T31" i="10"/>
  <c r="U31" i="10" s="1"/>
  <c r="T96" i="10"/>
  <c r="U96" i="10" s="1"/>
  <c r="T19" i="9"/>
  <c r="U19" i="9" s="1"/>
  <c r="T23" i="9"/>
  <c r="U23" i="9" s="1"/>
  <c r="T25" i="9"/>
  <c r="U25" i="9" s="1"/>
  <c r="T27" i="9"/>
  <c r="U27" i="9" s="1"/>
  <c r="K108" i="12"/>
  <c r="L108" i="12" s="1"/>
  <c r="K37" i="12"/>
  <c r="L37" i="12" s="1"/>
  <c r="T19" i="10"/>
  <c r="U19" i="10" s="1"/>
  <c r="T113" i="10"/>
  <c r="U113" i="10" s="1"/>
  <c r="K100" i="12"/>
  <c r="L100" i="12" s="1"/>
  <c r="K58" i="12"/>
  <c r="L58" i="12" s="1"/>
  <c r="K59" i="12"/>
  <c r="L59" i="12" s="1"/>
  <c r="K102" i="12"/>
  <c r="L102" i="12" s="1"/>
  <c r="K101" i="12"/>
  <c r="L101" i="12" s="1"/>
  <c r="T68" i="13"/>
  <c r="U68" i="13" s="1"/>
  <c r="D15" i="2"/>
  <c r="F13" i="2"/>
  <c r="T53" i="13"/>
  <c r="U53" i="13" s="1"/>
  <c r="T52" i="13"/>
  <c r="U52" i="13" s="1"/>
  <c r="T81" i="13"/>
  <c r="U81" i="13" s="1"/>
  <c r="T17" i="10"/>
  <c r="U17" i="10" s="1"/>
  <c r="T16" i="10"/>
  <c r="U16" i="10" s="1"/>
  <c r="K51" i="12"/>
  <c r="L51" i="12" s="1"/>
  <c r="T107" i="10"/>
  <c r="U107" i="10" s="1"/>
  <c r="T89" i="12"/>
  <c r="U89" i="12" s="1"/>
  <c r="K61" i="12"/>
  <c r="L61" i="12" s="1"/>
  <c r="K60" i="12"/>
  <c r="L60" i="12" s="1"/>
  <c r="T96" i="12"/>
  <c r="U96" i="12" s="1"/>
  <c r="T97" i="12"/>
  <c r="U97" i="12" s="1"/>
  <c r="T95" i="12"/>
  <c r="U95" i="12" s="1"/>
  <c r="K79" i="12"/>
  <c r="L79" i="12" s="1"/>
  <c r="K82" i="12"/>
  <c r="L82" i="12" s="1"/>
  <c r="K81" i="12"/>
  <c r="L81" i="12" s="1"/>
  <c r="T37" i="10"/>
  <c r="U37" i="10" s="1"/>
  <c r="T20" i="7"/>
  <c r="U20" i="7" s="1"/>
  <c r="T117" i="12"/>
  <c r="U117" i="12" s="1"/>
  <c r="T105" i="10"/>
  <c r="U105" i="10" s="1"/>
  <c r="K77" i="12"/>
  <c r="L77" i="12" s="1"/>
  <c r="T63" i="10"/>
  <c r="U63" i="10" s="1"/>
  <c r="T39" i="10"/>
  <c r="U39" i="10" s="1"/>
  <c r="T118" i="10"/>
  <c r="U118" i="10" s="1"/>
  <c r="K107" i="12"/>
  <c r="L107" i="12" s="1"/>
  <c r="K126" i="12"/>
  <c r="L126" i="12" s="1"/>
  <c r="K125" i="12"/>
  <c r="L125" i="12" s="1"/>
  <c r="T57" i="12"/>
  <c r="U57" i="12" s="1"/>
  <c r="T56" i="12"/>
  <c r="U56" i="12" s="1"/>
  <c r="K49" i="12"/>
  <c r="L49" i="12" s="1"/>
  <c r="K64" i="12"/>
  <c r="L64" i="12" s="1"/>
  <c r="K63" i="12"/>
  <c r="L63" i="12" s="1"/>
  <c r="K45" i="12"/>
  <c r="L45" i="12" s="1"/>
  <c r="T78" i="10"/>
  <c r="U78" i="10" s="1"/>
  <c r="T84" i="13"/>
  <c r="U84" i="13" s="1"/>
  <c r="K41" i="13"/>
  <c r="L41" i="13" s="1"/>
  <c r="T89" i="13"/>
  <c r="U89" i="13" s="1"/>
  <c r="K57" i="13"/>
  <c r="L57" i="13" s="1"/>
  <c r="T75" i="13"/>
  <c r="U75" i="13" s="1"/>
  <c r="T119" i="10"/>
  <c r="U119" i="10" s="1"/>
  <c r="K88" i="13"/>
  <c r="L88" i="13" s="1"/>
  <c r="K84" i="13"/>
  <c r="L84" i="13" s="1"/>
  <c r="T76" i="13"/>
  <c r="U76" i="13" s="1"/>
  <c r="T99" i="10"/>
  <c r="U99" i="10" s="1"/>
  <c r="T100" i="10"/>
  <c r="U100" i="10" s="1"/>
  <c r="T81" i="10"/>
  <c r="U81" i="10" s="1"/>
  <c r="T110" i="10"/>
  <c r="U110" i="10" s="1"/>
  <c r="K42" i="12"/>
  <c r="L42" i="12" s="1"/>
  <c r="K44" i="12"/>
  <c r="L44" i="12" s="1"/>
  <c r="K43" i="12"/>
  <c r="L43" i="12" s="1"/>
  <c r="T36" i="12"/>
  <c r="U36" i="12" s="1"/>
  <c r="K41" i="12"/>
  <c r="L41" i="12" s="1"/>
  <c r="T96" i="13"/>
  <c r="U96" i="13" s="1"/>
  <c r="T101" i="13"/>
  <c r="U101" i="13" s="1"/>
  <c r="T97" i="13"/>
  <c r="U97" i="13" s="1"/>
  <c r="T95" i="13"/>
  <c r="U95" i="13" s="1"/>
  <c r="T100" i="13"/>
  <c r="U100" i="13" s="1"/>
  <c r="T99" i="13"/>
  <c r="U99" i="13" s="1"/>
  <c r="T98" i="13"/>
  <c r="U98" i="13" s="1"/>
  <c r="T37" i="12"/>
  <c r="U37" i="12" s="1"/>
  <c r="K24" i="13"/>
  <c r="L24" i="13" s="1"/>
  <c r="K16" i="13"/>
  <c r="L16" i="13" s="1"/>
  <c r="K22" i="13"/>
  <c r="L22" i="13" s="1"/>
  <c r="K15" i="13"/>
  <c r="L15" i="13" s="1"/>
  <c r="K23" i="13"/>
  <c r="L23" i="13" s="1"/>
  <c r="K21" i="13"/>
  <c r="L21" i="13" s="1"/>
  <c r="K18" i="13"/>
  <c r="L18" i="13" s="1"/>
  <c r="K17" i="13"/>
  <c r="L17" i="13" s="1"/>
  <c r="K25" i="13"/>
  <c r="L25" i="13" s="1"/>
  <c r="K19" i="13"/>
  <c r="L19" i="13" s="1"/>
  <c r="K20" i="13"/>
  <c r="L20" i="13" s="1"/>
  <c r="T76" i="10"/>
  <c r="U76" i="10" s="1"/>
  <c r="T75" i="12"/>
  <c r="U75" i="12" s="1"/>
  <c r="T73" i="12"/>
  <c r="U73" i="12" s="1"/>
  <c r="T74" i="12"/>
  <c r="U74" i="12" s="1"/>
  <c r="T85" i="10"/>
  <c r="U85" i="10" s="1"/>
  <c r="T50" i="9"/>
  <c r="U50" i="9" s="1"/>
  <c r="T32" i="9"/>
  <c r="U32" i="9" s="1"/>
  <c r="T87" i="10"/>
  <c r="U87" i="10" s="1"/>
  <c r="K66" i="12"/>
  <c r="L66" i="12" s="1"/>
  <c r="T66" i="10"/>
  <c r="U66" i="10" s="1"/>
  <c r="K95" i="12"/>
  <c r="L95" i="12" s="1"/>
  <c r="K97" i="12"/>
  <c r="L97" i="12" s="1"/>
  <c r="K96" i="12"/>
  <c r="L96" i="12" s="1"/>
  <c r="T39" i="12"/>
  <c r="U39" i="12" s="1"/>
  <c r="T15" i="10"/>
  <c r="U15" i="10" s="1"/>
  <c r="K57" i="12"/>
  <c r="L57" i="12" s="1"/>
  <c r="K56" i="12"/>
  <c r="L56" i="12" s="1"/>
  <c r="T83" i="13"/>
  <c r="U83" i="13" s="1"/>
  <c r="K50" i="13"/>
  <c r="L50" i="13" s="1"/>
  <c r="T104" i="10"/>
  <c r="U104" i="10" s="1"/>
  <c r="T98" i="10"/>
  <c r="U98" i="10" s="1"/>
  <c r="T14" i="9"/>
  <c r="T19" i="7"/>
  <c r="U19" i="7" s="1"/>
  <c r="T24" i="10"/>
  <c r="U24" i="10" s="1"/>
  <c r="T111" i="10"/>
  <c r="U111" i="10" s="1"/>
  <c r="K47" i="12"/>
  <c r="L47" i="12" s="1"/>
  <c r="K105" i="12"/>
  <c r="L105" i="12" s="1"/>
  <c r="K33" i="12"/>
  <c r="L33" i="12" s="1"/>
  <c r="T91" i="10"/>
  <c r="U91" i="10" s="1"/>
  <c r="K98" i="13"/>
  <c r="L98" i="13" s="1"/>
  <c r="K100" i="13"/>
  <c r="L100" i="13" s="1"/>
  <c r="K97" i="13"/>
  <c r="L97" i="13" s="1"/>
  <c r="K95" i="13"/>
  <c r="L95" i="13" s="1"/>
  <c r="K96" i="13"/>
  <c r="L96" i="13" s="1"/>
  <c r="K99" i="13"/>
  <c r="L99" i="13" s="1"/>
  <c r="K101" i="13"/>
  <c r="L101" i="13" s="1"/>
  <c r="T78" i="13"/>
  <c r="U78" i="13" s="1"/>
  <c r="K78" i="12"/>
  <c r="L78" i="12" s="1"/>
  <c r="T43" i="12"/>
  <c r="U43" i="12" s="1"/>
  <c r="T56" i="13"/>
  <c r="U56" i="13" s="1"/>
  <c r="T55" i="13"/>
  <c r="U55" i="13" s="1"/>
  <c r="T57" i="13"/>
  <c r="U57" i="13" s="1"/>
  <c r="T54" i="13"/>
  <c r="U54" i="13" s="1"/>
  <c r="T73" i="10"/>
  <c r="U73" i="10" s="1"/>
  <c r="T75" i="10"/>
  <c r="U75" i="10" s="1"/>
  <c r="T45" i="10"/>
  <c r="U45" i="10" s="1"/>
  <c r="T48" i="10"/>
  <c r="U48" i="10" s="1"/>
  <c r="T47" i="10"/>
  <c r="U47" i="10" s="1"/>
  <c r="K73" i="12"/>
  <c r="L73" i="12" s="1"/>
  <c r="K72" i="12"/>
  <c r="L72" i="12" s="1"/>
  <c r="K74" i="12"/>
  <c r="L74" i="12" s="1"/>
  <c r="K75" i="12"/>
  <c r="L75" i="12" s="1"/>
  <c r="K24" i="12"/>
  <c r="L24" i="12" s="1"/>
  <c r="T80" i="10"/>
  <c r="U80" i="10" s="1"/>
  <c r="T52" i="9"/>
  <c r="U52" i="9" s="1"/>
  <c r="T56" i="9"/>
  <c r="U56" i="9" s="1"/>
  <c r="T58" i="9"/>
  <c r="U58" i="9" s="1"/>
  <c r="T49" i="9"/>
  <c r="U49" i="9" s="1"/>
  <c r="T17" i="7"/>
  <c r="U17" i="7" s="1"/>
  <c r="T23" i="7"/>
  <c r="U23" i="7" s="1"/>
  <c r="T27" i="7"/>
  <c r="U27" i="7" s="1"/>
  <c r="T28" i="9"/>
  <c r="U28" i="9" s="1"/>
  <c r="T65" i="12"/>
  <c r="U65" i="12" s="1"/>
  <c r="T66" i="12"/>
  <c r="U66" i="12" s="1"/>
  <c r="T46" i="12"/>
  <c r="U46" i="12" s="1"/>
  <c r="T30" i="10"/>
  <c r="U30" i="10" s="1"/>
  <c r="T93" i="7"/>
  <c r="U93" i="7" s="1"/>
  <c r="T94" i="7"/>
  <c r="U94" i="7" s="1"/>
  <c r="T92" i="7"/>
  <c r="U92" i="7" s="1"/>
  <c r="T90" i="7"/>
  <c r="U90" i="7" s="1"/>
  <c r="T95" i="7"/>
  <c r="U95" i="7" s="1"/>
  <c r="T85" i="7"/>
  <c r="U85" i="7" s="1"/>
  <c r="T88" i="7"/>
  <c r="U88" i="7" s="1"/>
  <c r="T87" i="7"/>
  <c r="U87" i="7" s="1"/>
  <c r="T91" i="7"/>
  <c r="U91" i="7" s="1"/>
  <c r="T86" i="7"/>
  <c r="U86" i="7" s="1"/>
  <c r="T89" i="7"/>
  <c r="U89" i="7" s="1"/>
  <c r="T97" i="10"/>
  <c r="U97" i="10" s="1"/>
  <c r="T29" i="10"/>
  <c r="U29" i="10" s="1"/>
  <c r="T21" i="9"/>
  <c r="U21" i="9" s="1"/>
  <c r="T26" i="9"/>
  <c r="U26" i="9" s="1"/>
  <c r="T20" i="9"/>
  <c r="U20" i="9" s="1"/>
  <c r="T86" i="10"/>
  <c r="U86" i="10" s="1"/>
  <c r="K118" i="12"/>
  <c r="L118" i="12" s="1"/>
  <c r="T120" i="10"/>
  <c r="U120" i="10" s="1"/>
  <c r="T109" i="12"/>
  <c r="U109" i="12" s="1"/>
  <c r="T92" i="12"/>
  <c r="U92" i="12" s="1"/>
  <c r="K23" i="12"/>
  <c r="L23" i="12" s="1"/>
  <c r="T70" i="12"/>
  <c r="U70" i="12" s="1"/>
  <c r="K15" i="12"/>
  <c r="L15" i="12" s="1"/>
  <c r="K16" i="12"/>
  <c r="L16" i="12" s="1"/>
  <c r="T50" i="13"/>
  <c r="U50" i="13" s="1"/>
  <c r="T106" i="10"/>
  <c r="U106" i="10" s="1"/>
  <c r="T68" i="12"/>
  <c r="U68" i="12" s="1"/>
  <c r="T69" i="12"/>
  <c r="U69" i="12" s="1"/>
  <c r="T67" i="12"/>
  <c r="U67" i="12" s="1"/>
  <c r="T113" i="12"/>
  <c r="U113" i="12" s="1"/>
  <c r="T112" i="12"/>
  <c r="U112" i="12" s="1"/>
  <c r="T111" i="12"/>
  <c r="U111" i="12" s="1"/>
  <c r="K39" i="12"/>
  <c r="L39" i="12" s="1"/>
  <c r="K48" i="12"/>
  <c r="L48" i="12" s="1"/>
  <c r="T86" i="13"/>
  <c r="U86" i="13" s="1"/>
  <c r="T39" i="13"/>
  <c r="U39" i="13" s="1"/>
  <c r="T38" i="13"/>
  <c r="U38" i="13" s="1"/>
  <c r="T57" i="7"/>
  <c r="U57" i="7" s="1"/>
  <c r="T54" i="7"/>
  <c r="U54" i="7" s="1"/>
  <c r="T104" i="12"/>
  <c r="U104" i="12" s="1"/>
  <c r="T103" i="12"/>
  <c r="U103" i="12" s="1"/>
  <c r="T114" i="12"/>
  <c r="U114" i="12" s="1"/>
  <c r="T62" i="13"/>
  <c r="U62" i="13" s="1"/>
  <c r="T56" i="10"/>
  <c r="U56" i="10" s="1"/>
  <c r="T54" i="10"/>
  <c r="U54" i="10" s="1"/>
  <c r="T53" i="10"/>
  <c r="U53" i="10" s="1"/>
  <c r="T55" i="10"/>
  <c r="U55" i="10" s="1"/>
  <c r="T65" i="10"/>
  <c r="U65" i="10" s="1"/>
  <c r="K25" i="12"/>
  <c r="L25" i="12" s="1"/>
  <c r="K26" i="12"/>
  <c r="L26" i="12" s="1"/>
  <c r="T14" i="10"/>
  <c r="K21" i="12"/>
  <c r="L21" i="12" s="1"/>
  <c r="K124" i="12"/>
  <c r="L124" i="12" s="1"/>
  <c r="T77" i="12"/>
  <c r="U77" i="12" s="1"/>
  <c r="K50" i="12"/>
  <c r="L50" i="12" s="1"/>
  <c r="T98" i="12"/>
  <c r="U98" i="12" s="1"/>
  <c r="K32" i="13"/>
  <c r="L32" i="13" s="1"/>
  <c r="K29" i="13"/>
  <c r="L29" i="13" s="1"/>
  <c r="K30" i="13"/>
  <c r="L30" i="13" s="1"/>
  <c r="K28" i="13"/>
  <c r="L28" i="13" s="1"/>
  <c r="K54" i="13"/>
  <c r="L54" i="13" s="1"/>
  <c r="T72" i="13"/>
  <c r="U72" i="13" s="1"/>
  <c r="K103" i="12"/>
  <c r="L103" i="12" s="1"/>
  <c r="K98" i="12"/>
  <c r="L98" i="12" s="1"/>
  <c r="K87" i="13"/>
  <c r="L87" i="13" s="1"/>
  <c r="T65" i="13"/>
  <c r="U65" i="13" s="1"/>
  <c r="T63" i="13"/>
  <c r="U63" i="13" s="1"/>
  <c r="T64" i="13"/>
  <c r="U64" i="13" s="1"/>
  <c r="T26" i="10"/>
  <c r="U26" i="10" s="1"/>
  <c r="T38" i="10"/>
  <c r="U38" i="10" s="1"/>
  <c r="T51" i="12"/>
  <c r="U51" i="12" s="1"/>
  <c r="K40" i="12"/>
  <c r="L40" i="12" s="1"/>
  <c r="T103" i="10"/>
  <c r="U103" i="10" s="1"/>
  <c r="T33" i="12"/>
  <c r="U33" i="12" s="1"/>
  <c r="T71" i="12"/>
  <c r="U71" i="12" s="1"/>
  <c r="K88" i="12"/>
  <c r="L88" i="12" s="1"/>
  <c r="T77" i="13"/>
  <c r="U77" i="13" s="1"/>
  <c r="K53" i="12"/>
  <c r="L53" i="12" s="1"/>
  <c r="K52" i="12"/>
  <c r="L52" i="12" s="1"/>
  <c r="K55" i="12"/>
  <c r="L55" i="12" s="1"/>
  <c r="K54" i="12"/>
  <c r="L54" i="12" s="1"/>
  <c r="T40" i="12"/>
  <c r="U40" i="12" s="1"/>
  <c r="T34" i="13"/>
  <c r="U34" i="13" s="1"/>
  <c r="T35" i="13"/>
  <c r="U35" i="13" s="1"/>
  <c r="T40" i="10"/>
  <c r="U40" i="10" s="1"/>
  <c r="T100" i="12"/>
  <c r="U100" i="12" s="1"/>
  <c r="T24" i="12"/>
  <c r="U24" i="12" s="1"/>
  <c r="T54" i="9"/>
  <c r="U54" i="9" s="1"/>
  <c r="T47" i="9"/>
  <c r="U47" i="9" s="1"/>
  <c r="T95" i="10"/>
  <c r="U95" i="10" s="1"/>
  <c r="T29" i="9"/>
  <c r="U29" i="9" s="1"/>
  <c r="T33" i="9"/>
  <c r="U33" i="9" s="1"/>
  <c r="T18" i="9"/>
  <c r="U18" i="9" s="1"/>
  <c r="T18" i="10"/>
  <c r="U18" i="10" s="1"/>
  <c r="T109" i="10"/>
  <c r="U109" i="10" s="1"/>
  <c r="T31" i="12"/>
  <c r="U31" i="12" s="1"/>
  <c r="K76" i="12"/>
  <c r="L76" i="12" s="1"/>
  <c r="K52" i="13"/>
  <c r="L52" i="13" s="1"/>
  <c r="K53" i="13"/>
  <c r="L53" i="13" s="1"/>
  <c r="T115" i="12"/>
  <c r="U115" i="12" s="1"/>
  <c r="T120" i="12"/>
  <c r="U120" i="12" s="1"/>
  <c r="K89" i="12"/>
  <c r="L89" i="12" s="1"/>
  <c r="K22" i="12"/>
  <c r="L22" i="12" s="1"/>
  <c r="T48" i="12"/>
  <c r="U48" i="12" s="1"/>
  <c r="T87" i="13"/>
  <c r="U87" i="13" s="1"/>
  <c r="T35" i="10"/>
  <c r="U35" i="10" s="1"/>
  <c r="T89" i="10"/>
  <c r="U89" i="10" s="1"/>
  <c r="T62" i="10"/>
  <c r="U62" i="10" s="1"/>
  <c r="T115" i="10"/>
  <c r="U115" i="10" s="1"/>
  <c r="T110" i="12"/>
  <c r="U110" i="12" s="1"/>
  <c r="T124" i="12"/>
  <c r="U124" i="12" s="1"/>
  <c r="T50" i="12"/>
  <c r="U50" i="12" s="1"/>
  <c r="T136" i="12"/>
  <c r="U136" i="12" s="1"/>
  <c r="T135" i="12"/>
  <c r="U135" i="12" s="1"/>
  <c r="K30" i="12"/>
  <c r="L30" i="12" s="1"/>
  <c r="F13" i="4"/>
  <c r="D20" i="4"/>
  <c r="K73" i="13"/>
  <c r="L73" i="13" s="1"/>
  <c r="T88" i="13"/>
  <c r="U88" i="13" s="1"/>
  <c r="K55" i="13"/>
  <c r="L55" i="13" s="1"/>
  <c r="T74" i="13"/>
  <c r="U74" i="13" s="1"/>
  <c r="T134" i="12"/>
  <c r="U134" i="12" s="1"/>
  <c r="T21" i="7"/>
  <c r="U21" i="7" s="1"/>
  <c r="K38" i="12"/>
  <c r="L38" i="12" s="1"/>
  <c r="T106" i="12"/>
  <c r="U106" i="12" s="1"/>
  <c r="T43" i="13"/>
  <c r="U43" i="13" s="1"/>
  <c r="T42" i="13"/>
  <c r="U42" i="13" s="1"/>
  <c r="T124" i="10"/>
  <c r="U124" i="10" s="1"/>
  <c r="T58" i="10"/>
  <c r="U58" i="10" s="1"/>
  <c r="K90" i="12"/>
  <c r="L90" i="12" s="1"/>
  <c r="T32" i="12"/>
  <c r="U32" i="12" s="1"/>
  <c r="K36" i="12"/>
  <c r="L36" i="12" s="1"/>
  <c r="K71" i="12"/>
  <c r="L71" i="12" s="1"/>
  <c r="T93" i="10"/>
  <c r="U93" i="10" s="1"/>
  <c r="K87" i="12"/>
  <c r="L87" i="12" s="1"/>
  <c r="K80" i="13"/>
  <c r="L80" i="13" s="1"/>
  <c r="K76" i="13"/>
  <c r="L76" i="13" s="1"/>
  <c r="K79" i="13"/>
  <c r="L79" i="13" s="1"/>
  <c r="K78" i="13"/>
  <c r="L78" i="13" s="1"/>
  <c r="K77" i="13"/>
  <c r="L77" i="13" s="1"/>
  <c r="T48" i="13"/>
  <c r="U48" i="13" s="1"/>
  <c r="T44" i="13"/>
  <c r="U44" i="13" s="1"/>
  <c r="T49" i="13"/>
  <c r="U49" i="13" s="1"/>
  <c r="T46" i="13"/>
  <c r="U46" i="13" s="1"/>
  <c r="T47" i="13"/>
  <c r="U47" i="13" s="1"/>
  <c r="T45" i="13"/>
  <c r="U45" i="13" s="1"/>
  <c r="T61" i="13"/>
  <c r="U61" i="13" s="1"/>
  <c r="T60" i="13"/>
  <c r="U60" i="13" s="1"/>
  <c r="T29" i="12"/>
  <c r="U29" i="12" s="1"/>
  <c r="K27" i="12"/>
  <c r="L27" i="12" s="1"/>
  <c r="K68" i="13"/>
  <c r="L68" i="13" s="1"/>
  <c r="K34" i="13"/>
  <c r="L34" i="13" s="1"/>
  <c r="K35" i="13"/>
  <c r="L35" i="13" s="1"/>
  <c r="T62" i="12"/>
  <c r="U62" i="12" s="1"/>
  <c r="T99" i="12"/>
  <c r="U99" i="12" s="1"/>
  <c r="T36" i="13"/>
  <c r="U36" i="13" s="1"/>
  <c r="T37" i="13"/>
  <c r="U37" i="13" s="1"/>
  <c r="T82" i="10"/>
  <c r="U82" i="10" s="1"/>
  <c r="T25" i="10"/>
  <c r="U25" i="10" s="1"/>
  <c r="K127" i="12"/>
  <c r="L127" i="12" s="1"/>
  <c r="K131" i="12"/>
  <c r="L131" i="12" s="1"/>
  <c r="K132" i="12"/>
  <c r="L132" i="12" s="1"/>
  <c r="K128" i="12"/>
  <c r="L128" i="12" s="1"/>
  <c r="K133" i="12"/>
  <c r="L133" i="12" s="1"/>
  <c r="K136" i="12"/>
  <c r="L136" i="12" s="1"/>
  <c r="K135" i="12"/>
  <c r="L135" i="12" s="1"/>
  <c r="K134" i="12"/>
  <c r="L134" i="12" s="1"/>
  <c r="K129" i="12"/>
  <c r="L129" i="12" s="1"/>
  <c r="K130" i="12"/>
  <c r="L130" i="12" s="1"/>
  <c r="K110" i="12"/>
  <c r="L110" i="12" s="1"/>
  <c r="T94" i="12"/>
  <c r="U94" i="12" s="1"/>
  <c r="K121" i="12"/>
  <c r="L121" i="12" s="1"/>
  <c r="K32" i="12"/>
  <c r="L32" i="12" s="1"/>
  <c r="T128" i="12"/>
  <c r="U128" i="12" s="1"/>
  <c r="T86" i="12"/>
  <c r="U86" i="12" s="1"/>
  <c r="T85" i="12"/>
  <c r="U85" i="12" s="1"/>
  <c r="T92" i="10"/>
  <c r="U92" i="10" s="1"/>
  <c r="T38" i="12"/>
  <c r="U38" i="12" s="1"/>
  <c r="T30" i="12"/>
  <c r="U30" i="12" s="1"/>
  <c r="K49" i="13"/>
  <c r="L49" i="13" s="1"/>
  <c r="K47" i="13"/>
  <c r="L47" i="13" s="1"/>
  <c r="K48" i="13"/>
  <c r="L48" i="13" s="1"/>
  <c r="K44" i="13"/>
  <c r="L44" i="13" s="1"/>
  <c r="K46" i="13"/>
  <c r="L46" i="13" s="1"/>
  <c r="K45" i="13"/>
  <c r="L45" i="13" s="1"/>
  <c r="T79" i="13"/>
  <c r="U79" i="13" s="1"/>
  <c r="K61" i="13"/>
  <c r="L61" i="13" s="1"/>
  <c r="K60" i="13"/>
  <c r="L60" i="13" s="1"/>
  <c r="T68" i="7"/>
  <c r="U68" i="7" s="1"/>
  <c r="T58" i="7"/>
  <c r="U58" i="7" s="1"/>
  <c r="T28" i="7"/>
  <c r="U28" i="7" s="1"/>
  <c r="T44" i="12"/>
  <c r="U44" i="12" s="1"/>
  <c r="T87" i="12"/>
  <c r="U87" i="12" s="1"/>
  <c r="T62" i="9"/>
  <c r="U62" i="9" s="1"/>
  <c r="T90" i="13"/>
  <c r="U90" i="13" s="1"/>
  <c r="T92" i="13"/>
  <c r="U92" i="13" s="1"/>
  <c r="T93" i="13"/>
  <c r="U93" i="13" s="1"/>
  <c r="T91" i="13"/>
  <c r="U91" i="13" s="1"/>
  <c r="T94" i="13"/>
  <c r="U94" i="13" s="1"/>
  <c r="T70" i="13"/>
  <c r="U70" i="13" s="1"/>
  <c r="T119" i="12"/>
  <c r="U119" i="12" s="1"/>
  <c r="T70" i="7"/>
  <c r="U70" i="7" s="1"/>
  <c r="T77" i="10"/>
  <c r="U77" i="10" s="1"/>
  <c r="T60" i="10"/>
  <c r="U60" i="10" s="1"/>
  <c r="T49" i="10"/>
  <c r="U49" i="10" s="1"/>
  <c r="T44" i="10"/>
  <c r="U44" i="10" s="1"/>
  <c r="T43" i="10"/>
  <c r="U43" i="10" s="1"/>
  <c r="T23" i="10"/>
  <c r="U23" i="10" s="1"/>
  <c r="T83" i="12"/>
  <c r="U83" i="12" s="1"/>
  <c r="T84" i="12"/>
  <c r="U84" i="12" s="1"/>
  <c r="T35" i="12"/>
  <c r="U35" i="12" s="1"/>
  <c r="T34" i="12"/>
  <c r="U34" i="12" s="1"/>
  <c r="K117" i="12"/>
  <c r="L117" i="12" s="1"/>
  <c r="K93" i="12"/>
  <c r="L93" i="12" s="1"/>
  <c r="T46" i="9"/>
  <c r="U46" i="9" s="1"/>
  <c r="T43" i="9"/>
  <c r="U43" i="9" s="1"/>
  <c r="T45" i="9"/>
  <c r="U45" i="9" s="1"/>
  <c r="T41" i="9"/>
  <c r="U41" i="9" s="1"/>
  <c r="T44" i="9"/>
  <c r="U44" i="9" s="1"/>
  <c r="T40" i="9"/>
  <c r="U40" i="9" s="1"/>
  <c r="T42" i="9"/>
  <c r="U42" i="9" s="1"/>
  <c r="T36" i="9"/>
  <c r="U36" i="9" s="1"/>
  <c r="T38" i="9"/>
  <c r="U38" i="9" s="1"/>
  <c r="T35" i="9"/>
  <c r="U35" i="9" s="1"/>
  <c r="T34" i="9"/>
  <c r="U34" i="9" s="1"/>
  <c r="T15" i="9"/>
  <c r="U15" i="9" s="1"/>
  <c r="T39" i="9"/>
  <c r="U39" i="9" s="1"/>
  <c r="T37" i="9"/>
  <c r="U37" i="9" s="1"/>
  <c r="T57" i="9"/>
  <c r="U57" i="9" s="1"/>
  <c r="T27" i="12"/>
  <c r="U27" i="12" s="1"/>
  <c r="T16" i="7"/>
  <c r="U16" i="7" s="1"/>
  <c r="T58" i="13"/>
  <c r="U58" i="13" s="1"/>
  <c r="T59" i="13"/>
  <c r="U59" i="13" s="1"/>
  <c r="T43" i="7"/>
  <c r="U43" i="7" s="1"/>
  <c r="T49" i="7"/>
  <c r="U49" i="7" s="1"/>
  <c r="T44" i="7"/>
  <c r="U44" i="7" s="1"/>
  <c r="T26" i="7"/>
  <c r="U26" i="7" s="1"/>
  <c r="T102" i="13"/>
  <c r="U102" i="13" s="1"/>
  <c r="T103" i="13"/>
  <c r="U103" i="13" s="1"/>
  <c r="T76" i="12"/>
  <c r="U76" i="12" s="1"/>
  <c r="T32" i="10"/>
  <c r="U32" i="10" s="1"/>
  <c r="T123" i="10"/>
  <c r="U123" i="10" s="1"/>
  <c r="T16" i="9"/>
  <c r="U16" i="9" s="1"/>
  <c r="T22" i="9"/>
  <c r="U22" i="9" s="1"/>
  <c r="T24" i="9"/>
  <c r="U24" i="9" s="1"/>
  <c r="T17" i="9"/>
  <c r="U17" i="9" s="1"/>
  <c r="T30" i="9"/>
  <c r="U30" i="9" s="1"/>
  <c r="T57" i="10"/>
  <c r="U57" i="10" s="1"/>
  <c r="T21" i="10"/>
  <c r="U21" i="10" s="1"/>
  <c r="T112" i="10"/>
  <c r="U112" i="10" s="1"/>
  <c r="T122" i="12"/>
  <c r="U122" i="12" s="1"/>
  <c r="K109" i="12"/>
  <c r="L109" i="12" s="1"/>
  <c r="T59" i="12"/>
  <c r="U59" i="12" s="1"/>
  <c r="T58" i="12"/>
  <c r="U58" i="12" s="1"/>
  <c r="K92" i="12"/>
  <c r="L92" i="12" s="1"/>
  <c r="T102" i="12"/>
  <c r="U102" i="12" s="1"/>
  <c r="T101" i="12"/>
  <c r="U101" i="12" s="1"/>
  <c r="K70" i="12"/>
  <c r="L70" i="12" s="1"/>
  <c r="K20" i="12"/>
  <c r="L20" i="12" s="1"/>
  <c r="K18" i="12"/>
  <c r="L18" i="12" s="1"/>
  <c r="K19" i="12"/>
  <c r="L19" i="12" s="1"/>
  <c r="K75" i="13"/>
  <c r="L75" i="13" s="1"/>
  <c r="K74" i="13"/>
  <c r="L74" i="13" s="1"/>
  <c r="T51" i="13"/>
  <c r="U51" i="13" s="1"/>
  <c r="T33" i="13"/>
  <c r="U33" i="13" s="1"/>
  <c r="T34" i="10"/>
  <c r="U34" i="10" s="1"/>
  <c r="T108" i="10"/>
  <c r="U108" i="10" s="1"/>
  <c r="K122" i="12"/>
  <c r="L122" i="12" s="1"/>
  <c r="T60" i="12"/>
  <c r="U60" i="12" s="1"/>
  <c r="T61" i="12"/>
  <c r="U61" i="12" s="1"/>
  <c r="K69" i="12"/>
  <c r="L69" i="12" s="1"/>
  <c r="K112" i="12"/>
  <c r="L112" i="12" s="1"/>
  <c r="K113" i="12"/>
  <c r="L113" i="12" s="1"/>
  <c r="K111" i="12"/>
  <c r="L111" i="12" s="1"/>
  <c r="T79" i="12"/>
  <c r="U79" i="12" s="1"/>
  <c r="T82" i="12"/>
  <c r="U82" i="12" s="1"/>
  <c r="T81" i="12"/>
  <c r="U81" i="12" s="1"/>
  <c r="T36" i="10"/>
  <c r="U36" i="10" s="1"/>
  <c r="K89" i="13"/>
  <c r="L89" i="13" s="1"/>
  <c r="K38" i="13"/>
  <c r="L38" i="13" s="1"/>
  <c r="K39" i="13"/>
  <c r="L39" i="13" s="1"/>
  <c r="T40" i="13"/>
  <c r="U40" i="13" s="1"/>
  <c r="T41" i="13"/>
  <c r="U41" i="13" s="1"/>
  <c r="T83" i="7"/>
  <c r="U83" i="7" s="1"/>
  <c r="T73" i="7"/>
  <c r="U73" i="7" s="1"/>
  <c r="T79" i="7"/>
  <c r="U79" i="7" s="1"/>
  <c r="T74" i="7"/>
  <c r="U74" i="7" s="1"/>
  <c r="T78" i="7"/>
  <c r="U78" i="7" s="1"/>
  <c r="T81" i="7"/>
  <c r="U81" i="7" s="1"/>
  <c r="T80" i="7"/>
  <c r="U80" i="7" s="1"/>
  <c r="T84" i="7"/>
  <c r="U84" i="7" s="1"/>
  <c r="T75" i="7"/>
  <c r="U75" i="7" s="1"/>
  <c r="T72" i="7"/>
  <c r="U72" i="7" s="1"/>
  <c r="T77" i="7"/>
  <c r="U77" i="7" s="1"/>
  <c r="T82" i="7"/>
  <c r="U82" i="7" s="1"/>
  <c r="T76" i="7"/>
  <c r="U76" i="7" s="1"/>
  <c r="T122" i="10"/>
  <c r="U122" i="10" s="1"/>
  <c r="T121" i="10"/>
  <c r="U121" i="10" s="1"/>
  <c r="T64" i="10"/>
  <c r="U64" i="10" s="1"/>
  <c r="B88" i="5" s="1"/>
  <c r="D21" i="5" s="1"/>
  <c r="T88" i="10"/>
  <c r="U88" i="10" s="1"/>
  <c r="T20" i="10"/>
  <c r="U20" i="10" s="1"/>
  <c r="T107" i="12"/>
  <c r="U107" i="12" s="1"/>
  <c r="T126" i="12"/>
  <c r="U126" i="12" s="1"/>
  <c r="T125" i="12"/>
  <c r="U125" i="12" s="1"/>
  <c r="K80" i="12"/>
  <c r="L80" i="12" s="1"/>
  <c r="T129" i="12"/>
  <c r="U129" i="12" s="1"/>
  <c r="T49" i="12"/>
  <c r="U49" i="12" s="1"/>
  <c r="T63" i="12"/>
  <c r="U63" i="12" s="1"/>
  <c r="T64" i="12"/>
  <c r="U64" i="12" s="1"/>
  <c r="T108" i="12"/>
  <c r="U108" i="12" s="1"/>
  <c r="K99" i="12"/>
  <c r="L99" i="12" s="1"/>
  <c r="T45" i="12"/>
  <c r="U45" i="12" s="1"/>
  <c r="T79" i="10"/>
  <c r="U79" i="10" s="1"/>
  <c r="K62" i="12"/>
  <c r="L62" i="12" s="1"/>
  <c r="K31" i="13"/>
  <c r="L31" i="13" s="1"/>
  <c r="T109" i="13"/>
  <c r="U109" i="13" s="1"/>
  <c r="T107" i="13"/>
  <c r="U107" i="13" s="1"/>
  <c r="T108" i="13"/>
  <c r="U108" i="13" s="1"/>
  <c r="T106" i="13"/>
  <c r="U106" i="13" s="1"/>
  <c r="T105" i="13"/>
  <c r="U105" i="13" s="1"/>
  <c r="K68" i="12"/>
  <c r="L68" i="12" s="1"/>
  <c r="K40" i="13"/>
  <c r="L40" i="13" s="1"/>
  <c r="K56" i="13"/>
  <c r="L56" i="13" s="1"/>
  <c r="T73" i="13"/>
  <c r="U73" i="13" s="1"/>
  <c r="T114" i="10"/>
  <c r="U114" i="10" s="1"/>
  <c r="K104" i="12"/>
  <c r="L104" i="12" s="1"/>
  <c r="K85" i="13"/>
  <c r="L85" i="13" s="1"/>
  <c r="K36" i="13"/>
  <c r="L36" i="13" s="1"/>
  <c r="K65" i="13"/>
  <c r="L65" i="13" s="1"/>
  <c r="K63" i="13"/>
  <c r="L63" i="13" s="1"/>
  <c r="K62" i="13"/>
  <c r="L62" i="13" s="1"/>
  <c r="K64" i="13"/>
  <c r="L64" i="13" s="1"/>
  <c r="T56" i="7"/>
  <c r="U56" i="7" s="1"/>
  <c r="K43" i="13"/>
  <c r="L43" i="13" s="1"/>
  <c r="T52" i="10"/>
  <c r="U52" i="10" s="1"/>
  <c r="T59" i="10"/>
  <c r="U59" i="10" s="1"/>
  <c r="T101" i="10"/>
  <c r="U101" i="10" s="1"/>
  <c r="T82" i="13"/>
  <c r="U82" i="13" s="1"/>
  <c r="D24" i="5" l="1"/>
  <c r="F21" i="5"/>
  <c r="D23" i="3"/>
  <c r="F20" i="3"/>
  <c r="D23" i="4"/>
  <c r="F20" i="4"/>
  <c r="D20" i="5"/>
  <c r="F21" i="3"/>
  <c r="D24" i="3"/>
  <c r="D23" i="5" l="1"/>
  <c r="F20" i="5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<sst xmlns="http://schemas.openxmlformats.org/spreadsheetml/2006/main" count="234" uniqueCount="60">
  <si>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</si>
  <si>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</si>
  <si>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</si>
  <si>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</si>
  <si>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</si>
  <si>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</si>
  <si>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</si>
  <si>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</si>
  <si>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</si>
  <si>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</si>
  <si>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</si>
  <si>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</si>
  <si>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</si>
  <si>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</si>
  <si>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</si>
  <si>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</si>
  <si>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</si>
  <si>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</si>
  <si>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</si>
  <si>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</si>
  <si>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</si>
  <si>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</si>
  <si>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</si>
  <si>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</si>
  <si>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</si>
  <si>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</si>
  <si>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</si>
  <si>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</si>
  <si>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</si>
  <si>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</si>
  <si>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</si>
  <si>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</si>
  <si>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</si>
  <si>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</si>
  <si>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</si>
  <si>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</si>
  <si>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</si>
  <si>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</si>
  <si>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</si>
  <si>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</si>
  <si>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</si>
  <si>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</si>
  <si>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</si>
  <si>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</si>
  <si>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</si>
  <si>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</si>
  <si>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</si>
  <si>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</si>
  <si>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</si>
  <si>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</si>
  <si>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</si>
  <si>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</si>
  <si>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</si>
  <si>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</si>
  <si>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</si>
  <si>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</si>
  <si>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</si>
  <si>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</si>
  <si>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2004-2006</t>
  </si>
  <si>
    <t xml:space="preserve">Absterbeordnung     2004-2006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</si>
</sst>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0.0000"/>
    <numFmt numFmtId="183" formatCode="0.00000"/>
    <numFmt numFmtId="200" formatCode="dd/mm/yy"/>
    <numFmt numFmtId="204" formatCode="0.00_ ;[Red]\-0.00\ "/>
    <numFmt numFmtId="205" formatCode="#,##0.00_ ;[Red]\-#,##0.00\ 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74" fontId="5" fillId="4" borderId="1" xfId="0" applyNumberFormat="1" applyFont="1" applyFill="1" applyBorder="1" applyAlignment="1" applyProtection="1">
      <alignment horizontal="center"/>
      <protection hidden="1"/>
    </xf>
    <xf numFmtId="17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74" fontId="5" fillId="5" borderId="1" xfId="0" applyNumberFormat="1" applyFont="1" applyFill="1" applyBorder="1" applyAlignment="1" applyProtection="1">
      <alignment horizontal="center"/>
      <protection hidden="1"/>
    </xf>
    <xf numFmtId="17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1" fontId="10" fillId="4" borderId="1" xfId="0" applyNumberFormat="1" applyFont="1" applyFill="1" applyBorder="1" applyAlignment="1" applyProtection="1">
      <alignment horizontal="center"/>
      <protection locked="0" hidden="1"/>
    </xf>
    <xf numFmtId="1" fontId="10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2" fillId="2" borderId="4" xfId="0" applyFont="1" applyFill="1" applyBorder="1" applyAlignment="1" applyProtection="1">
      <alignment horizontal="right" vertical="center"/>
      <protection hidden="1"/>
    </xf>
    <xf numFmtId="174" fontId="13" fillId="2" borderId="0" xfId="0" applyNumberFormat="1" applyFont="1" applyFill="1" applyBorder="1" applyAlignment="1" applyProtection="1">
      <alignment horizontal="center" vertical="center"/>
      <protection hidden="1"/>
    </xf>
    <xf numFmtId="17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174" fontId="16" fillId="7" borderId="0" xfId="0" applyNumberFormat="1" applyFont="1" applyFill="1" applyBorder="1" applyAlignment="1" applyProtection="1">
      <alignment horizontal="center" vertical="center"/>
      <protection hidden="1"/>
    </xf>
    <xf numFmtId="17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7" fillId="8" borderId="4" xfId="0" applyFont="1" applyFill="1" applyBorder="1" applyAlignment="1" applyProtection="1">
      <alignment horizontal="right" vertical="center"/>
      <protection hidden="1"/>
    </xf>
    <xf numFmtId="174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7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74" fontId="14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17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200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200" fontId="19" fillId="8" borderId="8" xfId="0" applyNumberFormat="1" applyFont="1" applyFill="1" applyBorder="1" applyAlignment="1" applyProtection="1">
      <alignment horizontal="left"/>
      <protection hidden="1"/>
    </xf>
    <xf numFmtId="200" fontId="19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200" fontId="19" fillId="7" borderId="8" xfId="0" applyNumberFormat="1" applyFont="1" applyFill="1" applyBorder="1" applyAlignment="1" applyProtection="1">
      <alignment horizontal="left"/>
      <protection hidden="1"/>
    </xf>
    <xf numFmtId="174" fontId="14" fillId="2" borderId="0" xfId="0" applyNumberFormat="1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7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74" fontId="3" fillId="2" borderId="7" xfId="0" applyNumberFormat="1" applyFont="1" applyFill="1" applyBorder="1" applyAlignment="1" applyProtection="1">
      <alignment horizontal="right"/>
      <protection hidden="1"/>
    </xf>
    <xf numFmtId="174" fontId="3" fillId="2" borderId="7" xfId="0" applyNumberFormat="1" applyFont="1" applyFill="1" applyBorder="1" applyAlignment="1" applyProtection="1">
      <alignment horizontal="center" vertical="center"/>
      <protection hidden="1"/>
    </xf>
    <xf numFmtId="17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74" fontId="2" fillId="5" borderId="5" xfId="0" applyNumberFormat="1" applyFont="1" applyFill="1" applyBorder="1" applyAlignment="1" applyProtection="1">
      <alignment horizontal="center"/>
      <protection hidden="1"/>
    </xf>
    <xf numFmtId="17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7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4" fontId="2" fillId="9" borderId="5" xfId="0" applyNumberFormat="1" applyFont="1" applyFill="1" applyBorder="1" applyAlignment="1" applyProtection="1">
      <alignment horizontal="center" vertical="center"/>
      <protection hidden="1"/>
    </xf>
    <xf numFmtId="17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8" fillId="8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Protection="1"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Protection="1">
      <protection hidden="1"/>
    </xf>
    <xf numFmtId="0" fontId="23" fillId="7" borderId="4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23" fillId="7" borderId="0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174" fontId="2" fillId="5" borderId="12" xfId="0" applyNumberFormat="1" applyFont="1" applyFill="1" applyBorder="1" applyAlignment="1" applyProtection="1">
      <alignment horizontal="center" vertical="center"/>
      <protection hidden="1"/>
    </xf>
    <xf numFmtId="174" fontId="3" fillId="5" borderId="13" xfId="0" applyNumberFormat="1" applyFont="1" applyFill="1" applyBorder="1" applyAlignment="1" applyProtection="1">
      <alignment horizontal="center" vertical="center"/>
      <protection hidden="1"/>
    </xf>
    <xf numFmtId="17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74" fontId="3" fillId="5" borderId="5" xfId="0" applyNumberFormat="1" applyFont="1" applyFill="1" applyBorder="1" applyAlignment="1" applyProtection="1">
      <alignment horizontal="center" vertical="center"/>
      <protection hidden="1"/>
    </xf>
    <xf numFmtId="174" fontId="2" fillId="9" borderId="14" xfId="0" applyNumberFormat="1" applyFont="1" applyFill="1" applyBorder="1" applyAlignment="1" applyProtection="1">
      <alignment horizontal="center" vertical="center"/>
      <protection hidden="1"/>
    </xf>
    <xf numFmtId="174" fontId="2" fillId="9" borderId="12" xfId="0" applyNumberFormat="1" applyFont="1" applyFill="1" applyBorder="1" applyAlignment="1" applyProtection="1">
      <alignment horizontal="center" vertical="center"/>
      <protection hidden="1"/>
    </xf>
    <xf numFmtId="174" fontId="3" fillId="9" borderId="8" xfId="0" applyNumberFormat="1" applyFont="1" applyFill="1" applyBorder="1" applyAlignment="1" applyProtection="1">
      <alignment horizontal="center" vertical="center"/>
      <protection hidden="1"/>
    </xf>
    <xf numFmtId="17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7" borderId="9" xfId="0" applyFont="1" applyFill="1" applyBorder="1" applyAlignment="1" applyProtection="1">
      <alignment horizontal="center"/>
      <protection hidden="1"/>
    </xf>
    <xf numFmtId="0" fontId="21" fillId="7" borderId="10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83" fontId="3" fillId="10" borderId="5" xfId="0" applyNumberFormat="1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83" fontId="11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2" fillId="2" borderId="4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6" fillId="7" borderId="4" xfId="0" applyFont="1" applyFill="1" applyBorder="1" applyProtection="1">
      <protection hidden="1"/>
    </xf>
    <xf numFmtId="0" fontId="18" fillId="8" borderId="4" xfId="0" applyFont="1" applyFill="1" applyBorder="1" applyProtection="1">
      <protection hidden="1"/>
    </xf>
    <xf numFmtId="0" fontId="18" fillId="8" borderId="8" xfId="0" applyFont="1" applyFill="1" applyBorder="1" applyAlignment="1" applyProtection="1">
      <alignment horizontal="center"/>
      <protection hidden="1"/>
    </xf>
    <xf numFmtId="0" fontId="13" fillId="11" borderId="0" xfId="0" applyFont="1" applyFill="1" applyProtection="1">
      <protection hidden="1"/>
    </xf>
    <xf numFmtId="0" fontId="18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200" fontId="19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74" fontId="3" fillId="11" borderId="16" xfId="0" applyNumberFormat="1" applyFont="1" applyFill="1" applyBorder="1" applyAlignment="1" applyProtection="1">
      <alignment horizontal="right"/>
      <protection hidden="1"/>
    </xf>
    <xf numFmtId="174" fontId="3" fillId="11" borderId="7" xfId="0" applyNumberFormat="1" applyFont="1" applyFill="1" applyBorder="1" applyAlignment="1" applyProtection="1">
      <alignment horizontal="center" vertical="center"/>
      <protection hidden="1"/>
    </xf>
    <xf numFmtId="174" fontId="3" fillId="11" borderId="15" xfId="0" applyNumberFormat="1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Protection="1">
      <protection hidden="1"/>
    </xf>
    <xf numFmtId="0" fontId="20" fillId="11" borderId="0" xfId="0" applyFont="1" applyFill="1" applyBorder="1" applyProtection="1">
      <protection hidden="1"/>
    </xf>
    <xf numFmtId="0" fontId="20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right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74" fontId="21" fillId="12" borderId="12" xfId="0" applyNumberFormat="1" applyFont="1" applyFill="1" applyBorder="1" applyAlignment="1" applyProtection="1">
      <alignment horizontal="center" vertical="center"/>
      <protection hidden="1"/>
    </xf>
    <xf numFmtId="183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83" fontId="3" fillId="0" borderId="5" xfId="0" applyNumberFormat="1" applyFont="1" applyFill="1" applyBorder="1" applyAlignment="1" applyProtection="1">
      <alignment horizontal="center"/>
      <protection hidden="1"/>
    </xf>
    <xf numFmtId="183" fontId="11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74" fontId="2" fillId="14" borderId="5" xfId="0" applyNumberFormat="1" applyFont="1" applyFill="1" applyBorder="1" applyAlignment="1" applyProtection="1">
      <alignment horizontal="center"/>
      <protection hidden="1"/>
    </xf>
    <xf numFmtId="174" fontId="3" fillId="14" borderId="5" xfId="0" applyNumberFormat="1" applyFont="1" applyFill="1" applyBorder="1" applyAlignment="1" applyProtection="1">
      <alignment horizontal="center"/>
      <protection hidden="1"/>
    </xf>
    <xf numFmtId="204" fontId="3" fillId="6" borderId="5" xfId="0" applyNumberFormat="1" applyFont="1" applyFill="1" applyBorder="1" applyAlignment="1" applyProtection="1">
      <alignment horizontal="center"/>
      <protection locked="0" hidden="1"/>
    </xf>
    <xf numFmtId="204" fontId="3" fillId="13" borderId="5" xfId="0" applyNumberFormat="1" applyFont="1" applyFill="1" applyBorder="1" applyAlignment="1" applyProtection="1">
      <alignment horizontal="center"/>
      <protection locked="0" hidden="1"/>
    </xf>
    <xf numFmtId="205" fontId="3" fillId="8" borderId="5" xfId="0" applyNumberFormat="1" applyFont="1" applyFill="1" applyBorder="1" applyAlignment="1" applyProtection="1">
      <alignment horizontal="center"/>
      <protection locked="0"/>
    </xf>
    <xf numFmtId="0" fontId="26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26" fillId="11" borderId="12" xfId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174" fontId="21" fillId="3" borderId="9" xfId="0" applyNumberFormat="1" applyFont="1" applyFill="1" applyBorder="1" applyAlignment="1" applyProtection="1">
      <alignment horizontal="center" vertical="center"/>
      <protection hidden="1"/>
    </xf>
    <xf numFmtId="174" fontId="21" fillId="3" borderId="17" xfId="0" applyNumberFormat="1" applyFont="1" applyFill="1" applyBorder="1" applyAlignment="1" applyProtection="1">
      <alignment horizontal="center" vertical="center"/>
      <protection hidden="1"/>
    </xf>
    <xf numFmtId="17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27" fillId="7" borderId="6" xfId="0" applyFont="1" applyFill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3" fillId="7" borderId="16" xfId="0" applyFont="1" applyFill="1" applyBorder="1" applyAlignment="1" applyProtection="1">
      <alignment horizontal="center"/>
      <protection hidden="1"/>
    </xf>
    <xf numFmtId="0" fontId="3" fillId="7" borderId="15" xfId="0" applyFont="1" applyFill="1" applyBorder="1" applyAlignment="1" applyProtection="1">
      <alignment horizontal="center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27" fillId="15" borderId="6" xfId="0" applyFont="1" applyFill="1" applyBorder="1" applyAlignment="1" applyProtection="1">
      <alignment horizontal="center"/>
      <protection hidden="1"/>
    </xf>
    <xf numFmtId="0" fontId="27" fillId="15" borderId="7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1.85546875" style="127" customWidth="1"/>
    <col min="2" max="2" width="15" style="127" customWidth="1"/>
    <col min="3" max="3" width="16.5703125" style="127" customWidth="1"/>
    <col min="4" max="4" width="18.42578125" style="131" customWidth="1"/>
    <col min="5" max="5" width="23" style="131" customWidth="1"/>
    <col min="6" max="6" width="15" style="131" customWidth="1"/>
    <col min="7" max="16384" width="11.42578125" style="127"/>
  </cols>
  <sheetData>
    <row r="1" spans="1:7" ht="18.75" customHeight="1" thickBot="1" x14ac:dyDescent="0.3">
      <c r="A1" s="221" t="s">
        <v>55</v>
      </c>
      <c r="B1" s="216"/>
      <c r="C1" s="216"/>
      <c r="D1" s="216"/>
      <c r="E1" s="216"/>
      <c r="F1" s="217"/>
    </row>
    <row r="2" spans="1:7" ht="18.7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7" ht="57" customHeight="1" thickBot="1" x14ac:dyDescent="0.25">
      <c r="A3" s="218" t="str">
        <f>"Leibrentenbarwertfaktor "&amp;Absterbeordnung!B6&amp; " -   Eine Person - männlich "</f>
        <v xml:space="preserve">Leibrentenbarwertfaktor 2004-2006 -   Eine Person - männlich </v>
      </c>
      <c r="B3" s="219"/>
      <c r="C3" s="219"/>
      <c r="D3" s="219"/>
      <c r="E3" s="219"/>
      <c r="F3" s="220"/>
    </row>
    <row r="4" spans="1:7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7" ht="18.75" thickBot="1" x14ac:dyDescent="0.3">
      <c r="A5" s="46" t="s">
        <v>4</v>
      </c>
      <c r="B5" s="103"/>
      <c r="C5" s="47"/>
      <c r="D5" s="110">
        <v>60</v>
      </c>
      <c r="E5" s="48"/>
      <c r="F5" s="104"/>
    </row>
    <row r="6" spans="1:7" ht="18" x14ac:dyDescent="0.25">
      <c r="A6" s="46"/>
      <c r="B6" s="103"/>
      <c r="C6" s="47"/>
      <c r="D6" s="48"/>
      <c r="E6" s="48"/>
      <c r="F6" s="104"/>
    </row>
    <row r="7" spans="1:7" ht="18.75" thickBot="1" x14ac:dyDescent="0.3">
      <c r="A7" s="46"/>
      <c r="B7" s="103"/>
      <c r="C7" s="47"/>
      <c r="D7" s="48"/>
      <c r="E7" s="48"/>
      <c r="F7" s="104"/>
    </row>
    <row r="8" spans="1:7" ht="18.75" thickBot="1" x14ac:dyDescent="0.3">
      <c r="A8" s="46" t="s">
        <v>3</v>
      </c>
      <c r="B8" s="103"/>
      <c r="C8" s="47"/>
      <c r="D8" s="214">
        <v>2</v>
      </c>
      <c r="E8" s="48"/>
      <c r="F8" s="104"/>
    </row>
    <row r="9" spans="1:7" ht="18.75" thickBot="1" x14ac:dyDescent="0.3">
      <c r="A9" s="46" t="s">
        <v>54</v>
      </c>
      <c r="B9" s="103"/>
      <c r="C9" s="47"/>
      <c r="D9" s="110" t="s">
        <v>17</v>
      </c>
      <c r="E9" s="48"/>
      <c r="F9" s="104"/>
    </row>
    <row r="10" spans="1:7" ht="18.75" thickBot="1" x14ac:dyDescent="0.3">
      <c r="A10" s="46" t="s">
        <v>52</v>
      </c>
      <c r="B10" s="103"/>
      <c r="C10" s="47"/>
      <c r="D10" s="111">
        <v>12</v>
      </c>
      <c r="E10" s="48"/>
      <c r="F10" s="104"/>
    </row>
    <row r="11" spans="1:7" ht="18" x14ac:dyDescent="0.25">
      <c r="A11" s="46"/>
      <c r="B11" s="103"/>
      <c r="C11" s="47"/>
      <c r="D11" s="158"/>
      <c r="E11" s="156" t="s">
        <v>40</v>
      </c>
      <c r="F11" s="96" t="s">
        <v>35</v>
      </c>
    </row>
    <row r="12" spans="1:7" ht="18.75" thickBot="1" x14ac:dyDescent="0.3">
      <c r="A12" s="46"/>
      <c r="B12" s="103"/>
      <c r="C12" s="47"/>
      <c r="D12" s="159" t="s">
        <v>34</v>
      </c>
      <c r="E12" s="157" t="s">
        <v>36</v>
      </c>
      <c r="F12" s="97" t="s">
        <v>30</v>
      </c>
    </row>
    <row r="13" spans="1:7" ht="18.75" thickBot="1" x14ac:dyDescent="0.3">
      <c r="A13" s="46" t="s">
        <v>41</v>
      </c>
      <c r="B13" s="103"/>
      <c r="C13" s="47"/>
      <c r="D13" s="112">
        <f>LOOKUP(D5,Daten1M!A15:A136,Daten1M!F15:F136)</f>
        <v>16.830795856165608</v>
      </c>
      <c r="E13" s="98">
        <f>IF(D9="vorschüssig",B49,IF(D9="nachschüssig",B50,0))</f>
        <v>-0.54494375000000006</v>
      </c>
      <c r="F13" s="113">
        <f>D13+E13</f>
        <v>16.285852106165606</v>
      </c>
    </row>
    <row r="14" spans="1:7" ht="18.75" thickBot="1" x14ac:dyDescent="0.3">
      <c r="A14" s="46"/>
      <c r="B14" s="103"/>
      <c r="C14" s="47"/>
      <c r="D14" s="47"/>
      <c r="E14" s="47"/>
      <c r="F14" s="165"/>
    </row>
    <row r="15" spans="1:7" ht="18.75" thickBot="1" x14ac:dyDescent="0.3">
      <c r="A15" s="161" t="s">
        <v>50</v>
      </c>
      <c r="B15" s="162"/>
      <c r="C15" s="162"/>
      <c r="D15" s="160">
        <f>1-((D13-1)*(D8/100))</f>
        <v>0.68338408287668784</v>
      </c>
      <c r="E15" s="163" t="s">
        <v>51</v>
      </c>
      <c r="F15" s="164"/>
      <c r="G15" s="78"/>
    </row>
    <row r="16" spans="1:7" s="78" customFormat="1" x14ac:dyDescent="0.2">
      <c r="A16" s="127"/>
      <c r="B16" s="127"/>
      <c r="C16" s="127"/>
      <c r="D16" s="131"/>
      <c r="E16" s="131"/>
      <c r="F16" s="131"/>
    </row>
    <row r="17" spans="1:6" s="78" customFormat="1" x14ac:dyDescent="0.2">
      <c r="A17" s="127"/>
      <c r="B17" s="127"/>
      <c r="C17" s="127"/>
      <c r="D17" s="131"/>
      <c r="E17" s="131"/>
      <c r="F17" s="131"/>
    </row>
    <row r="18" spans="1:6" s="78" customFormat="1" x14ac:dyDescent="0.2">
      <c r="A18" s="127"/>
      <c r="B18" s="127"/>
      <c r="C18" s="127"/>
      <c r="D18" s="131"/>
      <c r="E18" s="131"/>
      <c r="F18" s="131"/>
    </row>
    <row r="19" spans="1:6" s="78" customFormat="1" x14ac:dyDescent="0.2">
      <c r="A19" s="127"/>
      <c r="B19" s="127"/>
      <c r="C19" s="127"/>
      <c r="D19" s="131"/>
      <c r="E19" s="131"/>
      <c r="F19" s="131"/>
    </row>
    <row r="20" spans="1:6" s="78" customFormat="1" x14ac:dyDescent="0.2">
      <c r="A20" s="127"/>
      <c r="B20" s="127"/>
      <c r="C20" s="127"/>
      <c r="D20" s="131"/>
      <c r="E20" s="131"/>
      <c r="F20" s="131"/>
    </row>
    <row r="21" spans="1:6" s="78" customFormat="1" x14ac:dyDescent="0.2">
      <c r="A21" s="127"/>
      <c r="B21" s="127"/>
      <c r="C21" s="127"/>
      <c r="D21" s="131"/>
      <c r="E21" s="131"/>
      <c r="F21" s="131"/>
    </row>
    <row r="22" spans="1:6" s="78" customFormat="1" x14ac:dyDescent="0.2">
      <c r="A22" s="127"/>
      <c r="B22" s="127"/>
      <c r="C22" s="127"/>
      <c r="D22" s="131"/>
      <c r="E22" s="131"/>
      <c r="F22" s="131"/>
    </row>
    <row r="23" spans="1:6" s="78" customFormat="1" x14ac:dyDescent="0.2">
      <c r="A23" s="127"/>
      <c r="B23" s="127"/>
      <c r="C23" s="127"/>
      <c r="D23" s="131"/>
      <c r="E23" s="131"/>
      <c r="F23" s="131"/>
    </row>
    <row r="24" spans="1:6" s="78" customFormat="1" x14ac:dyDescent="0.2">
      <c r="A24" s="127"/>
      <c r="B24" s="127"/>
      <c r="C24" s="127"/>
      <c r="D24" s="131"/>
      <c r="E24" s="131"/>
      <c r="F24" s="131"/>
    </row>
    <row r="25" spans="1:6" s="78" customFormat="1" x14ac:dyDescent="0.2">
      <c r="A25" s="127"/>
      <c r="B25" s="127"/>
      <c r="C25" s="127"/>
      <c r="D25" s="131"/>
      <c r="E25" s="131"/>
      <c r="F25" s="131"/>
    </row>
    <row r="26" spans="1:6" s="78" customFormat="1" x14ac:dyDescent="0.2">
      <c r="A26" s="127"/>
      <c r="B26" s="127"/>
      <c r="C26" s="127"/>
      <c r="D26" s="131"/>
      <c r="E26" s="131"/>
      <c r="F26" s="131"/>
    </row>
    <row r="27" spans="1:6" s="78" customFormat="1" x14ac:dyDescent="0.2">
      <c r="A27" s="127"/>
      <c r="B27" s="127"/>
      <c r="C27" s="127"/>
      <c r="D27" s="131"/>
      <c r="E27" s="131"/>
      <c r="F27" s="131"/>
    </row>
    <row r="28" spans="1:6" s="78" customFormat="1" x14ac:dyDescent="0.2">
      <c r="A28" s="127"/>
      <c r="B28" s="127"/>
      <c r="C28" s="127"/>
      <c r="D28" s="131"/>
      <c r="E28" s="131"/>
      <c r="F28" s="131"/>
    </row>
    <row r="29" spans="1:6" s="78" customFormat="1" x14ac:dyDescent="0.2">
      <c r="A29" s="127"/>
      <c r="B29" s="127"/>
      <c r="C29" s="127"/>
      <c r="D29" s="131"/>
      <c r="E29" s="131"/>
      <c r="F29" s="131"/>
    </row>
    <row r="30" spans="1:6" s="78" customFormat="1" x14ac:dyDescent="0.2">
      <c r="A30" s="127"/>
      <c r="B30" s="127"/>
      <c r="C30" s="127"/>
      <c r="D30" s="131"/>
      <c r="E30" s="131"/>
      <c r="F30" s="131"/>
    </row>
    <row r="31" spans="1:6" s="78" customFormat="1" x14ac:dyDescent="0.2">
      <c r="A31" s="127"/>
      <c r="B31" s="127"/>
      <c r="C31" s="127"/>
      <c r="D31" s="131"/>
      <c r="E31" s="131"/>
      <c r="F31" s="131"/>
    </row>
    <row r="32" spans="1:6" s="78" customFormat="1" x14ac:dyDescent="0.2">
      <c r="A32" s="127"/>
      <c r="B32" s="127"/>
      <c r="C32" s="127"/>
      <c r="D32" s="131"/>
      <c r="E32" s="131"/>
      <c r="F32" s="131"/>
    </row>
    <row r="33" spans="1:6" s="78" customFormat="1" x14ac:dyDescent="0.2">
      <c r="A33" s="127"/>
      <c r="B33" s="127"/>
      <c r="C33" s="127"/>
      <c r="D33" s="131"/>
      <c r="E33" s="131"/>
      <c r="F33" s="131"/>
    </row>
    <row r="34" spans="1:6" s="78" customFormat="1" x14ac:dyDescent="0.2">
      <c r="A34" s="127"/>
      <c r="B34" s="127"/>
      <c r="C34" s="127"/>
      <c r="D34" s="131"/>
      <c r="E34" s="131"/>
      <c r="F34" s="131"/>
    </row>
    <row r="35" spans="1:6" s="78" customFormat="1" x14ac:dyDescent="0.2">
      <c r="A35" s="127"/>
      <c r="B35" s="127"/>
      <c r="C35" s="127"/>
      <c r="D35" s="131"/>
      <c r="E35" s="131"/>
      <c r="F35" s="131"/>
    </row>
    <row r="36" spans="1:6" s="78" customFormat="1" x14ac:dyDescent="0.2">
      <c r="A36" s="127"/>
      <c r="B36" s="127"/>
      <c r="C36" s="127"/>
      <c r="D36" s="131"/>
      <c r="E36" s="131"/>
      <c r="F36" s="131"/>
    </row>
    <row r="37" spans="1:6" s="78" customFormat="1" x14ac:dyDescent="0.2">
      <c r="A37" s="127"/>
      <c r="B37" s="127"/>
      <c r="C37" s="127"/>
      <c r="D37" s="131"/>
      <c r="E37" s="131"/>
      <c r="F37" s="131"/>
    </row>
    <row r="38" spans="1:6" s="78" customFormat="1" x14ac:dyDescent="0.2">
      <c r="A38" s="127"/>
      <c r="B38" s="127"/>
      <c r="C38" s="127"/>
      <c r="D38" s="131"/>
      <c r="E38" s="131"/>
      <c r="F38" s="131"/>
    </row>
    <row r="39" spans="1:6" s="78" customFormat="1" x14ac:dyDescent="0.2">
      <c r="A39" s="127"/>
      <c r="B39" s="127"/>
      <c r="C39" s="127"/>
      <c r="D39" s="131"/>
      <c r="E39" s="131"/>
      <c r="F39" s="131"/>
    </row>
    <row r="40" spans="1:6" s="78" customFormat="1" x14ac:dyDescent="0.2">
      <c r="A40" s="127"/>
      <c r="B40" s="127"/>
      <c r="C40" s="127"/>
      <c r="D40" s="131"/>
      <c r="E40" s="131"/>
      <c r="F40" s="131"/>
    </row>
    <row r="41" spans="1:6" s="78" customFormat="1" x14ac:dyDescent="0.2">
      <c r="A41" s="127"/>
      <c r="B41" s="127"/>
      <c r="C41" s="127"/>
      <c r="D41" s="131"/>
      <c r="E41" s="131"/>
      <c r="F41" s="131"/>
    </row>
    <row r="42" spans="1:6" s="78" customFormat="1" x14ac:dyDescent="0.2">
      <c r="A42" s="127"/>
      <c r="B42" s="127"/>
      <c r="C42" s="127"/>
      <c r="D42" s="131"/>
      <c r="E42" s="131"/>
      <c r="F42" s="131"/>
    </row>
    <row r="43" spans="1:6" s="78" customFormat="1" x14ac:dyDescent="0.2">
      <c r="A43" s="127"/>
      <c r="B43" s="127"/>
      <c r="C43" s="127"/>
      <c r="D43" s="131"/>
      <c r="E43" s="131"/>
      <c r="F43" s="131"/>
    </row>
    <row r="44" spans="1:6" s="78" customFormat="1" x14ac:dyDescent="0.2">
      <c r="A44" s="127"/>
      <c r="B44" s="127"/>
      <c r="C44" s="127"/>
      <c r="D44" s="131"/>
      <c r="E44" s="131"/>
      <c r="F44" s="131"/>
    </row>
    <row r="45" spans="1:6" s="78" customFormat="1" x14ac:dyDescent="0.2"/>
    <row r="46" spans="1:6" s="78" customFormat="1" x14ac:dyDescent="0.2"/>
    <row r="47" spans="1:6" s="78" customFormat="1" x14ac:dyDescent="0.2">
      <c r="A47" s="78" t="s">
        <v>52</v>
      </c>
      <c r="B47" s="78">
        <f>nachschüssig</f>
        <v>12</v>
      </c>
    </row>
    <row r="48" spans="1:6" s="78" customFormat="1" x14ac:dyDescent="0.2">
      <c r="A48" s="78" t="s">
        <v>53</v>
      </c>
      <c r="B48" s="78">
        <f>D8</f>
        <v>2</v>
      </c>
      <c r="C48" s="78" t="s">
        <v>37</v>
      </c>
    </row>
    <row r="49" spans="1:14" s="78" customFormat="1" x14ac:dyDescent="0.2">
      <c r="A49" s="127" t="s">
        <v>18</v>
      </c>
      <c r="B49" s="127">
        <f>(-1*((B47-1)/(2*B47)))-(((B47*B47-1)/(6*B47^2))*(B48/100))+(((B47^2-1)/(12*B47^2))*((B48/100)^2))</f>
        <v>-0.46161041666666663</v>
      </c>
      <c r="C49" s="127"/>
    </row>
    <row r="50" spans="1:14" s="78" customFormat="1" ht="22.5" customHeight="1" x14ac:dyDescent="0.2">
      <c r="A50" s="78" t="s">
        <v>17</v>
      </c>
      <c r="B50" s="78">
        <f>(-1+((B47-1)/(2*B47)))-(((B47*B47-1)/(6*B47^2))*(B48/100))+(((B47^2-1)/(12*B47^2))*((B48/100)^2))</f>
        <v>-0.54494375000000006</v>
      </c>
    </row>
    <row r="51" spans="1:14" s="78" customFormat="1" x14ac:dyDescent="0.2"/>
    <row r="52" spans="1:14" s="78" customFormat="1" x14ac:dyDescent="0.2">
      <c r="F52" s="128"/>
    </row>
    <row r="53" spans="1:14" s="78" customFormat="1" x14ac:dyDescent="0.2">
      <c r="D53" s="128"/>
      <c r="E53" s="128"/>
      <c r="F53" s="128"/>
    </row>
    <row r="54" spans="1:14" x14ac:dyDescent="0.2">
      <c r="A54" s="78"/>
      <c r="B54" s="78"/>
      <c r="C54" s="78"/>
      <c r="D54" s="128"/>
      <c r="E54" s="128"/>
      <c r="F54" s="128"/>
    </row>
    <row r="55" spans="1:14" x14ac:dyDescent="0.2">
      <c r="A55" s="78"/>
      <c r="B55" s="78"/>
      <c r="C55" s="78"/>
      <c r="D55" s="128"/>
      <c r="E55" s="128"/>
      <c r="F55" s="128"/>
    </row>
    <row r="58" spans="1:14" x14ac:dyDescent="0.2">
      <c r="B58" s="127" t="s">
        <v>15</v>
      </c>
      <c r="C58" s="127">
        <v>1</v>
      </c>
    </row>
    <row r="59" spans="1:14" x14ac:dyDescent="0.2">
      <c r="B59" s="127" t="s">
        <v>19</v>
      </c>
      <c r="C59" s="127">
        <v>2</v>
      </c>
    </row>
    <row r="60" spans="1:14" x14ac:dyDescent="0.2">
      <c r="C60" s="127">
        <v>4</v>
      </c>
    </row>
    <row r="61" spans="1:14" x14ac:dyDescent="0.2">
      <c r="C61" s="127">
        <v>12</v>
      </c>
    </row>
    <row r="63" spans="1:14" x14ac:dyDescent="0.2">
      <c r="B63" s="128">
        <v>2</v>
      </c>
      <c r="C63" s="128">
        <v>2.5</v>
      </c>
      <c r="D63" s="128">
        <v>3</v>
      </c>
      <c r="E63" s="128">
        <v>3.5</v>
      </c>
      <c r="F63" s="128">
        <v>4</v>
      </c>
      <c r="G63" s="128">
        <v>4.5</v>
      </c>
      <c r="H63" s="128">
        <v>5</v>
      </c>
      <c r="I63" s="128">
        <v>5.5</v>
      </c>
      <c r="J63" s="128">
        <v>6</v>
      </c>
      <c r="K63" s="128">
        <v>7</v>
      </c>
      <c r="L63" s="128">
        <v>8</v>
      </c>
      <c r="M63" s="128">
        <v>9</v>
      </c>
      <c r="N63" s="129">
        <v>10</v>
      </c>
    </row>
    <row r="895" spans="6:11" ht="18.75" thickBot="1" x14ac:dyDescent="0.3">
      <c r="F895" s="54"/>
      <c r="G895" s="106"/>
      <c r="H895" s="55"/>
      <c r="I895" s="107"/>
      <c r="J895" s="108"/>
      <c r="K895" s="109"/>
    </row>
    <row r="896" spans="6:11" ht="18" x14ac:dyDescent="0.25">
      <c r="F896" s="77" t="s">
        <v>31</v>
      </c>
      <c r="G896" s="78"/>
      <c r="H896" s="79"/>
      <c r="I896" s="80" t="e">
        <f>LOOKUP(D6,Daten!A15:A136,Daten!L15:L136)</f>
        <v>#N/A</v>
      </c>
      <c r="J896" s="83"/>
      <c r="K896" s="94" t="e">
        <f>I896+E13</f>
        <v>#N/A</v>
      </c>
    </row>
    <row r="897" spans="6:11" ht="18" x14ac:dyDescent="0.25">
      <c r="F897" s="79"/>
      <c r="G897" s="79"/>
      <c r="H897" s="79"/>
      <c r="I897" s="81"/>
      <c r="J897" s="83"/>
      <c r="K897" s="82"/>
    </row>
    <row r="898" spans="6:11" ht="18" x14ac:dyDescent="0.25">
      <c r="F898" s="79"/>
      <c r="G898" s="79"/>
      <c r="H898" s="79"/>
      <c r="I898" s="81"/>
      <c r="J898" s="83"/>
      <c r="K898" s="82"/>
    </row>
    <row r="899" spans="6:11" ht="18" x14ac:dyDescent="0.25">
      <c r="F899" s="132" t="s">
        <v>16</v>
      </c>
      <c r="G899" s="52">
        <f>LOOKUP(D5,Daten!N15:N127,Daten!U15:U127)</f>
        <v>14.569709481155783</v>
      </c>
      <c r="H899" s="79"/>
      <c r="I899" s="82"/>
      <c r="J899" s="83"/>
      <c r="K899" s="82"/>
    </row>
    <row r="900" spans="6:11" ht="18" x14ac:dyDescent="0.25">
      <c r="F900" s="79" t="s">
        <v>29</v>
      </c>
      <c r="G900" s="52"/>
      <c r="H900" s="79"/>
      <c r="I900" s="82"/>
      <c r="J900" s="83"/>
      <c r="K900" s="82"/>
    </row>
    <row r="901" spans="6:11" ht="18" x14ac:dyDescent="0.25">
      <c r="F901" s="79" t="s">
        <v>28</v>
      </c>
      <c r="G901" s="78"/>
      <c r="H901" s="79"/>
      <c r="I901" s="80" t="e">
        <f>D13+I896-G899</f>
        <v>#N/A</v>
      </c>
      <c r="J901" s="83"/>
      <c r="K901" s="80" t="e">
        <f>I901+E13</f>
        <v>#N/A</v>
      </c>
    </row>
    <row r="902" spans="6:11" ht="18" x14ac:dyDescent="0.25">
      <c r="F902" s="79"/>
      <c r="G902" s="78"/>
      <c r="H902" s="79"/>
      <c r="I902" s="130"/>
      <c r="J902" s="130"/>
      <c r="K902" s="128"/>
    </row>
    <row r="903" spans="6:11" ht="18" x14ac:dyDescent="0.25">
      <c r="F903" s="79"/>
      <c r="G903" s="78"/>
      <c r="H903" s="79"/>
      <c r="I903" s="130"/>
      <c r="J903" s="130"/>
      <c r="K903" s="128"/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60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10</v>
      </c>
    </row>
    <row r="5" spans="1:21" x14ac:dyDescent="0.2">
      <c r="A5" s="2" t="s">
        <v>3</v>
      </c>
      <c r="B5" s="2">
        <f>Mann!D8</f>
        <v>2</v>
      </c>
    </row>
    <row r="10" spans="1:21" ht="13.5" thickBot="1" x14ac:dyDescent="0.25"/>
    <row r="11" spans="1:21" ht="13.5" thickBot="1" x14ac:dyDescent="0.25">
      <c r="B11" s="265" t="s">
        <v>1</v>
      </c>
      <c r="C11" s="265"/>
      <c r="D11" s="265"/>
      <c r="E11" s="265"/>
      <c r="F11" s="265"/>
      <c r="H11" s="266" t="s">
        <v>1</v>
      </c>
      <c r="I11" s="267"/>
      <c r="J11" s="267"/>
      <c r="K11" s="267"/>
      <c r="L11" s="268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 x14ac:dyDescent="0.2">
      <c r="A15" s="21">
        <v>1</v>
      </c>
      <c r="B15" s="22">
        <f>Absterbeordnung!B9</f>
        <v>99567.395926024561</v>
      </c>
      <c r="C15" s="15">
        <f t="shared" ref="C15:C46" si="5">1/(((1+($B$5/100))^A15))</f>
        <v>0.98039215686274506</v>
      </c>
      <c r="D15" s="14">
        <f t="shared" ref="D15:D46" si="6">B15*C15</f>
        <v>97615.09404512211</v>
      </c>
      <c r="E15" s="14">
        <f>SUM(D15:$D$127)</f>
        <v>3834773.2118409458</v>
      </c>
      <c r="F15" s="16">
        <f t="shared" ref="F15:F46" si="7">E15/D15</f>
        <v>39.284633686551999</v>
      </c>
      <c r="G15" s="5"/>
      <c r="H15" s="14">
        <f t="shared" si="0"/>
        <v>99567.395926024561</v>
      </c>
      <c r="I15" s="15">
        <f t="shared" ref="I15:I46" si="8">1/(((1+($B$5/100))^A15))</f>
        <v>0.98039215686274506</v>
      </c>
      <c r="J15" s="14">
        <f t="shared" ref="J15:J46" si="9">H15*I15</f>
        <v>97615.09404512211</v>
      </c>
      <c r="K15" s="14">
        <f>SUM($J15:J$127)</f>
        <v>3834773.2118409458</v>
      </c>
      <c r="L15" s="16">
        <f t="shared" ref="L15:L46" si="10">K15/J15</f>
        <v>39.284633686551999</v>
      </c>
      <c r="M15" s="16"/>
      <c r="N15" s="6">
        <v>1</v>
      </c>
      <c r="O15" s="6">
        <f t="shared" si="1"/>
        <v>11</v>
      </c>
      <c r="P15" s="6">
        <f t="shared" si="2"/>
        <v>99567.395926024561</v>
      </c>
      <c r="Q15" s="6">
        <f t="shared" si="3"/>
        <v>99567.395926024561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 x14ac:dyDescent="0.2">
      <c r="A16" s="21">
        <v>2</v>
      </c>
      <c r="B16" s="22">
        <f>Absterbeordnung!B10</f>
        <v>99531.197677528398</v>
      </c>
      <c r="C16" s="15">
        <f t="shared" si="5"/>
        <v>0.96116878123798544</v>
      </c>
      <c r="D16" s="14">
        <f t="shared" si="6"/>
        <v>95666.279966866976</v>
      </c>
      <c r="E16" s="14">
        <f>SUM(D16:$D$127)</f>
        <v>3737158.1177958241</v>
      </c>
      <c r="F16" s="16">
        <f t="shared" si="7"/>
        <v>39.064528474297838</v>
      </c>
      <c r="G16" s="5"/>
      <c r="H16" s="14">
        <f t="shared" si="0"/>
        <v>99531.197677528398</v>
      </c>
      <c r="I16" s="15">
        <f t="shared" si="8"/>
        <v>0.96116878123798544</v>
      </c>
      <c r="J16" s="14">
        <f t="shared" si="9"/>
        <v>95666.279966866976</v>
      </c>
      <c r="K16" s="14">
        <f>SUM($J16:J$127)</f>
        <v>3737158.1177958241</v>
      </c>
      <c r="L16" s="16">
        <f t="shared" si="10"/>
        <v>39.064528474297838</v>
      </c>
      <c r="M16" s="16"/>
      <c r="N16" s="6">
        <v>2</v>
      </c>
      <c r="O16" s="6">
        <f t="shared" si="1"/>
        <v>12</v>
      </c>
      <c r="P16" s="6">
        <f t="shared" si="2"/>
        <v>99531.197677528398</v>
      </c>
      <c r="Q16" s="6">
        <f t="shared" si="3"/>
        <v>99531.197677528398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 x14ac:dyDescent="0.2">
      <c r="A17" s="21">
        <v>3</v>
      </c>
      <c r="B17" s="22">
        <f>Absterbeordnung!B11</f>
        <v>99511.879108852023</v>
      </c>
      <c r="C17" s="15">
        <f t="shared" si="5"/>
        <v>0.94232233454704462</v>
      </c>
      <c r="D17" s="14">
        <f t="shared" si="6"/>
        <v>93772.266237016709</v>
      </c>
      <c r="E17" s="14">
        <f>SUM(D17:$D$127)</f>
        <v>3641491.8378289565</v>
      </c>
      <c r="F17" s="16">
        <f t="shared" si="7"/>
        <v>38.833356427846184</v>
      </c>
      <c r="G17" s="5"/>
      <c r="H17" s="14">
        <f t="shared" si="0"/>
        <v>99511.879108852023</v>
      </c>
      <c r="I17" s="15">
        <f t="shared" si="8"/>
        <v>0.94232233454704462</v>
      </c>
      <c r="J17" s="14">
        <f t="shared" si="9"/>
        <v>93772.266237016709</v>
      </c>
      <c r="K17" s="14">
        <f>SUM($J17:J$127)</f>
        <v>3641491.8378289565</v>
      </c>
      <c r="L17" s="16">
        <f t="shared" si="10"/>
        <v>38.833356427846184</v>
      </c>
      <c r="M17" s="16"/>
      <c r="N17" s="6">
        <v>3</v>
      </c>
      <c r="O17" s="6">
        <f t="shared" si="1"/>
        <v>13</v>
      </c>
      <c r="P17" s="6">
        <f t="shared" si="2"/>
        <v>99511.879108852023</v>
      </c>
      <c r="Q17" s="6">
        <f t="shared" si="3"/>
        <v>99511.879108852023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 x14ac:dyDescent="0.2">
      <c r="A18" s="21">
        <v>4</v>
      </c>
      <c r="B18" s="22">
        <f>Absterbeordnung!B12</f>
        <v>99494.828929258641</v>
      </c>
      <c r="C18" s="15">
        <f t="shared" si="5"/>
        <v>0.9238454260265142</v>
      </c>
      <c r="D18" s="14">
        <f t="shared" si="6"/>
        <v>91917.842619586096</v>
      </c>
      <c r="E18" s="14">
        <f>SUM(D18:$D$127)</f>
        <v>3547719.5715919398</v>
      </c>
      <c r="F18" s="16">
        <f t="shared" si="7"/>
        <v>38.59663663206976</v>
      </c>
      <c r="G18" s="5"/>
      <c r="H18" s="14">
        <f t="shared" si="0"/>
        <v>99494.828929258641</v>
      </c>
      <c r="I18" s="15">
        <f t="shared" si="8"/>
        <v>0.9238454260265142</v>
      </c>
      <c r="J18" s="14">
        <f t="shared" si="9"/>
        <v>91917.842619586096</v>
      </c>
      <c r="K18" s="14">
        <f>SUM($J18:J$127)</f>
        <v>3547719.5715919398</v>
      </c>
      <c r="L18" s="16">
        <f t="shared" si="10"/>
        <v>38.59663663206976</v>
      </c>
      <c r="M18" s="16"/>
      <c r="N18" s="6">
        <v>4</v>
      </c>
      <c r="O18" s="6">
        <f t="shared" si="1"/>
        <v>14</v>
      </c>
      <c r="P18" s="6">
        <f t="shared" si="2"/>
        <v>99494.828929258641</v>
      </c>
      <c r="Q18" s="6">
        <f t="shared" si="3"/>
        <v>99494.828929258641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 x14ac:dyDescent="0.2">
      <c r="A19" s="21">
        <v>5</v>
      </c>
      <c r="B19" s="22">
        <f>Absterbeordnung!B13</f>
        <v>99480.795168436351</v>
      </c>
      <c r="C19" s="15">
        <f t="shared" si="5"/>
        <v>0.90573080982991594</v>
      </c>
      <c r="D19" s="14">
        <f t="shared" si="6"/>
        <v>90102.821170431838</v>
      </c>
      <c r="E19" s="14">
        <f>SUM(D19:$D$127)</f>
        <v>3455801.728972354</v>
      </c>
      <c r="F19" s="16">
        <f t="shared" si="7"/>
        <v>38.353979199337331</v>
      </c>
      <c r="G19" s="5"/>
      <c r="H19" s="14">
        <f t="shared" si="0"/>
        <v>99480.795168436351</v>
      </c>
      <c r="I19" s="15">
        <f t="shared" si="8"/>
        <v>0.90573080982991594</v>
      </c>
      <c r="J19" s="14">
        <f t="shared" si="9"/>
        <v>90102.821170431838</v>
      </c>
      <c r="K19" s="14">
        <f>SUM($J19:J$127)</f>
        <v>3455801.728972354</v>
      </c>
      <c r="L19" s="16">
        <f t="shared" si="10"/>
        <v>38.353979199337331</v>
      </c>
      <c r="M19" s="16"/>
      <c r="N19" s="6">
        <v>5</v>
      </c>
      <c r="O19" s="6">
        <f t="shared" si="1"/>
        <v>15</v>
      </c>
      <c r="P19" s="6">
        <f t="shared" si="2"/>
        <v>99480.795168436351</v>
      </c>
      <c r="Q19" s="6">
        <f t="shared" si="3"/>
        <v>99480.795168436351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 x14ac:dyDescent="0.2">
      <c r="A20" s="21">
        <v>6</v>
      </c>
      <c r="B20" s="22">
        <f>Absterbeordnung!B14</f>
        <v>99468.261796963474</v>
      </c>
      <c r="C20" s="15">
        <f t="shared" si="5"/>
        <v>0.88797138218619198</v>
      </c>
      <c r="D20" s="14">
        <f t="shared" si="6"/>
        <v>88324.969911507651</v>
      </c>
      <c r="E20" s="14">
        <f>SUM(D20:$D$127)</f>
        <v>3365698.9078019224</v>
      </c>
      <c r="F20" s="16">
        <f t="shared" si="7"/>
        <v>38.105859658644654</v>
      </c>
      <c r="G20" s="5"/>
      <c r="H20" s="14">
        <f t="shared" si="0"/>
        <v>99468.261796963474</v>
      </c>
      <c r="I20" s="15">
        <f t="shared" si="8"/>
        <v>0.88797138218619198</v>
      </c>
      <c r="J20" s="14">
        <f t="shared" si="9"/>
        <v>88324.969911507651</v>
      </c>
      <c r="K20" s="14">
        <f>SUM($J20:J$127)</f>
        <v>3365698.9078019224</v>
      </c>
      <c r="L20" s="16">
        <f t="shared" si="10"/>
        <v>38.105859658644654</v>
      </c>
      <c r="M20" s="16"/>
      <c r="N20" s="6">
        <v>6</v>
      </c>
      <c r="O20" s="6">
        <f t="shared" si="1"/>
        <v>16</v>
      </c>
      <c r="P20" s="6">
        <f t="shared" si="2"/>
        <v>99468.261796963474</v>
      </c>
      <c r="Q20" s="6">
        <f t="shared" si="3"/>
        <v>99468.261796963474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 x14ac:dyDescent="0.2">
      <c r="A21" s="21">
        <v>7</v>
      </c>
      <c r="B21" s="22">
        <f>Absterbeordnung!B15</f>
        <v>99457.701069125251</v>
      </c>
      <c r="C21" s="15">
        <f t="shared" si="5"/>
        <v>0.87056017861391388</v>
      </c>
      <c r="D21" s="14">
        <f t="shared" si="6"/>
        <v>86583.914007266925</v>
      </c>
      <c r="E21" s="14">
        <f>SUM(D21:$D$127)</f>
        <v>3277373.9378904146</v>
      </c>
      <c r="F21" s="16">
        <f t="shared" si="7"/>
        <v>37.851995667640374</v>
      </c>
      <c r="G21" s="5"/>
      <c r="H21" s="14">
        <f t="shared" si="0"/>
        <v>99457.701069125251</v>
      </c>
      <c r="I21" s="15">
        <f t="shared" si="8"/>
        <v>0.87056017861391388</v>
      </c>
      <c r="J21" s="14">
        <f t="shared" si="9"/>
        <v>86583.914007266925</v>
      </c>
      <c r="K21" s="14">
        <f>SUM($J21:J$127)</f>
        <v>3277373.9378904146</v>
      </c>
      <c r="L21" s="16">
        <f t="shared" si="10"/>
        <v>37.851995667640374</v>
      </c>
      <c r="M21" s="16"/>
      <c r="N21" s="6">
        <v>7</v>
      </c>
      <c r="O21" s="6">
        <f t="shared" si="1"/>
        <v>17</v>
      </c>
      <c r="P21" s="6">
        <f t="shared" si="2"/>
        <v>99457.701069125251</v>
      </c>
      <c r="Q21" s="6">
        <f t="shared" si="3"/>
        <v>99457.701069125251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 x14ac:dyDescent="0.2">
      <c r="A22" s="21">
        <v>8</v>
      </c>
      <c r="B22" s="22">
        <f>Absterbeordnung!B16</f>
        <v>99447.213792524635</v>
      </c>
      <c r="C22" s="15">
        <f t="shared" si="5"/>
        <v>0.85349037119011162</v>
      </c>
      <c r="D22" s="14">
        <f t="shared" si="6"/>
        <v>84877.239413604242</v>
      </c>
      <c r="E22" s="14">
        <f>SUM(D22:$D$127)</f>
        <v>3190790.0238831472</v>
      </c>
      <c r="F22" s="16">
        <f t="shared" si="7"/>
        <v>37.592999559452245</v>
      </c>
      <c r="G22" s="5"/>
      <c r="H22" s="14">
        <f t="shared" si="0"/>
        <v>99447.213792524635</v>
      </c>
      <c r="I22" s="15">
        <f t="shared" si="8"/>
        <v>0.85349037119011162</v>
      </c>
      <c r="J22" s="14">
        <f t="shared" si="9"/>
        <v>84877.239413604242</v>
      </c>
      <c r="K22" s="14">
        <f>SUM($J22:J$127)</f>
        <v>3190790.0238831472</v>
      </c>
      <c r="L22" s="16">
        <f t="shared" si="10"/>
        <v>37.592999559452245</v>
      </c>
      <c r="M22" s="16"/>
      <c r="N22" s="6">
        <v>8</v>
      </c>
      <c r="O22" s="6">
        <f t="shared" si="1"/>
        <v>18</v>
      </c>
      <c r="P22" s="6">
        <f t="shared" si="2"/>
        <v>99447.213792524635</v>
      </c>
      <c r="Q22" s="6">
        <f t="shared" si="3"/>
        <v>99447.213792524635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 x14ac:dyDescent="0.2">
      <c r="A23" s="21">
        <v>9</v>
      </c>
      <c r="B23" s="22">
        <f>Absterbeordnung!B17</f>
        <v>99436.749664002884</v>
      </c>
      <c r="C23" s="15">
        <f t="shared" si="5"/>
        <v>0.83675526587265847</v>
      </c>
      <c r="D23" s="14">
        <f t="shared" si="6"/>
        <v>83204.223902615719</v>
      </c>
      <c r="E23" s="14">
        <f>SUM(D23:$D$127)</f>
        <v>3105912.784469543</v>
      </c>
      <c r="F23" s="16">
        <f t="shared" si="7"/>
        <v>37.328787395514681</v>
      </c>
      <c r="G23" s="5"/>
      <c r="H23" s="14">
        <f t="shared" si="0"/>
        <v>99436.749664002884</v>
      </c>
      <c r="I23" s="15">
        <f t="shared" si="8"/>
        <v>0.83675526587265847</v>
      </c>
      <c r="J23" s="14">
        <f t="shared" si="9"/>
        <v>83204.223902615719</v>
      </c>
      <c r="K23" s="14">
        <f>SUM($J23:J$127)</f>
        <v>3105912.784469543</v>
      </c>
      <c r="L23" s="16">
        <f t="shared" si="10"/>
        <v>37.328787395514681</v>
      </c>
      <c r="M23" s="16"/>
      <c r="N23" s="6">
        <v>9</v>
      </c>
      <c r="O23" s="6">
        <f t="shared" si="1"/>
        <v>19</v>
      </c>
      <c r="P23" s="6">
        <f t="shared" si="2"/>
        <v>99436.749664002884</v>
      </c>
      <c r="Q23" s="6">
        <f t="shared" si="3"/>
        <v>99436.749664002884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 x14ac:dyDescent="0.2">
      <c r="A24" s="21">
        <v>10</v>
      </c>
      <c r="B24" s="22">
        <f>Absterbeordnung!B18</f>
        <v>99426.354531688557</v>
      </c>
      <c r="C24" s="15">
        <f t="shared" si="5"/>
        <v>0.82034829987515534</v>
      </c>
      <c r="D24" s="14">
        <f t="shared" si="6"/>
        <v>81564.240902855148</v>
      </c>
      <c r="E24" s="14">
        <f>SUM(D24:$D$127)</f>
        <v>3022708.5605669273</v>
      </c>
      <c r="F24" s="16">
        <f t="shared" si="7"/>
        <v>37.059237321500255</v>
      </c>
      <c r="G24" s="5"/>
      <c r="H24" s="14">
        <f t="shared" si="0"/>
        <v>99426.354531688557</v>
      </c>
      <c r="I24" s="15">
        <f t="shared" si="8"/>
        <v>0.82034829987515534</v>
      </c>
      <c r="J24" s="14">
        <f t="shared" si="9"/>
        <v>81564.240902855148</v>
      </c>
      <c r="K24" s="14">
        <f>SUM($J24:J$127)</f>
        <v>3022708.5605669273</v>
      </c>
      <c r="L24" s="16">
        <f t="shared" si="10"/>
        <v>37.059237321500255</v>
      </c>
      <c r="M24" s="16"/>
      <c r="N24" s="6">
        <v>10</v>
      </c>
      <c r="O24" s="6">
        <f t="shared" si="1"/>
        <v>20</v>
      </c>
      <c r="P24" s="6">
        <f t="shared" si="2"/>
        <v>99426.354531688557</v>
      </c>
      <c r="Q24" s="6">
        <f t="shared" si="3"/>
        <v>99426.354531688557</v>
      </c>
      <c r="R24" s="5">
        <f t="shared" si="4"/>
        <v>100000</v>
      </c>
      <c r="S24" s="5">
        <f t="shared" si="11"/>
        <v>8156424090.2855158</v>
      </c>
      <c r="T24" s="20">
        <f>SUM(S24:$S$136)</f>
        <v>292414462593.37366</v>
      </c>
      <c r="U24" s="6">
        <f t="shared" si="12"/>
        <v>35.850816406376644</v>
      </c>
    </row>
    <row r="25" spans="1:21" x14ac:dyDescent="0.2">
      <c r="A25" s="21">
        <v>11</v>
      </c>
      <c r="B25" s="22">
        <f>Absterbeordnung!B19</f>
        <v>99418.703608259399</v>
      </c>
      <c r="C25" s="15">
        <f t="shared" si="5"/>
        <v>0.80426303909328967</v>
      </c>
      <c r="D25" s="14">
        <f t="shared" si="6"/>
        <v>79958.788706693711</v>
      </c>
      <c r="E25" s="14">
        <f>SUM(D25:$D$127)</f>
        <v>2941144.3196640727</v>
      </c>
      <c r="F25" s="16">
        <f t="shared" si="7"/>
        <v>36.783252563427794</v>
      </c>
      <c r="G25" s="5"/>
      <c r="H25" s="14">
        <f t="shared" si="0"/>
        <v>99418.703608259399</v>
      </c>
      <c r="I25" s="15">
        <f t="shared" si="8"/>
        <v>0.80426303909328967</v>
      </c>
      <c r="J25" s="14">
        <f t="shared" si="9"/>
        <v>79958.788706693711</v>
      </c>
      <c r="K25" s="14">
        <f>SUM($J25:J$127)</f>
        <v>2941144.3196640727</v>
      </c>
      <c r="L25" s="16">
        <f t="shared" si="10"/>
        <v>36.783252563427794</v>
      </c>
      <c r="M25" s="16"/>
      <c r="N25" s="6">
        <v>11</v>
      </c>
      <c r="O25" s="6">
        <f t="shared" si="1"/>
        <v>21</v>
      </c>
      <c r="P25" s="6">
        <f t="shared" si="2"/>
        <v>99418.703608259399</v>
      </c>
      <c r="Q25" s="6">
        <f t="shared" si="3"/>
        <v>99418.703608259399</v>
      </c>
      <c r="R25" s="5">
        <f t="shared" si="4"/>
        <v>99567.395926024561</v>
      </c>
      <c r="S25" s="5">
        <f t="shared" si="11"/>
        <v>7961288372.9247141</v>
      </c>
      <c r="T25" s="20">
        <f>SUM(S25:$S$136)</f>
        <v>284258038503.08807</v>
      </c>
      <c r="U25" s="6">
        <f t="shared" si="12"/>
        <v>35.705029787617285</v>
      </c>
    </row>
    <row r="26" spans="1:21" x14ac:dyDescent="0.2">
      <c r="A26" s="21">
        <v>12</v>
      </c>
      <c r="B26" s="22">
        <f>Absterbeordnung!B20</f>
        <v>99408.220594315819</v>
      </c>
      <c r="C26" s="15">
        <f t="shared" si="5"/>
        <v>0.78849317558165644</v>
      </c>
      <c r="D26" s="14">
        <f t="shared" si="6"/>
        <v>78382.703535333902</v>
      </c>
      <c r="E26" s="14">
        <f>SUM(D26:$D$127)</f>
        <v>2861185.5309573789</v>
      </c>
      <c r="F26" s="16">
        <f t="shared" si="7"/>
        <v>36.502766578695436</v>
      </c>
      <c r="G26" s="5"/>
      <c r="H26" s="14">
        <f t="shared" si="0"/>
        <v>99408.220594315819</v>
      </c>
      <c r="I26" s="15">
        <f t="shared" si="8"/>
        <v>0.78849317558165644</v>
      </c>
      <c r="J26" s="14">
        <f t="shared" si="9"/>
        <v>78382.703535333902</v>
      </c>
      <c r="K26" s="14">
        <f>SUM($J26:J$127)</f>
        <v>2861185.5309573789</v>
      </c>
      <c r="L26" s="16">
        <f t="shared" si="10"/>
        <v>36.502766578695436</v>
      </c>
      <c r="M26" s="16"/>
      <c r="N26" s="6">
        <v>12</v>
      </c>
      <c r="O26" s="6">
        <f t="shared" si="1"/>
        <v>22</v>
      </c>
      <c r="P26" s="6">
        <f t="shared" si="2"/>
        <v>99408.220594315819</v>
      </c>
      <c r="Q26" s="6">
        <f t="shared" si="3"/>
        <v>99408.220594315819</v>
      </c>
      <c r="R26" s="5">
        <f t="shared" si="4"/>
        <v>99531.197677528398</v>
      </c>
      <c r="S26" s="5">
        <f t="shared" si="11"/>
        <v>7801524360.0744228</v>
      </c>
      <c r="T26" s="20">
        <f>SUM(S26:$S$136)</f>
        <v>276296750130.16339</v>
      </c>
      <c r="U26" s="6">
        <f t="shared" si="12"/>
        <v>35.415738947654539</v>
      </c>
    </row>
    <row r="27" spans="1:21" x14ac:dyDescent="0.2">
      <c r="A27" s="21">
        <v>13</v>
      </c>
      <c r="B27" s="22">
        <f>Absterbeordnung!B21</f>
        <v>99395.723021045487</v>
      </c>
      <c r="C27" s="15">
        <f t="shared" si="5"/>
        <v>0.77303252508005538</v>
      </c>
      <c r="D27" s="14">
        <f t="shared" si="6"/>
        <v>76836.126749116578</v>
      </c>
      <c r="E27" s="14">
        <f>SUM(D27:$D$127)</f>
        <v>2782802.8274220452</v>
      </c>
      <c r="F27" s="16">
        <f t="shared" si="7"/>
        <v>36.217375148390602</v>
      </c>
      <c r="G27" s="5"/>
      <c r="H27" s="14">
        <f t="shared" si="0"/>
        <v>99395.723021045487</v>
      </c>
      <c r="I27" s="15">
        <f t="shared" si="8"/>
        <v>0.77303252508005538</v>
      </c>
      <c r="J27" s="14">
        <f t="shared" si="9"/>
        <v>76836.126749116578</v>
      </c>
      <c r="K27" s="14">
        <f>SUM($J27:J$127)</f>
        <v>2782802.8274220452</v>
      </c>
      <c r="L27" s="16">
        <f t="shared" si="10"/>
        <v>36.217375148390602</v>
      </c>
      <c r="M27" s="16"/>
      <c r="N27" s="6">
        <v>13</v>
      </c>
      <c r="O27" s="6">
        <f t="shared" si="1"/>
        <v>23</v>
      </c>
      <c r="P27" s="6">
        <f t="shared" si="2"/>
        <v>99395.723021045487</v>
      </c>
      <c r="Q27" s="6">
        <f t="shared" si="3"/>
        <v>99395.723021045487</v>
      </c>
      <c r="R27" s="5">
        <f t="shared" si="4"/>
        <v>99511.879108852023</v>
      </c>
      <c r="S27" s="5">
        <f t="shared" si="11"/>
        <v>7646107356.2505207</v>
      </c>
      <c r="T27" s="20">
        <f>SUM(S27:$S$136)</f>
        <v>268495225770.08914</v>
      </c>
      <c r="U27" s="6">
        <f t="shared" si="12"/>
        <v>35.115283275561168</v>
      </c>
    </row>
    <row r="28" spans="1:21" x14ac:dyDescent="0.2">
      <c r="A28" s="21">
        <v>14</v>
      </c>
      <c r="B28" s="22">
        <f>Absterbeordnung!B22</f>
        <v>99382.070200658636</v>
      </c>
      <c r="C28" s="15">
        <f t="shared" si="5"/>
        <v>0.75787502458828948</v>
      </c>
      <c r="D28" s="14">
        <f t="shared" si="6"/>
        <v>75319.188896959269</v>
      </c>
      <c r="E28" s="14">
        <f>SUM(D28:$D$127)</f>
        <v>2705966.7006729292</v>
      </c>
      <c r="F28" s="16">
        <f t="shared" si="7"/>
        <v>35.926657473367619</v>
      </c>
      <c r="G28" s="5"/>
      <c r="H28" s="14">
        <f t="shared" si="0"/>
        <v>99382.070200658636</v>
      </c>
      <c r="I28" s="15">
        <f t="shared" si="8"/>
        <v>0.75787502458828948</v>
      </c>
      <c r="J28" s="14">
        <f t="shared" si="9"/>
        <v>75319.188896959269</v>
      </c>
      <c r="K28" s="14">
        <f>SUM($J28:J$127)</f>
        <v>2705966.7006729292</v>
      </c>
      <c r="L28" s="16">
        <f t="shared" si="10"/>
        <v>35.926657473367619</v>
      </c>
      <c r="M28" s="16"/>
      <c r="N28" s="6">
        <v>14</v>
      </c>
      <c r="O28" s="6">
        <f t="shared" si="1"/>
        <v>24</v>
      </c>
      <c r="P28" s="6">
        <f t="shared" si="2"/>
        <v>99382.070200658636</v>
      </c>
      <c r="Q28" s="6">
        <f t="shared" si="3"/>
        <v>99382.070200658636</v>
      </c>
      <c r="R28" s="5">
        <f t="shared" si="4"/>
        <v>99494.828929258641</v>
      </c>
      <c r="S28" s="5">
        <f t="shared" si="11"/>
        <v>7493869814.3934803</v>
      </c>
      <c r="T28" s="20">
        <f>SUM(S28:$S$136)</f>
        <v>260849118413.83859</v>
      </c>
      <c r="U28" s="6">
        <f t="shared" si="12"/>
        <v>34.808333327705469</v>
      </c>
    </row>
    <row r="29" spans="1:21" x14ac:dyDescent="0.2">
      <c r="A29" s="21">
        <v>15</v>
      </c>
      <c r="B29" s="22">
        <f>Absterbeordnung!B23</f>
        <v>99366.936718828234</v>
      </c>
      <c r="C29" s="15">
        <f t="shared" si="5"/>
        <v>0.74301472998851925</v>
      </c>
      <c r="D29" s="14">
        <f t="shared" si="6"/>
        <v>73831.097655926438</v>
      </c>
      <c r="E29" s="14">
        <f>SUM(D29:$D$127)</f>
        <v>2630647.51177597</v>
      </c>
      <c r="F29" s="16">
        <f t="shared" si="7"/>
        <v>35.630616302571077</v>
      </c>
      <c r="G29" s="5"/>
      <c r="H29" s="14">
        <f t="shared" si="0"/>
        <v>99366.936718828234</v>
      </c>
      <c r="I29" s="15">
        <f t="shared" si="8"/>
        <v>0.74301472998851925</v>
      </c>
      <c r="J29" s="14">
        <f t="shared" si="9"/>
        <v>73831.097655926438</v>
      </c>
      <c r="K29" s="14">
        <f>SUM($J29:J$127)</f>
        <v>2630647.51177597</v>
      </c>
      <c r="L29" s="16">
        <f t="shared" si="10"/>
        <v>35.630616302571077</v>
      </c>
      <c r="M29" s="16"/>
      <c r="N29" s="6">
        <v>15</v>
      </c>
      <c r="O29" s="6">
        <f t="shared" si="1"/>
        <v>25</v>
      </c>
      <c r="P29" s="6">
        <f t="shared" si="2"/>
        <v>99366.936718828234</v>
      </c>
      <c r="Q29" s="6">
        <f t="shared" si="3"/>
        <v>99366.936718828234</v>
      </c>
      <c r="R29" s="5">
        <f t="shared" si="4"/>
        <v>99480.795168436351</v>
      </c>
      <c r="S29" s="5">
        <f t="shared" si="11"/>
        <v>7344776302.9700394</v>
      </c>
      <c r="T29" s="20">
        <f>SUM(S29:$S$136)</f>
        <v>253355248599.44516</v>
      </c>
      <c r="U29" s="6">
        <f t="shared" si="12"/>
        <v>34.494617419048524</v>
      </c>
    </row>
    <row r="30" spans="1:21" x14ac:dyDescent="0.2">
      <c r="A30" s="21">
        <v>16</v>
      </c>
      <c r="B30" s="22">
        <f>Absterbeordnung!B24</f>
        <v>99346.482702437803</v>
      </c>
      <c r="C30" s="15">
        <f t="shared" si="5"/>
        <v>0.72844581371423445</v>
      </c>
      <c r="D30" s="14">
        <f t="shared" si="6"/>
        <v>72368.529431824427</v>
      </c>
      <c r="E30" s="14">
        <f>SUM(D30:$D$127)</f>
        <v>2556816.4141200432</v>
      </c>
      <c r="F30" s="16">
        <f t="shared" si="7"/>
        <v>35.330501174944011</v>
      </c>
      <c r="G30" s="5"/>
      <c r="H30" s="14">
        <f t="shared" si="0"/>
        <v>99346.482702437803</v>
      </c>
      <c r="I30" s="15">
        <f t="shared" si="8"/>
        <v>0.72844581371423445</v>
      </c>
      <c r="J30" s="14">
        <f t="shared" si="9"/>
        <v>72368.529431824427</v>
      </c>
      <c r="K30" s="14">
        <f>SUM($J30:J$127)</f>
        <v>2556816.4141200432</v>
      </c>
      <c r="L30" s="16">
        <f t="shared" si="10"/>
        <v>35.330501174944011</v>
      </c>
      <c r="M30" s="16"/>
      <c r="N30" s="6">
        <v>16</v>
      </c>
      <c r="O30" s="6">
        <f t="shared" si="1"/>
        <v>26</v>
      </c>
      <c r="P30" s="6">
        <f t="shared" si="2"/>
        <v>99346.482702437803</v>
      </c>
      <c r="Q30" s="6">
        <f t="shared" si="3"/>
        <v>99346.482702437803</v>
      </c>
      <c r="R30" s="5">
        <f t="shared" si="4"/>
        <v>99468.261796963474</v>
      </c>
      <c r="S30" s="5">
        <f t="shared" si="11"/>
        <v>7198371831.3859682</v>
      </c>
      <c r="T30" s="20">
        <f>SUM(S30:$S$136)</f>
        <v>246010472296.47507</v>
      </c>
      <c r="U30" s="6">
        <f t="shared" si="12"/>
        <v>34.175849491941072</v>
      </c>
    </row>
    <row r="31" spans="1:21" x14ac:dyDescent="0.2">
      <c r="A31" s="21">
        <v>17</v>
      </c>
      <c r="B31" s="22">
        <f>Absterbeordnung!B25</f>
        <v>99315.248486958386</v>
      </c>
      <c r="C31" s="15">
        <f t="shared" si="5"/>
        <v>0.7141625624649357</v>
      </c>
      <c r="D31" s="14">
        <f t="shared" si="6"/>
        <v>70927.232351288025</v>
      </c>
      <c r="E31" s="14">
        <f>SUM(D31:$D$127)</f>
        <v>2484447.8846882186</v>
      </c>
      <c r="F31" s="16">
        <f t="shared" si="7"/>
        <v>35.028123928243218</v>
      </c>
      <c r="G31" s="5"/>
      <c r="H31" s="14">
        <f t="shared" si="0"/>
        <v>99315.248486958386</v>
      </c>
      <c r="I31" s="15">
        <f t="shared" si="8"/>
        <v>0.7141625624649357</v>
      </c>
      <c r="J31" s="14">
        <f t="shared" si="9"/>
        <v>70927.232351288025</v>
      </c>
      <c r="K31" s="14">
        <f>SUM($J31:J$127)</f>
        <v>2484447.8846882186</v>
      </c>
      <c r="L31" s="16">
        <f t="shared" si="10"/>
        <v>35.028123928243218</v>
      </c>
      <c r="M31" s="16"/>
      <c r="N31" s="6">
        <v>17</v>
      </c>
      <c r="O31" s="6">
        <f t="shared" si="1"/>
        <v>27</v>
      </c>
      <c r="P31" s="6">
        <f t="shared" si="2"/>
        <v>99315.248486958386</v>
      </c>
      <c r="Q31" s="6">
        <f t="shared" si="3"/>
        <v>99315.248486958386</v>
      </c>
      <c r="R31" s="5">
        <f t="shared" si="4"/>
        <v>99457.701069125251</v>
      </c>
      <c r="S31" s="5">
        <f t="shared" si="11"/>
        <v>7054259472.8547945</v>
      </c>
      <c r="T31" s="20">
        <f>SUM(S31:$S$136)</f>
        <v>238812100465.08914</v>
      </c>
      <c r="U31" s="6">
        <f t="shared" si="12"/>
        <v>33.853603115118197</v>
      </c>
    </row>
    <row r="32" spans="1:21" x14ac:dyDescent="0.2">
      <c r="A32" s="21">
        <v>18</v>
      </c>
      <c r="B32" s="22">
        <f>Absterbeordnung!B26</f>
        <v>99273.761209343575</v>
      </c>
      <c r="C32" s="15">
        <f t="shared" si="5"/>
        <v>0.7001593749656233</v>
      </c>
      <c r="D32" s="14">
        <f t="shared" si="6"/>
        <v>69507.454598820535</v>
      </c>
      <c r="E32" s="14">
        <f>SUM(D32:$D$127)</f>
        <v>2413520.6523369313</v>
      </c>
      <c r="F32" s="16">
        <f t="shared" si="7"/>
        <v>34.723191437050353</v>
      </c>
      <c r="G32" s="5"/>
      <c r="H32" s="14">
        <f t="shared" si="0"/>
        <v>99273.761209343575</v>
      </c>
      <c r="I32" s="15">
        <f t="shared" si="8"/>
        <v>0.7001593749656233</v>
      </c>
      <c r="J32" s="14">
        <f t="shared" si="9"/>
        <v>69507.454598820535</v>
      </c>
      <c r="K32" s="14">
        <f>SUM($J32:J$127)</f>
        <v>2413520.6523369313</v>
      </c>
      <c r="L32" s="16">
        <f t="shared" si="10"/>
        <v>34.723191437050353</v>
      </c>
      <c r="M32" s="16"/>
      <c r="N32" s="6">
        <v>18</v>
      </c>
      <c r="O32" s="6">
        <f t="shared" si="1"/>
        <v>28</v>
      </c>
      <c r="P32" s="6">
        <f t="shared" si="2"/>
        <v>99273.761209343575</v>
      </c>
      <c r="Q32" s="6">
        <f t="shared" si="3"/>
        <v>99273.761209343575</v>
      </c>
      <c r="R32" s="5">
        <f t="shared" si="4"/>
        <v>99447.213792524635</v>
      </c>
      <c r="S32" s="5">
        <f t="shared" si="11"/>
        <v>6912322697.663105</v>
      </c>
      <c r="T32" s="20">
        <f>SUM(S32:$S$136)</f>
        <v>231757840992.23428</v>
      </c>
      <c r="U32" s="6">
        <f t="shared" si="12"/>
        <v>33.528214918349548</v>
      </c>
    </row>
    <row r="33" spans="1:21" x14ac:dyDescent="0.2">
      <c r="A33" s="21">
        <v>19</v>
      </c>
      <c r="B33" s="22">
        <f>Absterbeordnung!B27</f>
        <v>99209.377040730062</v>
      </c>
      <c r="C33" s="15">
        <f t="shared" si="5"/>
        <v>0.68643075977021895</v>
      </c>
      <c r="D33" s="14">
        <f t="shared" si="6"/>
        <v>68100.368058398453</v>
      </c>
      <c r="E33" s="14">
        <f>SUM(D33:$D$127)</f>
        <v>2344013.1977381101</v>
      </c>
      <c r="F33" s="16">
        <f t="shared" si="7"/>
        <v>34.419978401996836</v>
      </c>
      <c r="G33" s="5"/>
      <c r="H33" s="14">
        <f t="shared" si="0"/>
        <v>99209.377040730062</v>
      </c>
      <c r="I33" s="15">
        <f t="shared" si="8"/>
        <v>0.68643075977021895</v>
      </c>
      <c r="J33" s="14">
        <f t="shared" si="9"/>
        <v>68100.368058398453</v>
      </c>
      <c r="K33" s="14">
        <f>SUM($J33:J$127)</f>
        <v>2344013.1977381101</v>
      </c>
      <c r="L33" s="16">
        <f t="shared" si="10"/>
        <v>34.419978401996836</v>
      </c>
      <c r="M33" s="16"/>
      <c r="N33" s="6">
        <v>19</v>
      </c>
      <c r="O33" s="6">
        <f t="shared" si="1"/>
        <v>29</v>
      </c>
      <c r="P33" s="6">
        <f t="shared" si="2"/>
        <v>99209.377040730062</v>
      </c>
      <c r="Q33" s="6">
        <f t="shared" si="3"/>
        <v>99209.377040730062</v>
      </c>
      <c r="R33" s="5">
        <f t="shared" si="4"/>
        <v>99436.749664002884</v>
      </c>
      <c r="S33" s="5">
        <f t="shared" si="11"/>
        <v>6771679250.6494246</v>
      </c>
      <c r="T33" s="20">
        <f>SUM(S33:$S$136)</f>
        <v>224845518294.5712</v>
      </c>
      <c r="U33" s="6">
        <f t="shared" si="12"/>
        <v>33.203805137847873</v>
      </c>
    </row>
    <row r="34" spans="1:21" x14ac:dyDescent="0.2">
      <c r="A34" s="21">
        <v>20</v>
      </c>
      <c r="B34" s="22">
        <f>Absterbeordnung!B28</f>
        <v>99144.811064026595</v>
      </c>
      <c r="C34" s="15">
        <f t="shared" si="5"/>
        <v>0.67297133310805779</v>
      </c>
      <c r="D34" s="14">
        <f t="shared" si="6"/>
        <v>66721.6156725045</v>
      </c>
      <c r="E34" s="14">
        <f>SUM(D34:$D$127)</f>
        <v>2275912.8296797122</v>
      </c>
      <c r="F34" s="16">
        <f t="shared" si="7"/>
        <v>34.110577310519169</v>
      </c>
      <c r="G34" s="5"/>
      <c r="H34" s="14">
        <f t="shared" si="0"/>
        <v>99144.811064026595</v>
      </c>
      <c r="I34" s="15">
        <f t="shared" si="8"/>
        <v>0.67297133310805779</v>
      </c>
      <c r="J34" s="14">
        <f t="shared" si="9"/>
        <v>66721.6156725045</v>
      </c>
      <c r="K34" s="14">
        <f>SUM($J34:J$127)</f>
        <v>2275912.8296797122</v>
      </c>
      <c r="L34" s="16">
        <f t="shared" si="10"/>
        <v>34.110577310519169</v>
      </c>
      <c r="M34" s="16"/>
      <c r="N34" s="6">
        <v>20</v>
      </c>
      <c r="O34" s="6">
        <f t="shared" si="1"/>
        <v>30</v>
      </c>
      <c r="P34" s="6">
        <f t="shared" si="2"/>
        <v>99144.811064026595</v>
      </c>
      <c r="Q34" s="6">
        <f t="shared" si="3"/>
        <v>99144.811064026595</v>
      </c>
      <c r="R34" s="5">
        <f t="shared" si="4"/>
        <v>99426.354531688557</v>
      </c>
      <c r="S34" s="5">
        <f t="shared" si="11"/>
        <v>6633887014.7814999</v>
      </c>
      <c r="T34" s="20">
        <f>SUM(S34:$S$136)</f>
        <v>218073839043.92178</v>
      </c>
      <c r="U34" s="6">
        <f t="shared" si="12"/>
        <v>32.872709251456023</v>
      </c>
    </row>
    <row r="35" spans="1:21" x14ac:dyDescent="0.2">
      <c r="A35" s="21">
        <v>21</v>
      </c>
      <c r="B35" s="22">
        <f>Absterbeordnung!B29</f>
        <v>99080.720587262331</v>
      </c>
      <c r="C35" s="15">
        <f t="shared" si="5"/>
        <v>0.65977581677260566</v>
      </c>
      <c r="D35" s="14">
        <f t="shared" si="6"/>
        <v>65371.063351879326</v>
      </c>
      <c r="E35" s="14">
        <f>SUM(D35:$D$127)</f>
        <v>2209191.2140072081</v>
      </c>
      <c r="F35" s="16">
        <f t="shared" si="7"/>
        <v>33.79463482360039</v>
      </c>
      <c r="G35" s="5"/>
      <c r="H35" s="14">
        <f t="shared" si="0"/>
        <v>99080.720587262331</v>
      </c>
      <c r="I35" s="15">
        <f t="shared" si="8"/>
        <v>0.65977581677260566</v>
      </c>
      <c r="J35" s="14">
        <f t="shared" si="9"/>
        <v>65371.063351879326</v>
      </c>
      <c r="K35" s="14">
        <f>SUM($J35:J$127)</f>
        <v>2209191.2140072081</v>
      </c>
      <c r="L35" s="16">
        <f t="shared" si="10"/>
        <v>33.79463482360039</v>
      </c>
      <c r="M35" s="16"/>
      <c r="N35" s="6">
        <v>21</v>
      </c>
      <c r="O35" s="6">
        <f t="shared" si="1"/>
        <v>31</v>
      </c>
      <c r="P35" s="6">
        <f t="shared" si="2"/>
        <v>99080.720587262331</v>
      </c>
      <c r="Q35" s="6">
        <f t="shared" si="3"/>
        <v>99080.720587262331</v>
      </c>
      <c r="R35" s="5">
        <f t="shared" si="4"/>
        <v>99418.703608259399</v>
      </c>
      <c r="S35" s="5">
        <f t="shared" si="11"/>
        <v>6499106371.9372396</v>
      </c>
      <c r="T35" s="20">
        <f>SUM(S35:$S$136)</f>
        <v>211439952029.14029</v>
      </c>
      <c r="U35" s="6">
        <f t="shared" si="12"/>
        <v>32.533696162002457</v>
      </c>
    </row>
    <row r="36" spans="1:21" x14ac:dyDescent="0.2">
      <c r="A36" s="21">
        <v>22</v>
      </c>
      <c r="B36" s="22">
        <f>Absterbeordnung!B30</f>
        <v>99016.130409625956</v>
      </c>
      <c r="C36" s="15">
        <f t="shared" si="5"/>
        <v>0.64683903605157411</v>
      </c>
      <c r="D36" s="14">
        <f t="shared" si="6"/>
        <v>64047.498347719404</v>
      </c>
      <c r="E36" s="14">
        <f>SUM(D36:$D$127)</f>
        <v>2143820.1506553283</v>
      </c>
      <c r="F36" s="16">
        <f t="shared" si="7"/>
        <v>33.47234795988976</v>
      </c>
      <c r="G36" s="5"/>
      <c r="H36" s="14">
        <f t="shared" si="0"/>
        <v>99016.130409625956</v>
      </c>
      <c r="I36" s="15">
        <f t="shared" si="8"/>
        <v>0.64683903605157411</v>
      </c>
      <c r="J36" s="14">
        <f t="shared" si="9"/>
        <v>64047.498347719404</v>
      </c>
      <c r="K36" s="14">
        <f>SUM($J36:J$127)</f>
        <v>2143820.1506553283</v>
      </c>
      <c r="L36" s="16">
        <f t="shared" si="10"/>
        <v>33.47234795988976</v>
      </c>
      <c r="M36" s="16"/>
      <c r="N36" s="6">
        <v>22</v>
      </c>
      <c r="O36" s="6">
        <f t="shared" si="1"/>
        <v>32</v>
      </c>
      <c r="P36" s="6">
        <f t="shared" si="2"/>
        <v>99016.130409625956</v>
      </c>
      <c r="Q36" s="6">
        <f t="shared" si="3"/>
        <v>99016.130409625956</v>
      </c>
      <c r="R36" s="5">
        <f t="shared" si="4"/>
        <v>99408.220594315819</v>
      </c>
      <c r="S36" s="5">
        <f t="shared" si="11"/>
        <v>6366847844.2641687</v>
      </c>
      <c r="T36" s="20">
        <f>SUM(S36:$S$136)</f>
        <v>204940845657.20303</v>
      </c>
      <c r="U36" s="6">
        <f t="shared" si="12"/>
        <v>32.188745619519125</v>
      </c>
    </row>
    <row r="37" spans="1:21" x14ac:dyDescent="0.2">
      <c r="A37" s="21">
        <v>23</v>
      </c>
      <c r="B37" s="22">
        <f>Absterbeordnung!B31</f>
        <v>98951.597680197883</v>
      </c>
      <c r="C37" s="15">
        <f t="shared" si="5"/>
        <v>0.63415591769762181</v>
      </c>
      <c r="D37" s="14">
        <f t="shared" si="6"/>
        <v>62750.741234531757</v>
      </c>
      <c r="E37" s="14">
        <f>SUM(D37:$D$127)</f>
        <v>2079772.6523076084</v>
      </c>
      <c r="F37" s="16">
        <f t="shared" si="7"/>
        <v>33.143395781325189</v>
      </c>
      <c r="G37" s="5"/>
      <c r="H37" s="14">
        <f t="shared" si="0"/>
        <v>98951.597680197883</v>
      </c>
      <c r="I37" s="15">
        <f t="shared" si="8"/>
        <v>0.63415591769762181</v>
      </c>
      <c r="J37" s="14">
        <f t="shared" si="9"/>
        <v>62750.741234531757</v>
      </c>
      <c r="K37" s="14">
        <f>SUM($J37:J$127)</f>
        <v>2079772.6523076084</v>
      </c>
      <c r="L37" s="16">
        <f t="shared" si="10"/>
        <v>33.143395781325189</v>
      </c>
      <c r="M37" s="16"/>
      <c r="N37" s="6">
        <v>23</v>
      </c>
      <c r="O37" s="6">
        <f t="shared" si="1"/>
        <v>33</v>
      </c>
      <c r="P37" s="6">
        <f t="shared" si="2"/>
        <v>98951.597680197883</v>
      </c>
      <c r="Q37" s="6">
        <f t="shared" si="3"/>
        <v>98951.597680197883</v>
      </c>
      <c r="R37" s="5">
        <f t="shared" si="4"/>
        <v>99395.723021045487</v>
      </c>
      <c r="S37" s="5">
        <f t="shared" si="11"/>
        <v>6237155295.1128159</v>
      </c>
      <c r="T37" s="20">
        <f>SUM(S37:$S$136)</f>
        <v>198573997812.93887</v>
      </c>
      <c r="U37" s="6">
        <f t="shared" si="12"/>
        <v>31.837270104294738</v>
      </c>
    </row>
    <row r="38" spans="1:21" x14ac:dyDescent="0.2">
      <c r="A38" s="21">
        <v>24</v>
      </c>
      <c r="B38" s="22">
        <f>Absterbeordnung!B32</f>
        <v>98888.57535758437</v>
      </c>
      <c r="C38" s="15">
        <f t="shared" si="5"/>
        <v>0.62172148793884485</v>
      </c>
      <c r="D38" s="14">
        <f t="shared" si="6"/>
        <v>61481.15221146994</v>
      </c>
      <c r="E38" s="14">
        <f>SUM(D38:$D$127)</f>
        <v>2017021.9110730765</v>
      </c>
      <c r="F38" s="16">
        <f t="shared" si="7"/>
        <v>32.807158592853767</v>
      </c>
      <c r="G38" s="5"/>
      <c r="H38" s="14">
        <f t="shared" si="0"/>
        <v>98888.57535758437</v>
      </c>
      <c r="I38" s="15">
        <f t="shared" si="8"/>
        <v>0.62172148793884485</v>
      </c>
      <c r="J38" s="14">
        <f t="shared" si="9"/>
        <v>61481.15221146994</v>
      </c>
      <c r="K38" s="14">
        <f>SUM($J38:J$127)</f>
        <v>2017021.9110730765</v>
      </c>
      <c r="L38" s="16">
        <f t="shared" si="10"/>
        <v>32.807158592853767</v>
      </c>
      <c r="M38" s="16"/>
      <c r="N38" s="6">
        <v>24</v>
      </c>
      <c r="O38" s="6">
        <f t="shared" si="1"/>
        <v>34</v>
      </c>
      <c r="P38" s="6">
        <f t="shared" si="2"/>
        <v>98888.57535758437</v>
      </c>
      <c r="Q38" s="6">
        <f t="shared" si="3"/>
        <v>98888.57535758437</v>
      </c>
      <c r="R38" s="5">
        <f t="shared" si="4"/>
        <v>99382.070200658636</v>
      </c>
      <c r="S38" s="5">
        <f t="shared" si="11"/>
        <v>6110124185.0976849</v>
      </c>
      <c r="T38" s="20">
        <f>SUM(S38:$S$136)</f>
        <v>192336842517.82602</v>
      </c>
      <c r="U38" s="6">
        <f t="shared" si="12"/>
        <v>31.478385167183156</v>
      </c>
    </row>
    <row r="39" spans="1:21" x14ac:dyDescent="0.2">
      <c r="A39" s="21">
        <v>25</v>
      </c>
      <c r="B39" s="22">
        <f>Absterbeordnung!B33</f>
        <v>98825.164628793165</v>
      </c>
      <c r="C39" s="15">
        <f t="shared" si="5"/>
        <v>0.60953087052827937</v>
      </c>
      <c r="D39" s="14">
        <f t="shared" si="6"/>
        <v>60236.988626288818</v>
      </c>
      <c r="E39" s="14">
        <f>SUM(D39:$D$127)</f>
        <v>1955540.7588616065</v>
      </c>
      <c r="F39" s="16">
        <f t="shared" si="7"/>
        <v>32.464118865466709</v>
      </c>
      <c r="G39" s="5"/>
      <c r="H39" s="14">
        <f t="shared" si="0"/>
        <v>98825.164628793165</v>
      </c>
      <c r="I39" s="15">
        <f t="shared" si="8"/>
        <v>0.60953087052827937</v>
      </c>
      <c r="J39" s="14">
        <f t="shared" si="9"/>
        <v>60236.988626288818</v>
      </c>
      <c r="K39" s="14">
        <f>SUM($J39:J$127)</f>
        <v>1955540.7588616065</v>
      </c>
      <c r="L39" s="16">
        <f t="shared" si="10"/>
        <v>32.464118865466709</v>
      </c>
      <c r="M39" s="16"/>
      <c r="N39" s="6">
        <v>25</v>
      </c>
      <c r="O39" s="6">
        <f t="shared" si="1"/>
        <v>35</v>
      </c>
      <c r="P39" s="6">
        <f t="shared" si="2"/>
        <v>98825.164628793165</v>
      </c>
      <c r="Q39" s="6">
        <f t="shared" si="3"/>
        <v>98825.164628793165</v>
      </c>
      <c r="R39" s="5">
        <f t="shared" si="4"/>
        <v>99366.936718828234</v>
      </c>
      <c r="S39" s="5">
        <f t="shared" si="11"/>
        <v>5985565036.9612169</v>
      </c>
      <c r="T39" s="20">
        <f>SUM(S39:$S$136)</f>
        <v>186226718332.72836</v>
      </c>
      <c r="U39" s="6">
        <f t="shared" si="12"/>
        <v>31.11263801876137</v>
      </c>
    </row>
    <row r="40" spans="1:21" x14ac:dyDescent="0.2">
      <c r="A40" s="21">
        <v>26</v>
      </c>
      <c r="B40" s="22">
        <f>Absterbeordnung!B34</f>
        <v>98761.284750779305</v>
      </c>
      <c r="C40" s="15">
        <f t="shared" si="5"/>
        <v>0.59757928483164635</v>
      </c>
      <c r="D40" s="14">
        <f t="shared" si="6"/>
        <v>59017.697910425275</v>
      </c>
      <c r="E40" s="14">
        <f>SUM(D40:$D$127)</f>
        <v>1895303.7702353178</v>
      </c>
      <c r="F40" s="16">
        <f t="shared" si="7"/>
        <v>32.11415960534304</v>
      </c>
      <c r="G40" s="5"/>
      <c r="H40" s="14">
        <f t="shared" si="0"/>
        <v>98761.284750779305</v>
      </c>
      <c r="I40" s="15">
        <f t="shared" si="8"/>
        <v>0.59757928483164635</v>
      </c>
      <c r="J40" s="14">
        <f t="shared" si="9"/>
        <v>59017.697910425275</v>
      </c>
      <c r="K40" s="14">
        <f>SUM($J40:J$127)</f>
        <v>1895303.7702353178</v>
      </c>
      <c r="L40" s="16">
        <f t="shared" si="10"/>
        <v>32.11415960534304</v>
      </c>
      <c r="M40" s="16"/>
      <c r="N40" s="6">
        <v>26</v>
      </c>
      <c r="O40" s="6">
        <f t="shared" si="1"/>
        <v>36</v>
      </c>
      <c r="P40" s="6">
        <f t="shared" si="2"/>
        <v>98761.284750779305</v>
      </c>
      <c r="Q40" s="6">
        <f t="shared" si="3"/>
        <v>98761.284750779305</v>
      </c>
      <c r="R40" s="5">
        <f t="shared" si="4"/>
        <v>99346.482702437803</v>
      </c>
      <c r="S40" s="5">
        <f t="shared" si="11"/>
        <v>5863200704.5957642</v>
      </c>
      <c r="T40" s="20">
        <f>SUM(S40:$S$136)</f>
        <v>180241153295.76712</v>
      </c>
      <c r="U40" s="6">
        <f t="shared" si="12"/>
        <v>30.741085351979908</v>
      </c>
    </row>
    <row r="41" spans="1:21" x14ac:dyDescent="0.2">
      <c r="A41" s="21">
        <v>27</v>
      </c>
      <c r="B41" s="22">
        <f>Absterbeordnung!B35</f>
        <v>98693.999076834356</v>
      </c>
      <c r="C41" s="15">
        <f t="shared" si="5"/>
        <v>0.58586204395259456</v>
      </c>
      <c r="D41" s="14">
        <f t="shared" si="6"/>
        <v>57821.068025009656</v>
      </c>
      <c r="E41" s="14">
        <f>SUM(D41:$D$127)</f>
        <v>1836286.0723248923</v>
      </c>
      <c r="F41" s="16">
        <f t="shared" si="7"/>
        <v>31.758079451777572</v>
      </c>
      <c r="G41" s="5"/>
      <c r="H41" s="14">
        <f t="shared" si="0"/>
        <v>98693.999076834356</v>
      </c>
      <c r="I41" s="15">
        <f t="shared" si="8"/>
        <v>0.58586204395259456</v>
      </c>
      <c r="J41" s="14">
        <f t="shared" si="9"/>
        <v>57821.068025009656</v>
      </c>
      <c r="K41" s="14">
        <f>SUM($J41:J$127)</f>
        <v>1836286.0723248923</v>
      </c>
      <c r="L41" s="16">
        <f t="shared" si="10"/>
        <v>31.758079451777572</v>
      </c>
      <c r="M41" s="16"/>
      <c r="N41" s="6">
        <v>27</v>
      </c>
      <c r="O41" s="6">
        <f t="shared" si="1"/>
        <v>37</v>
      </c>
      <c r="P41" s="6">
        <f t="shared" si="2"/>
        <v>98693.999076834356</v>
      </c>
      <c r="Q41" s="6">
        <f t="shared" si="3"/>
        <v>98693.999076834356</v>
      </c>
      <c r="R41" s="5">
        <f t="shared" si="4"/>
        <v>99315.248486958386</v>
      </c>
      <c r="S41" s="5">
        <f t="shared" si="11"/>
        <v>5742513738.6851587</v>
      </c>
      <c r="T41" s="20">
        <f>SUM(S41:$S$136)</f>
        <v>174377952591.17142</v>
      </c>
      <c r="U41" s="6">
        <f t="shared" si="12"/>
        <v>30.366135899066752</v>
      </c>
    </row>
    <row r="42" spans="1:21" x14ac:dyDescent="0.2">
      <c r="A42" s="21">
        <v>28</v>
      </c>
      <c r="B42" s="22">
        <f>Absterbeordnung!B36</f>
        <v>98631.773005215131</v>
      </c>
      <c r="C42" s="15">
        <f t="shared" si="5"/>
        <v>0.57437455289470041</v>
      </c>
      <c r="D42" s="14">
        <f t="shared" si="6"/>
        <v>56651.580521082025</v>
      </c>
      <c r="E42" s="14">
        <f>SUM(D42:$D$127)</f>
        <v>1778465.0042998828</v>
      </c>
      <c r="F42" s="16">
        <f t="shared" si="7"/>
        <v>31.393034191483043</v>
      </c>
      <c r="G42" s="5"/>
      <c r="H42" s="14">
        <f t="shared" si="0"/>
        <v>98631.773005215131</v>
      </c>
      <c r="I42" s="15">
        <f t="shared" si="8"/>
        <v>0.57437455289470041</v>
      </c>
      <c r="J42" s="14">
        <f t="shared" si="9"/>
        <v>56651.580521082025</v>
      </c>
      <c r="K42" s="14">
        <f>SUM($J42:J$127)</f>
        <v>1778465.0042998828</v>
      </c>
      <c r="L42" s="16">
        <f t="shared" si="10"/>
        <v>31.393034191483043</v>
      </c>
      <c r="M42" s="16"/>
      <c r="N42" s="6">
        <v>28</v>
      </c>
      <c r="O42" s="6">
        <f t="shared" si="1"/>
        <v>38</v>
      </c>
      <c r="P42" s="6">
        <f t="shared" si="2"/>
        <v>98631.773005215131</v>
      </c>
      <c r="Q42" s="6">
        <f t="shared" si="3"/>
        <v>98631.773005215131</v>
      </c>
      <c r="R42" s="5">
        <f t="shared" si="4"/>
        <v>99273.761209343575</v>
      </c>
      <c r="S42" s="5">
        <f t="shared" si="11"/>
        <v>5624015476.7817974</v>
      </c>
      <c r="T42" s="20">
        <f>SUM(S42:$S$136)</f>
        <v>168635438852.48624</v>
      </c>
      <c r="U42" s="6">
        <f t="shared" si="12"/>
        <v>29.984881718174726</v>
      </c>
    </row>
    <row r="43" spans="1:21" x14ac:dyDescent="0.2">
      <c r="A43" s="21">
        <v>29</v>
      </c>
      <c r="B43" s="22">
        <f>Absterbeordnung!B37</f>
        <v>98566.535042473362</v>
      </c>
      <c r="C43" s="15">
        <f t="shared" si="5"/>
        <v>0.56311230675951029</v>
      </c>
      <c r="D43" s="14">
        <f t="shared" si="6"/>
        <v>55504.028917059281</v>
      </c>
      <c r="E43" s="14">
        <f>SUM(D43:$D$127)</f>
        <v>1721813.4237788005</v>
      </c>
      <c r="F43" s="16">
        <f t="shared" si="7"/>
        <v>31.021413352744876</v>
      </c>
      <c r="G43" s="5"/>
      <c r="H43" s="14">
        <f t="shared" si="0"/>
        <v>98566.535042473362</v>
      </c>
      <c r="I43" s="15">
        <f t="shared" si="8"/>
        <v>0.56311230675951029</v>
      </c>
      <c r="J43" s="14">
        <f t="shared" si="9"/>
        <v>55504.028917059281</v>
      </c>
      <c r="K43" s="14">
        <f>SUM($J43:J$127)</f>
        <v>1721813.4237788005</v>
      </c>
      <c r="L43" s="16">
        <f t="shared" si="10"/>
        <v>31.021413352744876</v>
      </c>
      <c r="M43" s="16"/>
      <c r="N43" s="6">
        <v>29</v>
      </c>
      <c r="O43" s="6">
        <f t="shared" si="1"/>
        <v>39</v>
      </c>
      <c r="P43" s="6">
        <f t="shared" si="2"/>
        <v>98566.535042473362</v>
      </c>
      <c r="Q43" s="6">
        <f t="shared" si="3"/>
        <v>98566.535042473362</v>
      </c>
      <c r="R43" s="5">
        <f t="shared" si="4"/>
        <v>99209.377040730062</v>
      </c>
      <c r="S43" s="5">
        <f t="shared" si="11"/>
        <v>5506520132.1121178</v>
      </c>
      <c r="T43" s="20">
        <f>SUM(S43:$S$136)</f>
        <v>163011423375.70444</v>
      </c>
      <c r="U43" s="6">
        <f t="shared" si="12"/>
        <v>29.603346481034055</v>
      </c>
    </row>
    <row r="44" spans="1:21" x14ac:dyDescent="0.2">
      <c r="A44" s="21">
        <v>30</v>
      </c>
      <c r="B44" s="22">
        <f>Absterbeordnung!B38</f>
        <v>98502.482916319437</v>
      </c>
      <c r="C44" s="15">
        <f t="shared" si="5"/>
        <v>0.55207088897991197</v>
      </c>
      <c r="D44" s="14">
        <f t="shared" si="6"/>
        <v>54380.353310341066</v>
      </c>
      <c r="E44" s="14">
        <f>SUM(D44:$D$127)</f>
        <v>1666309.3948617412</v>
      </c>
      <c r="F44" s="16">
        <f t="shared" si="7"/>
        <v>30.641753747945451</v>
      </c>
      <c r="G44" s="5"/>
      <c r="H44" s="14">
        <f t="shared" si="0"/>
        <v>98502.482916319437</v>
      </c>
      <c r="I44" s="15">
        <f t="shared" si="8"/>
        <v>0.55207088897991197</v>
      </c>
      <c r="J44" s="14">
        <f t="shared" si="9"/>
        <v>54380.353310341066</v>
      </c>
      <c r="K44" s="14">
        <f>SUM($J44:J$127)</f>
        <v>1666309.3948617412</v>
      </c>
      <c r="L44" s="16">
        <f t="shared" si="10"/>
        <v>30.641753747945451</v>
      </c>
      <c r="M44" s="16"/>
      <c r="N44" s="6">
        <v>30</v>
      </c>
      <c r="O44" s="6">
        <f t="shared" si="1"/>
        <v>40</v>
      </c>
      <c r="P44" s="6">
        <f t="shared" si="2"/>
        <v>98502.482916319437</v>
      </c>
      <c r="Q44" s="6">
        <f t="shared" si="3"/>
        <v>98502.482916319437</v>
      </c>
      <c r="R44" s="5">
        <f t="shared" si="4"/>
        <v>99144.811064026595</v>
      </c>
      <c r="S44" s="5">
        <f t="shared" si="11"/>
        <v>5391529854.5487785</v>
      </c>
      <c r="T44" s="20">
        <f>SUM(S44:$S$136)</f>
        <v>157504903243.59238</v>
      </c>
      <c r="U44" s="6">
        <f t="shared" si="12"/>
        <v>29.213397216136549</v>
      </c>
    </row>
    <row r="45" spans="1:21" x14ac:dyDescent="0.2">
      <c r="A45" s="21">
        <v>31</v>
      </c>
      <c r="B45" s="22">
        <f>Absterbeordnung!B39</f>
        <v>98437.289548318935</v>
      </c>
      <c r="C45" s="15">
        <f t="shared" si="5"/>
        <v>0.54124596958814919</v>
      </c>
      <c r="D45" s="14">
        <f t="shared" si="6"/>
        <v>53278.786225209267</v>
      </c>
      <c r="E45" s="14">
        <f>SUM(D45:$D$127)</f>
        <v>1611929.0415514002</v>
      </c>
      <c r="F45" s="16">
        <f t="shared" si="7"/>
        <v>30.25461268463927</v>
      </c>
      <c r="G45" s="5"/>
      <c r="H45" s="14">
        <f t="shared" si="0"/>
        <v>98437.289548318935</v>
      </c>
      <c r="I45" s="15">
        <f t="shared" si="8"/>
        <v>0.54124596958814919</v>
      </c>
      <c r="J45" s="14">
        <f t="shared" si="9"/>
        <v>53278.786225209267</v>
      </c>
      <c r="K45" s="14">
        <f>SUM($J45:J$127)</f>
        <v>1611929.0415514002</v>
      </c>
      <c r="L45" s="16">
        <f t="shared" si="10"/>
        <v>30.25461268463927</v>
      </c>
      <c r="M45" s="16"/>
      <c r="N45" s="6">
        <v>31</v>
      </c>
      <c r="O45" s="6">
        <f t="shared" si="1"/>
        <v>41</v>
      </c>
      <c r="P45" s="6">
        <f t="shared" si="2"/>
        <v>98437.289548318935</v>
      </c>
      <c r="Q45" s="6">
        <f t="shared" si="3"/>
        <v>98437.289548318935</v>
      </c>
      <c r="R45" s="5">
        <f t="shared" si="4"/>
        <v>99080.720587262331</v>
      </c>
      <c r="S45" s="5">
        <f t="shared" si="11"/>
        <v>5278900531.2084408</v>
      </c>
      <c r="T45" s="20">
        <f>SUM(S45:$S$136)</f>
        <v>152113373389.04358</v>
      </c>
      <c r="U45" s="6">
        <f t="shared" si="12"/>
        <v>28.815351319798772</v>
      </c>
    </row>
    <row r="46" spans="1:21" x14ac:dyDescent="0.2">
      <c r="A46" s="21">
        <v>32</v>
      </c>
      <c r="B46" s="22">
        <f>Absterbeordnung!B40</f>
        <v>98365.006380771694</v>
      </c>
      <c r="C46" s="15">
        <f t="shared" si="5"/>
        <v>0.53063330351779314</v>
      </c>
      <c r="D46" s="14">
        <f t="shared" si="6"/>
        <v>52195.748286377682</v>
      </c>
      <c r="E46" s="14">
        <f>SUM(D46:$D$127)</f>
        <v>1558650.2553261905</v>
      </c>
      <c r="F46" s="16">
        <f t="shared" si="7"/>
        <v>29.861632537088756</v>
      </c>
      <c r="G46" s="5"/>
      <c r="H46" s="14">
        <f t="shared" ref="H46:H77" si="13">B46</f>
        <v>98365.006380771694</v>
      </c>
      <c r="I46" s="15">
        <f t="shared" si="8"/>
        <v>0.53063330351779314</v>
      </c>
      <c r="J46" s="14">
        <f t="shared" si="9"/>
        <v>52195.748286377682</v>
      </c>
      <c r="K46" s="14">
        <f>SUM($J46:J$127)</f>
        <v>1558650.2553261905</v>
      </c>
      <c r="L46" s="16">
        <f t="shared" si="10"/>
        <v>29.861632537088756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98365.006380771694</v>
      </c>
      <c r="Q46" s="6">
        <f t="shared" ref="Q46:Q77" si="16">B46</f>
        <v>98365.006380771694</v>
      </c>
      <c r="R46" s="5">
        <f t="shared" ref="R46:R77" si="17">LOOKUP(N46,$O$14:$O$136,$Q$14:$Q$136)</f>
        <v>99016.130409625956</v>
      </c>
      <c r="S46" s="5">
        <f t="shared" si="11"/>
        <v>5168221019.1519833</v>
      </c>
      <c r="T46" s="20">
        <f>SUM(S46:$S$136)</f>
        <v>146834472857.83514</v>
      </c>
      <c r="U46" s="6">
        <f t="shared" si="12"/>
        <v>28.411028149474955</v>
      </c>
    </row>
    <row r="47" spans="1:21" x14ac:dyDescent="0.2">
      <c r="A47" s="21">
        <v>33</v>
      </c>
      <c r="B47" s="22">
        <f>Absterbeordnung!B41</f>
        <v>98289.486515400495</v>
      </c>
      <c r="C47" s="15">
        <f t="shared" ref="C47:C78" si="18">1/(((1+($B$5/100))^A47))</f>
        <v>0.52022872893901284</v>
      </c>
      <c r="D47" s="14">
        <f t="shared" ref="D47:D78" si="19">B47*C47</f>
        <v>51133.014637975044</v>
      </c>
      <c r="E47" s="14">
        <f>SUM(D47:$D$127)</f>
        <v>1506454.5070398129</v>
      </c>
      <c r="F47" s="16">
        <f t="shared" ref="F47:F78" si="20">E47/D47</f>
        <v>29.46148428184032</v>
      </c>
      <c r="G47" s="5"/>
      <c r="H47" s="14">
        <f t="shared" si="13"/>
        <v>98289.486515400495</v>
      </c>
      <c r="I47" s="15">
        <f t="shared" ref="I47:I78" si="21">1/(((1+($B$5/100))^A47))</f>
        <v>0.52022872893901284</v>
      </c>
      <c r="J47" s="14">
        <f t="shared" ref="J47:J78" si="22">H47*I47</f>
        <v>51133.014637975044</v>
      </c>
      <c r="K47" s="14">
        <f>SUM($J47:J$127)</f>
        <v>1506454.5070398129</v>
      </c>
      <c r="L47" s="16">
        <f t="shared" ref="L47:L78" si="23">K47/J47</f>
        <v>29.46148428184032</v>
      </c>
      <c r="M47" s="16"/>
      <c r="N47" s="6">
        <v>33</v>
      </c>
      <c r="O47" s="6">
        <f t="shared" si="14"/>
        <v>43</v>
      </c>
      <c r="P47" s="6">
        <f t="shared" si="15"/>
        <v>98289.486515400495</v>
      </c>
      <c r="Q47" s="6">
        <f t="shared" si="16"/>
        <v>98289.486515400495</v>
      </c>
      <c r="R47" s="5">
        <f t="shared" si="17"/>
        <v>98951.597680197883</v>
      </c>
      <c r="S47" s="5">
        <f t="shared" ref="S47:S78" si="24">P47*R47*I47</f>
        <v>5059693492.632576</v>
      </c>
      <c r="T47" s="20">
        <f>SUM(S47:$S$136)</f>
        <v>141666251838.68317</v>
      </c>
      <c r="U47" s="6">
        <f t="shared" ref="U47:U78" si="25">T47/S47</f>
        <v>27.998978998424217</v>
      </c>
    </row>
    <row r="48" spans="1:21" x14ac:dyDescent="0.2">
      <c r="A48" s="21">
        <v>34</v>
      </c>
      <c r="B48" s="22">
        <f>Absterbeordnung!B42</f>
        <v>98208.950318671137</v>
      </c>
      <c r="C48" s="15">
        <f t="shared" si="18"/>
        <v>0.51002816562648323</v>
      </c>
      <c r="D48" s="14">
        <f t="shared" si="19"/>
        <v>50089.330779134267</v>
      </c>
      <c r="E48" s="14">
        <f>SUM(D48:$D$127)</f>
        <v>1455321.4924018381</v>
      </c>
      <c r="F48" s="16">
        <f t="shared" si="20"/>
        <v>29.054520588805349</v>
      </c>
      <c r="G48" s="5"/>
      <c r="H48" s="14">
        <f t="shared" si="13"/>
        <v>98208.950318671137</v>
      </c>
      <c r="I48" s="15">
        <f t="shared" si="21"/>
        <v>0.51002816562648323</v>
      </c>
      <c r="J48" s="14">
        <f t="shared" si="22"/>
        <v>50089.330779134267</v>
      </c>
      <c r="K48" s="14">
        <f>SUM($J48:J$127)</f>
        <v>1455321.4924018381</v>
      </c>
      <c r="L48" s="16">
        <f t="shared" si="23"/>
        <v>29.054520588805349</v>
      </c>
      <c r="M48" s="16"/>
      <c r="N48" s="6">
        <v>34</v>
      </c>
      <c r="O48" s="6">
        <f t="shared" si="14"/>
        <v>44</v>
      </c>
      <c r="P48" s="6">
        <f t="shared" si="15"/>
        <v>98208.950318671137</v>
      </c>
      <c r="Q48" s="6">
        <f t="shared" si="16"/>
        <v>98208.950318671137</v>
      </c>
      <c r="R48" s="5">
        <f t="shared" si="17"/>
        <v>98888.57535758437</v>
      </c>
      <c r="S48" s="5">
        <f t="shared" si="24"/>
        <v>4953262561.363389</v>
      </c>
      <c r="T48" s="20">
        <f>SUM(S48:$S$136)</f>
        <v>136606558346.05054</v>
      </c>
      <c r="U48" s="6">
        <f t="shared" si="25"/>
        <v>27.579107033738484</v>
      </c>
    </row>
    <row r="49" spans="1:21" x14ac:dyDescent="0.2">
      <c r="A49" s="21">
        <v>35</v>
      </c>
      <c r="B49" s="22">
        <f>Absterbeordnung!B43</f>
        <v>98123.537686634096</v>
      </c>
      <c r="C49" s="15">
        <f t="shared" si="18"/>
        <v>0.50002761335929735</v>
      </c>
      <c r="D49" s="14">
        <f t="shared" si="19"/>
        <v>49064.478363818715</v>
      </c>
      <c r="E49" s="14">
        <f>SUM(D49:$D$127)</f>
        <v>1405232.1616227035</v>
      </c>
      <c r="F49" s="16">
        <f t="shared" si="20"/>
        <v>28.640519750413862</v>
      </c>
      <c r="G49" s="5"/>
      <c r="H49" s="14">
        <f t="shared" si="13"/>
        <v>98123.537686634096</v>
      </c>
      <c r="I49" s="15">
        <f t="shared" si="21"/>
        <v>0.50002761335929735</v>
      </c>
      <c r="J49" s="14">
        <f t="shared" si="22"/>
        <v>49064.478363818715</v>
      </c>
      <c r="K49" s="14">
        <f>SUM($J49:J$127)</f>
        <v>1405232.1616227035</v>
      </c>
      <c r="L49" s="16">
        <f t="shared" si="23"/>
        <v>28.640519750413862</v>
      </c>
      <c r="M49" s="16"/>
      <c r="N49" s="6">
        <v>35</v>
      </c>
      <c r="O49" s="6">
        <f t="shared" si="14"/>
        <v>45</v>
      </c>
      <c r="P49" s="6">
        <f t="shared" si="15"/>
        <v>98123.537686634096</v>
      </c>
      <c r="Q49" s="6">
        <f t="shared" si="16"/>
        <v>98123.537686634096</v>
      </c>
      <c r="R49" s="5">
        <f t="shared" si="17"/>
        <v>98825.164628793165</v>
      </c>
      <c r="S49" s="5">
        <f t="shared" si="24"/>
        <v>4848805151.7302456</v>
      </c>
      <c r="T49" s="20">
        <f>SUM(S49:$S$136)</f>
        <v>131653295784.68715</v>
      </c>
      <c r="U49" s="6">
        <f t="shared" si="25"/>
        <v>27.15169854530204</v>
      </c>
    </row>
    <row r="50" spans="1:21" x14ac:dyDescent="0.2">
      <c r="A50" s="21">
        <v>36</v>
      </c>
      <c r="B50" s="22">
        <f>Absterbeordnung!B44</f>
        <v>98031.558076409303</v>
      </c>
      <c r="C50" s="15">
        <f t="shared" si="18"/>
        <v>0.49022315035225233</v>
      </c>
      <c r="D50" s="14">
        <f t="shared" si="19"/>
        <v>48057.339234157153</v>
      </c>
      <c r="E50" s="14">
        <f>SUM(D50:$D$127)</f>
        <v>1356167.6832588846</v>
      </c>
      <c r="F50" s="16">
        <f t="shared" si="20"/>
        <v>28.219782969069939</v>
      </c>
      <c r="G50" s="5"/>
      <c r="H50" s="14">
        <f t="shared" si="13"/>
        <v>98031.558076409303</v>
      </c>
      <c r="I50" s="15">
        <f t="shared" si="21"/>
        <v>0.49022315035225233</v>
      </c>
      <c r="J50" s="14">
        <f t="shared" si="22"/>
        <v>48057.339234157153</v>
      </c>
      <c r="K50" s="14">
        <f>SUM($J50:J$127)</f>
        <v>1356167.6832588846</v>
      </c>
      <c r="L50" s="16">
        <f t="shared" si="23"/>
        <v>28.219782969069939</v>
      </c>
      <c r="M50" s="16"/>
      <c r="N50" s="6">
        <v>36</v>
      </c>
      <c r="O50" s="6">
        <f t="shared" si="14"/>
        <v>46</v>
      </c>
      <c r="P50" s="6">
        <f t="shared" si="15"/>
        <v>98031.558076409303</v>
      </c>
      <c r="Q50" s="6">
        <f t="shared" si="16"/>
        <v>98031.558076409303</v>
      </c>
      <c r="R50" s="5">
        <f t="shared" si="17"/>
        <v>98761.284750779305</v>
      </c>
      <c r="S50" s="5">
        <f t="shared" si="24"/>
        <v>4746204564.4693937</v>
      </c>
      <c r="T50" s="20">
        <f>SUM(S50:$S$136)</f>
        <v>126804490632.95689</v>
      </c>
      <c r="U50" s="6">
        <f t="shared" si="25"/>
        <v>26.717030189180882</v>
      </c>
    </row>
    <row r="51" spans="1:21" x14ac:dyDescent="0.2">
      <c r="A51" s="21">
        <v>37</v>
      </c>
      <c r="B51" s="22">
        <f>Absterbeordnung!B45</f>
        <v>97933.320702586803</v>
      </c>
      <c r="C51" s="15">
        <f t="shared" si="18"/>
        <v>0.48061093171789437</v>
      </c>
      <c r="D51" s="14">
        <f t="shared" si="19"/>
        <v>47067.824509097598</v>
      </c>
      <c r="E51" s="14">
        <f>SUM(D51:$D$127)</f>
        <v>1308110.3440247276</v>
      </c>
      <c r="F51" s="16">
        <f t="shared" si="20"/>
        <v>27.792029006394525</v>
      </c>
      <c r="G51" s="5"/>
      <c r="H51" s="14">
        <f t="shared" si="13"/>
        <v>97933.320702586803</v>
      </c>
      <c r="I51" s="15">
        <f t="shared" si="21"/>
        <v>0.48061093171789437</v>
      </c>
      <c r="J51" s="14">
        <f t="shared" si="22"/>
        <v>47067.824509097598</v>
      </c>
      <c r="K51" s="14">
        <f>SUM($J51:J$127)</f>
        <v>1308110.3440247276</v>
      </c>
      <c r="L51" s="16">
        <f t="shared" si="23"/>
        <v>27.792029006394525</v>
      </c>
      <c r="M51" s="16"/>
      <c r="N51" s="6">
        <v>37</v>
      </c>
      <c r="O51" s="6">
        <f t="shared" si="14"/>
        <v>47</v>
      </c>
      <c r="P51" s="6">
        <f t="shared" si="15"/>
        <v>97933.320702586803</v>
      </c>
      <c r="Q51" s="6">
        <f t="shared" si="16"/>
        <v>97933.320702586803</v>
      </c>
      <c r="R51" s="5">
        <f t="shared" si="17"/>
        <v>98693.999076834356</v>
      </c>
      <c r="S51" s="5">
        <f t="shared" si="24"/>
        <v>4645311828.6494799</v>
      </c>
      <c r="T51" s="20">
        <f>SUM(S51:$S$136)</f>
        <v>122058286068.4875</v>
      </c>
      <c r="U51" s="6">
        <f t="shared" si="25"/>
        <v>26.275585056681376</v>
      </c>
    </row>
    <row r="52" spans="1:21" x14ac:dyDescent="0.2">
      <c r="A52" s="21">
        <v>38</v>
      </c>
      <c r="B52" s="22">
        <f>Absterbeordnung!B46</f>
        <v>97827.348601362974</v>
      </c>
      <c r="C52" s="15">
        <f t="shared" si="18"/>
        <v>0.47118718795871989</v>
      </c>
      <c r="D52" s="14">
        <f t="shared" si="19"/>
        <v>46094.993292933628</v>
      </c>
      <c r="E52" s="14">
        <f>SUM(D52:$D$127)</f>
        <v>1261042.5195156301</v>
      </c>
      <c r="F52" s="16">
        <f t="shared" si="20"/>
        <v>27.357472676082331</v>
      </c>
      <c r="G52" s="5"/>
      <c r="H52" s="14">
        <f t="shared" si="13"/>
        <v>97827.348601362974</v>
      </c>
      <c r="I52" s="15">
        <f t="shared" si="21"/>
        <v>0.47118718795871989</v>
      </c>
      <c r="J52" s="14">
        <f t="shared" si="22"/>
        <v>46094.993292933628</v>
      </c>
      <c r="K52" s="14">
        <f>SUM($J52:J$127)</f>
        <v>1261042.5195156301</v>
      </c>
      <c r="L52" s="16">
        <f t="shared" si="23"/>
        <v>27.357472676082331</v>
      </c>
      <c r="M52" s="16"/>
      <c r="N52" s="6">
        <v>38</v>
      </c>
      <c r="O52" s="6">
        <f t="shared" si="14"/>
        <v>48</v>
      </c>
      <c r="P52" s="6">
        <f t="shared" si="15"/>
        <v>97827.348601362974</v>
      </c>
      <c r="Q52" s="6">
        <f t="shared" si="16"/>
        <v>97827.348601362974</v>
      </c>
      <c r="R52" s="5">
        <f t="shared" si="17"/>
        <v>98631.773005215131</v>
      </c>
      <c r="S52" s="5">
        <f t="shared" si="24"/>
        <v>4546430915.1455441</v>
      </c>
      <c r="T52" s="20">
        <f>SUM(S52:$S$136)</f>
        <v>117412974239.83803</v>
      </c>
      <c r="U52" s="6">
        <f t="shared" si="25"/>
        <v>25.825307022416133</v>
      </c>
    </row>
    <row r="53" spans="1:21" x14ac:dyDescent="0.2">
      <c r="A53" s="21">
        <v>39</v>
      </c>
      <c r="B53" s="22">
        <f>Absterbeordnung!B47</f>
        <v>97707.146270700337</v>
      </c>
      <c r="C53" s="15">
        <f t="shared" si="18"/>
        <v>0.46194822348894127</v>
      </c>
      <c r="D53" s="14">
        <f t="shared" si="19"/>
        <v>45135.642641924154</v>
      </c>
      <c r="E53" s="14">
        <f>SUM(D53:$D$127)</f>
        <v>1214947.5262226963</v>
      </c>
      <c r="F53" s="16">
        <f t="shared" si="20"/>
        <v>26.917696417026189</v>
      </c>
      <c r="G53" s="5"/>
      <c r="H53" s="14">
        <f t="shared" si="13"/>
        <v>97707.146270700337</v>
      </c>
      <c r="I53" s="15">
        <f t="shared" si="21"/>
        <v>0.46194822348894127</v>
      </c>
      <c r="J53" s="14">
        <f t="shared" si="22"/>
        <v>45135.642641924154</v>
      </c>
      <c r="K53" s="14">
        <f>SUM($J53:J$127)</f>
        <v>1214947.5262226963</v>
      </c>
      <c r="L53" s="16">
        <f t="shared" si="23"/>
        <v>26.917696417026189</v>
      </c>
      <c r="M53" s="16"/>
      <c r="N53" s="6">
        <v>39</v>
      </c>
      <c r="O53" s="6">
        <f t="shared" si="14"/>
        <v>49</v>
      </c>
      <c r="P53" s="6">
        <f t="shared" si="15"/>
        <v>97707.146270700337</v>
      </c>
      <c r="Q53" s="6">
        <f t="shared" si="16"/>
        <v>97707.146270700337</v>
      </c>
      <c r="R53" s="5">
        <f t="shared" si="17"/>
        <v>98566.535042473362</v>
      </c>
      <c r="S53" s="5">
        <f t="shared" si="24"/>
        <v>4448863902.1297722</v>
      </c>
      <c r="T53" s="20">
        <f>SUM(S53:$S$136)</f>
        <v>112866543324.69247</v>
      </c>
      <c r="U53" s="6">
        <f t="shared" si="25"/>
        <v>25.369745132158503</v>
      </c>
    </row>
    <row r="54" spans="1:21" x14ac:dyDescent="0.2">
      <c r="A54" s="21">
        <v>40</v>
      </c>
      <c r="B54" s="22">
        <f>Absterbeordnung!B48</f>
        <v>97571.062452389189</v>
      </c>
      <c r="C54" s="15">
        <f t="shared" si="18"/>
        <v>0.45289041518523643</v>
      </c>
      <c r="D54" s="14">
        <f t="shared" si="19"/>
        <v>44188.998984127174</v>
      </c>
      <c r="E54" s="14">
        <f>SUM(D54:$D$127)</f>
        <v>1169811.8835807722</v>
      </c>
      <c r="F54" s="16">
        <f t="shared" si="20"/>
        <v>26.472921099683028</v>
      </c>
      <c r="G54" s="5"/>
      <c r="H54" s="14">
        <f t="shared" si="13"/>
        <v>97571.062452389189</v>
      </c>
      <c r="I54" s="15">
        <f t="shared" si="21"/>
        <v>0.45289041518523643</v>
      </c>
      <c r="J54" s="14">
        <f t="shared" si="22"/>
        <v>44188.998984127174</v>
      </c>
      <c r="K54" s="14">
        <f>SUM($J54:J$127)</f>
        <v>1169811.8835807722</v>
      </c>
      <c r="L54" s="16">
        <f t="shared" si="23"/>
        <v>26.472921099683028</v>
      </c>
      <c r="M54" s="16"/>
      <c r="N54" s="6">
        <v>40</v>
      </c>
      <c r="O54" s="6">
        <f t="shared" si="14"/>
        <v>50</v>
      </c>
      <c r="P54" s="6">
        <f t="shared" si="15"/>
        <v>97571.062452389189</v>
      </c>
      <c r="Q54" s="6">
        <f t="shared" si="16"/>
        <v>97571.062452389189</v>
      </c>
      <c r="R54" s="5">
        <f t="shared" si="17"/>
        <v>98502.482916319437</v>
      </c>
      <c r="S54" s="5">
        <f t="shared" si="24"/>
        <v>4352726117.5232439</v>
      </c>
      <c r="T54" s="20">
        <f>SUM(S54:$S$136)</f>
        <v>108417679422.5627</v>
      </c>
      <c r="U54" s="6">
        <f t="shared" si="25"/>
        <v>24.90799478195833</v>
      </c>
    </row>
    <row r="55" spans="1:21" x14ac:dyDescent="0.2">
      <c r="A55" s="21">
        <v>41</v>
      </c>
      <c r="B55" s="22">
        <f>Absterbeordnung!B49</f>
        <v>97419.001396826206</v>
      </c>
      <c r="C55" s="15">
        <f t="shared" si="18"/>
        <v>0.44401021096591808</v>
      </c>
      <c r="D55" s="14">
        <f t="shared" si="19"/>
        <v>43255.03136229387</v>
      </c>
      <c r="E55" s="14">
        <f>SUM(D55:$D$127)</f>
        <v>1125622.8845966454</v>
      </c>
      <c r="F55" s="16">
        <f t="shared" si="20"/>
        <v>26.022935347536691</v>
      </c>
      <c r="G55" s="5"/>
      <c r="H55" s="14">
        <f t="shared" si="13"/>
        <v>97419.001396826206</v>
      </c>
      <c r="I55" s="15">
        <f t="shared" si="21"/>
        <v>0.44401021096591808</v>
      </c>
      <c r="J55" s="14">
        <f t="shared" si="22"/>
        <v>43255.03136229387</v>
      </c>
      <c r="K55" s="14">
        <f>SUM($J55:J$127)</f>
        <v>1125622.8845966454</v>
      </c>
      <c r="L55" s="16">
        <f t="shared" si="23"/>
        <v>26.022935347536691</v>
      </c>
      <c r="M55" s="16"/>
      <c r="N55" s="6">
        <v>41</v>
      </c>
      <c r="O55" s="6">
        <f t="shared" si="14"/>
        <v>51</v>
      </c>
      <c r="P55" s="6">
        <f t="shared" si="15"/>
        <v>97419.001396826206</v>
      </c>
      <c r="Q55" s="6">
        <f t="shared" si="16"/>
        <v>97419.001396826206</v>
      </c>
      <c r="R55" s="5">
        <f t="shared" si="17"/>
        <v>98437.289548318935</v>
      </c>
      <c r="S55" s="5">
        <f t="shared" si="24"/>
        <v>4257908046.6317382</v>
      </c>
      <c r="T55" s="20">
        <f>SUM(S55:$S$136)</f>
        <v>104064953305.03947</v>
      </c>
      <c r="U55" s="6">
        <f t="shared" si="25"/>
        <v>24.440394711520632</v>
      </c>
    </row>
    <row r="56" spans="1:21" x14ac:dyDescent="0.2">
      <c r="A56" s="21">
        <v>42</v>
      </c>
      <c r="B56" s="22">
        <f>Absterbeordnung!B50</f>
        <v>97251.399411389313</v>
      </c>
      <c r="C56" s="15">
        <f t="shared" si="18"/>
        <v>0.4353041283979589</v>
      </c>
      <c r="D56" s="14">
        <f t="shared" si="19"/>
        <v>42333.935656256595</v>
      </c>
      <c r="E56" s="14">
        <f>SUM(D56:$D$127)</f>
        <v>1082367.8532343509</v>
      </c>
      <c r="F56" s="16">
        <f t="shared" si="20"/>
        <v>25.567380789326307</v>
      </c>
      <c r="G56" s="5"/>
      <c r="H56" s="14">
        <f t="shared" si="13"/>
        <v>97251.399411389313</v>
      </c>
      <c r="I56" s="15">
        <f t="shared" si="21"/>
        <v>0.4353041283979589</v>
      </c>
      <c r="J56" s="14">
        <f t="shared" si="22"/>
        <v>42333.935656256595</v>
      </c>
      <c r="K56" s="14">
        <f>SUM($J56:J$127)</f>
        <v>1082367.8532343509</v>
      </c>
      <c r="L56" s="16">
        <f t="shared" si="23"/>
        <v>25.567380789326307</v>
      </c>
      <c r="M56" s="16"/>
      <c r="N56" s="6">
        <v>42</v>
      </c>
      <c r="O56" s="6">
        <f t="shared" si="14"/>
        <v>52</v>
      </c>
      <c r="P56" s="6">
        <f t="shared" si="15"/>
        <v>97251.399411389313</v>
      </c>
      <c r="Q56" s="6">
        <f t="shared" si="16"/>
        <v>97251.399411389313</v>
      </c>
      <c r="R56" s="5">
        <f t="shared" si="17"/>
        <v>98365.006380771694</v>
      </c>
      <c r="S56" s="5">
        <f t="shared" si="24"/>
        <v>4164177850.9508581</v>
      </c>
      <c r="T56" s="20">
        <f>SUM(S56:$S$136)</f>
        <v>99807045258.407745</v>
      </c>
      <c r="U56" s="6">
        <f t="shared" si="25"/>
        <v>23.968007330815031</v>
      </c>
    </row>
    <row r="57" spans="1:21" x14ac:dyDescent="0.2">
      <c r="A57" s="21">
        <v>43</v>
      </c>
      <c r="B57" s="22">
        <f>Absterbeordnung!B51</f>
        <v>97059.459170809379</v>
      </c>
      <c r="C57" s="15">
        <f t="shared" si="18"/>
        <v>0.4267687533313323</v>
      </c>
      <c r="D57" s="14">
        <f t="shared" si="19"/>
        <v>41421.944389339667</v>
      </c>
      <c r="E57" s="14">
        <f>SUM(D57:$D$127)</f>
        <v>1040033.9175780946</v>
      </c>
      <c r="F57" s="16">
        <f t="shared" si="20"/>
        <v>25.108283372756333</v>
      </c>
      <c r="G57" s="5"/>
      <c r="H57" s="14">
        <f t="shared" si="13"/>
        <v>97059.459170809379</v>
      </c>
      <c r="I57" s="15">
        <f t="shared" si="21"/>
        <v>0.4267687533313323</v>
      </c>
      <c r="J57" s="14">
        <f t="shared" si="22"/>
        <v>41421.944389339667</v>
      </c>
      <c r="K57" s="14">
        <f>SUM($J57:J$127)</f>
        <v>1040033.9175780946</v>
      </c>
      <c r="L57" s="16">
        <f t="shared" si="23"/>
        <v>25.108283372756333</v>
      </c>
      <c r="M57" s="16"/>
      <c r="N57" s="6">
        <v>43</v>
      </c>
      <c r="O57" s="6">
        <f t="shared" si="14"/>
        <v>53</v>
      </c>
      <c r="P57" s="6">
        <f t="shared" si="15"/>
        <v>97059.459170809379</v>
      </c>
      <c r="Q57" s="6">
        <f t="shared" si="16"/>
        <v>97059.459170809379</v>
      </c>
      <c r="R57" s="5">
        <f t="shared" si="17"/>
        <v>98289.486515400495</v>
      </c>
      <c r="S57" s="5">
        <f t="shared" si="24"/>
        <v>4071341644.4976707</v>
      </c>
      <c r="T57" s="20">
        <f>SUM(S57:$S$136)</f>
        <v>95642867407.456879</v>
      </c>
      <c r="U57" s="6">
        <f t="shared" si="25"/>
        <v>23.491732150927724</v>
      </c>
    </row>
    <row r="58" spans="1:21" x14ac:dyDescent="0.2">
      <c r="A58" s="21">
        <v>44</v>
      </c>
      <c r="B58" s="22">
        <f>Absterbeordnung!B52</f>
        <v>96843.477543680405</v>
      </c>
      <c r="C58" s="15">
        <f t="shared" si="18"/>
        <v>0.41840073856012966</v>
      </c>
      <c r="D58" s="14">
        <f t="shared" si="19"/>
        <v>40519.382529007213</v>
      </c>
      <c r="E58" s="14">
        <f>SUM(D58:$D$127)</f>
        <v>998611.97318875487</v>
      </c>
      <c r="F58" s="16">
        <f t="shared" si="20"/>
        <v>24.645290990647837</v>
      </c>
      <c r="G58" s="5"/>
      <c r="H58" s="14">
        <f t="shared" si="13"/>
        <v>96843.477543680405</v>
      </c>
      <c r="I58" s="15">
        <f t="shared" si="21"/>
        <v>0.41840073856012966</v>
      </c>
      <c r="J58" s="14">
        <f t="shared" si="22"/>
        <v>40519.382529007213</v>
      </c>
      <c r="K58" s="14">
        <f>SUM($J58:J$127)</f>
        <v>998611.97318875487</v>
      </c>
      <c r="L58" s="16">
        <f t="shared" si="23"/>
        <v>24.645290990647837</v>
      </c>
      <c r="M58" s="16"/>
      <c r="N58" s="6">
        <v>44</v>
      </c>
      <c r="O58" s="6">
        <f t="shared" si="14"/>
        <v>54</v>
      </c>
      <c r="P58" s="6">
        <f t="shared" si="15"/>
        <v>96843.477543680405</v>
      </c>
      <c r="Q58" s="6">
        <f t="shared" si="16"/>
        <v>96843.477543680405</v>
      </c>
      <c r="R58" s="5">
        <f t="shared" si="17"/>
        <v>98208.950318671137</v>
      </c>
      <c r="S58" s="5">
        <f t="shared" si="24"/>
        <v>3979366025.7345004</v>
      </c>
      <c r="T58" s="20">
        <f>SUM(S58:$S$136)</f>
        <v>91571525762.959213</v>
      </c>
      <c r="U58" s="6">
        <f t="shared" si="25"/>
        <v>23.011586561971814</v>
      </c>
    </row>
    <row r="59" spans="1:21" x14ac:dyDescent="0.2">
      <c r="A59" s="21">
        <v>45</v>
      </c>
      <c r="B59" s="22">
        <f>Absterbeordnung!B53</f>
        <v>96600.428333059332</v>
      </c>
      <c r="C59" s="15">
        <f t="shared" si="18"/>
        <v>0.41019680250993107</v>
      </c>
      <c r="D59" s="14">
        <f t="shared" si="19"/>
        <v>39625.186823310687</v>
      </c>
      <c r="E59" s="14">
        <f>SUM(D59:$D$127)</f>
        <v>958092.59065974783</v>
      </c>
      <c r="F59" s="16">
        <f t="shared" si="20"/>
        <v>24.178878826032982</v>
      </c>
      <c r="G59" s="5"/>
      <c r="H59" s="14">
        <f t="shared" si="13"/>
        <v>96600.428333059332</v>
      </c>
      <c r="I59" s="15">
        <f t="shared" si="21"/>
        <v>0.41019680250993107</v>
      </c>
      <c r="J59" s="14">
        <f t="shared" si="22"/>
        <v>39625.186823310687</v>
      </c>
      <c r="K59" s="14">
        <f>SUM($J59:J$127)</f>
        <v>958092.59065974783</v>
      </c>
      <c r="L59" s="16">
        <f t="shared" si="23"/>
        <v>24.178878826032982</v>
      </c>
      <c r="M59" s="16"/>
      <c r="N59" s="6">
        <v>45</v>
      </c>
      <c r="O59" s="6">
        <f t="shared" si="14"/>
        <v>55</v>
      </c>
      <c r="P59" s="6">
        <f t="shared" si="15"/>
        <v>96600.428333059332</v>
      </c>
      <c r="Q59" s="6">
        <f t="shared" si="16"/>
        <v>96600.428333059332</v>
      </c>
      <c r="R59" s="5">
        <f t="shared" si="17"/>
        <v>98123.537686634096</v>
      </c>
      <c r="S59" s="5">
        <f t="shared" si="24"/>
        <v>3888163512.5970435</v>
      </c>
      <c r="T59" s="20">
        <f>SUM(S59:$S$136)</f>
        <v>87592159737.224701</v>
      </c>
      <c r="U59" s="6">
        <f t="shared" si="25"/>
        <v>22.52790024221969</v>
      </c>
    </row>
    <row r="60" spans="1:21" x14ac:dyDescent="0.2">
      <c r="A60" s="21">
        <v>46</v>
      </c>
      <c r="B60" s="22">
        <f>Absterbeordnung!B54</f>
        <v>96333.989816551722</v>
      </c>
      <c r="C60" s="15">
        <f t="shared" si="18"/>
        <v>0.40215372795091275</v>
      </c>
      <c r="D60" s="14">
        <f t="shared" si="19"/>
        <v>38741.073133111538</v>
      </c>
      <c r="E60" s="14">
        <f>SUM(D60:$D$127)</f>
        <v>918467.40383643715</v>
      </c>
      <c r="F60" s="16">
        <f t="shared" si="20"/>
        <v>23.707846209645492</v>
      </c>
      <c r="G60" s="5"/>
      <c r="H60" s="14">
        <f t="shared" si="13"/>
        <v>96333.989816551722</v>
      </c>
      <c r="I60" s="15">
        <f t="shared" si="21"/>
        <v>0.40215372795091275</v>
      </c>
      <c r="J60" s="14">
        <f t="shared" si="22"/>
        <v>38741.073133111538</v>
      </c>
      <c r="K60" s="14">
        <f>SUM($J60:J$127)</f>
        <v>918467.40383643715</v>
      </c>
      <c r="L60" s="16">
        <f t="shared" si="23"/>
        <v>23.707846209645492</v>
      </c>
      <c r="M60" s="16"/>
      <c r="N60" s="6">
        <v>46</v>
      </c>
      <c r="O60" s="6">
        <f t="shared" si="14"/>
        <v>56</v>
      </c>
      <c r="P60" s="6">
        <f t="shared" si="15"/>
        <v>96333.989816551722</v>
      </c>
      <c r="Q60" s="6">
        <f t="shared" si="16"/>
        <v>96333.989816551722</v>
      </c>
      <c r="R60" s="5">
        <f t="shared" si="17"/>
        <v>98031.558076409303</v>
      </c>
      <c r="S60" s="5">
        <f t="shared" si="24"/>
        <v>3797847760.7910438</v>
      </c>
      <c r="T60" s="20">
        <f>SUM(S60:$S$136)</f>
        <v>83703996224.62767</v>
      </c>
      <c r="U60" s="6">
        <f t="shared" si="25"/>
        <v>22.039850330175739</v>
      </c>
    </row>
    <row r="61" spans="1:21" x14ac:dyDescent="0.2">
      <c r="A61" s="21">
        <v>47</v>
      </c>
      <c r="B61" s="22">
        <f>Absterbeordnung!B55</f>
        <v>96036.871570267758</v>
      </c>
      <c r="C61" s="15">
        <f t="shared" si="18"/>
        <v>0.39426836073618909</v>
      </c>
      <c r="D61" s="14">
        <f t="shared" si="19"/>
        <v>37864.299924241393</v>
      </c>
      <c r="E61" s="14">
        <f>SUM(D61:$D$127)</f>
        <v>879726.33070332569</v>
      </c>
      <c r="F61" s="16">
        <f t="shared" si="20"/>
        <v>23.233661587919901</v>
      </c>
      <c r="G61" s="5"/>
      <c r="H61" s="14">
        <f t="shared" si="13"/>
        <v>96036.871570267758</v>
      </c>
      <c r="I61" s="15">
        <f t="shared" si="21"/>
        <v>0.39426836073618909</v>
      </c>
      <c r="J61" s="14">
        <f t="shared" si="22"/>
        <v>37864.299924241393</v>
      </c>
      <c r="K61" s="14">
        <f>SUM($J61:J$127)</f>
        <v>879726.33070332569</v>
      </c>
      <c r="L61" s="16">
        <f t="shared" si="23"/>
        <v>23.233661587919901</v>
      </c>
      <c r="M61" s="16"/>
      <c r="N61" s="6">
        <v>47</v>
      </c>
      <c r="O61" s="6">
        <f t="shared" si="14"/>
        <v>57</v>
      </c>
      <c r="P61" s="6">
        <f t="shared" si="15"/>
        <v>96036.871570267758</v>
      </c>
      <c r="Q61" s="6">
        <f t="shared" si="16"/>
        <v>96036.871570267758</v>
      </c>
      <c r="R61" s="5">
        <f t="shared" si="17"/>
        <v>97933.320702586803</v>
      </c>
      <c r="S61" s="5">
        <f t="shared" si="24"/>
        <v>3708176627.6596656</v>
      </c>
      <c r="T61" s="20">
        <f>SUM(S61:$S$136)</f>
        <v>79906148463.836639</v>
      </c>
      <c r="U61" s="6">
        <f t="shared" si="25"/>
        <v>21.548636024457025</v>
      </c>
    </row>
    <row r="62" spans="1:21" x14ac:dyDescent="0.2">
      <c r="A62" s="21">
        <v>48</v>
      </c>
      <c r="B62" s="22">
        <f>Absterbeordnung!B56</f>
        <v>95704.100192056314</v>
      </c>
      <c r="C62" s="15">
        <f t="shared" si="18"/>
        <v>0.38653760856489122</v>
      </c>
      <c r="D62" s="14">
        <f t="shared" si="19"/>
        <v>36993.234018092196</v>
      </c>
      <c r="E62" s="14">
        <f>SUM(D62:$D$127)</f>
        <v>841862.03077908431</v>
      </c>
      <c r="F62" s="16">
        <f t="shared" si="20"/>
        <v>22.757189338119417</v>
      </c>
      <c r="G62" s="5"/>
      <c r="H62" s="14">
        <f t="shared" si="13"/>
        <v>95704.100192056314</v>
      </c>
      <c r="I62" s="15">
        <f t="shared" si="21"/>
        <v>0.38653760856489122</v>
      </c>
      <c r="J62" s="14">
        <f t="shared" si="22"/>
        <v>36993.234018092196</v>
      </c>
      <c r="K62" s="14">
        <f>SUM($J62:J$127)</f>
        <v>841862.03077908431</v>
      </c>
      <c r="L62" s="16">
        <f t="shared" si="23"/>
        <v>22.757189338119417</v>
      </c>
      <c r="M62" s="16"/>
      <c r="N62" s="6">
        <v>48</v>
      </c>
      <c r="O62" s="6">
        <f t="shared" si="14"/>
        <v>58</v>
      </c>
      <c r="P62" s="6">
        <f t="shared" si="15"/>
        <v>95704.100192056314</v>
      </c>
      <c r="Q62" s="6">
        <f t="shared" si="16"/>
        <v>95704.100192056314</v>
      </c>
      <c r="R62" s="5">
        <f t="shared" si="17"/>
        <v>97827.348601362974</v>
      </c>
      <c r="S62" s="5">
        <f t="shared" si="24"/>
        <v>3618950000.1797047</v>
      </c>
      <c r="T62" s="20">
        <f>SUM(S62:$S$136)</f>
        <v>76197971836.176956</v>
      </c>
      <c r="U62" s="6">
        <f t="shared" si="25"/>
        <v>21.055270681383615</v>
      </c>
    </row>
    <row r="63" spans="1:21" x14ac:dyDescent="0.2">
      <c r="A63" s="21">
        <v>49</v>
      </c>
      <c r="B63" s="22">
        <f>Absterbeordnung!B57</f>
        <v>95339.783063053808</v>
      </c>
      <c r="C63" s="15">
        <f t="shared" si="18"/>
        <v>0.37895843976950117</v>
      </c>
      <c r="D63" s="14">
        <f t="shared" si="19"/>
        <v>36129.815437537582</v>
      </c>
      <c r="E63" s="14">
        <f>SUM(D63:$D$127)</f>
        <v>804868.79676099191</v>
      </c>
      <c r="F63" s="16">
        <f t="shared" si="20"/>
        <v>22.277135573871824</v>
      </c>
      <c r="G63" s="5"/>
      <c r="H63" s="14">
        <f t="shared" si="13"/>
        <v>95339.783063053808</v>
      </c>
      <c r="I63" s="15">
        <f t="shared" si="21"/>
        <v>0.37895843976950117</v>
      </c>
      <c r="J63" s="14">
        <f t="shared" si="22"/>
        <v>36129.815437537582</v>
      </c>
      <c r="K63" s="14">
        <f>SUM($J63:J$127)</f>
        <v>804868.79676099191</v>
      </c>
      <c r="L63" s="16">
        <f t="shared" si="23"/>
        <v>22.277135573871824</v>
      </c>
      <c r="M63" s="16"/>
      <c r="N63" s="6">
        <v>49</v>
      </c>
      <c r="O63" s="6">
        <f t="shared" si="14"/>
        <v>59</v>
      </c>
      <c r="P63" s="6">
        <f t="shared" si="15"/>
        <v>95339.783063053808</v>
      </c>
      <c r="Q63" s="6">
        <f t="shared" si="16"/>
        <v>95339.783063053808</v>
      </c>
      <c r="R63" s="5">
        <f t="shared" si="17"/>
        <v>97707.146270700337</v>
      </c>
      <c r="S63" s="5">
        <f t="shared" si="24"/>
        <v>3530141161.6888924</v>
      </c>
      <c r="T63" s="20">
        <f>SUM(S63:$S$136)</f>
        <v>72579021835.997238</v>
      </c>
      <c r="U63" s="6">
        <f t="shared" si="25"/>
        <v>20.559807246142512</v>
      </c>
    </row>
    <row r="64" spans="1:21" x14ac:dyDescent="0.2">
      <c r="A64" s="21">
        <v>50</v>
      </c>
      <c r="B64" s="22">
        <f>Absterbeordnung!B58</f>
        <v>94937.036038955383</v>
      </c>
      <c r="C64" s="15">
        <f t="shared" si="18"/>
        <v>0.37152788212696192</v>
      </c>
      <c r="D64" s="14">
        <f t="shared" si="19"/>
        <v>35271.755934964152</v>
      </c>
      <c r="E64" s="14">
        <f>SUM(D64:$D$127)</f>
        <v>768738.9813234543</v>
      </c>
      <c r="F64" s="16">
        <f t="shared" si="20"/>
        <v>21.794746559850722</v>
      </c>
      <c r="G64" s="5"/>
      <c r="H64" s="14">
        <f t="shared" si="13"/>
        <v>94937.036038955383</v>
      </c>
      <c r="I64" s="15">
        <f t="shared" si="21"/>
        <v>0.37152788212696192</v>
      </c>
      <c r="J64" s="14">
        <f t="shared" si="22"/>
        <v>35271.755934964152</v>
      </c>
      <c r="K64" s="14">
        <f>SUM($J64:J$127)</f>
        <v>768738.9813234543</v>
      </c>
      <c r="L64" s="16">
        <f t="shared" si="23"/>
        <v>21.794746559850722</v>
      </c>
      <c r="M64" s="16"/>
      <c r="N64" s="6">
        <v>50</v>
      </c>
      <c r="O64" s="6">
        <f t="shared" si="14"/>
        <v>60</v>
      </c>
      <c r="P64" s="6">
        <f t="shared" si="15"/>
        <v>94937.036038955383</v>
      </c>
      <c r="Q64" s="6">
        <f t="shared" si="16"/>
        <v>94937.036038955383</v>
      </c>
      <c r="R64" s="5">
        <f t="shared" si="17"/>
        <v>97571.062452389189</v>
      </c>
      <c r="S64" s="5">
        <f t="shared" si="24"/>
        <v>3441502701.1358161</v>
      </c>
      <c r="T64" s="20">
        <f>SUM(S64:$S$136)</f>
        <v>69048880674.30835</v>
      </c>
      <c r="U64" s="6">
        <f t="shared" si="25"/>
        <v>20.063584622938059</v>
      </c>
    </row>
    <row r="65" spans="1:21" x14ac:dyDescent="0.2">
      <c r="A65" s="21">
        <v>51</v>
      </c>
      <c r="B65" s="22">
        <f>Absterbeordnung!B59</f>
        <v>94499.906461238876</v>
      </c>
      <c r="C65" s="15">
        <f t="shared" si="18"/>
        <v>0.36424302169309997</v>
      </c>
      <c r="D65" s="14">
        <f t="shared" si="19"/>
        <v>34420.931479156949</v>
      </c>
      <c r="E65" s="14">
        <f>SUM(D65:$D$127)</f>
        <v>733467.22538849013</v>
      </c>
      <c r="F65" s="16">
        <f t="shared" si="20"/>
        <v>21.308755860736355</v>
      </c>
      <c r="G65" s="5"/>
      <c r="H65" s="14">
        <f t="shared" si="13"/>
        <v>94499.906461238876</v>
      </c>
      <c r="I65" s="15">
        <f t="shared" si="21"/>
        <v>0.36424302169309997</v>
      </c>
      <c r="J65" s="14">
        <f t="shared" si="22"/>
        <v>34420.931479156949</v>
      </c>
      <c r="K65" s="14">
        <f>SUM($J65:J$127)</f>
        <v>733467.22538849013</v>
      </c>
      <c r="L65" s="16">
        <f t="shared" si="23"/>
        <v>21.308755860736355</v>
      </c>
      <c r="M65" s="16"/>
      <c r="N65" s="6">
        <v>51</v>
      </c>
      <c r="O65" s="6">
        <f t="shared" si="14"/>
        <v>61</v>
      </c>
      <c r="P65" s="6">
        <f t="shared" si="15"/>
        <v>94499.906461238876</v>
      </c>
      <c r="Q65" s="6">
        <f t="shared" si="16"/>
        <v>94499.906461238876</v>
      </c>
      <c r="R65" s="5">
        <f t="shared" si="17"/>
        <v>97419.001396826206</v>
      </c>
      <c r="S65" s="5">
        <f t="shared" si="24"/>
        <v>3353252771.8480501</v>
      </c>
      <c r="T65" s="20">
        <f>SUM(S65:$S$136)</f>
        <v>65607377973.172508</v>
      </c>
      <c r="U65" s="6">
        <f t="shared" si="25"/>
        <v>19.565294487780253</v>
      </c>
    </row>
    <row r="66" spans="1:21" x14ac:dyDescent="0.2">
      <c r="A66" s="21">
        <v>52</v>
      </c>
      <c r="B66" s="22">
        <f>Absterbeordnung!B60</f>
        <v>94016.006412206159</v>
      </c>
      <c r="C66" s="15">
        <f t="shared" si="18"/>
        <v>0.35710100165990188</v>
      </c>
      <c r="D66" s="14">
        <f t="shared" si="19"/>
        <v>33573.210061862577</v>
      </c>
      <c r="E66" s="14">
        <f>SUM(D66:$D$127)</f>
        <v>699046.29390933318</v>
      </c>
      <c r="F66" s="16">
        <f t="shared" si="20"/>
        <v>20.821550653668755</v>
      </c>
      <c r="G66" s="5"/>
      <c r="H66" s="14">
        <f t="shared" si="13"/>
        <v>94016.006412206159</v>
      </c>
      <c r="I66" s="15">
        <f t="shared" si="21"/>
        <v>0.35710100165990188</v>
      </c>
      <c r="J66" s="14">
        <f t="shared" si="22"/>
        <v>33573.210061862577</v>
      </c>
      <c r="K66" s="14">
        <f>SUM($J66:J$127)</f>
        <v>699046.29390933318</v>
      </c>
      <c r="L66" s="16">
        <f t="shared" si="23"/>
        <v>20.821550653668755</v>
      </c>
      <c r="M66" s="16"/>
      <c r="N66" s="6">
        <v>52</v>
      </c>
      <c r="O66" s="6">
        <f t="shared" si="14"/>
        <v>62</v>
      </c>
      <c r="P66" s="6">
        <f t="shared" si="15"/>
        <v>94016.006412206159</v>
      </c>
      <c r="Q66" s="6">
        <f t="shared" si="16"/>
        <v>94016.006412206159</v>
      </c>
      <c r="R66" s="5">
        <f t="shared" si="17"/>
        <v>97251.399411389313</v>
      </c>
      <c r="S66" s="5">
        <f t="shared" si="24"/>
        <v>3265041661.248672</v>
      </c>
      <c r="T66" s="20">
        <f>SUM(S66:$S$136)</f>
        <v>62254125201.324455</v>
      </c>
      <c r="U66" s="6">
        <f t="shared" si="25"/>
        <v>19.066870092406781</v>
      </c>
    </row>
    <row r="67" spans="1:21" x14ac:dyDescent="0.2">
      <c r="A67" s="21">
        <v>53</v>
      </c>
      <c r="B67" s="22">
        <f>Absterbeordnung!B61</f>
        <v>93481.332270823739</v>
      </c>
      <c r="C67" s="15">
        <f t="shared" si="18"/>
        <v>0.35009902123519798</v>
      </c>
      <c r="D67" s="14">
        <f t="shared" si="19"/>
        <v>32727.72293177772</v>
      </c>
      <c r="E67" s="14">
        <f>SUM(D67:$D$127)</f>
        <v>665473.08384747058</v>
      </c>
      <c r="F67" s="16">
        <f t="shared" si="20"/>
        <v>20.333620069892319</v>
      </c>
      <c r="G67" s="5"/>
      <c r="H67" s="14">
        <f t="shared" si="13"/>
        <v>93481.332270823739</v>
      </c>
      <c r="I67" s="15">
        <f t="shared" si="21"/>
        <v>0.35009902123519798</v>
      </c>
      <c r="J67" s="14">
        <f t="shared" si="22"/>
        <v>32727.72293177772</v>
      </c>
      <c r="K67" s="14">
        <f>SUM($J67:J$127)</f>
        <v>665473.08384747058</v>
      </c>
      <c r="L67" s="16">
        <f t="shared" si="23"/>
        <v>20.333620069892319</v>
      </c>
      <c r="M67" s="16"/>
      <c r="N67" s="6">
        <v>53</v>
      </c>
      <c r="O67" s="6">
        <f t="shared" si="14"/>
        <v>63</v>
      </c>
      <c r="P67" s="6">
        <f t="shared" si="15"/>
        <v>93481.332270823739</v>
      </c>
      <c r="Q67" s="6">
        <f t="shared" si="16"/>
        <v>93481.332270823739</v>
      </c>
      <c r="R67" s="5">
        <f t="shared" si="17"/>
        <v>97059.459170809379</v>
      </c>
      <c r="S67" s="5">
        <f t="shared" si="24"/>
        <v>3176535087.6504416</v>
      </c>
      <c r="T67" s="20">
        <f>SUM(S67:$S$136)</f>
        <v>58989083540.075775</v>
      </c>
      <c r="U67" s="6">
        <f t="shared" si="25"/>
        <v>18.570260334730847</v>
      </c>
    </row>
    <row r="68" spans="1:21" x14ac:dyDescent="0.2">
      <c r="A68" s="21">
        <v>54</v>
      </c>
      <c r="B68" s="22">
        <f>Absterbeordnung!B62</f>
        <v>92913.132149271725</v>
      </c>
      <c r="C68" s="15">
        <f t="shared" si="18"/>
        <v>0.34323433454431168</v>
      </c>
      <c r="D68" s="14">
        <f t="shared" si="19"/>
        <v>31890.977083682974</v>
      </c>
      <c r="E68" s="14">
        <f>SUM(D68:$D$127)</f>
        <v>632745.36091569287</v>
      </c>
      <c r="F68" s="16">
        <f t="shared" si="20"/>
        <v>19.840889768141885</v>
      </c>
      <c r="G68" s="5"/>
      <c r="H68" s="14">
        <f t="shared" si="13"/>
        <v>92913.132149271725</v>
      </c>
      <c r="I68" s="15">
        <f t="shared" si="21"/>
        <v>0.34323433454431168</v>
      </c>
      <c r="J68" s="14">
        <f t="shared" si="22"/>
        <v>31890.977083682974</v>
      </c>
      <c r="K68" s="14">
        <f>SUM($J68:J$127)</f>
        <v>632745.36091569287</v>
      </c>
      <c r="L68" s="16">
        <f t="shared" si="23"/>
        <v>19.840889768141885</v>
      </c>
      <c r="M68" s="16"/>
      <c r="N68" s="6">
        <v>54</v>
      </c>
      <c r="O68" s="6">
        <f t="shared" si="14"/>
        <v>64</v>
      </c>
      <c r="P68" s="6">
        <f t="shared" si="15"/>
        <v>92913.132149271725</v>
      </c>
      <c r="Q68" s="6">
        <f t="shared" si="16"/>
        <v>92913.132149271725</v>
      </c>
      <c r="R68" s="5">
        <f t="shared" si="17"/>
        <v>96843.477543680405</v>
      </c>
      <c r="S68" s="5">
        <f t="shared" si="24"/>
        <v>3088433123.0496783</v>
      </c>
      <c r="T68" s="20">
        <f>SUM(S68:$S$136)</f>
        <v>55812548452.425339</v>
      </c>
      <c r="U68" s="6">
        <f t="shared" si="25"/>
        <v>18.071477098171108</v>
      </c>
    </row>
    <row r="69" spans="1:21" x14ac:dyDescent="0.2">
      <c r="A69" s="21">
        <v>55</v>
      </c>
      <c r="B69" s="22">
        <f>Absterbeordnung!B63</f>
        <v>92294.256763182275</v>
      </c>
      <c r="C69" s="15">
        <f t="shared" si="18"/>
        <v>0.33650424955324687</v>
      </c>
      <c r="D69" s="14">
        <f t="shared" si="19"/>
        <v>31057.409610169332</v>
      </c>
      <c r="E69" s="14">
        <f>SUM(D69:$D$127)</f>
        <v>600854.38383200997</v>
      </c>
      <c r="F69" s="16">
        <f t="shared" si="20"/>
        <v>19.346571120189889</v>
      </c>
      <c r="G69" s="5"/>
      <c r="H69" s="14">
        <f t="shared" si="13"/>
        <v>92294.256763182275</v>
      </c>
      <c r="I69" s="15">
        <f t="shared" si="21"/>
        <v>0.33650424955324687</v>
      </c>
      <c r="J69" s="14">
        <f t="shared" si="22"/>
        <v>31057.409610169332</v>
      </c>
      <c r="K69" s="14">
        <f>SUM($J69:J$127)</f>
        <v>600854.38383200997</v>
      </c>
      <c r="L69" s="16">
        <f t="shared" si="23"/>
        <v>19.346571120189889</v>
      </c>
      <c r="M69" s="16"/>
      <c r="N69" s="6">
        <v>55</v>
      </c>
      <c r="O69" s="6">
        <f t="shared" si="14"/>
        <v>65</v>
      </c>
      <c r="P69" s="6">
        <f t="shared" si="15"/>
        <v>92294.256763182275</v>
      </c>
      <c r="Q69" s="6">
        <f t="shared" si="16"/>
        <v>92294.256763182275</v>
      </c>
      <c r="R69" s="5">
        <f t="shared" si="17"/>
        <v>96600.428333059332</v>
      </c>
      <c r="S69" s="5">
        <f t="shared" si="24"/>
        <v>3000159071.2576308</v>
      </c>
      <c r="T69" s="20">
        <f>SUM(S69:$S$136)</f>
        <v>52724115329.375656</v>
      </c>
      <c r="U69" s="6">
        <f t="shared" si="25"/>
        <v>17.573773282386103</v>
      </c>
    </row>
    <row r="70" spans="1:21" x14ac:dyDescent="0.2">
      <c r="A70" s="21">
        <v>56</v>
      </c>
      <c r="B70" s="22">
        <f>Absterbeordnung!B64</f>
        <v>91631.83731497523</v>
      </c>
      <c r="C70" s="15">
        <f t="shared" si="18"/>
        <v>0.3299061270129871</v>
      </c>
      <c r="D70" s="14">
        <f t="shared" si="19"/>
        <v>30229.90455966759</v>
      </c>
      <c r="E70" s="14">
        <f>SUM(D70:$D$127)</f>
        <v>569796.97422184073</v>
      </c>
      <c r="F70" s="16">
        <f t="shared" si="20"/>
        <v>18.848785086210881</v>
      </c>
      <c r="G70" s="5"/>
      <c r="H70" s="14">
        <f t="shared" si="13"/>
        <v>91631.83731497523</v>
      </c>
      <c r="I70" s="15">
        <f t="shared" si="21"/>
        <v>0.3299061270129871</v>
      </c>
      <c r="J70" s="14">
        <f t="shared" si="22"/>
        <v>30229.90455966759</v>
      </c>
      <c r="K70" s="14">
        <f>SUM($J70:J$127)</f>
        <v>569796.97422184073</v>
      </c>
      <c r="L70" s="16">
        <f t="shared" si="23"/>
        <v>18.848785086210881</v>
      </c>
      <c r="M70" s="16"/>
      <c r="N70" s="6">
        <v>56</v>
      </c>
      <c r="O70" s="6">
        <f t="shared" si="14"/>
        <v>66</v>
      </c>
      <c r="P70" s="6">
        <f t="shared" si="15"/>
        <v>91631.83731497523</v>
      </c>
      <c r="Q70" s="6">
        <f t="shared" si="16"/>
        <v>91631.83731497523</v>
      </c>
      <c r="R70" s="5">
        <f t="shared" si="17"/>
        <v>96333.989816551722</v>
      </c>
      <c r="S70" s="5">
        <f t="shared" si="24"/>
        <v>2912167318.0063477</v>
      </c>
      <c r="T70" s="20">
        <f>SUM(S70:$S$136)</f>
        <v>49723956258.118027</v>
      </c>
      <c r="U70" s="6">
        <f t="shared" si="25"/>
        <v>17.074553357792212</v>
      </c>
    </row>
    <row r="71" spans="1:21" x14ac:dyDescent="0.2">
      <c r="A71" s="21">
        <v>57</v>
      </c>
      <c r="B71" s="22">
        <f>Absterbeordnung!B65</f>
        <v>90925.133852523504</v>
      </c>
      <c r="C71" s="15">
        <f t="shared" si="18"/>
        <v>0.32343737942449713</v>
      </c>
      <c r="D71" s="14">
        <f t="shared" si="19"/>
        <v>29408.587017081834</v>
      </c>
      <c r="E71" s="14">
        <f>SUM(D71:$D$127)</f>
        <v>539567.06966217316</v>
      </c>
      <c r="F71" s="16">
        <f t="shared" si="20"/>
        <v>18.347262632807496</v>
      </c>
      <c r="G71" s="5"/>
      <c r="H71" s="14">
        <f t="shared" si="13"/>
        <v>90925.133852523504</v>
      </c>
      <c r="I71" s="15">
        <f t="shared" si="21"/>
        <v>0.32343737942449713</v>
      </c>
      <c r="J71" s="14">
        <f t="shared" si="22"/>
        <v>29408.587017081834</v>
      </c>
      <c r="K71" s="14">
        <f>SUM($J71:J$127)</f>
        <v>539567.06966217316</v>
      </c>
      <c r="L71" s="16">
        <f t="shared" si="23"/>
        <v>18.347262632807496</v>
      </c>
      <c r="M71" s="16"/>
      <c r="N71" s="6">
        <v>57</v>
      </c>
      <c r="O71" s="6">
        <f t="shared" si="14"/>
        <v>67</v>
      </c>
      <c r="P71" s="6">
        <f t="shared" si="15"/>
        <v>90925.133852523504</v>
      </c>
      <c r="Q71" s="6">
        <f t="shared" si="16"/>
        <v>90925.133852523504</v>
      </c>
      <c r="R71" s="5">
        <f t="shared" si="17"/>
        <v>96036.871570267758</v>
      </c>
      <c r="S71" s="5">
        <f t="shared" si="24"/>
        <v>2824308694.4225316</v>
      </c>
      <c r="T71" s="20">
        <f>SUM(S71:$S$136)</f>
        <v>46811788940.111687</v>
      </c>
      <c r="U71" s="6">
        <f t="shared" si="25"/>
        <v>16.574600727093323</v>
      </c>
    </row>
    <row r="72" spans="1:21" x14ac:dyDescent="0.2">
      <c r="A72" s="21">
        <v>58</v>
      </c>
      <c r="B72" s="22">
        <f>Absterbeordnung!B66</f>
        <v>90167.361971135921</v>
      </c>
      <c r="C72" s="15">
        <f t="shared" si="18"/>
        <v>0.31709547002401678</v>
      </c>
      <c r="D72" s="14">
        <f t="shared" si="19"/>
        <v>28591.662025063</v>
      </c>
      <c r="E72" s="14">
        <f>SUM(D72:$D$127)</f>
        <v>510158.4826450916</v>
      </c>
      <c r="F72" s="16">
        <f t="shared" si="20"/>
        <v>17.842911062599114</v>
      </c>
      <c r="G72" s="5"/>
      <c r="H72" s="14">
        <f t="shared" si="13"/>
        <v>90167.361971135921</v>
      </c>
      <c r="I72" s="15">
        <f t="shared" si="21"/>
        <v>0.31709547002401678</v>
      </c>
      <c r="J72" s="14">
        <f t="shared" si="22"/>
        <v>28591.662025063</v>
      </c>
      <c r="K72" s="14">
        <f>SUM($J72:J$127)</f>
        <v>510158.4826450916</v>
      </c>
      <c r="L72" s="16">
        <f t="shared" si="23"/>
        <v>17.842911062599114</v>
      </c>
      <c r="M72" s="16"/>
      <c r="N72" s="6">
        <v>58</v>
      </c>
      <c r="O72" s="6">
        <f t="shared" si="14"/>
        <v>68</v>
      </c>
      <c r="P72" s="6">
        <f t="shared" si="15"/>
        <v>90167.361971135921</v>
      </c>
      <c r="Q72" s="6">
        <f t="shared" si="16"/>
        <v>90167.361971135921</v>
      </c>
      <c r="R72" s="5">
        <f t="shared" si="17"/>
        <v>95704.100192056314</v>
      </c>
      <c r="S72" s="5">
        <f t="shared" si="24"/>
        <v>2736339287.1040411</v>
      </c>
      <c r="T72" s="20">
        <f>SUM(S72:$S$136)</f>
        <v>43987480245.689163</v>
      </c>
      <c r="U72" s="6">
        <f t="shared" si="25"/>
        <v>16.075301938248518</v>
      </c>
    </row>
    <row r="73" spans="1:21" x14ac:dyDescent="0.2">
      <c r="A73" s="21">
        <v>59</v>
      </c>
      <c r="B73" s="22">
        <f>Absterbeordnung!B67</f>
        <v>89348.988255870878</v>
      </c>
      <c r="C73" s="15">
        <f t="shared" si="18"/>
        <v>0.3108779117882518</v>
      </c>
      <c r="D73" s="14">
        <f t="shared" si="19"/>
        <v>27776.626889378174</v>
      </c>
      <c r="E73" s="14">
        <f>SUM(D73:$D$127)</f>
        <v>481566.82062002865</v>
      </c>
      <c r="F73" s="16">
        <f t="shared" si="20"/>
        <v>17.337123853731157</v>
      </c>
      <c r="G73" s="5"/>
      <c r="H73" s="14">
        <f t="shared" si="13"/>
        <v>89348.988255870878</v>
      </c>
      <c r="I73" s="15">
        <f t="shared" si="21"/>
        <v>0.3108779117882518</v>
      </c>
      <c r="J73" s="14">
        <f t="shared" si="22"/>
        <v>27776.626889378174</v>
      </c>
      <c r="K73" s="14">
        <f>SUM($J73:J$127)</f>
        <v>481566.82062002865</v>
      </c>
      <c r="L73" s="16">
        <f t="shared" si="23"/>
        <v>17.337123853731157</v>
      </c>
      <c r="M73" s="16"/>
      <c r="N73" s="6">
        <v>59</v>
      </c>
      <c r="O73" s="6">
        <f t="shared" si="14"/>
        <v>69</v>
      </c>
      <c r="P73" s="6">
        <f t="shared" si="15"/>
        <v>89348.988255870878</v>
      </c>
      <c r="Q73" s="6">
        <f t="shared" si="16"/>
        <v>89348.988255870878</v>
      </c>
      <c r="R73" s="5">
        <f t="shared" si="17"/>
        <v>95339.783063053808</v>
      </c>
      <c r="S73" s="5">
        <f t="shared" si="24"/>
        <v>2648217581.8567023</v>
      </c>
      <c r="T73" s="20">
        <f>SUM(S73:$S$136)</f>
        <v>41251140958.585121</v>
      </c>
      <c r="U73" s="6">
        <f t="shared" si="25"/>
        <v>15.576945505234267</v>
      </c>
    </row>
    <row r="74" spans="1:21" x14ac:dyDescent="0.2">
      <c r="A74" s="21">
        <v>60</v>
      </c>
      <c r="B74" s="22">
        <f>Absterbeordnung!B68</f>
        <v>88462.816007785004</v>
      </c>
      <c r="C74" s="15">
        <f t="shared" si="18"/>
        <v>0.30478226645907031</v>
      </c>
      <c r="D74" s="14">
        <f t="shared" si="19"/>
        <v>26961.897560204437</v>
      </c>
      <c r="E74" s="14">
        <f>SUM(D74:$D$127)</f>
        <v>453790.19373065047</v>
      </c>
      <c r="F74" s="16">
        <f t="shared" si="20"/>
        <v>16.830795856165608</v>
      </c>
      <c r="G74" s="5"/>
      <c r="H74" s="14">
        <f t="shared" si="13"/>
        <v>88462.816007785004</v>
      </c>
      <c r="I74" s="15">
        <f t="shared" si="21"/>
        <v>0.30478226645907031</v>
      </c>
      <c r="J74" s="14">
        <f t="shared" si="22"/>
        <v>26961.897560204437</v>
      </c>
      <c r="K74" s="14">
        <f>SUM($J74:J$127)</f>
        <v>453790.19373065047</v>
      </c>
      <c r="L74" s="16">
        <f t="shared" si="23"/>
        <v>16.830795856165608</v>
      </c>
      <c r="M74" s="16"/>
      <c r="N74" s="6">
        <v>60</v>
      </c>
      <c r="O74" s="6">
        <f t="shared" si="14"/>
        <v>70</v>
      </c>
      <c r="P74" s="6">
        <f t="shared" si="15"/>
        <v>88462.816007785004</v>
      </c>
      <c r="Q74" s="6">
        <f t="shared" si="16"/>
        <v>88462.816007785004</v>
      </c>
      <c r="R74" s="5">
        <f t="shared" si="17"/>
        <v>94937.036038955383</v>
      </c>
      <c r="S74" s="5">
        <f t="shared" si="24"/>
        <v>2559682640.3517523</v>
      </c>
      <c r="T74" s="20">
        <f>SUM(S74:$S$136)</f>
        <v>38602923376.728416</v>
      </c>
      <c r="U74" s="6">
        <f t="shared" si="25"/>
        <v>15.081136531606743</v>
      </c>
    </row>
    <row r="75" spans="1:21" x14ac:dyDescent="0.2">
      <c r="A75" s="21">
        <v>61</v>
      </c>
      <c r="B75" s="22">
        <f>Absterbeordnung!B69</f>
        <v>87512.997946989315</v>
      </c>
      <c r="C75" s="15">
        <f t="shared" si="18"/>
        <v>0.29880614358732388</v>
      </c>
      <c r="D75" s="14">
        <f t="shared" si="19"/>
        <v>26149.421430305269</v>
      </c>
      <c r="E75" s="14">
        <f>SUM(D75:$D$127)</f>
        <v>426828.29617044597</v>
      </c>
      <c r="F75" s="16">
        <f t="shared" si="20"/>
        <v>16.322666920491908</v>
      </c>
      <c r="G75" s="5"/>
      <c r="H75" s="14">
        <f t="shared" si="13"/>
        <v>87512.997946989315</v>
      </c>
      <c r="I75" s="15">
        <f t="shared" si="21"/>
        <v>0.29880614358732388</v>
      </c>
      <c r="J75" s="14">
        <f t="shared" si="22"/>
        <v>26149.421430305269</v>
      </c>
      <c r="K75" s="14">
        <f>SUM($J75:J$127)</f>
        <v>426828.29617044597</v>
      </c>
      <c r="L75" s="16">
        <f t="shared" si="23"/>
        <v>16.322666920491908</v>
      </c>
      <c r="M75" s="16"/>
      <c r="N75" s="6">
        <v>61</v>
      </c>
      <c r="O75" s="6">
        <f t="shared" si="14"/>
        <v>71</v>
      </c>
      <c r="P75" s="6">
        <f t="shared" si="15"/>
        <v>87512.997946989315</v>
      </c>
      <c r="Q75" s="6">
        <f t="shared" si="16"/>
        <v>87512.997946989315</v>
      </c>
      <c r="R75" s="5">
        <f t="shared" si="17"/>
        <v>94499.906461238876</v>
      </c>
      <c r="S75" s="5">
        <f t="shared" si="24"/>
        <v>2471117879.1793633</v>
      </c>
      <c r="T75" s="20">
        <f>SUM(S75:$S$136)</f>
        <v>36043240736.376663</v>
      </c>
      <c r="U75" s="6">
        <f t="shared" si="25"/>
        <v>14.585803874457948</v>
      </c>
    </row>
    <row r="76" spans="1:21" x14ac:dyDescent="0.2">
      <c r="A76" s="21">
        <v>62</v>
      </c>
      <c r="B76" s="22">
        <f>Absterbeordnung!B70</f>
        <v>86494.741088321302</v>
      </c>
      <c r="C76" s="15">
        <f t="shared" si="18"/>
        <v>0.29294719959541554</v>
      </c>
      <c r="D76" s="14">
        <f t="shared" si="19"/>
        <v>25338.392181554249</v>
      </c>
      <c r="E76" s="14">
        <f>SUM(D76:$D$127)</f>
        <v>400678.87474014075</v>
      </c>
      <c r="F76" s="16">
        <f t="shared" si="20"/>
        <v>15.813113628883899</v>
      </c>
      <c r="G76" s="5"/>
      <c r="H76" s="14">
        <f t="shared" si="13"/>
        <v>86494.741088321302</v>
      </c>
      <c r="I76" s="15">
        <f t="shared" si="21"/>
        <v>0.29294719959541554</v>
      </c>
      <c r="J76" s="14">
        <f t="shared" si="22"/>
        <v>25338.392181554249</v>
      </c>
      <c r="K76" s="14">
        <f>SUM($J76:J$127)</f>
        <v>400678.87474014075</v>
      </c>
      <c r="L76" s="16">
        <f t="shared" si="23"/>
        <v>15.813113628883899</v>
      </c>
      <c r="M76" s="16"/>
      <c r="N76" s="6">
        <v>62</v>
      </c>
      <c r="O76" s="6">
        <f t="shared" si="14"/>
        <v>72</v>
      </c>
      <c r="P76" s="6">
        <f t="shared" si="15"/>
        <v>86494.741088321302</v>
      </c>
      <c r="Q76" s="6">
        <f t="shared" si="16"/>
        <v>86494.741088321302</v>
      </c>
      <c r="R76" s="5">
        <f t="shared" si="17"/>
        <v>94016.006412206159</v>
      </c>
      <c r="S76" s="5">
        <f t="shared" si="24"/>
        <v>2382214441.8159986</v>
      </c>
      <c r="T76" s="20">
        <f>SUM(S76:$S$136)</f>
        <v>33572122857.197304</v>
      </c>
      <c r="U76" s="6">
        <f t="shared" si="25"/>
        <v>14.092821480674409</v>
      </c>
    </row>
    <row r="77" spans="1:21" x14ac:dyDescent="0.2">
      <c r="A77" s="21">
        <v>63</v>
      </c>
      <c r="B77" s="22">
        <f>Absterbeordnung!B71</f>
        <v>85384.342422070957</v>
      </c>
      <c r="C77" s="15">
        <f t="shared" si="18"/>
        <v>0.28720313685825061</v>
      </c>
      <c r="D77" s="14">
        <f t="shared" si="19"/>
        <v>24522.650982197778</v>
      </c>
      <c r="E77" s="14">
        <f>SUM(D77:$D$127)</f>
        <v>375340.48255858652</v>
      </c>
      <c r="F77" s="16">
        <f t="shared" si="20"/>
        <v>15.305868962987118</v>
      </c>
      <c r="G77" s="5"/>
      <c r="H77" s="14">
        <f t="shared" si="13"/>
        <v>85384.342422070957</v>
      </c>
      <c r="I77" s="15">
        <f t="shared" si="21"/>
        <v>0.28720313685825061</v>
      </c>
      <c r="J77" s="14">
        <f t="shared" si="22"/>
        <v>24522.650982197778</v>
      </c>
      <c r="K77" s="14">
        <f>SUM($J77:J$127)</f>
        <v>375340.48255858652</v>
      </c>
      <c r="L77" s="16">
        <f t="shared" si="23"/>
        <v>15.305868962987118</v>
      </c>
      <c r="M77" s="16"/>
      <c r="N77" s="6">
        <v>63</v>
      </c>
      <c r="O77" s="6">
        <f t="shared" si="14"/>
        <v>73</v>
      </c>
      <c r="P77" s="6">
        <f t="shared" si="15"/>
        <v>85384.342422070957</v>
      </c>
      <c r="Q77" s="6">
        <f t="shared" si="16"/>
        <v>85384.342422070957</v>
      </c>
      <c r="R77" s="5">
        <f t="shared" si="17"/>
        <v>93481.332270823739</v>
      </c>
      <c r="S77" s="5">
        <f t="shared" si="24"/>
        <v>2292410084.6282725</v>
      </c>
      <c r="T77" s="20">
        <f>SUM(S77:$S$136)</f>
        <v>31189908415.381302</v>
      </c>
      <c r="U77" s="6">
        <f t="shared" si="25"/>
        <v>13.605728148085216</v>
      </c>
    </row>
    <row r="78" spans="1:21" x14ac:dyDescent="0.2">
      <c r="A78" s="21">
        <v>64</v>
      </c>
      <c r="B78" s="22">
        <f>Absterbeordnung!B72</f>
        <v>84217.228629901292</v>
      </c>
      <c r="C78" s="15">
        <f t="shared" si="18"/>
        <v>0.28157170280220639</v>
      </c>
      <c r="D78" s="14">
        <f t="shared" si="19"/>
        <v>23713.188470604033</v>
      </c>
      <c r="E78" s="14">
        <f>SUM(D78:$D$127)</f>
        <v>350817.83157638879</v>
      </c>
      <c r="F78" s="16">
        <f t="shared" si="20"/>
        <v>14.794207536083933</v>
      </c>
      <c r="G78" s="5"/>
      <c r="H78" s="14">
        <f t="shared" ref="H78:H109" si="26">B78</f>
        <v>84217.228629901292</v>
      </c>
      <c r="I78" s="15">
        <f t="shared" si="21"/>
        <v>0.28157170280220639</v>
      </c>
      <c r="J78" s="14">
        <f t="shared" si="22"/>
        <v>23713.188470604033</v>
      </c>
      <c r="K78" s="14">
        <f>SUM($J78:J$127)</f>
        <v>350817.83157638879</v>
      </c>
      <c r="L78" s="16">
        <f t="shared" si="23"/>
        <v>14.794207536083933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84217.228629901292</v>
      </c>
      <c r="Q78" s="6">
        <f t="shared" ref="Q78:Q109" si="29">B78</f>
        <v>84217.228629901292</v>
      </c>
      <c r="R78" s="5">
        <f t="shared" ref="R78:R109" si="30">LOOKUP(N78,$O$14:$O$136,$Q$14:$Q$136)</f>
        <v>92913.132149271725</v>
      </c>
      <c r="S78" s="5">
        <f t="shared" si="24"/>
        <v>2203266614.049819</v>
      </c>
      <c r="T78" s="20">
        <f>SUM(S78:$S$136)</f>
        <v>28897498330.753029</v>
      </c>
      <c r="U78" s="6">
        <f t="shared" si="25"/>
        <v>13.115751923293844</v>
      </c>
    </row>
    <row r="79" spans="1:21" x14ac:dyDescent="0.2">
      <c r="A79" s="21">
        <v>65</v>
      </c>
      <c r="B79" s="22">
        <f>Absterbeordnung!B73</f>
        <v>82970.477348952249</v>
      </c>
      <c r="C79" s="15">
        <f t="shared" ref="C79:C110" si="31">1/(((1+($B$5/100))^A79))</f>
        <v>0.27605068902177099</v>
      </c>
      <c r="D79" s="14">
        <f t="shared" ref="D79:D110" si="32">B79*C79</f>
        <v>22904.057440643512</v>
      </c>
      <c r="E79" s="14">
        <f>SUM(D79:$D$127)</f>
        <v>327104.64310578466</v>
      </c>
      <c r="F79" s="16">
        <f t="shared" ref="F79:F110" si="33">E79/D79</f>
        <v>14.281515139991473</v>
      </c>
      <c r="G79" s="5"/>
      <c r="H79" s="14">
        <f t="shared" si="26"/>
        <v>82970.477348952249</v>
      </c>
      <c r="I79" s="15">
        <f t="shared" ref="I79:I110" si="34">1/(((1+($B$5/100))^A79))</f>
        <v>0.27605068902177099</v>
      </c>
      <c r="J79" s="14">
        <f t="shared" ref="J79:J110" si="35">H79*I79</f>
        <v>22904.057440643512</v>
      </c>
      <c r="K79" s="14">
        <f>SUM($J79:J$127)</f>
        <v>327104.64310578466</v>
      </c>
      <c r="L79" s="16">
        <f t="shared" ref="L79:L110" si="36">K79/J79</f>
        <v>14.281515139991473</v>
      </c>
      <c r="M79" s="16"/>
      <c r="N79" s="6">
        <v>65</v>
      </c>
      <c r="O79" s="6">
        <f t="shared" si="27"/>
        <v>75</v>
      </c>
      <c r="P79" s="6">
        <f t="shared" si="28"/>
        <v>82970.477348952249</v>
      </c>
      <c r="Q79" s="6">
        <f t="shared" si="29"/>
        <v>82970.477348952249</v>
      </c>
      <c r="R79" s="5">
        <f t="shared" si="30"/>
        <v>92294.256763182275</v>
      </c>
      <c r="S79" s="5">
        <f t="shared" ref="S79:S110" si="37">P79*R79*I79</f>
        <v>2113912958.3454278</v>
      </c>
      <c r="T79" s="20">
        <f>SUM(S79:$S$136)</f>
        <v>26694231716.703209</v>
      </c>
      <c r="U79" s="6">
        <f t="shared" ref="U79:U110" si="38">T79/S79</f>
        <v>12.62787647491264</v>
      </c>
    </row>
    <row r="80" spans="1:21" x14ac:dyDescent="0.2">
      <c r="A80" s="21">
        <v>66</v>
      </c>
      <c r="B80" s="22">
        <f>Absterbeordnung!B74</f>
        <v>81607.483698597178</v>
      </c>
      <c r="C80" s="15">
        <f t="shared" si="31"/>
        <v>0.27063793041350098</v>
      </c>
      <c r="D80" s="14">
        <f t="shared" si="32"/>
        <v>22086.08049444186</v>
      </c>
      <c r="E80" s="14">
        <f>SUM(D80:$D$127)</f>
        <v>304200.58566514123</v>
      </c>
      <c r="F80" s="16">
        <f t="shared" si="33"/>
        <v>13.773407451887888</v>
      </c>
      <c r="G80" s="5"/>
      <c r="H80" s="14">
        <f t="shared" si="26"/>
        <v>81607.483698597178</v>
      </c>
      <c r="I80" s="15">
        <f t="shared" si="34"/>
        <v>0.27063793041350098</v>
      </c>
      <c r="J80" s="14">
        <f t="shared" si="35"/>
        <v>22086.08049444186</v>
      </c>
      <c r="K80" s="14">
        <f>SUM($J80:J$127)</f>
        <v>304200.58566514123</v>
      </c>
      <c r="L80" s="16">
        <f t="shared" si="36"/>
        <v>13.773407451887888</v>
      </c>
      <c r="M80" s="16"/>
      <c r="N80" s="6">
        <v>66</v>
      </c>
      <c r="O80" s="6">
        <f t="shared" si="27"/>
        <v>76</v>
      </c>
      <c r="P80" s="6">
        <f t="shared" si="28"/>
        <v>81607.483698597178</v>
      </c>
      <c r="Q80" s="6">
        <f t="shared" si="29"/>
        <v>81607.483698597178</v>
      </c>
      <c r="R80" s="5">
        <f t="shared" si="30"/>
        <v>91631.83731497523</v>
      </c>
      <c r="S80" s="5">
        <f t="shared" si="37"/>
        <v>2023788134.7921441</v>
      </c>
      <c r="T80" s="20">
        <f>SUM(S80:$S$136)</f>
        <v>24580318758.35778</v>
      </c>
      <c r="U80" s="6">
        <f t="shared" si="38"/>
        <v>12.14569763296015</v>
      </c>
    </row>
    <row r="81" spans="1:21" x14ac:dyDescent="0.2">
      <c r="A81" s="21">
        <v>67</v>
      </c>
      <c r="B81" s="22">
        <f>Absterbeordnung!B75</f>
        <v>80148.443452949796</v>
      </c>
      <c r="C81" s="15">
        <f t="shared" si="31"/>
        <v>0.26533130432696173</v>
      </c>
      <c r="D81" s="14">
        <f t="shared" si="32"/>
        <v>21265.891041146904</v>
      </c>
      <c r="E81" s="14">
        <f>SUM(D81:$D$127)</f>
        <v>282114.50517069933</v>
      </c>
      <c r="F81" s="16">
        <f t="shared" si="33"/>
        <v>13.266056175348693</v>
      </c>
      <c r="G81" s="5"/>
      <c r="H81" s="14">
        <f t="shared" si="26"/>
        <v>80148.443452949796</v>
      </c>
      <c r="I81" s="15">
        <f t="shared" si="34"/>
        <v>0.26533130432696173</v>
      </c>
      <c r="J81" s="14">
        <f t="shared" si="35"/>
        <v>21265.891041146904</v>
      </c>
      <c r="K81" s="14">
        <f>SUM($J81:J$127)</f>
        <v>282114.50517069933</v>
      </c>
      <c r="L81" s="16">
        <f t="shared" si="36"/>
        <v>13.266056175348693</v>
      </c>
      <c r="M81" s="16"/>
      <c r="N81" s="6">
        <v>67</v>
      </c>
      <c r="O81" s="6">
        <f t="shared" si="27"/>
        <v>77</v>
      </c>
      <c r="P81" s="6">
        <f t="shared" si="28"/>
        <v>80148.443452949796</v>
      </c>
      <c r="Q81" s="6">
        <f t="shared" si="29"/>
        <v>80148.443452949796</v>
      </c>
      <c r="R81" s="5">
        <f t="shared" si="30"/>
        <v>90925.133852523504</v>
      </c>
      <c r="S81" s="5">
        <f t="shared" si="37"/>
        <v>1933603989.4094629</v>
      </c>
      <c r="T81" s="20">
        <f>SUM(S81:$S$136)</f>
        <v>22556530623.565636</v>
      </c>
      <c r="U81" s="6">
        <f t="shared" si="38"/>
        <v>11.665537900785242</v>
      </c>
    </row>
    <row r="82" spans="1:21" x14ac:dyDescent="0.2">
      <c r="A82" s="21">
        <v>68</v>
      </c>
      <c r="B82" s="22">
        <f>Absterbeordnung!B76</f>
        <v>78597.996883682223</v>
      </c>
      <c r="C82" s="15">
        <f t="shared" si="31"/>
        <v>0.26012872973231543</v>
      </c>
      <c r="D82" s="14">
        <f t="shared" si="32"/>
        <v>20445.597088856743</v>
      </c>
      <c r="E82" s="14">
        <f>SUM(D82:$D$127)</f>
        <v>260848.6141295523</v>
      </c>
      <c r="F82" s="16">
        <f t="shared" si="33"/>
        <v>12.758180306297827</v>
      </c>
      <c r="G82" s="5"/>
      <c r="H82" s="14">
        <f t="shared" si="26"/>
        <v>78597.996883682223</v>
      </c>
      <c r="I82" s="15">
        <f t="shared" si="34"/>
        <v>0.26012872973231543</v>
      </c>
      <c r="J82" s="14">
        <f t="shared" si="35"/>
        <v>20445.597088856743</v>
      </c>
      <c r="K82" s="14">
        <f>SUM($J82:J$127)</f>
        <v>260848.6141295523</v>
      </c>
      <c r="L82" s="16">
        <f t="shared" si="36"/>
        <v>12.758180306297827</v>
      </c>
      <c r="M82" s="16"/>
      <c r="N82" s="6">
        <v>68</v>
      </c>
      <c r="O82" s="6">
        <f t="shared" si="27"/>
        <v>78</v>
      </c>
      <c r="P82" s="6">
        <f t="shared" si="28"/>
        <v>78597.996883682223</v>
      </c>
      <c r="Q82" s="6">
        <f t="shared" si="29"/>
        <v>78597.996883682223</v>
      </c>
      <c r="R82" s="5">
        <f t="shared" si="30"/>
        <v>90167.361971135921</v>
      </c>
      <c r="S82" s="5">
        <f t="shared" si="37"/>
        <v>1843525553.4269488</v>
      </c>
      <c r="T82" s="20">
        <f>SUM(S82:$S$136)</f>
        <v>20622926634.156178</v>
      </c>
      <c r="U82" s="6">
        <f t="shared" si="38"/>
        <v>11.186677936641564</v>
      </c>
    </row>
    <row r="83" spans="1:21" x14ac:dyDescent="0.2">
      <c r="A83" s="21">
        <v>69</v>
      </c>
      <c r="B83" s="22">
        <f>Absterbeordnung!B77</f>
        <v>76915.80562764901</v>
      </c>
      <c r="C83" s="15">
        <f t="shared" si="31"/>
        <v>0.25502816640423082</v>
      </c>
      <c r="D83" s="14">
        <f t="shared" si="32"/>
        <v>19615.696876723545</v>
      </c>
      <c r="E83" s="14">
        <f>SUM(D83:$D$127)</f>
        <v>240403.01704069556</v>
      </c>
      <c r="F83" s="16">
        <f t="shared" si="33"/>
        <v>12.255644984296405</v>
      </c>
      <c r="G83" s="5"/>
      <c r="H83" s="14">
        <f t="shared" si="26"/>
        <v>76915.80562764901</v>
      </c>
      <c r="I83" s="15">
        <f t="shared" si="34"/>
        <v>0.25502816640423082</v>
      </c>
      <c r="J83" s="14">
        <f t="shared" si="35"/>
        <v>19615.696876723545</v>
      </c>
      <c r="K83" s="14">
        <f>SUM($J83:J$127)</f>
        <v>240403.01704069556</v>
      </c>
      <c r="L83" s="16">
        <f t="shared" si="36"/>
        <v>12.255644984296405</v>
      </c>
      <c r="M83" s="16"/>
      <c r="N83" s="6">
        <v>69</v>
      </c>
      <c r="O83" s="6">
        <f t="shared" si="27"/>
        <v>79</v>
      </c>
      <c r="P83" s="6">
        <f t="shared" si="28"/>
        <v>76915.80562764901</v>
      </c>
      <c r="Q83" s="6">
        <f t="shared" si="29"/>
        <v>76915.80562764901</v>
      </c>
      <c r="R83" s="5">
        <f t="shared" si="30"/>
        <v>89348.988255870878</v>
      </c>
      <c r="S83" s="5">
        <f t="shared" si="37"/>
        <v>1752642669.8690948</v>
      </c>
      <c r="T83" s="20">
        <f>SUM(S83:$S$136)</f>
        <v>18779401080.729237</v>
      </c>
      <c r="U83" s="6">
        <f t="shared" si="38"/>
        <v>10.714905784036327</v>
      </c>
    </row>
    <row r="84" spans="1:21" x14ac:dyDescent="0.2">
      <c r="A84" s="21">
        <v>70</v>
      </c>
      <c r="B84" s="22">
        <f>Absterbeordnung!B78</f>
        <v>75092.716740217016</v>
      </c>
      <c r="C84" s="15">
        <f t="shared" si="31"/>
        <v>0.25002761412179492</v>
      </c>
      <c r="D84" s="14">
        <f t="shared" si="32"/>
        <v>18775.252804480231</v>
      </c>
      <c r="E84" s="14">
        <f>SUM(D84:$D$127)</f>
        <v>220787.32016397201</v>
      </c>
      <c r="F84" s="16">
        <f t="shared" si="33"/>
        <v>11.759485875539678</v>
      </c>
      <c r="G84" s="5"/>
      <c r="H84" s="14">
        <f t="shared" si="26"/>
        <v>75092.716740217016</v>
      </c>
      <c r="I84" s="15">
        <f t="shared" si="34"/>
        <v>0.25002761412179492</v>
      </c>
      <c r="J84" s="14">
        <f t="shared" si="35"/>
        <v>18775.252804480231</v>
      </c>
      <c r="K84" s="14">
        <f>SUM($J84:J$127)</f>
        <v>220787.32016397201</v>
      </c>
      <c r="L84" s="16">
        <f t="shared" si="36"/>
        <v>11.759485875539678</v>
      </c>
      <c r="M84" s="16"/>
      <c r="N84" s="6">
        <v>70</v>
      </c>
      <c r="O84" s="6">
        <f t="shared" si="27"/>
        <v>80</v>
      </c>
      <c r="P84" s="6">
        <f t="shared" si="28"/>
        <v>75092.716740217016</v>
      </c>
      <c r="Q84" s="6">
        <f t="shared" si="29"/>
        <v>75092.716740217016</v>
      </c>
      <c r="R84" s="5">
        <f t="shared" si="30"/>
        <v>88462.816007785004</v>
      </c>
      <c r="S84" s="5">
        <f t="shared" si="37"/>
        <v>1660911734.3423839</v>
      </c>
      <c r="T84" s="20">
        <f>SUM(S84:$S$136)</f>
        <v>17026758410.86014</v>
      </c>
      <c r="U84" s="6">
        <f t="shared" si="38"/>
        <v>10.251452897105132</v>
      </c>
    </row>
    <row r="85" spans="1:21" x14ac:dyDescent="0.2">
      <c r="A85" s="21">
        <v>71</v>
      </c>
      <c r="B85" s="22">
        <f>Absterbeordnung!B79</f>
        <v>73114.706921616642</v>
      </c>
      <c r="C85" s="15">
        <f t="shared" si="31"/>
        <v>0.24512511188411268</v>
      </c>
      <c r="D85" s="14">
        <f t="shared" si="32"/>
        <v>17922.250714535388</v>
      </c>
      <c r="E85" s="14">
        <f>SUM(D85:$D$127)</f>
        <v>202012.06735949178</v>
      </c>
      <c r="F85" s="16">
        <f t="shared" si="33"/>
        <v>11.271579143553382</v>
      </c>
      <c r="G85" s="5"/>
      <c r="H85" s="14">
        <f t="shared" si="26"/>
        <v>73114.706921616642</v>
      </c>
      <c r="I85" s="15">
        <f t="shared" si="34"/>
        <v>0.24512511188411268</v>
      </c>
      <c r="J85" s="14">
        <f t="shared" si="35"/>
        <v>17922.250714535388</v>
      </c>
      <c r="K85" s="14">
        <f>SUM($J85:J$127)</f>
        <v>202012.06735949178</v>
      </c>
      <c r="L85" s="16">
        <f t="shared" si="36"/>
        <v>11.271579143553382</v>
      </c>
      <c r="M85" s="16"/>
      <c r="N85" s="6">
        <v>71</v>
      </c>
      <c r="O85" s="6">
        <f t="shared" si="27"/>
        <v>81</v>
      </c>
      <c r="P85" s="6">
        <f t="shared" si="28"/>
        <v>73114.706921616642</v>
      </c>
      <c r="Q85" s="6">
        <f t="shared" si="29"/>
        <v>73114.706921616642</v>
      </c>
      <c r="R85" s="5">
        <f t="shared" si="30"/>
        <v>87512.997946989315</v>
      </c>
      <c r="S85" s="5">
        <f t="shared" si="37"/>
        <v>1568429889.9865632</v>
      </c>
      <c r="T85" s="20">
        <f>SUM(S85:$S$136)</f>
        <v>15365846676.517756</v>
      </c>
      <c r="U85" s="6">
        <f t="shared" si="38"/>
        <v>9.7969611358588651</v>
      </c>
    </row>
    <row r="86" spans="1:21" x14ac:dyDescent="0.2">
      <c r="A86" s="21">
        <v>72</v>
      </c>
      <c r="B86" s="22">
        <f>Absterbeordnung!B80</f>
        <v>70991.391736805177</v>
      </c>
      <c r="C86" s="15">
        <f t="shared" si="31"/>
        <v>0.24031873714128693</v>
      </c>
      <c r="D86" s="14">
        <f t="shared" si="32"/>
        <v>17060.561610091412</v>
      </c>
      <c r="E86" s="14">
        <f>SUM(D86:$D$127)</f>
        <v>184089.81664495639</v>
      </c>
      <c r="F86" s="16">
        <f t="shared" si="33"/>
        <v>10.790372606260879</v>
      </c>
      <c r="G86" s="5"/>
      <c r="H86" s="14">
        <f t="shared" si="26"/>
        <v>70991.391736805177</v>
      </c>
      <c r="I86" s="15">
        <f t="shared" si="34"/>
        <v>0.24031873714128693</v>
      </c>
      <c r="J86" s="14">
        <f t="shared" si="35"/>
        <v>17060.561610091412</v>
      </c>
      <c r="K86" s="14">
        <f>SUM($J86:J$127)</f>
        <v>184089.81664495639</v>
      </c>
      <c r="L86" s="16">
        <f t="shared" si="36"/>
        <v>10.790372606260879</v>
      </c>
      <c r="M86" s="16"/>
      <c r="N86" s="6">
        <v>72</v>
      </c>
      <c r="O86" s="6">
        <f t="shared" si="27"/>
        <v>82</v>
      </c>
      <c r="P86" s="6">
        <f t="shared" si="28"/>
        <v>70991.391736805177</v>
      </c>
      <c r="Q86" s="6">
        <f t="shared" si="29"/>
        <v>70991.391736805177</v>
      </c>
      <c r="R86" s="5">
        <f t="shared" si="30"/>
        <v>86494.741088321302</v>
      </c>
      <c r="S86" s="5">
        <f t="shared" si="37"/>
        <v>1475648859.2862108</v>
      </c>
      <c r="T86" s="20">
        <f>SUM(S86:$S$136)</f>
        <v>13797416786.531191</v>
      </c>
      <c r="U86" s="6">
        <f t="shared" si="38"/>
        <v>9.3500677344101817</v>
      </c>
    </row>
    <row r="87" spans="1:21" x14ac:dyDescent="0.2">
      <c r="A87" s="21">
        <v>73</v>
      </c>
      <c r="B87" s="22">
        <f>Absterbeordnung!B81</f>
        <v>68734.140402242905</v>
      </c>
      <c r="C87" s="15">
        <f t="shared" si="31"/>
        <v>0.2356066050404774</v>
      </c>
      <c r="D87" s="14">
        <f t="shared" si="32"/>
        <v>16194.217470547965</v>
      </c>
      <c r="E87" s="14">
        <f>SUM(D87:$D$127)</f>
        <v>167029.25503486497</v>
      </c>
      <c r="F87" s="16">
        <f t="shared" si="33"/>
        <v>10.31412943160959</v>
      </c>
      <c r="G87" s="5"/>
      <c r="H87" s="14">
        <f t="shared" si="26"/>
        <v>68734.140402242905</v>
      </c>
      <c r="I87" s="15">
        <f t="shared" si="34"/>
        <v>0.2356066050404774</v>
      </c>
      <c r="J87" s="14">
        <f t="shared" si="35"/>
        <v>16194.217470547965</v>
      </c>
      <c r="K87" s="14">
        <f>SUM($J87:J$127)</f>
        <v>167029.25503486497</v>
      </c>
      <c r="L87" s="16">
        <f t="shared" si="36"/>
        <v>10.31412943160959</v>
      </c>
      <c r="M87" s="16"/>
      <c r="N87" s="6">
        <v>73</v>
      </c>
      <c r="O87" s="6">
        <f t="shared" si="27"/>
        <v>83</v>
      </c>
      <c r="P87" s="6">
        <f t="shared" si="28"/>
        <v>68734.140402242905</v>
      </c>
      <c r="Q87" s="6">
        <f t="shared" si="29"/>
        <v>68734.140402242905</v>
      </c>
      <c r="R87" s="5">
        <f t="shared" si="30"/>
        <v>85384.342422070957</v>
      </c>
      <c r="S87" s="5">
        <f t="shared" si="37"/>
        <v>1382732609.7627513</v>
      </c>
      <c r="T87" s="20">
        <f>SUM(S87:$S$136)</f>
        <v>12321767927.244978</v>
      </c>
      <c r="U87" s="6">
        <f t="shared" si="38"/>
        <v>8.9111718637771489</v>
      </c>
    </row>
    <row r="88" spans="1:21" x14ac:dyDescent="0.2">
      <c r="A88" s="21">
        <v>74</v>
      </c>
      <c r="B88" s="22">
        <f>Absterbeordnung!B82</f>
        <v>66302.159076414464</v>
      </c>
      <c r="C88" s="15">
        <f t="shared" si="31"/>
        <v>0.23098686768674251</v>
      </c>
      <c r="D88" s="14">
        <f t="shared" si="32"/>
        <v>15314.928045929102</v>
      </c>
      <c r="E88" s="14">
        <f>SUM(D88:$D$127)</f>
        <v>150835.037564317</v>
      </c>
      <c r="F88" s="16">
        <f t="shared" si="33"/>
        <v>9.8488897311150492</v>
      </c>
      <c r="G88" s="5"/>
      <c r="H88" s="14">
        <f t="shared" si="26"/>
        <v>66302.159076414464</v>
      </c>
      <c r="I88" s="15">
        <f t="shared" si="34"/>
        <v>0.23098686768674251</v>
      </c>
      <c r="J88" s="14">
        <f t="shared" si="35"/>
        <v>15314.928045929102</v>
      </c>
      <c r="K88" s="14">
        <f>SUM($J88:J$127)</f>
        <v>150835.037564317</v>
      </c>
      <c r="L88" s="16">
        <f t="shared" si="36"/>
        <v>9.8488897311150492</v>
      </c>
      <c r="M88" s="16"/>
      <c r="N88" s="6">
        <v>74</v>
      </c>
      <c r="O88" s="6">
        <f t="shared" si="27"/>
        <v>84</v>
      </c>
      <c r="P88" s="6">
        <f t="shared" si="28"/>
        <v>66302.159076414464</v>
      </c>
      <c r="Q88" s="6">
        <f t="shared" si="29"/>
        <v>66302.159076414464</v>
      </c>
      <c r="R88" s="5">
        <f t="shared" si="30"/>
        <v>84217.228629901292</v>
      </c>
      <c r="S88" s="5">
        <f t="shared" si="37"/>
        <v>1289780796.6944988</v>
      </c>
      <c r="T88" s="20">
        <f>SUM(S88:$S$136)</f>
        <v>10939035317.482225</v>
      </c>
      <c r="U88" s="6">
        <f t="shared" si="38"/>
        <v>8.4813135266994344</v>
      </c>
    </row>
    <row r="89" spans="1:21" x14ac:dyDescent="0.2">
      <c r="A89" s="21">
        <v>75</v>
      </c>
      <c r="B89" s="22">
        <f>Absterbeordnung!B83</f>
        <v>63680.339282607078</v>
      </c>
      <c r="C89" s="15">
        <f t="shared" si="31"/>
        <v>0.22645771341837509</v>
      </c>
      <c r="D89" s="14">
        <f t="shared" si="32"/>
        <v>14420.904023645528</v>
      </c>
      <c r="E89" s="14">
        <f>SUM(D89:$D$127)</f>
        <v>135520.10951838791</v>
      </c>
      <c r="F89" s="16">
        <f t="shared" si="33"/>
        <v>9.3974766974511184</v>
      </c>
      <c r="G89" s="5"/>
      <c r="H89" s="14">
        <f t="shared" si="26"/>
        <v>63680.339282607078</v>
      </c>
      <c r="I89" s="15">
        <f t="shared" si="34"/>
        <v>0.22645771341837509</v>
      </c>
      <c r="J89" s="14">
        <f t="shared" si="35"/>
        <v>14420.904023645528</v>
      </c>
      <c r="K89" s="14">
        <f>SUM($J89:J$127)</f>
        <v>135520.10951838791</v>
      </c>
      <c r="L89" s="16">
        <f t="shared" si="36"/>
        <v>9.3974766974511184</v>
      </c>
      <c r="M89" s="16"/>
      <c r="N89" s="6">
        <v>75</v>
      </c>
      <c r="O89" s="6">
        <f t="shared" si="27"/>
        <v>85</v>
      </c>
      <c r="P89" s="6">
        <f t="shared" si="28"/>
        <v>63680.339282607078</v>
      </c>
      <c r="Q89" s="6">
        <f t="shared" si="29"/>
        <v>63680.339282607078</v>
      </c>
      <c r="R89" s="5">
        <f t="shared" si="30"/>
        <v>82970.477348952249</v>
      </c>
      <c r="S89" s="5">
        <f t="shared" si="37"/>
        <v>1196509290.6452956</v>
      </c>
      <c r="T89" s="20">
        <f>SUM(S89:$S$136)</f>
        <v>9649254520.7877254</v>
      </c>
      <c r="U89" s="6">
        <f t="shared" si="38"/>
        <v>8.0645044683136025</v>
      </c>
    </row>
    <row r="90" spans="1:21" x14ac:dyDescent="0.2">
      <c r="A90" s="21">
        <v>76</v>
      </c>
      <c r="B90" s="22">
        <f>Absterbeordnung!B84</f>
        <v>60890.943222754882</v>
      </c>
      <c r="C90" s="15">
        <f t="shared" si="31"/>
        <v>0.22201736609644609</v>
      </c>
      <c r="D90" s="14">
        <f t="shared" si="32"/>
        <v>13518.846833444284</v>
      </c>
      <c r="E90" s="14">
        <f>SUM(D90:$D$127)</f>
        <v>121099.20549474243</v>
      </c>
      <c r="F90" s="16">
        <f t="shared" si="33"/>
        <v>8.9578058681125832</v>
      </c>
      <c r="G90" s="5"/>
      <c r="H90" s="14">
        <f t="shared" si="26"/>
        <v>60890.943222754882</v>
      </c>
      <c r="I90" s="15">
        <f t="shared" si="34"/>
        <v>0.22201736609644609</v>
      </c>
      <c r="J90" s="14">
        <f t="shared" si="35"/>
        <v>13518.846833444284</v>
      </c>
      <c r="K90" s="14">
        <f>SUM($J90:J$127)</f>
        <v>121099.20549474243</v>
      </c>
      <c r="L90" s="16">
        <f t="shared" si="36"/>
        <v>8.9578058681125832</v>
      </c>
      <c r="M90" s="16"/>
      <c r="N90" s="6">
        <v>76</v>
      </c>
      <c r="O90" s="6">
        <f t="shared" si="27"/>
        <v>86</v>
      </c>
      <c r="P90" s="6">
        <f t="shared" si="28"/>
        <v>60890.943222754882</v>
      </c>
      <c r="Q90" s="6">
        <f t="shared" si="29"/>
        <v>60890.943222754882</v>
      </c>
      <c r="R90" s="5">
        <f t="shared" si="30"/>
        <v>81607.483698597178</v>
      </c>
      <c r="S90" s="5">
        <f t="shared" si="37"/>
        <v>1103239072.5841365</v>
      </c>
      <c r="T90" s="20">
        <f>SUM(S90:$S$136)</f>
        <v>8452745230.1424284</v>
      </c>
      <c r="U90" s="6">
        <f t="shared" si="38"/>
        <v>7.6617529601661163</v>
      </c>
    </row>
    <row r="91" spans="1:21" x14ac:dyDescent="0.2">
      <c r="A91" s="21">
        <v>77</v>
      </c>
      <c r="B91" s="22">
        <f>Absterbeordnung!B85</f>
        <v>57961.634756479987</v>
      </c>
      <c r="C91" s="15">
        <f t="shared" si="31"/>
        <v>0.2176640844082805</v>
      </c>
      <c r="D91" s="14">
        <f t="shared" si="32"/>
        <v>12616.166160076385</v>
      </c>
      <c r="E91" s="14">
        <f>SUM(D91:$D$127)</f>
        <v>107580.35866129815</v>
      </c>
      <c r="F91" s="16">
        <f t="shared" si="33"/>
        <v>8.5271830836957516</v>
      </c>
      <c r="G91" s="5"/>
      <c r="H91" s="14">
        <f t="shared" si="26"/>
        <v>57961.634756479987</v>
      </c>
      <c r="I91" s="15">
        <f t="shared" si="34"/>
        <v>0.2176640844082805</v>
      </c>
      <c r="J91" s="14">
        <f t="shared" si="35"/>
        <v>12616.166160076385</v>
      </c>
      <c r="K91" s="14">
        <f>SUM($J91:J$127)</f>
        <v>107580.35866129815</v>
      </c>
      <c r="L91" s="16">
        <f t="shared" si="36"/>
        <v>8.5271830836957516</v>
      </c>
      <c r="M91" s="16"/>
      <c r="N91" s="6">
        <v>77</v>
      </c>
      <c r="O91" s="6">
        <f t="shared" si="27"/>
        <v>87</v>
      </c>
      <c r="P91" s="6">
        <f t="shared" si="28"/>
        <v>57961.634756479987</v>
      </c>
      <c r="Q91" s="6">
        <f t="shared" si="29"/>
        <v>57961.634756479987</v>
      </c>
      <c r="R91" s="5">
        <f t="shared" si="30"/>
        <v>80148.443452949796</v>
      </c>
      <c r="S91" s="5">
        <f t="shared" si="37"/>
        <v>1011166080.0739008</v>
      </c>
      <c r="T91" s="20">
        <f>SUM(S91:$S$136)</f>
        <v>7349506157.5582924</v>
      </c>
      <c r="U91" s="6">
        <f t="shared" si="38"/>
        <v>7.2683472105998215</v>
      </c>
    </row>
    <row r="92" spans="1:21" x14ac:dyDescent="0.2">
      <c r="A92" s="21">
        <v>78</v>
      </c>
      <c r="B92" s="22">
        <f>Absterbeordnung!B86</f>
        <v>54924.533696337698</v>
      </c>
      <c r="C92" s="15">
        <f t="shared" si="31"/>
        <v>0.21339616118458871</v>
      </c>
      <c r="D92" s="14">
        <f t="shared" si="32"/>
        <v>11720.684645652052</v>
      </c>
      <c r="E92" s="14">
        <f>SUM(D92:$D$127)</f>
        <v>94964.192501221754</v>
      </c>
      <c r="F92" s="16">
        <f t="shared" si="33"/>
        <v>8.1022734910327969</v>
      </c>
      <c r="G92" s="5"/>
      <c r="H92" s="14">
        <f t="shared" si="26"/>
        <v>54924.533696337698</v>
      </c>
      <c r="I92" s="15">
        <f t="shared" si="34"/>
        <v>0.21339616118458871</v>
      </c>
      <c r="J92" s="14">
        <f t="shared" si="35"/>
        <v>11720.684645652052</v>
      </c>
      <c r="K92" s="14">
        <f>SUM($J92:J$127)</f>
        <v>94964.192501221754</v>
      </c>
      <c r="L92" s="16">
        <f t="shared" si="36"/>
        <v>8.1022734910327969</v>
      </c>
      <c r="M92" s="16"/>
      <c r="N92" s="6">
        <v>78</v>
      </c>
      <c r="O92" s="6">
        <f t="shared" si="27"/>
        <v>88</v>
      </c>
      <c r="P92" s="6">
        <f t="shared" si="28"/>
        <v>54924.533696337698</v>
      </c>
      <c r="Q92" s="6">
        <f t="shared" si="29"/>
        <v>54924.533696337698</v>
      </c>
      <c r="R92" s="5">
        <f t="shared" si="30"/>
        <v>78597.996883682223</v>
      </c>
      <c r="S92" s="5">
        <f t="shared" si="37"/>
        <v>921222335.25358212</v>
      </c>
      <c r="T92" s="20">
        <f>SUM(S92:$S$136)</f>
        <v>6338340077.4843922</v>
      </c>
      <c r="U92" s="6">
        <f t="shared" si="38"/>
        <v>6.8803586657933735</v>
      </c>
    </row>
    <row r="93" spans="1:21" x14ac:dyDescent="0.2">
      <c r="A93" s="21">
        <v>79</v>
      </c>
      <c r="B93" s="22">
        <f>Absterbeordnung!B87</f>
        <v>51772.159098773896</v>
      </c>
      <c r="C93" s="15">
        <f t="shared" si="31"/>
        <v>0.20921192272998898</v>
      </c>
      <c r="D93" s="14">
        <f t="shared" si="32"/>
        <v>10831.35294893738</v>
      </c>
      <c r="E93" s="14">
        <f>SUM(D93:$D$127)</f>
        <v>83243.507855569711</v>
      </c>
      <c r="F93" s="16">
        <f t="shared" si="33"/>
        <v>7.6854210409362018</v>
      </c>
      <c r="G93" s="5"/>
      <c r="H93" s="14">
        <f t="shared" si="26"/>
        <v>51772.159098773896</v>
      </c>
      <c r="I93" s="15">
        <f t="shared" si="34"/>
        <v>0.20921192272998898</v>
      </c>
      <c r="J93" s="14">
        <f t="shared" si="35"/>
        <v>10831.35294893738</v>
      </c>
      <c r="K93" s="14">
        <f>SUM($J93:J$127)</f>
        <v>83243.507855569711</v>
      </c>
      <c r="L93" s="16">
        <f t="shared" si="36"/>
        <v>7.6854210409362018</v>
      </c>
      <c r="M93" s="16"/>
      <c r="N93" s="6">
        <v>79</v>
      </c>
      <c r="O93" s="6">
        <f t="shared" si="27"/>
        <v>89</v>
      </c>
      <c r="P93" s="6">
        <f t="shared" si="28"/>
        <v>51772.159098773896</v>
      </c>
      <c r="Q93" s="6">
        <f t="shared" si="29"/>
        <v>51772.159098773896</v>
      </c>
      <c r="R93" s="5">
        <f t="shared" si="30"/>
        <v>76915.80562764901</v>
      </c>
      <c r="S93" s="5">
        <f t="shared" si="37"/>
        <v>833102238.10493052</v>
      </c>
      <c r="T93" s="20">
        <f>SUM(S93:$S$136)</f>
        <v>5417117742.2308102</v>
      </c>
      <c r="U93" s="6">
        <f t="shared" si="38"/>
        <v>6.5023444836172866</v>
      </c>
    </row>
    <row r="94" spans="1:21" x14ac:dyDescent="0.2">
      <c r="A94" s="21">
        <v>80</v>
      </c>
      <c r="B94" s="22">
        <f>Absterbeordnung!B88</f>
        <v>48524.428238248642</v>
      </c>
      <c r="C94" s="15">
        <f t="shared" si="31"/>
        <v>0.20510972816665585</v>
      </c>
      <c r="D94" s="14">
        <f t="shared" si="32"/>
        <v>9952.832285389577</v>
      </c>
      <c r="E94" s="14">
        <f>SUM(D94:$D$127)</f>
        <v>72412.15490663235</v>
      </c>
      <c r="F94" s="16">
        <f t="shared" si="33"/>
        <v>7.2755325147928955</v>
      </c>
      <c r="G94" s="5"/>
      <c r="H94" s="14">
        <f t="shared" si="26"/>
        <v>48524.428238248642</v>
      </c>
      <c r="I94" s="15">
        <f t="shared" si="34"/>
        <v>0.20510972816665585</v>
      </c>
      <c r="J94" s="14">
        <f t="shared" si="35"/>
        <v>9952.832285389577</v>
      </c>
      <c r="K94" s="14">
        <f>SUM($J94:J$127)</f>
        <v>72412.15490663235</v>
      </c>
      <c r="L94" s="16">
        <f t="shared" si="36"/>
        <v>7.2755325147928955</v>
      </c>
      <c r="M94" s="16"/>
      <c r="N94" s="6">
        <v>80</v>
      </c>
      <c r="O94" s="6">
        <f t="shared" si="27"/>
        <v>90</v>
      </c>
      <c r="P94" s="6">
        <f t="shared" si="28"/>
        <v>48524.428238248642</v>
      </c>
      <c r="Q94" s="6">
        <f t="shared" si="29"/>
        <v>48524.428238248642</v>
      </c>
      <c r="R94" s="5">
        <f t="shared" si="30"/>
        <v>75092.716740217016</v>
      </c>
      <c r="S94" s="5">
        <f t="shared" si="37"/>
        <v>747385215.56964636</v>
      </c>
      <c r="T94" s="20">
        <f>SUM(S94:$S$136)</f>
        <v>4584015504.1258802</v>
      </c>
      <c r="U94" s="6">
        <f t="shared" si="38"/>
        <v>6.1334040447027158</v>
      </c>
    </row>
    <row r="95" spans="1:21" x14ac:dyDescent="0.2">
      <c r="A95" s="21">
        <v>81</v>
      </c>
      <c r="B95" s="22">
        <f>Absterbeordnung!B89</f>
        <v>45178.147930226114</v>
      </c>
      <c r="C95" s="15">
        <f t="shared" si="31"/>
        <v>0.20108796879083907</v>
      </c>
      <c r="D95" s="14">
        <f t="shared" si="32"/>
        <v>9084.7820010212199</v>
      </c>
      <c r="E95" s="14">
        <f>SUM(D95:$D$127)</f>
        <v>62459.322621242725</v>
      </c>
      <c r="F95" s="16">
        <f t="shared" si="33"/>
        <v>6.8751592073669654</v>
      </c>
      <c r="G95" s="5"/>
      <c r="H95" s="14">
        <f t="shared" si="26"/>
        <v>45178.147930226114</v>
      </c>
      <c r="I95" s="15">
        <f t="shared" si="34"/>
        <v>0.20108796879083907</v>
      </c>
      <c r="J95" s="14">
        <f t="shared" si="35"/>
        <v>9084.7820010212199</v>
      </c>
      <c r="K95" s="14">
        <f>SUM($J95:J$127)</f>
        <v>62459.322621242725</v>
      </c>
      <c r="L95" s="16">
        <f t="shared" si="36"/>
        <v>6.8751592073669654</v>
      </c>
      <c r="M95" s="16"/>
      <c r="N95" s="6">
        <v>81</v>
      </c>
      <c r="O95" s="6">
        <f t="shared" si="27"/>
        <v>91</v>
      </c>
      <c r="P95" s="6">
        <f t="shared" si="28"/>
        <v>45178.147930226114</v>
      </c>
      <c r="Q95" s="6">
        <f t="shared" si="29"/>
        <v>45178.147930226114</v>
      </c>
      <c r="R95" s="5">
        <f t="shared" si="30"/>
        <v>73114.706921616642</v>
      </c>
      <c r="S95" s="5">
        <f t="shared" si="37"/>
        <v>664231173.45144451</v>
      </c>
      <c r="T95" s="20">
        <f>SUM(S95:$S$136)</f>
        <v>3836630288.5562329</v>
      </c>
      <c r="U95" s="6">
        <f t="shared" si="38"/>
        <v>5.77604671671841</v>
      </c>
    </row>
    <row r="96" spans="1:21" x14ac:dyDescent="0.2">
      <c r="A96" s="21">
        <v>82</v>
      </c>
      <c r="B96" s="22">
        <f>Absterbeordnung!B90</f>
        <v>41703.152686148082</v>
      </c>
      <c r="C96" s="15">
        <f t="shared" si="31"/>
        <v>0.19714506744199911</v>
      </c>
      <c r="D96" s="14">
        <f t="shared" si="32"/>
        <v>8221.5708488546497</v>
      </c>
      <c r="E96" s="14">
        <f>SUM(D96:$D$127)</f>
        <v>53374.540620221502</v>
      </c>
      <c r="F96" s="16">
        <f t="shared" si="33"/>
        <v>6.4920124878151633</v>
      </c>
      <c r="G96" s="5"/>
      <c r="H96" s="14">
        <f t="shared" si="26"/>
        <v>41703.152686148082</v>
      </c>
      <c r="I96" s="15">
        <f t="shared" si="34"/>
        <v>0.19714506744199911</v>
      </c>
      <c r="J96" s="14">
        <f t="shared" si="35"/>
        <v>8221.5708488546497</v>
      </c>
      <c r="K96" s="14">
        <f>SUM($J96:J$127)</f>
        <v>53374.540620221502</v>
      </c>
      <c r="L96" s="16">
        <f t="shared" si="36"/>
        <v>6.4920124878151633</v>
      </c>
      <c r="M96" s="16"/>
      <c r="N96" s="6">
        <v>82</v>
      </c>
      <c r="O96" s="6">
        <f t="shared" si="27"/>
        <v>92</v>
      </c>
      <c r="P96" s="6">
        <f t="shared" si="28"/>
        <v>41703.152686148082</v>
      </c>
      <c r="Q96" s="6">
        <f t="shared" si="29"/>
        <v>41703.152686148082</v>
      </c>
      <c r="R96" s="5">
        <f t="shared" si="30"/>
        <v>70991.391736805177</v>
      </c>
      <c r="S96" s="5">
        <f t="shared" si="37"/>
        <v>583660756.82293832</v>
      </c>
      <c r="T96" s="20">
        <f>SUM(S96:$S$136)</f>
        <v>3172399115.1047883</v>
      </c>
      <c r="U96" s="6">
        <f t="shared" si="38"/>
        <v>5.4353476364818887</v>
      </c>
    </row>
    <row r="97" spans="1:21" x14ac:dyDescent="0.2">
      <c r="A97" s="21">
        <v>83</v>
      </c>
      <c r="B97" s="22">
        <f>Absterbeordnung!B91</f>
        <v>38101.694970966695</v>
      </c>
      <c r="C97" s="15">
        <f t="shared" si="31"/>
        <v>0.19327947788431285</v>
      </c>
      <c r="D97" s="14">
        <f t="shared" si="32"/>
        <v>7364.2757104957918</v>
      </c>
      <c r="E97" s="14">
        <f>SUM(D97:$D$127)</f>
        <v>45152.969771366857</v>
      </c>
      <c r="F97" s="16">
        <f t="shared" si="33"/>
        <v>6.1313524298137638</v>
      </c>
      <c r="G97" s="5"/>
      <c r="H97" s="14">
        <f t="shared" si="26"/>
        <v>38101.694970966695</v>
      </c>
      <c r="I97" s="15">
        <f t="shared" si="34"/>
        <v>0.19327947788431285</v>
      </c>
      <c r="J97" s="14">
        <f t="shared" si="35"/>
        <v>7364.2757104957918</v>
      </c>
      <c r="K97" s="14">
        <f>SUM($J97:J$127)</f>
        <v>45152.969771366857</v>
      </c>
      <c r="L97" s="16">
        <f t="shared" si="36"/>
        <v>6.1313524298137638</v>
      </c>
      <c r="M97" s="16"/>
      <c r="N97" s="6">
        <v>83</v>
      </c>
      <c r="O97" s="6">
        <f t="shared" si="27"/>
        <v>93</v>
      </c>
      <c r="P97" s="6">
        <f t="shared" si="28"/>
        <v>38101.694970966695</v>
      </c>
      <c r="Q97" s="6">
        <f t="shared" si="29"/>
        <v>38101.694970966695</v>
      </c>
      <c r="R97" s="5">
        <f t="shared" si="30"/>
        <v>68734.140402242905</v>
      </c>
      <c r="S97" s="5">
        <f t="shared" si="37"/>
        <v>506177160.64604491</v>
      </c>
      <c r="T97" s="20">
        <f>SUM(S97:$S$136)</f>
        <v>2588738358.2818499</v>
      </c>
      <c r="U97" s="6">
        <f t="shared" si="38"/>
        <v>5.1142930964680167</v>
      </c>
    </row>
    <row r="98" spans="1:21" x14ac:dyDescent="0.2">
      <c r="A98" s="21">
        <v>84</v>
      </c>
      <c r="B98" s="22">
        <f>Absterbeordnung!B92</f>
        <v>34433.708802978254</v>
      </c>
      <c r="C98" s="15">
        <f t="shared" si="31"/>
        <v>0.18948968420030671</v>
      </c>
      <c r="D98" s="14">
        <f t="shared" si="32"/>
        <v>6524.83260692167</v>
      </c>
      <c r="E98" s="14">
        <f>SUM(D98:$D$127)</f>
        <v>37788.694060871057</v>
      </c>
      <c r="F98" s="16">
        <f t="shared" si="33"/>
        <v>5.7915193135811744</v>
      </c>
      <c r="G98" s="5"/>
      <c r="H98" s="14">
        <f t="shared" si="26"/>
        <v>34433.708802978254</v>
      </c>
      <c r="I98" s="15">
        <f t="shared" si="34"/>
        <v>0.18948968420030671</v>
      </c>
      <c r="J98" s="14">
        <f t="shared" si="35"/>
        <v>6524.83260692167</v>
      </c>
      <c r="K98" s="14">
        <f>SUM($J98:J$127)</f>
        <v>37788.694060871057</v>
      </c>
      <c r="L98" s="16">
        <f t="shared" si="36"/>
        <v>5.7915193135811744</v>
      </c>
      <c r="M98" s="16"/>
      <c r="N98" s="6">
        <v>84</v>
      </c>
      <c r="O98" s="6">
        <f t="shared" si="27"/>
        <v>94</v>
      </c>
      <c r="P98" s="6">
        <f t="shared" si="28"/>
        <v>34433.708802978254</v>
      </c>
      <c r="Q98" s="6">
        <f t="shared" si="29"/>
        <v>34433.708802978254</v>
      </c>
      <c r="R98" s="5">
        <f t="shared" si="30"/>
        <v>66302.159076414464</v>
      </c>
      <c r="S98" s="5">
        <f t="shared" si="37"/>
        <v>432610489.45109665</v>
      </c>
      <c r="T98" s="20">
        <f>SUM(S98:$S$136)</f>
        <v>2082561197.6358058</v>
      </c>
      <c r="U98" s="6">
        <f t="shared" si="38"/>
        <v>4.8139405964894513</v>
      </c>
    </row>
    <row r="99" spans="1:21" x14ac:dyDescent="0.2">
      <c r="A99" s="21">
        <v>85</v>
      </c>
      <c r="B99" s="22">
        <f>Absterbeordnung!B93</f>
        <v>30666.881266405828</v>
      </c>
      <c r="C99" s="15">
        <f t="shared" si="31"/>
        <v>0.18577420019637911</v>
      </c>
      <c r="D99" s="14">
        <f t="shared" si="32"/>
        <v>5697.1153397838643</v>
      </c>
      <c r="E99" s="14">
        <f>SUM(D99:$D$127)</f>
        <v>31263.861453949394</v>
      </c>
      <c r="F99" s="16">
        <f t="shared" si="33"/>
        <v>5.4876651760284485</v>
      </c>
      <c r="G99" s="5"/>
      <c r="H99" s="14">
        <f t="shared" si="26"/>
        <v>30666.881266405828</v>
      </c>
      <c r="I99" s="15">
        <f t="shared" si="34"/>
        <v>0.18577420019637911</v>
      </c>
      <c r="J99" s="14">
        <f t="shared" si="35"/>
        <v>5697.1153397838643</v>
      </c>
      <c r="K99" s="14">
        <f>SUM($J99:J$127)</f>
        <v>31263.861453949394</v>
      </c>
      <c r="L99" s="16">
        <f t="shared" si="36"/>
        <v>5.4876651760284485</v>
      </c>
      <c r="M99" s="16"/>
      <c r="N99" s="6">
        <v>85</v>
      </c>
      <c r="O99" s="6">
        <f t="shared" si="27"/>
        <v>95</v>
      </c>
      <c r="P99" s="6">
        <f t="shared" si="28"/>
        <v>30666.881266405828</v>
      </c>
      <c r="Q99" s="6">
        <f t="shared" si="29"/>
        <v>30666.881266405828</v>
      </c>
      <c r="R99" s="5">
        <f t="shared" si="30"/>
        <v>63680.339282607078</v>
      </c>
      <c r="S99" s="5">
        <f t="shared" si="37"/>
        <v>362794237.76958179</v>
      </c>
      <c r="T99" s="20">
        <f>SUM(S99:$S$136)</f>
        <v>1649950708.1847093</v>
      </c>
      <c r="U99" s="6">
        <f t="shared" si="38"/>
        <v>4.5478966764423294</v>
      </c>
    </row>
    <row r="100" spans="1:21" x14ac:dyDescent="0.2">
      <c r="A100" s="13">
        <v>86</v>
      </c>
      <c r="B100" s="22">
        <f>Absterbeordnung!B94</f>
        <v>27084.849976121724</v>
      </c>
      <c r="C100" s="15">
        <f t="shared" si="31"/>
        <v>0.18213156881997952</v>
      </c>
      <c r="D100" s="14">
        <f t="shared" si="32"/>
        <v>4933.0062174048344</v>
      </c>
      <c r="E100" s="14">
        <f>SUM(D100:$D$127)</f>
        <v>25566.746114165529</v>
      </c>
      <c r="F100" s="16">
        <f t="shared" si="33"/>
        <v>5.1827921935228645</v>
      </c>
      <c r="G100" s="5"/>
      <c r="H100" s="14">
        <f t="shared" si="26"/>
        <v>27084.849976121724</v>
      </c>
      <c r="I100" s="15">
        <f t="shared" si="34"/>
        <v>0.18213156881997952</v>
      </c>
      <c r="J100" s="14">
        <f t="shared" si="35"/>
        <v>4933.0062174048344</v>
      </c>
      <c r="K100" s="14">
        <f>SUM($J100:J$127)</f>
        <v>25566.746114165529</v>
      </c>
      <c r="L100" s="16">
        <f t="shared" si="36"/>
        <v>5.1827921935228645</v>
      </c>
      <c r="M100" s="16"/>
      <c r="N100" s="20">
        <v>86</v>
      </c>
      <c r="O100" s="6">
        <f t="shared" si="27"/>
        <v>96</v>
      </c>
      <c r="P100" s="6">
        <f t="shared" si="28"/>
        <v>27084.849976121724</v>
      </c>
      <c r="Q100" s="6">
        <f t="shared" si="29"/>
        <v>27084.849976121724</v>
      </c>
      <c r="R100" s="5">
        <f t="shared" si="30"/>
        <v>60890.943222754882</v>
      </c>
      <c r="S100" s="5">
        <f t="shared" si="37"/>
        <v>300375401.50149465</v>
      </c>
      <c r="T100" s="20">
        <f>SUM(S100:$S$136)</f>
        <v>1287156470.415127</v>
      </c>
      <c r="U100" s="6">
        <f t="shared" si="38"/>
        <v>4.2851593838276472</v>
      </c>
    </row>
    <row r="101" spans="1:21" x14ac:dyDescent="0.2">
      <c r="A101" s="13">
        <v>87</v>
      </c>
      <c r="B101" s="22">
        <f>Absterbeordnung!B95</f>
        <v>23632.337975709233</v>
      </c>
      <c r="C101" s="15">
        <f t="shared" si="31"/>
        <v>0.17856036158821526</v>
      </c>
      <c r="D101" s="14">
        <f t="shared" si="32"/>
        <v>4219.798814117552</v>
      </c>
      <c r="E101" s="14">
        <f>SUM(D101:$D$127)</f>
        <v>20633.739896760701</v>
      </c>
      <c r="F101" s="16">
        <f t="shared" si="33"/>
        <v>4.8897449394339541</v>
      </c>
      <c r="G101" s="5"/>
      <c r="H101" s="14">
        <f t="shared" si="26"/>
        <v>23632.337975709233</v>
      </c>
      <c r="I101" s="15">
        <f t="shared" si="34"/>
        <v>0.17856036158821526</v>
      </c>
      <c r="J101" s="14">
        <f t="shared" si="35"/>
        <v>4219.798814117552</v>
      </c>
      <c r="K101" s="14">
        <f>SUM($J101:J$127)</f>
        <v>20633.739896760701</v>
      </c>
      <c r="L101" s="16">
        <f t="shared" si="36"/>
        <v>4.8897449394339541</v>
      </c>
      <c r="M101" s="16"/>
      <c r="N101" s="20">
        <v>87</v>
      </c>
      <c r="O101" s="6">
        <f t="shared" si="27"/>
        <v>97</v>
      </c>
      <c r="P101" s="6">
        <f t="shared" si="28"/>
        <v>23632.337975709233</v>
      </c>
      <c r="Q101" s="6">
        <f t="shared" si="29"/>
        <v>23632.337975709233</v>
      </c>
      <c r="R101" s="5">
        <f t="shared" si="30"/>
        <v>57961.634756479987</v>
      </c>
      <c r="S101" s="5">
        <f t="shared" si="37"/>
        <v>244586437.60970891</v>
      </c>
      <c r="T101" s="20">
        <f>SUM(S101:$S$136)</f>
        <v>986781068.91363215</v>
      </c>
      <c r="U101" s="6">
        <f t="shared" si="38"/>
        <v>4.0344880875539673</v>
      </c>
    </row>
    <row r="102" spans="1:21" x14ac:dyDescent="0.2">
      <c r="A102" s="13">
        <v>88</v>
      </c>
      <c r="B102" s="22">
        <f>Absterbeordnung!B96</f>
        <v>20499.40463622037</v>
      </c>
      <c r="C102" s="15">
        <f t="shared" si="31"/>
        <v>0.17505917802766199</v>
      </c>
      <c r="D102" s="14">
        <f t="shared" si="32"/>
        <v>3588.6089256731811</v>
      </c>
      <c r="E102" s="14">
        <f>SUM(D102:$D$127)</f>
        <v>16413.941082643152</v>
      </c>
      <c r="F102" s="16">
        <f t="shared" si="33"/>
        <v>4.5739007572590511</v>
      </c>
      <c r="G102" s="5"/>
      <c r="H102" s="14">
        <f t="shared" si="26"/>
        <v>20499.40463622037</v>
      </c>
      <c r="I102" s="15">
        <f t="shared" si="34"/>
        <v>0.17505917802766199</v>
      </c>
      <c r="J102" s="14">
        <f t="shared" si="35"/>
        <v>3588.6089256731811</v>
      </c>
      <c r="K102" s="14">
        <f>SUM($J102:J$127)</f>
        <v>16413.941082643152</v>
      </c>
      <c r="L102" s="16">
        <f t="shared" si="36"/>
        <v>4.5739007572590511</v>
      </c>
      <c r="M102" s="16"/>
      <c r="N102" s="20">
        <v>88</v>
      </c>
      <c r="O102" s="6">
        <f t="shared" si="27"/>
        <v>98</v>
      </c>
      <c r="P102" s="6">
        <f t="shared" si="28"/>
        <v>20499.40463622037</v>
      </c>
      <c r="Q102" s="6">
        <f t="shared" si="29"/>
        <v>20499.40463622037</v>
      </c>
      <c r="R102" s="5">
        <f t="shared" si="30"/>
        <v>54924.533696337698</v>
      </c>
      <c r="S102" s="5">
        <f t="shared" si="37"/>
        <v>197102671.86111486</v>
      </c>
      <c r="T102" s="20">
        <f>SUM(S102:$S$136)</f>
        <v>742194631.30392337</v>
      </c>
      <c r="U102" s="6">
        <f t="shared" si="38"/>
        <v>3.7655229342953733</v>
      </c>
    </row>
    <row r="103" spans="1:21" x14ac:dyDescent="0.2">
      <c r="A103" s="13">
        <v>89</v>
      </c>
      <c r="B103" s="22">
        <f>Absterbeordnung!B97</f>
        <v>17417.488642081218</v>
      </c>
      <c r="C103" s="15">
        <f t="shared" si="31"/>
        <v>0.17162664512515882</v>
      </c>
      <c r="D103" s="14">
        <f t="shared" si="32"/>
        <v>2989.3051421459577</v>
      </c>
      <c r="E103" s="14">
        <f>SUM(D103:$D$127)</f>
        <v>12825.332156969969</v>
      </c>
      <c r="F103" s="16">
        <f t="shared" si="33"/>
        <v>4.2904058124233311</v>
      </c>
      <c r="G103" s="5"/>
      <c r="H103" s="14">
        <f t="shared" si="26"/>
        <v>17417.488642081218</v>
      </c>
      <c r="I103" s="15">
        <f t="shared" si="34"/>
        <v>0.17162664512515882</v>
      </c>
      <c r="J103" s="14">
        <f t="shared" si="35"/>
        <v>2989.3051421459577</v>
      </c>
      <c r="K103" s="14">
        <f>SUM($J103:J$127)</f>
        <v>12825.332156969969</v>
      </c>
      <c r="L103" s="16">
        <f t="shared" si="36"/>
        <v>4.2904058124233311</v>
      </c>
      <c r="M103" s="16"/>
      <c r="N103" s="20">
        <v>89</v>
      </c>
      <c r="O103" s="6">
        <f t="shared" si="27"/>
        <v>99</v>
      </c>
      <c r="P103" s="6">
        <f t="shared" si="28"/>
        <v>17417.488642081218</v>
      </c>
      <c r="Q103" s="6">
        <f t="shared" si="29"/>
        <v>17417.488642081218</v>
      </c>
      <c r="R103" s="5">
        <f t="shared" si="30"/>
        <v>51772.159098773896</v>
      </c>
      <c r="S103" s="5">
        <f t="shared" si="37"/>
        <v>154762781.41396344</v>
      </c>
      <c r="T103" s="20">
        <f>SUM(S103:$S$136)</f>
        <v>545091959.44280875</v>
      </c>
      <c r="U103" s="6">
        <f t="shared" si="38"/>
        <v>3.5221127099336815</v>
      </c>
    </row>
    <row r="104" spans="1:21" x14ac:dyDescent="0.2">
      <c r="A104" s="13">
        <v>90</v>
      </c>
      <c r="B104" s="22">
        <f>Absterbeordnung!B98</f>
        <v>14463.255008647866</v>
      </c>
      <c r="C104" s="15">
        <f t="shared" si="31"/>
        <v>0.16826141678937137</v>
      </c>
      <c r="D104" s="14">
        <f t="shared" si="32"/>
        <v>2433.6077791410617</v>
      </c>
      <c r="E104" s="14">
        <f>SUM(D104:$D$127)</f>
        <v>9836.0270148240106</v>
      </c>
      <c r="F104" s="16">
        <f t="shared" si="33"/>
        <v>4.0417470305324308</v>
      </c>
      <c r="G104" s="5"/>
      <c r="H104" s="14">
        <f t="shared" si="26"/>
        <v>14463.255008647866</v>
      </c>
      <c r="I104" s="15">
        <f t="shared" si="34"/>
        <v>0.16826141678937137</v>
      </c>
      <c r="J104" s="14">
        <f t="shared" si="35"/>
        <v>2433.6077791410617</v>
      </c>
      <c r="K104" s="14">
        <f>SUM($J104:J$127)</f>
        <v>9836.0270148240106</v>
      </c>
      <c r="L104" s="16">
        <f t="shared" si="36"/>
        <v>4.0417470305324308</v>
      </c>
      <c r="M104" s="16"/>
      <c r="N104" s="20">
        <v>90</v>
      </c>
      <c r="O104" s="6">
        <f t="shared" si="27"/>
        <v>100</v>
      </c>
      <c r="P104" s="6">
        <f t="shared" si="28"/>
        <v>14463.255008647866</v>
      </c>
      <c r="Q104" s="6">
        <f t="shared" si="29"/>
        <v>14463.255008647866</v>
      </c>
      <c r="R104" s="5">
        <f t="shared" si="30"/>
        <v>48524.428238248642</v>
      </c>
      <c r="S104" s="5">
        <f t="shared" si="37"/>
        <v>118089426.03897409</v>
      </c>
      <c r="T104" s="20">
        <f>SUM(S104:$S$136)</f>
        <v>390329178.02884543</v>
      </c>
      <c r="U104" s="6">
        <f t="shared" si="38"/>
        <v>3.3053694231693669</v>
      </c>
    </row>
    <row r="105" spans="1:21" x14ac:dyDescent="0.2">
      <c r="A105" s="13">
        <v>91</v>
      </c>
      <c r="B105" s="22">
        <f>Absterbeordnung!B99</f>
        <v>11781.457908874436</v>
      </c>
      <c r="C105" s="15">
        <f t="shared" si="31"/>
        <v>0.16496217332291313</v>
      </c>
      <c r="D105" s="14">
        <f t="shared" si="32"/>
        <v>1943.4949015603504</v>
      </c>
      <c r="E105" s="14">
        <f>SUM(D105:$D$127)</f>
        <v>7402.4192356829526</v>
      </c>
      <c r="F105" s="16">
        <f t="shared" si="33"/>
        <v>3.8088184485278873</v>
      </c>
      <c r="G105" s="5"/>
      <c r="H105" s="14">
        <f t="shared" si="26"/>
        <v>11781.457908874436</v>
      </c>
      <c r="I105" s="15">
        <f t="shared" si="34"/>
        <v>0.16496217332291313</v>
      </c>
      <c r="J105" s="14">
        <f t="shared" si="35"/>
        <v>1943.4949015603504</v>
      </c>
      <c r="K105" s="14">
        <f>SUM($J105:J$127)</f>
        <v>7402.4192356829526</v>
      </c>
      <c r="L105" s="16">
        <f t="shared" si="36"/>
        <v>3.8088184485278873</v>
      </c>
      <c r="M105" s="16"/>
      <c r="N105" s="20">
        <v>91</v>
      </c>
      <c r="O105" s="6">
        <f t="shared" si="27"/>
        <v>101</v>
      </c>
      <c r="P105" s="6">
        <f t="shared" si="28"/>
        <v>11781.457908874436</v>
      </c>
      <c r="Q105" s="6">
        <f t="shared" si="29"/>
        <v>11781.457908874436</v>
      </c>
      <c r="R105" s="5">
        <f t="shared" si="30"/>
        <v>45178.147930226114</v>
      </c>
      <c r="S105" s="5">
        <f t="shared" si="37"/>
        <v>87803500.164333746</v>
      </c>
      <c r="T105" s="20">
        <f>SUM(S105:$S$136)</f>
        <v>272239751.98987132</v>
      </c>
      <c r="U105" s="6">
        <f t="shared" si="38"/>
        <v>3.1005569422670529</v>
      </c>
    </row>
    <row r="106" spans="1:21" x14ac:dyDescent="0.2">
      <c r="A106" s="13">
        <v>92</v>
      </c>
      <c r="B106" s="22">
        <f>Absterbeordnung!B100</f>
        <v>9373.6815418482984</v>
      </c>
      <c r="C106" s="15">
        <f t="shared" si="31"/>
        <v>0.16172762090481677</v>
      </c>
      <c r="D106" s="14">
        <f t="shared" si="32"/>
        <v>1515.9832148825199</v>
      </c>
      <c r="E106" s="14">
        <f>SUM(D106:$D$127)</f>
        <v>5458.924334122602</v>
      </c>
      <c r="F106" s="16">
        <f t="shared" si="33"/>
        <v>3.6009134405525973</v>
      </c>
      <c r="G106" s="5"/>
      <c r="H106" s="14">
        <f t="shared" si="26"/>
        <v>9373.6815418482984</v>
      </c>
      <c r="I106" s="15">
        <f t="shared" si="34"/>
        <v>0.16172762090481677</v>
      </c>
      <c r="J106" s="14">
        <f t="shared" si="35"/>
        <v>1515.9832148825199</v>
      </c>
      <c r="K106" s="14">
        <f>SUM($J106:J$127)</f>
        <v>5458.924334122602</v>
      </c>
      <c r="L106" s="16">
        <f t="shared" si="36"/>
        <v>3.6009134405525973</v>
      </c>
      <c r="M106" s="16"/>
      <c r="N106" s="20">
        <v>92</v>
      </c>
      <c r="O106" s="6">
        <f t="shared" si="27"/>
        <v>102</v>
      </c>
      <c r="P106" s="6">
        <f t="shared" si="28"/>
        <v>9373.6815418482984</v>
      </c>
      <c r="Q106" s="6">
        <f t="shared" si="29"/>
        <v>9373.6815418482984</v>
      </c>
      <c r="R106" s="5">
        <f t="shared" si="30"/>
        <v>41703.152686148082</v>
      </c>
      <c r="S106" s="5">
        <f t="shared" si="37"/>
        <v>63221279.479883365</v>
      </c>
      <c r="T106" s="20">
        <f>SUM(S106:$S$136)</f>
        <v>184436251.82553753</v>
      </c>
      <c r="U106" s="6">
        <f t="shared" si="38"/>
        <v>2.917312862739895</v>
      </c>
    </row>
    <row r="107" spans="1:21" x14ac:dyDescent="0.2">
      <c r="A107" s="13">
        <v>93</v>
      </c>
      <c r="B107" s="22">
        <f>Absterbeordnung!B101</f>
        <v>7295.9481085384623</v>
      </c>
      <c r="C107" s="15">
        <f t="shared" si="31"/>
        <v>0.15855649108315373</v>
      </c>
      <c r="D107" s="14">
        <f t="shared" si="32"/>
        <v>1156.819931214631</v>
      </c>
      <c r="E107" s="14">
        <f>SUM(D107:$D$127)</f>
        <v>3942.9411192400803</v>
      </c>
      <c r="F107" s="16">
        <f t="shared" si="33"/>
        <v>3.4084311765791364</v>
      </c>
      <c r="G107" s="5"/>
      <c r="H107" s="14">
        <f t="shared" si="26"/>
        <v>7295.9481085384623</v>
      </c>
      <c r="I107" s="15">
        <f t="shared" si="34"/>
        <v>0.15855649108315373</v>
      </c>
      <c r="J107" s="14">
        <f t="shared" si="35"/>
        <v>1156.819931214631</v>
      </c>
      <c r="K107" s="14">
        <f>SUM($J107:J$127)</f>
        <v>3942.9411192400803</v>
      </c>
      <c r="L107" s="16">
        <f t="shared" si="36"/>
        <v>3.4084311765791364</v>
      </c>
      <c r="M107" s="16"/>
      <c r="N107" s="20">
        <v>93</v>
      </c>
      <c r="O107" s="6">
        <f t="shared" si="27"/>
        <v>103</v>
      </c>
      <c r="P107" s="6">
        <f t="shared" si="28"/>
        <v>7295.9481085384623</v>
      </c>
      <c r="Q107" s="6">
        <f t="shared" si="29"/>
        <v>7295.9481085384623</v>
      </c>
      <c r="R107" s="5">
        <f t="shared" si="30"/>
        <v>38101.694970966695</v>
      </c>
      <c r="S107" s="5">
        <f t="shared" si="37"/>
        <v>44076800.155474544</v>
      </c>
      <c r="T107" s="20">
        <f>SUM(S107:$S$136)</f>
        <v>121214972.34565409</v>
      </c>
      <c r="U107" s="6">
        <f t="shared" si="38"/>
        <v>2.7500855760419491</v>
      </c>
    </row>
    <row r="108" spans="1:21" x14ac:dyDescent="0.2">
      <c r="A108" s="13">
        <v>94</v>
      </c>
      <c r="B108" s="22">
        <f>Absterbeordnung!B102</f>
        <v>5548.3306455621441</v>
      </c>
      <c r="C108" s="15">
        <f t="shared" si="31"/>
        <v>0.15544754027760166</v>
      </c>
      <c r="D108" s="14">
        <f t="shared" si="32"/>
        <v>862.47435149947296</v>
      </c>
      <c r="E108" s="14">
        <f>SUM(D108:$D$127)</f>
        <v>2786.1211880254496</v>
      </c>
      <c r="F108" s="16">
        <f t="shared" si="33"/>
        <v>3.2303814985124832</v>
      </c>
      <c r="G108" s="5"/>
      <c r="H108" s="14">
        <f t="shared" si="26"/>
        <v>5548.3306455621441</v>
      </c>
      <c r="I108" s="15">
        <f t="shared" si="34"/>
        <v>0.15544754027760166</v>
      </c>
      <c r="J108" s="14">
        <f t="shared" si="35"/>
        <v>862.47435149947296</v>
      </c>
      <c r="K108" s="14">
        <f>SUM($J108:J$127)</f>
        <v>2786.1211880254496</v>
      </c>
      <c r="L108" s="16">
        <f t="shared" si="36"/>
        <v>3.2303814985124832</v>
      </c>
      <c r="M108" s="16"/>
      <c r="N108" s="20">
        <v>94</v>
      </c>
      <c r="O108" s="6">
        <f t="shared" si="27"/>
        <v>104</v>
      </c>
      <c r="P108" s="6">
        <f t="shared" si="28"/>
        <v>5548.3306455621441</v>
      </c>
      <c r="Q108" s="6">
        <f t="shared" si="29"/>
        <v>5548.3306455621441</v>
      </c>
      <c r="R108" s="5">
        <f t="shared" si="30"/>
        <v>34433.708802978254</v>
      </c>
      <c r="S108" s="5">
        <f t="shared" si="37"/>
        <v>29698190.669570364</v>
      </c>
      <c r="T108" s="20">
        <f>SUM(S108:$S$136)</f>
        <v>77138172.190179557</v>
      </c>
      <c r="U108" s="6">
        <f t="shared" si="38"/>
        <v>2.5974030892466988</v>
      </c>
    </row>
    <row r="109" spans="1:21" x14ac:dyDescent="0.2">
      <c r="A109" s="13">
        <v>95</v>
      </c>
      <c r="B109" s="22">
        <f>Absterbeordnung!B103</f>
        <v>4117.1876577230551</v>
      </c>
      <c r="C109" s="15">
        <f t="shared" si="31"/>
        <v>0.15239954929176638</v>
      </c>
      <c r="D109" s="14">
        <f t="shared" si="32"/>
        <v>627.45754338661686</v>
      </c>
      <c r="E109" s="14">
        <f>SUM(D109:$D$127)</f>
        <v>1923.6468365259768</v>
      </c>
      <c r="F109" s="16">
        <f t="shared" si="33"/>
        <v>3.0657800783513642</v>
      </c>
      <c r="G109" s="5"/>
      <c r="H109" s="14">
        <f t="shared" si="26"/>
        <v>4117.1876577230551</v>
      </c>
      <c r="I109" s="15">
        <f t="shared" si="34"/>
        <v>0.15239954929176638</v>
      </c>
      <c r="J109" s="14">
        <f t="shared" si="35"/>
        <v>627.45754338661686</v>
      </c>
      <c r="K109" s="14">
        <f>SUM($J109:J$127)</f>
        <v>1923.6468365259768</v>
      </c>
      <c r="L109" s="16">
        <f t="shared" si="36"/>
        <v>3.0657800783513642</v>
      </c>
      <c r="M109" s="16"/>
      <c r="N109" s="20">
        <v>95</v>
      </c>
      <c r="O109" s="6">
        <f t="shared" si="27"/>
        <v>105</v>
      </c>
      <c r="P109" s="6">
        <f t="shared" si="28"/>
        <v>4117.1876577230551</v>
      </c>
      <c r="Q109" s="6">
        <f t="shared" si="29"/>
        <v>4117.1876577230551</v>
      </c>
      <c r="R109" s="5">
        <f t="shared" si="30"/>
        <v>30666.881266405828</v>
      </c>
      <c r="S109" s="5">
        <f t="shared" si="37"/>
        <v>19242165.982748065</v>
      </c>
      <c r="T109" s="20">
        <f>SUM(S109:$S$136)</f>
        <v>47439981.5206092</v>
      </c>
      <c r="U109" s="6">
        <f t="shared" si="38"/>
        <v>2.4654179557094782</v>
      </c>
    </row>
    <row r="110" spans="1:21" x14ac:dyDescent="0.2">
      <c r="A110" s="13">
        <v>96</v>
      </c>
      <c r="B110" s="22">
        <f>Absterbeordnung!B104</f>
        <v>2977.4562822329553</v>
      </c>
      <c r="C110" s="15">
        <f t="shared" si="31"/>
        <v>0.14941132283506506</v>
      </c>
      <c r="D110" s="14">
        <f t="shared" si="32"/>
        <v>444.86568181200067</v>
      </c>
      <c r="E110" s="14">
        <f>SUM(D110:$D$127)</f>
        <v>1296.1892931393602</v>
      </c>
      <c r="F110" s="16">
        <f t="shared" si="33"/>
        <v>2.9136643848538695</v>
      </c>
      <c r="G110" s="5"/>
      <c r="H110" s="14">
        <f t="shared" ref="H110:H136" si="39">B110</f>
        <v>2977.4562822329553</v>
      </c>
      <c r="I110" s="15">
        <f t="shared" si="34"/>
        <v>0.14941132283506506</v>
      </c>
      <c r="J110" s="14">
        <f t="shared" si="35"/>
        <v>444.86568181200067</v>
      </c>
      <c r="K110" s="14">
        <f>SUM($J110:J$127)</f>
        <v>1296.1892931393602</v>
      </c>
      <c r="L110" s="16">
        <f t="shared" si="36"/>
        <v>2.9136643848538695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2977.4562822329553</v>
      </c>
      <c r="Q110" s="6">
        <f t="shared" ref="Q110:Q136" si="42">B110</f>
        <v>2977.4562822329553</v>
      </c>
      <c r="R110" s="5">
        <f t="shared" ref="R110:R136" si="43">LOOKUP(N110,$O$14:$O$136,$Q$14:$Q$136)</f>
        <v>27084.849976121724</v>
      </c>
      <c r="S110" s="5">
        <f t="shared" si="37"/>
        <v>12049120.251403142</v>
      </c>
      <c r="T110" s="20">
        <f>SUM(S110:$S$136)</f>
        <v>28197815.537861142</v>
      </c>
      <c r="U110" s="6">
        <f t="shared" si="38"/>
        <v>2.3402385360522446</v>
      </c>
    </row>
    <row r="111" spans="1:21" x14ac:dyDescent="0.2">
      <c r="A111" s="13">
        <v>97</v>
      </c>
      <c r="B111" s="22">
        <f>Absterbeordnung!B105</f>
        <v>2095.7776366160788</v>
      </c>
      <c r="C111" s="15">
        <f t="shared" ref="C111:C136" si="44">1/(((1+($B$5/100))^A111))</f>
        <v>0.14648168905398534</v>
      </c>
      <c r="D111" s="14">
        <f t="shared" ref="D111:D136" si="45">B111*C111</f>
        <v>306.99304809309274</v>
      </c>
      <c r="E111" s="14">
        <f>SUM(D111:$D$127)</f>
        <v>851.32361132735969</v>
      </c>
      <c r="F111" s="16">
        <f t="shared" ref="F111:F136" si="46">E111/D111</f>
        <v>2.7731038752030757</v>
      </c>
      <c r="G111" s="5"/>
      <c r="H111" s="14">
        <f t="shared" si="39"/>
        <v>2095.7776366160788</v>
      </c>
      <c r="I111" s="15">
        <f t="shared" ref="I111:I136" si="47">1/(((1+($B$5/100))^A111))</f>
        <v>0.14648168905398534</v>
      </c>
      <c r="J111" s="14">
        <f t="shared" ref="J111:J136" si="48">H111*I111</f>
        <v>306.99304809309274</v>
      </c>
      <c r="K111" s="14">
        <f>SUM($J111:J$127)</f>
        <v>851.32361132735969</v>
      </c>
      <c r="L111" s="16">
        <f t="shared" ref="L111:L136" si="49">K111/J111</f>
        <v>2.7731038752030757</v>
      </c>
      <c r="M111" s="16"/>
      <c r="N111" s="20">
        <v>97</v>
      </c>
      <c r="O111" s="6">
        <f t="shared" si="40"/>
        <v>107</v>
      </c>
      <c r="P111" s="6">
        <f t="shared" si="41"/>
        <v>2095.7776366160788</v>
      </c>
      <c r="Q111" s="6">
        <f t="shared" si="42"/>
        <v>2095.7776366160788</v>
      </c>
      <c r="R111" s="5">
        <f t="shared" si="43"/>
        <v>23632.337975709233</v>
      </c>
      <c r="S111" s="5">
        <f t="shared" ref="S111:S136" si="50">P111*R111*I111</f>
        <v>7254963.4687291272</v>
      </c>
      <c r="T111" s="20">
        <f>SUM(S111:$S$136)</f>
        <v>16148695.286457997</v>
      </c>
      <c r="U111" s="6">
        <f t="shared" ref="U111:U136" si="51">T111/S111</f>
        <v>2.2258823708848818</v>
      </c>
    </row>
    <row r="112" spans="1:21" x14ac:dyDescent="0.2">
      <c r="A112" s="13">
        <v>98</v>
      </c>
      <c r="B112" s="22">
        <f>Absterbeordnung!B106</f>
        <v>1433.9987104800421</v>
      </c>
      <c r="C112" s="15">
        <f t="shared" si="44"/>
        <v>0.14360949907253467</v>
      </c>
      <c r="D112" s="14">
        <f t="shared" si="45"/>
        <v>205.93583648269953</v>
      </c>
      <c r="E112" s="14">
        <f>SUM(D112:$D$127)</f>
        <v>544.33056323426683</v>
      </c>
      <c r="F112" s="16">
        <f t="shared" si="46"/>
        <v>2.6432046628270816</v>
      </c>
      <c r="G112" s="5"/>
      <c r="H112" s="14">
        <f t="shared" si="39"/>
        <v>1433.9987104800421</v>
      </c>
      <c r="I112" s="15">
        <f t="shared" si="47"/>
        <v>0.14360949907253467</v>
      </c>
      <c r="J112" s="14">
        <f t="shared" si="48"/>
        <v>205.93583648269953</v>
      </c>
      <c r="K112" s="14">
        <f>SUM($J112:J$127)</f>
        <v>544.33056323426683</v>
      </c>
      <c r="L112" s="16">
        <f t="shared" si="49"/>
        <v>2.6432046628270816</v>
      </c>
      <c r="M112" s="16"/>
      <c r="N112" s="20">
        <v>98</v>
      </c>
      <c r="O112" s="6">
        <f t="shared" si="40"/>
        <v>108</v>
      </c>
      <c r="P112" s="6">
        <f t="shared" si="41"/>
        <v>1433.9987104800421</v>
      </c>
      <c r="Q112" s="6">
        <f t="shared" si="42"/>
        <v>1433.9987104800421</v>
      </c>
      <c r="R112" s="5">
        <f t="shared" si="43"/>
        <v>20499.40463622037</v>
      </c>
      <c r="S112" s="5">
        <f t="shared" si="50"/>
        <v>4221562.0411573704</v>
      </c>
      <c r="T112" s="20">
        <f>SUM(S112:$S$136)</f>
        <v>8893731.8177288696</v>
      </c>
      <c r="U112" s="6">
        <f t="shared" si="51"/>
        <v>2.1067395743615771</v>
      </c>
    </row>
    <row r="113" spans="1:21" x14ac:dyDescent="0.2">
      <c r="A113" s="13">
        <v>99</v>
      </c>
      <c r="B113" s="22">
        <f>Absterbeordnung!B107</f>
        <v>952.58720528243452</v>
      </c>
      <c r="C113" s="15">
        <f t="shared" si="44"/>
        <v>0.14079362654170063</v>
      </c>
      <c r="D113" s="14">
        <f t="shared" si="45"/>
        <v>134.11820722893739</v>
      </c>
      <c r="E113" s="14">
        <f>SUM(D113:$D$127)</f>
        <v>338.39472675156713</v>
      </c>
      <c r="F113" s="16">
        <f t="shared" si="46"/>
        <v>2.5231080383734428</v>
      </c>
      <c r="G113" s="5"/>
      <c r="H113" s="14">
        <f t="shared" si="39"/>
        <v>952.58720528243452</v>
      </c>
      <c r="I113" s="15">
        <f t="shared" si="47"/>
        <v>0.14079362654170063</v>
      </c>
      <c r="J113" s="14">
        <f t="shared" si="48"/>
        <v>134.11820722893739</v>
      </c>
      <c r="K113" s="14">
        <f>SUM($J113:J$127)</f>
        <v>338.39472675156713</v>
      </c>
      <c r="L113" s="16">
        <f t="shared" si="49"/>
        <v>2.5231080383734428</v>
      </c>
      <c r="M113" s="16"/>
      <c r="N113" s="20">
        <v>99</v>
      </c>
      <c r="O113" s="6">
        <f t="shared" si="40"/>
        <v>109</v>
      </c>
      <c r="P113" s="6">
        <f t="shared" si="41"/>
        <v>952.58720528243452</v>
      </c>
      <c r="Q113" s="6">
        <f t="shared" si="42"/>
        <v>952.58720528243452</v>
      </c>
      <c r="R113" s="5">
        <f t="shared" si="43"/>
        <v>17417.488642081218</v>
      </c>
      <c r="S113" s="5">
        <f t="shared" si="50"/>
        <v>2336002.3511063121</v>
      </c>
      <c r="T113" s="20">
        <f>SUM(S113:$S$136)</f>
        <v>4672169.776571501</v>
      </c>
      <c r="U113" s="6">
        <f t="shared" si="51"/>
        <v>2.0000706653222324</v>
      </c>
    </row>
    <row r="114" spans="1:21" x14ac:dyDescent="0.2">
      <c r="A114" s="13">
        <v>100</v>
      </c>
      <c r="B114" s="22">
        <f>Absterbeordnung!B108</f>
        <v>613.56676179513079</v>
      </c>
      <c r="C114" s="15">
        <f t="shared" si="44"/>
        <v>0.13803296719774574</v>
      </c>
      <c r="D114" s="14">
        <f t="shared" si="45"/>
        <v>84.692440704494359</v>
      </c>
      <c r="E114" s="14">
        <f>SUM(D114:$D$127)</f>
        <v>204.27651952262971</v>
      </c>
      <c r="F114" s="16">
        <f t="shared" si="46"/>
        <v>2.4119805477726586</v>
      </c>
      <c r="G114" s="5"/>
      <c r="H114" s="14">
        <f t="shared" si="39"/>
        <v>613.56676179513079</v>
      </c>
      <c r="I114" s="15">
        <f t="shared" si="47"/>
        <v>0.13803296719774574</v>
      </c>
      <c r="J114" s="14">
        <f t="shared" si="48"/>
        <v>84.692440704494359</v>
      </c>
      <c r="K114" s="14">
        <f>SUM($J114:J$127)</f>
        <v>204.27651952262971</v>
      </c>
      <c r="L114" s="16">
        <f t="shared" si="49"/>
        <v>2.4119805477726586</v>
      </c>
      <c r="M114" s="16"/>
      <c r="N114" s="20">
        <v>100</v>
      </c>
      <c r="O114" s="6">
        <f t="shared" si="40"/>
        <v>110</v>
      </c>
      <c r="P114" s="6">
        <f t="shared" si="41"/>
        <v>613.56676179513079</v>
      </c>
      <c r="Q114" s="6">
        <f t="shared" si="42"/>
        <v>613.56676179513079</v>
      </c>
      <c r="R114" s="5">
        <f t="shared" si="43"/>
        <v>14463.255008647866</v>
      </c>
      <c r="S114" s="5">
        <f t="shared" si="50"/>
        <v>1224928.3672138907</v>
      </c>
      <c r="T114" s="20">
        <f>SUM(S114:$S$136)</f>
        <v>2336167.4254651885</v>
      </c>
      <c r="U114" s="6">
        <f t="shared" si="51"/>
        <v>1.9071869735361096</v>
      </c>
    </row>
    <row r="115" spans="1:21" x14ac:dyDescent="0.2">
      <c r="A115" s="13">
        <v>101</v>
      </c>
      <c r="B115" s="22">
        <f>Absterbeordnung!B109</f>
        <v>382.70900158516559</v>
      </c>
      <c r="C115" s="15">
        <f t="shared" si="44"/>
        <v>0.13532643842916248</v>
      </c>
      <c r="D115" s="14">
        <f t="shared" si="45"/>
        <v>51.79064613930116</v>
      </c>
      <c r="E115" s="14">
        <f>SUM(D115:$D$127)</f>
        <v>119.5840788181354</v>
      </c>
      <c r="F115" s="16">
        <f t="shared" si="46"/>
        <v>2.3089898993824178</v>
      </c>
      <c r="G115" s="5"/>
      <c r="H115" s="14">
        <f t="shared" si="39"/>
        <v>382.70900158516559</v>
      </c>
      <c r="I115" s="15">
        <f t="shared" si="47"/>
        <v>0.13532643842916248</v>
      </c>
      <c r="J115" s="14">
        <f t="shared" si="48"/>
        <v>51.79064613930116</v>
      </c>
      <c r="K115" s="14">
        <f>SUM($J115:J$127)</f>
        <v>119.5840788181354</v>
      </c>
      <c r="L115" s="16">
        <f t="shared" si="49"/>
        <v>2.3089898993824178</v>
      </c>
      <c r="M115" s="16"/>
      <c r="N115" s="20">
        <v>101</v>
      </c>
      <c r="O115" s="6">
        <f t="shared" si="40"/>
        <v>111</v>
      </c>
      <c r="P115" s="6">
        <f t="shared" si="41"/>
        <v>382.70900158516559</v>
      </c>
      <c r="Q115" s="6">
        <f t="shared" si="42"/>
        <v>382.70900158516559</v>
      </c>
      <c r="R115" s="5">
        <f t="shared" si="43"/>
        <v>11781.457908874436</v>
      </c>
      <c r="S115" s="5">
        <f t="shared" si="50"/>
        <v>610169.31756358698</v>
      </c>
      <c r="T115" s="20">
        <f>SUM(S115:$S$136)</f>
        <v>1111239.0582512973</v>
      </c>
      <c r="U115" s="6">
        <f t="shared" si="51"/>
        <v>1.821197864698421</v>
      </c>
    </row>
    <row r="116" spans="1:21" x14ac:dyDescent="0.2">
      <c r="A116" s="21">
        <v>102</v>
      </c>
      <c r="B116" s="22">
        <f>Absterbeordnung!B110</f>
        <v>230.87344030448463</v>
      </c>
      <c r="C116" s="15">
        <f t="shared" si="44"/>
        <v>0.13267297885212007</v>
      </c>
      <c r="D116" s="14">
        <f t="shared" si="45"/>
        <v>30.630667063033094</v>
      </c>
      <c r="E116" s="14">
        <f>SUM(D116:$D$127)</f>
        <v>67.793432678834222</v>
      </c>
      <c r="F116" s="16">
        <f t="shared" si="46"/>
        <v>2.2132535520472345</v>
      </c>
      <c r="G116" s="5"/>
      <c r="H116" s="14">
        <f t="shared" si="39"/>
        <v>230.87344030448463</v>
      </c>
      <c r="I116" s="15">
        <f t="shared" si="47"/>
        <v>0.13267297885212007</v>
      </c>
      <c r="J116" s="14">
        <f t="shared" si="48"/>
        <v>30.630667063033094</v>
      </c>
      <c r="K116" s="14">
        <f>SUM($J116:J$127)</f>
        <v>67.793432678834222</v>
      </c>
      <c r="L116" s="16">
        <f t="shared" si="49"/>
        <v>2.2132535520472345</v>
      </c>
      <c r="M116" s="16"/>
      <c r="N116" s="6">
        <v>102</v>
      </c>
      <c r="O116" s="6">
        <f t="shared" si="40"/>
        <v>112</v>
      </c>
      <c r="P116" s="6">
        <f t="shared" si="41"/>
        <v>230.87344030448463</v>
      </c>
      <c r="Q116" s="6">
        <f t="shared" si="42"/>
        <v>230.87344030448463</v>
      </c>
      <c r="R116" s="5">
        <f t="shared" si="43"/>
        <v>9373.6815418482984</v>
      </c>
      <c r="S116" s="5">
        <f t="shared" si="50"/>
        <v>287122.11846325395</v>
      </c>
      <c r="T116" s="20">
        <f>SUM(S116:$S$136)</f>
        <v>501069.74068771052</v>
      </c>
      <c r="U116" s="6">
        <f t="shared" si="51"/>
        <v>1.7451450392242689</v>
      </c>
    </row>
    <row r="117" spans="1:21" x14ac:dyDescent="0.2">
      <c r="A117" s="21">
        <v>103</v>
      </c>
      <c r="B117" s="22">
        <f>Absterbeordnung!B111</f>
        <v>134.53224524571917</v>
      </c>
      <c r="C117" s="15">
        <f t="shared" si="44"/>
        <v>0.13007154789423539</v>
      </c>
      <c r="D117" s="14">
        <f t="shared" si="45"/>
        <v>17.498817380797583</v>
      </c>
      <c r="E117" s="14">
        <f>SUM(D117:$D$127)</f>
        <v>37.162765615801128</v>
      </c>
      <c r="F117" s="16">
        <f t="shared" si="46"/>
        <v>2.1237301245615536</v>
      </c>
      <c r="G117" s="5"/>
      <c r="H117" s="14">
        <f t="shared" si="39"/>
        <v>134.53224524571917</v>
      </c>
      <c r="I117" s="15">
        <f t="shared" si="47"/>
        <v>0.13007154789423539</v>
      </c>
      <c r="J117" s="14">
        <f t="shared" si="48"/>
        <v>17.498817380797583</v>
      </c>
      <c r="K117" s="14">
        <f>SUM($J117:J$127)</f>
        <v>37.162765615801128</v>
      </c>
      <c r="L117" s="16">
        <f t="shared" si="49"/>
        <v>2.1237301245615536</v>
      </c>
      <c r="M117" s="16"/>
      <c r="N117" s="6">
        <v>103</v>
      </c>
      <c r="O117" s="6">
        <f t="shared" si="40"/>
        <v>113</v>
      </c>
      <c r="P117" s="6">
        <f t="shared" si="41"/>
        <v>134.53224524571917</v>
      </c>
      <c r="Q117" s="6">
        <f t="shared" si="42"/>
        <v>134.53224524571917</v>
      </c>
      <c r="R117" s="5">
        <f t="shared" si="43"/>
        <v>7295.9481085384623</v>
      </c>
      <c r="S117" s="5">
        <f t="shared" si="50"/>
        <v>127670.46357109009</v>
      </c>
      <c r="T117" s="20">
        <f>SUM(S117:$S$136)</f>
        <v>213947.62222445657</v>
      </c>
      <c r="U117" s="6">
        <f t="shared" si="51"/>
        <v>1.6757801001116066</v>
      </c>
    </row>
    <row r="118" spans="1:21" x14ac:dyDescent="0.2">
      <c r="A118" s="21">
        <v>104</v>
      </c>
      <c r="B118" s="22">
        <f>Absterbeordnung!B112</f>
        <v>75.626603876644978</v>
      </c>
      <c r="C118" s="15">
        <f t="shared" si="44"/>
        <v>0.12752112538650526</v>
      </c>
      <c r="D118" s="14">
        <f t="shared" si="45"/>
        <v>9.6439896355092092</v>
      </c>
      <c r="E118" s="14">
        <f>SUM(D118:$D$127)</f>
        <v>19.663948235003541</v>
      </c>
      <c r="F118" s="16">
        <f t="shared" si="46"/>
        <v>2.0389847955249563</v>
      </c>
      <c r="G118" s="5"/>
      <c r="H118" s="14">
        <f t="shared" si="39"/>
        <v>75.626603876644978</v>
      </c>
      <c r="I118" s="15">
        <f t="shared" si="47"/>
        <v>0.12752112538650526</v>
      </c>
      <c r="J118" s="14">
        <f t="shared" si="48"/>
        <v>9.6439896355092092</v>
      </c>
      <c r="K118" s="14">
        <f>SUM($J118:J$127)</f>
        <v>19.663948235003541</v>
      </c>
      <c r="L118" s="16">
        <f t="shared" si="49"/>
        <v>2.0389847955249563</v>
      </c>
      <c r="M118" s="16"/>
      <c r="N118" s="6">
        <v>104</v>
      </c>
      <c r="O118" s="6">
        <f t="shared" si="40"/>
        <v>114</v>
      </c>
      <c r="P118" s="6">
        <f t="shared" si="41"/>
        <v>75.626603876644978</v>
      </c>
      <c r="Q118" s="6">
        <f t="shared" si="42"/>
        <v>75.626603876644978</v>
      </c>
      <c r="R118" s="5">
        <f t="shared" si="43"/>
        <v>5548.3306455621441</v>
      </c>
      <c r="S118" s="5">
        <f t="shared" si="50"/>
        <v>53508.043240179431</v>
      </c>
      <c r="T118" s="20">
        <f>SUM(S118:$S$136)</f>
        <v>86277.158653366452</v>
      </c>
      <c r="U118" s="6">
        <f t="shared" si="51"/>
        <v>1.6124147591437346</v>
      </c>
    </row>
    <row r="119" spans="1:21" x14ac:dyDescent="0.2">
      <c r="A119" s="21">
        <v>105</v>
      </c>
      <c r="B119" s="22">
        <f>Absterbeordnung!B113</f>
        <v>40.960690742201045</v>
      </c>
      <c r="C119" s="15">
        <f t="shared" si="44"/>
        <v>0.12502071116324046</v>
      </c>
      <c r="D119" s="14">
        <f t="shared" si="45"/>
        <v>5.1209346863275345</v>
      </c>
      <c r="E119" s="14">
        <f>SUM(D119:$D$127)</f>
        <v>10.019958599494332</v>
      </c>
      <c r="F119" s="16">
        <f t="shared" si="46"/>
        <v>1.9566659630021801</v>
      </c>
      <c r="G119" s="5"/>
      <c r="H119" s="14">
        <f t="shared" si="39"/>
        <v>40.960690742201045</v>
      </c>
      <c r="I119" s="15">
        <f t="shared" si="47"/>
        <v>0.12502071116324046</v>
      </c>
      <c r="J119" s="14">
        <f t="shared" si="48"/>
        <v>5.1209346863275345</v>
      </c>
      <c r="K119" s="14">
        <f>SUM($J119:J$127)</f>
        <v>10.019958599494332</v>
      </c>
      <c r="L119" s="16">
        <f t="shared" si="49"/>
        <v>1.9566659630021801</v>
      </c>
      <c r="M119" s="16"/>
      <c r="N119" s="6">
        <v>105</v>
      </c>
      <c r="O119" s="6">
        <f t="shared" si="40"/>
        <v>115</v>
      </c>
      <c r="P119" s="6">
        <f t="shared" si="41"/>
        <v>40.960690742201045</v>
      </c>
      <c r="Q119" s="6">
        <f t="shared" si="42"/>
        <v>40.960690742201045</v>
      </c>
      <c r="R119" s="5">
        <f t="shared" si="43"/>
        <v>4117.1876577230551</v>
      </c>
      <c r="S119" s="5">
        <f t="shared" si="50"/>
        <v>21083.849086553608</v>
      </c>
      <c r="T119" s="20">
        <f>SUM(S119:$S$136)</f>
        <v>32769.115413187021</v>
      </c>
      <c r="U119" s="6">
        <f t="shared" si="51"/>
        <v>1.5542283232375147</v>
      </c>
    </row>
    <row r="120" spans="1:21" x14ac:dyDescent="0.2">
      <c r="A120" s="21">
        <v>106</v>
      </c>
      <c r="B120" s="22">
        <f>Absterbeordnung!B114</f>
        <v>21.347797994238324</v>
      </c>
      <c r="C120" s="15">
        <f t="shared" si="44"/>
        <v>0.12256932466984359</v>
      </c>
      <c r="D120" s="14">
        <f t="shared" si="45"/>
        <v>2.6165851833420328</v>
      </c>
      <c r="E120" s="14">
        <f>SUM(D120:$D$127)</f>
        <v>4.899023913166797</v>
      </c>
      <c r="F120" s="16">
        <f t="shared" si="46"/>
        <v>1.8722967417057372</v>
      </c>
      <c r="G120" s="5"/>
      <c r="H120" s="14">
        <f t="shared" si="39"/>
        <v>21.347797994238324</v>
      </c>
      <c r="I120" s="15">
        <f t="shared" si="47"/>
        <v>0.12256932466984359</v>
      </c>
      <c r="J120" s="14">
        <f t="shared" si="48"/>
        <v>2.6165851833420328</v>
      </c>
      <c r="K120" s="14">
        <f>SUM($J120:J$127)</f>
        <v>4.899023913166797</v>
      </c>
      <c r="L120" s="16">
        <f t="shared" si="49"/>
        <v>1.8722967417057372</v>
      </c>
      <c r="M120" s="16"/>
      <c r="N120" s="6">
        <v>106</v>
      </c>
      <c r="O120" s="6">
        <f t="shared" si="40"/>
        <v>116</v>
      </c>
      <c r="P120" s="6">
        <f t="shared" si="41"/>
        <v>21.347797994238324</v>
      </c>
      <c r="Q120" s="6">
        <f t="shared" si="42"/>
        <v>21.347797994238324</v>
      </c>
      <c r="R120" s="5">
        <f t="shared" si="43"/>
        <v>2977.4562822329553</v>
      </c>
      <c r="S120" s="5">
        <f t="shared" si="50"/>
        <v>7790.7679921394047</v>
      </c>
      <c r="T120" s="20">
        <f>SUM(S120:$S$136)</f>
        <v>11685.266326633415</v>
      </c>
      <c r="U120" s="6">
        <f t="shared" si="51"/>
        <v>1.4998863190924712</v>
      </c>
    </row>
    <row r="121" spans="1:21" x14ac:dyDescent="0.2">
      <c r="A121" s="21">
        <v>107</v>
      </c>
      <c r="B121" s="22">
        <f>Absterbeordnung!B115</f>
        <v>10.692535732185668</v>
      </c>
      <c r="C121" s="15">
        <f t="shared" si="44"/>
        <v>0.12016600457827803</v>
      </c>
      <c r="D121" s="14">
        <f t="shared" si="45"/>
        <v>1.2848792977472243</v>
      </c>
      <c r="E121" s="14">
        <f>SUM(D121:$D$127)</f>
        <v>2.2824387298247641</v>
      </c>
      <c r="F121" s="16">
        <f t="shared" si="46"/>
        <v>1.7763837691420186</v>
      </c>
      <c r="G121" s="5"/>
      <c r="H121" s="14">
        <f t="shared" si="39"/>
        <v>10.692535732185668</v>
      </c>
      <c r="I121" s="15">
        <f t="shared" si="47"/>
        <v>0.12016600457827803</v>
      </c>
      <c r="J121" s="14">
        <f t="shared" si="48"/>
        <v>1.2848792977472243</v>
      </c>
      <c r="K121" s="14">
        <f>SUM($J121:J$127)</f>
        <v>2.2824387298247641</v>
      </c>
      <c r="L121" s="16">
        <f t="shared" si="49"/>
        <v>1.7763837691420186</v>
      </c>
      <c r="M121" s="16"/>
      <c r="N121" s="6">
        <v>107</v>
      </c>
      <c r="O121" s="6">
        <f t="shared" si="40"/>
        <v>117</v>
      </c>
      <c r="P121" s="6">
        <f t="shared" si="41"/>
        <v>10.692535732185668</v>
      </c>
      <c r="Q121" s="6">
        <f t="shared" si="42"/>
        <v>10.692535732185668</v>
      </c>
      <c r="R121" s="5">
        <f t="shared" si="43"/>
        <v>2095.7776366160788</v>
      </c>
      <c r="S121" s="5">
        <f t="shared" si="50"/>
        <v>2692.821297969605</v>
      </c>
      <c r="T121" s="20">
        <f>SUM(S121:$S$136)</f>
        <v>3894.4983344940092</v>
      </c>
      <c r="U121" s="6">
        <f t="shared" si="51"/>
        <v>1.4462520544643911</v>
      </c>
    </row>
    <row r="122" spans="1:21" x14ac:dyDescent="0.2">
      <c r="A122" s="21">
        <v>108</v>
      </c>
      <c r="B122" s="22">
        <f>Absterbeordnung!B116</f>
        <v>5.140422576488378</v>
      </c>
      <c r="C122" s="15">
        <f t="shared" si="44"/>
        <v>0.11780980841007649</v>
      </c>
      <c r="D122" s="14">
        <f t="shared" si="45"/>
        <v>0.60559219888292759</v>
      </c>
      <c r="E122" s="14">
        <f>SUM(D122:$D$127)</f>
        <v>0.99755943207754028</v>
      </c>
      <c r="F122" s="16">
        <f t="shared" si="46"/>
        <v>1.6472461731139099</v>
      </c>
      <c r="G122" s="5"/>
      <c r="H122" s="14">
        <f t="shared" si="39"/>
        <v>5.140422576488378</v>
      </c>
      <c r="I122" s="15">
        <f t="shared" si="47"/>
        <v>0.11780980841007649</v>
      </c>
      <c r="J122" s="14">
        <f t="shared" si="48"/>
        <v>0.60559219888292759</v>
      </c>
      <c r="K122" s="14">
        <f>SUM($J122:J$127)</f>
        <v>0.99755943207754028</v>
      </c>
      <c r="L122" s="16">
        <f t="shared" si="49"/>
        <v>1.6472461731139099</v>
      </c>
      <c r="M122" s="16"/>
      <c r="N122" s="6">
        <v>108</v>
      </c>
      <c r="O122" s="6">
        <f t="shared" si="40"/>
        <v>118</v>
      </c>
      <c r="P122" s="6">
        <f t="shared" si="41"/>
        <v>5.140422576488378</v>
      </c>
      <c r="Q122" s="6">
        <f t="shared" si="42"/>
        <v>5.140422576488378</v>
      </c>
      <c r="R122" s="5">
        <f t="shared" si="43"/>
        <v>1433.9987104800421</v>
      </c>
      <c r="S122" s="5">
        <f t="shared" si="50"/>
        <v>868.4184322748913</v>
      </c>
      <c r="T122" s="20">
        <f>SUM(S122:$S$136)</f>
        <v>1201.6770365244047</v>
      </c>
      <c r="U122" s="6">
        <f t="shared" si="51"/>
        <v>1.3837534900963766</v>
      </c>
    </row>
    <row r="123" spans="1:21" x14ac:dyDescent="0.2">
      <c r="A123" s="21">
        <v>109</v>
      </c>
      <c r="B123" s="22">
        <f>Absterbeordnung!B117</f>
        <v>2.3689510906892197</v>
      </c>
      <c r="C123" s="15">
        <f t="shared" si="44"/>
        <v>0.11549981216674166</v>
      </c>
      <c r="D123" s="14">
        <f t="shared" si="45"/>
        <v>0.27361340600680267</v>
      </c>
      <c r="E123" s="14">
        <f>SUM(D123:$D$127)</f>
        <v>0.39196723319461257</v>
      </c>
      <c r="F123" s="16">
        <f t="shared" si="46"/>
        <v>1.4325585829842977</v>
      </c>
      <c r="G123" s="5"/>
      <c r="H123" s="14">
        <f t="shared" si="39"/>
        <v>2.3689510906892197</v>
      </c>
      <c r="I123" s="15">
        <f t="shared" si="47"/>
        <v>0.11549981216674166</v>
      </c>
      <c r="J123" s="14">
        <f t="shared" si="48"/>
        <v>0.27361340600680267</v>
      </c>
      <c r="K123" s="14">
        <f>SUM($J123:J$127)</f>
        <v>0.39196723319461257</v>
      </c>
      <c r="L123" s="16">
        <f t="shared" si="49"/>
        <v>1.4325585829842977</v>
      </c>
      <c r="M123" s="16"/>
      <c r="N123" s="6">
        <v>109</v>
      </c>
      <c r="O123" s="6">
        <f t="shared" si="40"/>
        <v>119</v>
      </c>
      <c r="P123" s="6">
        <f t="shared" si="41"/>
        <v>2.3689510906892197</v>
      </c>
      <c r="Q123" s="6">
        <f t="shared" si="42"/>
        <v>2.3689510906892197</v>
      </c>
      <c r="R123" s="5">
        <f t="shared" si="43"/>
        <v>952.58720528243452</v>
      </c>
      <c r="S123" s="5">
        <f t="shared" si="50"/>
        <v>260.64062975582823</v>
      </c>
      <c r="T123" s="20">
        <f>SUM(S123:$S$136)</f>
        <v>333.25860424951327</v>
      </c>
      <c r="U123" s="6">
        <f t="shared" si="51"/>
        <v>1.278613409435492</v>
      </c>
    </row>
    <row r="124" spans="1:21" x14ac:dyDescent="0.2">
      <c r="A124" s="21">
        <v>110</v>
      </c>
      <c r="B124" s="22">
        <f>Absterbeordnung!B118</f>
        <v>1.0452043294865883</v>
      </c>
      <c r="C124" s="15">
        <f t="shared" si="44"/>
        <v>0.11323510996739378</v>
      </c>
      <c r="D124" s="14">
        <f t="shared" si="45"/>
        <v>0.1183538271878099</v>
      </c>
      <c r="E124" s="14">
        <f>SUM(D124:$D$127)</f>
        <v>0.1183538271878099</v>
      </c>
      <c r="F124" s="16">
        <f t="shared" si="46"/>
        <v>1</v>
      </c>
      <c r="G124" s="5"/>
      <c r="H124" s="14">
        <f t="shared" si="39"/>
        <v>1.0452043294865883</v>
      </c>
      <c r="I124" s="15">
        <f t="shared" si="47"/>
        <v>0.11323510996739378</v>
      </c>
      <c r="J124" s="14">
        <f t="shared" si="48"/>
        <v>0.1183538271878099</v>
      </c>
      <c r="K124" s="14">
        <f>SUM($J124:J$127)</f>
        <v>0.1183538271878099</v>
      </c>
      <c r="L124" s="16">
        <f t="shared" si="49"/>
        <v>1</v>
      </c>
      <c r="M124" s="16"/>
      <c r="N124" s="6">
        <v>110</v>
      </c>
      <c r="O124" s="6">
        <f t="shared" si="40"/>
        <v>120</v>
      </c>
      <c r="P124" s="6">
        <f t="shared" si="41"/>
        <v>1.0452043294865883</v>
      </c>
      <c r="Q124" s="6">
        <f t="shared" si="42"/>
        <v>1.0452043294865883</v>
      </c>
      <c r="R124" s="5">
        <f t="shared" si="43"/>
        <v>613.56676179513079</v>
      </c>
      <c r="S124" s="5">
        <f t="shared" si="50"/>
        <v>72.617974493685026</v>
      </c>
      <c r="T124" s="20">
        <f>SUM(S124:$S$136)</f>
        <v>72.617974493685026</v>
      </c>
      <c r="U124" s="6">
        <f t="shared" si="51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121</v>
      </c>
      <c r="P125" s="6">
        <f t="shared" si="41"/>
        <v>0</v>
      </c>
      <c r="Q125" s="6">
        <f t="shared" si="42"/>
        <v>0</v>
      </c>
      <c r="R125" s="5">
        <f t="shared" si="43"/>
        <v>382.70900158516559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122</v>
      </c>
      <c r="P126" s="6">
        <f t="shared" si="41"/>
        <v>0</v>
      </c>
      <c r="Q126" s="6">
        <f t="shared" si="42"/>
        <v>0</v>
      </c>
      <c r="R126" s="5">
        <f t="shared" si="43"/>
        <v>230.87344030448463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123</v>
      </c>
      <c r="P127" s="6">
        <f t="shared" si="41"/>
        <v>0</v>
      </c>
      <c r="Q127" s="6">
        <f t="shared" si="42"/>
        <v>0</v>
      </c>
      <c r="R127" s="5">
        <f t="shared" si="43"/>
        <v>134.53224524571917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75.626603876644978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40.960690742201045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21.347797994238324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10.692535732185668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5.140422576488378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2.3689510906892197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1.0452043294865883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69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19</v>
      </c>
    </row>
    <row r="4" spans="1:21" x14ac:dyDescent="0.2">
      <c r="M4" s="7"/>
    </row>
    <row r="5" spans="1:21" x14ac:dyDescent="0.2">
      <c r="A5" s="2" t="s">
        <v>3</v>
      </c>
      <c r="B5" s="2">
        <f>Frau!D8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2" t="s">
        <v>0</v>
      </c>
      <c r="C11" s="272"/>
      <c r="D11" s="272"/>
      <c r="E11" s="272"/>
      <c r="F11" s="272"/>
      <c r="H11" s="269" t="s">
        <v>0</v>
      </c>
      <c r="I11" s="270"/>
      <c r="J11" s="270"/>
      <c r="K11" s="270"/>
      <c r="L11" s="271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99643.413824242816</v>
      </c>
      <c r="C15" s="18">
        <f t="shared" ref="C15:C46" si="4">1/(((1+($B$5/100))^A15))</f>
        <v>0.98039215686274506</v>
      </c>
      <c r="D15" s="17">
        <f t="shared" ref="D15:D46" si="5">B15*C15</f>
        <v>97689.621396316477</v>
      </c>
      <c r="E15" s="17">
        <f>SUM(D15:$D$136)</f>
        <v>3962231.3083871547</v>
      </c>
      <c r="F15" s="19">
        <f t="shared" ref="F15:F46" si="6">E15/D15</f>
        <v>40.559388517975727</v>
      </c>
      <c r="G15" s="5"/>
      <c r="H15" s="17">
        <f>Absterbeordnung!C9</f>
        <v>99643.413824242816</v>
      </c>
      <c r="I15" s="18">
        <f t="shared" ref="I15:I46" si="7">1/(((1+($B$5/100))^A15))</f>
        <v>0.98039215686274506</v>
      </c>
      <c r="J15" s="17">
        <f t="shared" ref="J15:J46" si="8">H15*I15</f>
        <v>97689.621396316477</v>
      </c>
      <c r="K15" s="17">
        <f>SUM($J15:J$136)</f>
        <v>3962231.3083871547</v>
      </c>
      <c r="L15" s="19">
        <f t="shared" ref="L15:L46" si="9">K15/J15</f>
        <v>40.559388517975727</v>
      </c>
      <c r="N15" s="6">
        <v>1</v>
      </c>
      <c r="O15" s="6">
        <f t="shared" si="0"/>
        <v>20</v>
      </c>
      <c r="P15" s="20">
        <f t="shared" si="1"/>
        <v>99643.413824242816</v>
      </c>
      <c r="Q15" s="20">
        <f t="shared" si="2"/>
        <v>99643.413824242816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99613.648286184034</v>
      </c>
      <c r="C16" s="18">
        <f t="shared" si="4"/>
        <v>0.96116878123798544</v>
      </c>
      <c r="D16" s="17">
        <f t="shared" si="5"/>
        <v>95745.52891790084</v>
      </c>
      <c r="E16" s="17">
        <f>SUM(D16:$D$136)</f>
        <v>3864541.686990838</v>
      </c>
      <c r="F16" s="19">
        <f t="shared" si="6"/>
        <v>40.362633437479637</v>
      </c>
      <c r="G16" s="5"/>
      <c r="H16" s="17">
        <f>Absterbeordnung!C10</f>
        <v>99613.648286184034</v>
      </c>
      <c r="I16" s="18">
        <f t="shared" si="7"/>
        <v>0.96116878123798544</v>
      </c>
      <c r="J16" s="17">
        <f t="shared" si="8"/>
        <v>95745.52891790084</v>
      </c>
      <c r="K16" s="17">
        <f>SUM($J16:J$136)</f>
        <v>3864541.686990838</v>
      </c>
      <c r="L16" s="19">
        <f t="shared" si="9"/>
        <v>40.362633437479637</v>
      </c>
      <c r="N16" s="6">
        <v>2</v>
      </c>
      <c r="O16" s="6">
        <f t="shared" si="0"/>
        <v>21</v>
      </c>
      <c r="P16" s="20">
        <f t="shared" si="1"/>
        <v>99613.648286184034</v>
      </c>
      <c r="Q16" s="20">
        <f t="shared" si="2"/>
        <v>99613.648286184034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99594.419269357953</v>
      </c>
      <c r="C17" s="18">
        <f t="shared" si="4"/>
        <v>0.94232233454704462</v>
      </c>
      <c r="D17" s="17">
        <f t="shared" si="5"/>
        <v>93850.045673758548</v>
      </c>
      <c r="E17" s="17">
        <f>SUM(D17:$D$136)</f>
        <v>3768796.1580729377</v>
      </c>
      <c r="F17" s="19">
        <f t="shared" si="6"/>
        <v>40.157637974668908</v>
      </c>
      <c r="G17" s="5"/>
      <c r="H17" s="17">
        <f>Absterbeordnung!C11</f>
        <v>99594.419269357953</v>
      </c>
      <c r="I17" s="18">
        <f t="shared" si="7"/>
        <v>0.94232233454704462</v>
      </c>
      <c r="J17" s="17">
        <f t="shared" si="8"/>
        <v>93850.045673758548</v>
      </c>
      <c r="K17" s="17">
        <f>SUM($J17:J$136)</f>
        <v>3768796.1580729377</v>
      </c>
      <c r="L17" s="19">
        <f t="shared" si="9"/>
        <v>40.157637974668908</v>
      </c>
      <c r="N17" s="6">
        <v>3</v>
      </c>
      <c r="O17" s="6">
        <f t="shared" si="0"/>
        <v>22</v>
      </c>
      <c r="P17" s="20">
        <f t="shared" si="1"/>
        <v>99594.419269357953</v>
      </c>
      <c r="Q17" s="20">
        <f t="shared" si="2"/>
        <v>99594.419269357953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99581.095192742083</v>
      </c>
      <c r="C18" s="18">
        <f t="shared" si="4"/>
        <v>0.9238454260265142</v>
      </c>
      <c r="D18" s="17">
        <f t="shared" si="5"/>
        <v>91997.539312525681</v>
      </c>
      <c r="E18" s="17">
        <f>SUM(D18:$D$136)</f>
        <v>3674946.112399179</v>
      </c>
      <c r="F18" s="19">
        <f t="shared" si="6"/>
        <v>39.946134862531331</v>
      </c>
      <c r="G18" s="5"/>
      <c r="H18" s="17">
        <f>Absterbeordnung!C12</f>
        <v>99581.095192742083</v>
      </c>
      <c r="I18" s="18">
        <f t="shared" si="7"/>
        <v>0.9238454260265142</v>
      </c>
      <c r="J18" s="17">
        <f t="shared" si="8"/>
        <v>91997.539312525681</v>
      </c>
      <c r="K18" s="17">
        <f>SUM($J18:J$136)</f>
        <v>3674946.112399179</v>
      </c>
      <c r="L18" s="19">
        <f t="shared" si="9"/>
        <v>39.946134862531331</v>
      </c>
      <c r="N18" s="6">
        <v>4</v>
      </c>
      <c r="O18" s="6">
        <f t="shared" si="0"/>
        <v>23</v>
      </c>
      <c r="P18" s="20">
        <f t="shared" si="1"/>
        <v>99581.095192742083</v>
      </c>
      <c r="Q18" s="20">
        <f t="shared" si="2"/>
        <v>99581.095192742083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99569.926899585756</v>
      </c>
      <c r="C19" s="18">
        <f t="shared" si="4"/>
        <v>0.90573080982991594</v>
      </c>
      <c r="D19" s="17">
        <f t="shared" si="5"/>
        <v>90183.550525467334</v>
      </c>
      <c r="E19" s="17">
        <f>SUM(D19:$D$136)</f>
        <v>3582948.5730866534</v>
      </c>
      <c r="F19" s="19">
        <f t="shared" si="6"/>
        <v>39.729513333752017</v>
      </c>
      <c r="G19" s="5"/>
      <c r="H19" s="17">
        <f>Absterbeordnung!C13</f>
        <v>99569.926899585756</v>
      </c>
      <c r="I19" s="18">
        <f t="shared" si="7"/>
        <v>0.90573080982991594</v>
      </c>
      <c r="J19" s="17">
        <f t="shared" si="8"/>
        <v>90183.550525467334</v>
      </c>
      <c r="K19" s="17">
        <f>SUM($J19:J$136)</f>
        <v>3582948.5730866534</v>
      </c>
      <c r="L19" s="19">
        <f t="shared" si="9"/>
        <v>39.729513333752017</v>
      </c>
      <c r="N19" s="6">
        <v>5</v>
      </c>
      <c r="O19" s="6">
        <f t="shared" si="0"/>
        <v>24</v>
      </c>
      <c r="P19" s="20">
        <f t="shared" si="1"/>
        <v>99569.926899585756</v>
      </c>
      <c r="Q19" s="20">
        <f t="shared" si="2"/>
        <v>99569.926899585756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99559.806032455454</v>
      </c>
      <c r="C20" s="18">
        <f t="shared" si="4"/>
        <v>0.88797138218619198</v>
      </c>
      <c r="D20" s="17">
        <f t="shared" si="5"/>
        <v>88406.25857282865</v>
      </c>
      <c r="E20" s="17">
        <f>SUM(D20:$D$136)</f>
        <v>3492765.022561186</v>
      </c>
      <c r="F20" s="19">
        <f t="shared" si="6"/>
        <v>39.508119435728219</v>
      </c>
      <c r="G20" s="5"/>
      <c r="H20" s="17">
        <f>Absterbeordnung!C14</f>
        <v>99559.806032455454</v>
      </c>
      <c r="I20" s="18">
        <f t="shared" si="7"/>
        <v>0.88797138218619198</v>
      </c>
      <c r="J20" s="17">
        <f t="shared" si="8"/>
        <v>88406.25857282865</v>
      </c>
      <c r="K20" s="17">
        <f>SUM($J20:J$136)</f>
        <v>3492765.022561186</v>
      </c>
      <c r="L20" s="19">
        <f t="shared" si="9"/>
        <v>39.508119435728219</v>
      </c>
      <c r="N20" s="6">
        <v>6</v>
      </c>
      <c r="O20" s="6">
        <f t="shared" si="0"/>
        <v>25</v>
      </c>
      <c r="P20" s="20">
        <f t="shared" si="1"/>
        <v>99559.806032455454</v>
      </c>
      <c r="Q20" s="20">
        <f t="shared" si="2"/>
        <v>99559.806032455454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99550.135723150132</v>
      </c>
      <c r="C21" s="18">
        <f t="shared" si="4"/>
        <v>0.87056017861391388</v>
      </c>
      <c r="D21" s="17">
        <f t="shared" si="5"/>
        <v>86664.383936184953</v>
      </c>
      <c r="E21" s="17">
        <f>SUM(D21:$D$136)</f>
        <v>3404358.7639883575</v>
      </c>
      <c r="F21" s="19">
        <f t="shared" si="6"/>
        <v>39.282097320338032</v>
      </c>
      <c r="G21" s="5"/>
      <c r="H21" s="17">
        <f>Absterbeordnung!C15</f>
        <v>99550.135723150132</v>
      </c>
      <c r="I21" s="18">
        <f t="shared" si="7"/>
        <v>0.87056017861391388</v>
      </c>
      <c r="J21" s="17">
        <f t="shared" si="8"/>
        <v>86664.383936184953</v>
      </c>
      <c r="K21" s="17">
        <f>SUM($J21:J$136)</f>
        <v>3404358.7639883575</v>
      </c>
      <c r="L21" s="19">
        <f t="shared" si="9"/>
        <v>39.282097320338032</v>
      </c>
      <c r="N21" s="6">
        <v>7</v>
      </c>
      <c r="O21" s="6">
        <f t="shared" si="0"/>
        <v>26</v>
      </c>
      <c r="P21" s="20">
        <f t="shared" si="1"/>
        <v>99550.135723150132</v>
      </c>
      <c r="Q21" s="20">
        <f t="shared" si="2"/>
        <v>99550.135723150132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99541.876523383849</v>
      </c>
      <c r="C22" s="18">
        <f t="shared" si="4"/>
        <v>0.85349037119011162</v>
      </c>
      <c r="D22" s="17">
        <f t="shared" si="5"/>
        <v>84958.033142903136</v>
      </c>
      <c r="E22" s="17">
        <f>SUM(D22:$D$136)</f>
        <v>3317694.3800521726</v>
      </c>
      <c r="F22" s="19">
        <f t="shared" si="6"/>
        <v>39.050979140155768</v>
      </c>
      <c r="G22" s="5"/>
      <c r="H22" s="17">
        <f>Absterbeordnung!C16</f>
        <v>99541.876523383849</v>
      </c>
      <c r="I22" s="18">
        <f t="shared" si="7"/>
        <v>0.85349037119011162</v>
      </c>
      <c r="J22" s="17">
        <f t="shared" si="8"/>
        <v>84958.033142903136</v>
      </c>
      <c r="K22" s="17">
        <f>SUM($J22:J$136)</f>
        <v>3317694.3800521726</v>
      </c>
      <c r="L22" s="19">
        <f t="shared" si="9"/>
        <v>39.050979140155768</v>
      </c>
      <c r="N22" s="6">
        <v>8</v>
      </c>
      <c r="O22" s="6">
        <f t="shared" si="0"/>
        <v>27</v>
      </c>
      <c r="P22" s="20">
        <f t="shared" si="1"/>
        <v>99541.876523383849</v>
      </c>
      <c r="Q22" s="20">
        <f t="shared" si="2"/>
        <v>99541.876523383849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99533.385688644645</v>
      </c>
      <c r="C23" s="18">
        <f t="shared" si="4"/>
        <v>0.83675526587265847</v>
      </c>
      <c r="D23" s="17">
        <f t="shared" si="5"/>
        <v>83285.08460510771</v>
      </c>
      <c r="E23" s="17">
        <f>SUM(D23:$D$136)</f>
        <v>3232736.3469092697</v>
      </c>
      <c r="F23" s="19">
        <f t="shared" si="6"/>
        <v>38.815309634818</v>
      </c>
      <c r="G23" s="5"/>
      <c r="H23" s="17">
        <f>Absterbeordnung!C17</f>
        <v>99533.385688644645</v>
      </c>
      <c r="I23" s="18">
        <f t="shared" si="7"/>
        <v>0.83675526587265847</v>
      </c>
      <c r="J23" s="17">
        <f t="shared" si="8"/>
        <v>83285.08460510771</v>
      </c>
      <c r="K23" s="17">
        <f>SUM($J23:J$136)</f>
        <v>3232736.3469092697</v>
      </c>
      <c r="L23" s="19">
        <f t="shared" si="9"/>
        <v>38.815309634818</v>
      </c>
      <c r="N23" s="6">
        <v>9</v>
      </c>
      <c r="O23" s="6">
        <f t="shared" si="0"/>
        <v>28</v>
      </c>
      <c r="P23" s="20">
        <f t="shared" si="1"/>
        <v>99533.385688644645</v>
      </c>
      <c r="Q23" s="20">
        <f t="shared" si="2"/>
        <v>99533.385688644645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99527.043815461118</v>
      </c>
      <c r="C24" s="18">
        <f t="shared" si="4"/>
        <v>0.82034829987515534</v>
      </c>
      <c r="D24" s="17">
        <f t="shared" si="5"/>
        <v>81646.841185613623</v>
      </c>
      <c r="E24" s="17">
        <f>SUM(D24:$D$136)</f>
        <v>3149451.2623041621</v>
      </c>
      <c r="F24" s="19">
        <f t="shared" si="6"/>
        <v>38.574073614731631</v>
      </c>
      <c r="G24" s="5"/>
      <c r="H24" s="17">
        <f>Absterbeordnung!C18</f>
        <v>99527.043815461118</v>
      </c>
      <c r="I24" s="18">
        <f t="shared" si="7"/>
        <v>0.82034829987515534</v>
      </c>
      <c r="J24" s="17">
        <f t="shared" si="8"/>
        <v>81646.841185613623</v>
      </c>
      <c r="K24" s="17">
        <f>SUM($J24:J$136)</f>
        <v>3149451.2623041621</v>
      </c>
      <c r="L24" s="19">
        <f t="shared" si="9"/>
        <v>38.574073614731631</v>
      </c>
      <c r="N24" s="6">
        <v>10</v>
      </c>
      <c r="O24" s="6">
        <f t="shared" si="0"/>
        <v>29</v>
      </c>
      <c r="P24" s="20">
        <f t="shared" si="1"/>
        <v>99527.043815461118</v>
      </c>
      <c r="Q24" s="20">
        <f t="shared" si="2"/>
        <v>99527.043815461118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99519.396379188271</v>
      </c>
      <c r="C25" s="18">
        <f t="shared" si="4"/>
        <v>0.80426303909328967</v>
      </c>
      <c r="D25" s="17">
        <f t="shared" si="5"/>
        <v>80039.77218065568</v>
      </c>
      <c r="E25" s="17">
        <f>SUM(D25:$D$136)</f>
        <v>3067804.4211185486</v>
      </c>
      <c r="F25" s="19">
        <f t="shared" si="6"/>
        <v>38.328500163572272</v>
      </c>
      <c r="G25" s="5"/>
      <c r="H25" s="17">
        <f>Absterbeordnung!C19</f>
        <v>99519.396379188271</v>
      </c>
      <c r="I25" s="18">
        <f t="shared" si="7"/>
        <v>0.80426303909328967</v>
      </c>
      <c r="J25" s="17">
        <f t="shared" si="8"/>
        <v>80039.77218065568</v>
      </c>
      <c r="K25" s="17">
        <f>SUM($J25:J$136)</f>
        <v>3067804.4211185486</v>
      </c>
      <c r="L25" s="19">
        <f t="shared" si="9"/>
        <v>38.328500163572272</v>
      </c>
      <c r="N25" s="6">
        <v>11</v>
      </c>
      <c r="O25" s="6">
        <f t="shared" si="0"/>
        <v>30</v>
      </c>
      <c r="P25" s="20">
        <f t="shared" si="1"/>
        <v>99519.396379188271</v>
      </c>
      <c r="Q25" s="20">
        <f t="shared" si="2"/>
        <v>99519.396379188271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99509.433277499134</v>
      </c>
      <c r="C26" s="18">
        <f t="shared" si="4"/>
        <v>0.78849317558165644</v>
      </c>
      <c r="D26" s="17">
        <f t="shared" si="5"/>
        <v>78462.509045306244</v>
      </c>
      <c r="E26" s="17">
        <f>SUM(D26:$D$136)</f>
        <v>2987764.6489378931</v>
      </c>
      <c r="F26" s="19">
        <f t="shared" si="6"/>
        <v>38.078882325986825</v>
      </c>
      <c r="G26" s="5"/>
      <c r="H26" s="17">
        <f>Absterbeordnung!C20</f>
        <v>99509.433277499134</v>
      </c>
      <c r="I26" s="18">
        <f t="shared" si="7"/>
        <v>0.78849317558165644</v>
      </c>
      <c r="J26" s="17">
        <f t="shared" si="8"/>
        <v>78462.509045306244</v>
      </c>
      <c r="K26" s="17">
        <f>SUM($J26:J$136)</f>
        <v>2987764.6489378931</v>
      </c>
      <c r="L26" s="19">
        <f t="shared" si="9"/>
        <v>38.078882325986825</v>
      </c>
      <c r="N26" s="6">
        <v>12</v>
      </c>
      <c r="O26" s="6">
        <f t="shared" si="0"/>
        <v>31</v>
      </c>
      <c r="P26" s="20">
        <f t="shared" si="1"/>
        <v>99509.433277499134</v>
      </c>
      <c r="Q26" s="20">
        <f t="shared" si="2"/>
        <v>99509.433277499134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99501.57701117899</v>
      </c>
      <c r="C27" s="18">
        <f t="shared" si="4"/>
        <v>0.77303252508005538</v>
      </c>
      <c r="D27" s="17">
        <f t="shared" si="5"/>
        <v>76917.955326399286</v>
      </c>
      <c r="E27" s="17">
        <f>SUM(D27:$D$136)</f>
        <v>2909302.139892587</v>
      </c>
      <c r="F27" s="19">
        <f t="shared" si="6"/>
        <v>37.823446132272252</v>
      </c>
      <c r="G27" s="5"/>
      <c r="H27" s="17">
        <f>Absterbeordnung!C21</f>
        <v>99501.57701117899</v>
      </c>
      <c r="I27" s="18">
        <f t="shared" si="7"/>
        <v>0.77303252508005538</v>
      </c>
      <c r="J27" s="17">
        <f t="shared" si="8"/>
        <v>76917.955326399286</v>
      </c>
      <c r="K27" s="17">
        <f>SUM($J27:J$136)</f>
        <v>2909302.139892587</v>
      </c>
      <c r="L27" s="19">
        <f t="shared" si="9"/>
        <v>37.823446132272252</v>
      </c>
      <c r="N27" s="6">
        <v>13</v>
      </c>
      <c r="O27" s="6">
        <f t="shared" si="0"/>
        <v>32</v>
      </c>
      <c r="P27" s="20">
        <f t="shared" si="1"/>
        <v>99501.57701117899</v>
      </c>
      <c r="Q27" s="20">
        <f t="shared" si="2"/>
        <v>99501.57701117899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99491.175052619932</v>
      </c>
      <c r="C28" s="18">
        <f t="shared" si="4"/>
        <v>0.75787502458828948</v>
      </c>
      <c r="D28" s="17">
        <f t="shared" si="5"/>
        <v>75401.87673932215</v>
      </c>
      <c r="E28" s="17">
        <f>SUM(D28:$D$136)</f>
        <v>2832384.1845661877</v>
      </c>
      <c r="F28" s="19">
        <f t="shared" si="6"/>
        <v>37.563842003008084</v>
      </c>
      <c r="G28" s="5"/>
      <c r="H28" s="17">
        <f>Absterbeordnung!C22</f>
        <v>99491.175052619932</v>
      </c>
      <c r="I28" s="18">
        <f t="shared" si="7"/>
        <v>0.75787502458828948</v>
      </c>
      <c r="J28" s="17">
        <f t="shared" si="8"/>
        <v>75401.87673932215</v>
      </c>
      <c r="K28" s="17">
        <f>SUM($J28:J$136)</f>
        <v>2832384.1845661877</v>
      </c>
      <c r="L28" s="19">
        <f t="shared" si="9"/>
        <v>37.563842003008084</v>
      </c>
      <c r="N28" s="6">
        <v>14</v>
      </c>
      <c r="O28" s="6">
        <f t="shared" si="0"/>
        <v>33</v>
      </c>
      <c r="P28" s="20">
        <f t="shared" si="1"/>
        <v>99491.175052619932</v>
      </c>
      <c r="Q28" s="20">
        <f t="shared" si="2"/>
        <v>99491.175052619932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99479.16986834901</v>
      </c>
      <c r="C29" s="18">
        <f t="shared" si="4"/>
        <v>0.74301472998851925</v>
      </c>
      <c r="D29" s="17">
        <f t="shared" si="5"/>
        <v>73914.488539213373</v>
      </c>
      <c r="E29" s="17">
        <f>SUM(D29:$D$136)</f>
        <v>2756982.3078268655</v>
      </c>
      <c r="F29" s="19">
        <f t="shared" si="6"/>
        <v>37.299619632275771</v>
      </c>
      <c r="G29" s="5"/>
      <c r="H29" s="17">
        <f>Absterbeordnung!C23</f>
        <v>99479.16986834901</v>
      </c>
      <c r="I29" s="18">
        <f t="shared" si="7"/>
        <v>0.74301472998851925</v>
      </c>
      <c r="J29" s="17">
        <f t="shared" si="8"/>
        <v>73914.488539213373</v>
      </c>
      <c r="K29" s="17">
        <f>SUM($J29:J$136)</f>
        <v>2756982.3078268655</v>
      </c>
      <c r="L29" s="19">
        <f t="shared" si="9"/>
        <v>37.299619632275771</v>
      </c>
      <c r="N29" s="6">
        <v>15</v>
      </c>
      <c r="O29" s="6">
        <f t="shared" si="0"/>
        <v>34</v>
      </c>
      <c r="P29" s="20">
        <f t="shared" si="1"/>
        <v>99479.16986834901</v>
      </c>
      <c r="Q29" s="20">
        <f t="shared" si="2"/>
        <v>99479.16986834901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99463.182328333496</v>
      </c>
      <c r="C30" s="18">
        <f t="shared" si="4"/>
        <v>0.72844581371423445</v>
      </c>
      <c r="D30" s="17">
        <f t="shared" si="5"/>
        <v>72453.538785770157</v>
      </c>
      <c r="E30" s="17">
        <f>SUM(D30:$D$136)</f>
        <v>2683067.8192876521</v>
      </c>
      <c r="F30" s="19">
        <f t="shared" si="6"/>
        <v>37.031563457803188</v>
      </c>
      <c r="G30" s="5"/>
      <c r="H30" s="17">
        <f>Absterbeordnung!C24</f>
        <v>99463.182328333496</v>
      </c>
      <c r="I30" s="18">
        <f t="shared" si="7"/>
        <v>0.72844581371423445</v>
      </c>
      <c r="J30" s="17">
        <f t="shared" si="8"/>
        <v>72453.538785770157</v>
      </c>
      <c r="K30" s="17">
        <f>SUM($J30:J$136)</f>
        <v>2683067.8192876521</v>
      </c>
      <c r="L30" s="19">
        <f t="shared" si="9"/>
        <v>37.031563457803188</v>
      </c>
      <c r="N30" s="6">
        <v>16</v>
      </c>
      <c r="O30" s="6">
        <f t="shared" si="0"/>
        <v>35</v>
      </c>
      <c r="P30" s="20">
        <f t="shared" si="1"/>
        <v>99463.182328333496</v>
      </c>
      <c r="Q30" s="20">
        <f t="shared" si="2"/>
        <v>99463.182328333496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99446.645973729072</v>
      </c>
      <c r="C31" s="18">
        <f t="shared" si="4"/>
        <v>0.7141625624649357</v>
      </c>
      <c r="D31" s="17">
        <f t="shared" si="5"/>
        <v>71021.071517141638</v>
      </c>
      <c r="E31" s="17">
        <f>SUM(D31:$D$136)</f>
        <v>2610614.2805018825</v>
      </c>
      <c r="F31" s="19">
        <f t="shared" si="6"/>
        <v>36.758306017275238</v>
      </c>
      <c r="G31" s="5"/>
      <c r="H31" s="17">
        <f>Absterbeordnung!C25</f>
        <v>99446.645973729072</v>
      </c>
      <c r="I31" s="18">
        <f t="shared" si="7"/>
        <v>0.7141625624649357</v>
      </c>
      <c r="J31" s="17">
        <f t="shared" si="8"/>
        <v>71021.071517141638</v>
      </c>
      <c r="K31" s="17">
        <f>SUM($J31:J$136)</f>
        <v>2610614.2805018825</v>
      </c>
      <c r="L31" s="19">
        <f t="shared" si="9"/>
        <v>36.758306017275238</v>
      </c>
      <c r="N31" s="6">
        <v>17</v>
      </c>
      <c r="O31" s="6">
        <f t="shared" si="0"/>
        <v>36</v>
      </c>
      <c r="P31" s="20">
        <f t="shared" si="1"/>
        <v>99446.645973729072</v>
      </c>
      <c r="Q31" s="20">
        <f t="shared" si="2"/>
        <v>99446.645973729072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99427.778848484159</v>
      </c>
      <c r="C32" s="18">
        <f t="shared" si="4"/>
        <v>0.7001593749656233</v>
      </c>
      <c r="D32" s="17">
        <f t="shared" si="5"/>
        <v>69615.291492774893</v>
      </c>
      <c r="E32" s="17">
        <f>SUM(D32:$D$136)</f>
        <v>2539593.208984741</v>
      </c>
      <c r="F32" s="19">
        <f t="shared" si="6"/>
        <v>36.480393237286322</v>
      </c>
      <c r="G32" s="5"/>
      <c r="H32" s="17">
        <f>Absterbeordnung!C26</f>
        <v>99427.778848484159</v>
      </c>
      <c r="I32" s="18">
        <f t="shared" si="7"/>
        <v>0.7001593749656233</v>
      </c>
      <c r="J32" s="17">
        <f t="shared" si="8"/>
        <v>69615.291492774893</v>
      </c>
      <c r="K32" s="17">
        <f>SUM($J32:J$136)</f>
        <v>2539593.208984741</v>
      </c>
      <c r="L32" s="19">
        <f t="shared" si="9"/>
        <v>36.480393237286322</v>
      </c>
      <c r="N32" s="6">
        <v>18</v>
      </c>
      <c r="O32" s="6">
        <f t="shared" si="0"/>
        <v>37</v>
      </c>
      <c r="P32" s="20">
        <f t="shared" si="1"/>
        <v>99427.778848484159</v>
      </c>
      <c r="Q32" s="20">
        <f t="shared" si="2"/>
        <v>99427.778848484159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99402.433970499551</v>
      </c>
      <c r="C33" s="18">
        <f t="shared" si="4"/>
        <v>0.68643075977021895</v>
      </c>
      <c r="D33" s="17">
        <f t="shared" si="5"/>
        <v>68232.888273379023</v>
      </c>
      <c r="E33" s="17">
        <f>SUM(D33:$D$136)</f>
        <v>2469977.9174919655</v>
      </c>
      <c r="F33" s="19">
        <f t="shared" si="6"/>
        <v>36.199228553770958</v>
      </c>
      <c r="G33" s="5"/>
      <c r="H33" s="17">
        <f>Absterbeordnung!C27</f>
        <v>99402.433970499551</v>
      </c>
      <c r="I33" s="18">
        <f t="shared" si="7"/>
        <v>0.68643075977021895</v>
      </c>
      <c r="J33" s="17">
        <f t="shared" si="8"/>
        <v>68232.888273379023</v>
      </c>
      <c r="K33" s="17">
        <f>SUM($J33:J$136)</f>
        <v>2469977.9174919655</v>
      </c>
      <c r="L33" s="19">
        <f t="shared" si="9"/>
        <v>36.199228553770958</v>
      </c>
      <c r="N33" s="6">
        <v>19</v>
      </c>
      <c r="O33" s="6">
        <f t="shared" si="0"/>
        <v>38</v>
      </c>
      <c r="P33" s="20">
        <f t="shared" si="1"/>
        <v>99402.433970499551</v>
      </c>
      <c r="Q33" s="20">
        <f t="shared" si="2"/>
        <v>99402.433970499551</v>
      </c>
      <c r="R33" s="5">
        <f t="shared" si="3"/>
        <v>100000</v>
      </c>
      <c r="S33" s="5">
        <f t="shared" si="10"/>
        <v>6823288827.337903</v>
      </c>
      <c r="T33" s="20">
        <f>SUM(S33:$S$127)</f>
        <v>243261533415.21695</v>
      </c>
      <c r="U33" s="6">
        <f t="shared" si="11"/>
        <v>35.651654146688834</v>
      </c>
    </row>
    <row r="34" spans="1:21" x14ac:dyDescent="0.2">
      <c r="A34" s="21">
        <v>20</v>
      </c>
      <c r="B34" s="17">
        <f>Absterbeordnung!C28</f>
        <v>99377.382647226099</v>
      </c>
      <c r="C34" s="18">
        <f t="shared" si="4"/>
        <v>0.67297133310805779</v>
      </c>
      <c r="D34" s="17">
        <f t="shared" si="5"/>
        <v>66878.129680893311</v>
      </c>
      <c r="E34" s="17">
        <f>SUM(D34:$D$136)</f>
        <v>2401745.0292185866</v>
      </c>
      <c r="F34" s="19">
        <f t="shared" si="6"/>
        <v>35.912263705316377</v>
      </c>
      <c r="G34" s="5"/>
      <c r="H34" s="17">
        <f>Absterbeordnung!C28</f>
        <v>99377.382647226099</v>
      </c>
      <c r="I34" s="18">
        <f t="shared" si="7"/>
        <v>0.67297133310805779</v>
      </c>
      <c r="J34" s="17">
        <f t="shared" si="8"/>
        <v>66878.129680893311</v>
      </c>
      <c r="K34" s="17">
        <f>SUM($J34:J$136)</f>
        <v>2401745.0292185866</v>
      </c>
      <c r="L34" s="19">
        <f t="shared" si="9"/>
        <v>35.912263705316377</v>
      </c>
      <c r="N34" s="6">
        <v>20</v>
      </c>
      <c r="O34" s="6">
        <f t="shared" si="0"/>
        <v>39</v>
      </c>
      <c r="P34" s="20">
        <f t="shared" si="1"/>
        <v>99377.382647226099</v>
      </c>
      <c r="Q34" s="20">
        <f t="shared" si="2"/>
        <v>99377.382647226099</v>
      </c>
      <c r="R34" s="5">
        <f t="shared" si="3"/>
        <v>99643.413824242816</v>
      </c>
      <c r="S34" s="5">
        <f t="shared" si="10"/>
        <v>6663965151.58463</v>
      </c>
      <c r="T34" s="20">
        <f>SUM(S34:$S$127)</f>
        <v>236438244587.87912</v>
      </c>
      <c r="U34" s="6">
        <f t="shared" si="11"/>
        <v>35.480114197724497</v>
      </c>
    </row>
    <row r="35" spans="1:21" x14ac:dyDescent="0.2">
      <c r="A35" s="21">
        <v>21</v>
      </c>
      <c r="B35" s="17">
        <f>Absterbeordnung!C29</f>
        <v>99352.013125669269</v>
      </c>
      <c r="C35" s="18">
        <f t="shared" si="4"/>
        <v>0.65977581677260566</v>
      </c>
      <c r="D35" s="17">
        <f t="shared" si="5"/>
        <v>65550.055607991075</v>
      </c>
      <c r="E35" s="17">
        <f>SUM(D35:$D$136)</f>
        <v>2334866.8995376932</v>
      </c>
      <c r="F35" s="19">
        <f t="shared" si="6"/>
        <v>35.619602117516045</v>
      </c>
      <c r="G35" s="5"/>
      <c r="H35" s="17">
        <f>Absterbeordnung!C29</f>
        <v>99352.013125669269</v>
      </c>
      <c r="I35" s="18">
        <f t="shared" si="7"/>
        <v>0.65977581677260566</v>
      </c>
      <c r="J35" s="17">
        <f t="shared" si="8"/>
        <v>65550.055607991075</v>
      </c>
      <c r="K35" s="17">
        <f>SUM($J35:J$136)</f>
        <v>2334866.8995376932</v>
      </c>
      <c r="L35" s="19">
        <f t="shared" si="9"/>
        <v>35.619602117516045</v>
      </c>
      <c r="N35" s="6">
        <v>21</v>
      </c>
      <c r="O35" s="6">
        <f t="shared" si="0"/>
        <v>40</v>
      </c>
      <c r="P35" s="20">
        <f t="shared" si="1"/>
        <v>99352.013125669269</v>
      </c>
      <c r="Q35" s="20">
        <f t="shared" si="2"/>
        <v>99352.013125669269</v>
      </c>
      <c r="R35" s="5">
        <f t="shared" si="3"/>
        <v>99613.648286184034</v>
      </c>
      <c r="S35" s="5">
        <f t="shared" si="10"/>
        <v>6529680184.4742279</v>
      </c>
      <c r="T35" s="20">
        <f>SUM(S35:$S$127)</f>
        <v>229774279436.29446</v>
      </c>
      <c r="U35" s="6">
        <f t="shared" si="11"/>
        <v>35.18920880422813</v>
      </c>
    </row>
    <row r="36" spans="1:21" x14ac:dyDescent="0.2">
      <c r="A36" s="21">
        <v>22</v>
      </c>
      <c r="B36" s="17">
        <f>Absterbeordnung!C30</f>
        <v>99330.656082531452</v>
      </c>
      <c r="C36" s="18">
        <f t="shared" si="4"/>
        <v>0.64683903605157411</v>
      </c>
      <c r="D36" s="17">
        <f t="shared" si="5"/>
        <v>64250.94583079507</v>
      </c>
      <c r="E36" s="17">
        <f>SUM(D36:$D$136)</f>
        <v>2269316.843929702</v>
      </c>
      <c r="F36" s="19">
        <f t="shared" si="6"/>
        <v>35.319586577074681</v>
      </c>
      <c r="G36" s="5"/>
      <c r="H36" s="17">
        <f>Absterbeordnung!C30</f>
        <v>99330.656082531452</v>
      </c>
      <c r="I36" s="18">
        <f t="shared" si="7"/>
        <v>0.64683903605157411</v>
      </c>
      <c r="J36" s="17">
        <f t="shared" si="8"/>
        <v>64250.94583079507</v>
      </c>
      <c r="K36" s="17">
        <f>SUM($J36:J$136)</f>
        <v>2269316.843929702</v>
      </c>
      <c r="L36" s="19">
        <f t="shared" si="9"/>
        <v>35.319586577074681</v>
      </c>
      <c r="N36" s="6">
        <v>22</v>
      </c>
      <c r="O36" s="6">
        <f t="shared" si="0"/>
        <v>41</v>
      </c>
      <c r="P36" s="20">
        <f t="shared" si="1"/>
        <v>99330.656082531452</v>
      </c>
      <c r="Q36" s="20">
        <f t="shared" si="2"/>
        <v>99330.656082531452</v>
      </c>
      <c r="R36" s="5">
        <f t="shared" si="3"/>
        <v>99594.419269357953</v>
      </c>
      <c r="S36" s="5">
        <f t="shared" si="10"/>
        <v>6399035637.5250111</v>
      </c>
      <c r="T36" s="20">
        <f>SUM(S36:$S$127)</f>
        <v>223244599251.82022</v>
      </c>
      <c r="U36" s="6">
        <f t="shared" si="11"/>
        <v>34.887225497335365</v>
      </c>
    </row>
    <row r="37" spans="1:21" x14ac:dyDescent="0.2">
      <c r="A37" s="21">
        <v>23</v>
      </c>
      <c r="B37" s="17">
        <f>Absterbeordnung!C31</f>
        <v>99305.512316066088</v>
      </c>
      <c r="C37" s="18">
        <f t="shared" si="4"/>
        <v>0.63415591769762181</v>
      </c>
      <c r="D37" s="17">
        <f t="shared" si="5"/>
        <v>62975.178295227372</v>
      </c>
      <c r="E37" s="17">
        <f>SUM(D37:$D$136)</f>
        <v>2205065.8980989065</v>
      </c>
      <c r="F37" s="19">
        <f t="shared" si="6"/>
        <v>35.014841685109118</v>
      </c>
      <c r="G37" s="5"/>
      <c r="H37" s="17">
        <f>Absterbeordnung!C31</f>
        <v>99305.512316066088</v>
      </c>
      <c r="I37" s="18">
        <f t="shared" si="7"/>
        <v>0.63415591769762181</v>
      </c>
      <c r="J37" s="17">
        <f t="shared" si="8"/>
        <v>62975.178295227372</v>
      </c>
      <c r="K37" s="17">
        <f>SUM($J37:J$136)</f>
        <v>2205065.8980989065</v>
      </c>
      <c r="L37" s="19">
        <f t="shared" si="9"/>
        <v>35.014841685109118</v>
      </c>
      <c r="N37" s="6">
        <v>23</v>
      </c>
      <c r="O37" s="6">
        <f t="shared" si="0"/>
        <v>42</v>
      </c>
      <c r="P37" s="20">
        <f t="shared" si="1"/>
        <v>99305.512316066088</v>
      </c>
      <c r="Q37" s="20">
        <f t="shared" si="2"/>
        <v>99305.512316066088</v>
      </c>
      <c r="R37" s="5">
        <f t="shared" si="3"/>
        <v>99581.095192742083</v>
      </c>
      <c r="S37" s="5">
        <f t="shared" si="10"/>
        <v>6271137224.5969429</v>
      </c>
      <c r="T37" s="20">
        <f>SUM(S37:$S$127)</f>
        <v>216845563614.2952</v>
      </c>
      <c r="U37" s="6">
        <f t="shared" si="11"/>
        <v>34.578347729941797</v>
      </c>
    </row>
    <row r="38" spans="1:21" x14ac:dyDescent="0.2">
      <c r="A38" s="21">
        <v>24</v>
      </c>
      <c r="B38" s="17">
        <f>Absterbeordnung!C32</f>
        <v>99280.433157598163</v>
      </c>
      <c r="C38" s="18">
        <f t="shared" si="4"/>
        <v>0.62172148793884485</v>
      </c>
      <c r="D38" s="17">
        <f t="shared" si="5"/>
        <v>61724.778625954961</v>
      </c>
      <c r="E38" s="17">
        <f>SUM(D38:$D$136)</f>
        <v>2142090.7198036783</v>
      </c>
      <c r="F38" s="19">
        <f t="shared" si="6"/>
        <v>34.703902832677635</v>
      </c>
      <c r="G38" s="5"/>
      <c r="H38" s="17">
        <f>Absterbeordnung!C32</f>
        <v>99280.433157598163</v>
      </c>
      <c r="I38" s="18">
        <f t="shared" si="7"/>
        <v>0.62172148793884485</v>
      </c>
      <c r="J38" s="17">
        <f t="shared" si="8"/>
        <v>61724.778625954961</v>
      </c>
      <c r="K38" s="17">
        <f>SUM($J38:J$136)</f>
        <v>2142090.7198036783</v>
      </c>
      <c r="L38" s="19">
        <f t="shared" si="9"/>
        <v>34.703902832677635</v>
      </c>
      <c r="N38" s="6">
        <v>24</v>
      </c>
      <c r="O38" s="6">
        <f t="shared" si="0"/>
        <v>43</v>
      </c>
      <c r="P38" s="20">
        <f t="shared" si="1"/>
        <v>99280.433157598163</v>
      </c>
      <c r="Q38" s="20">
        <f t="shared" si="2"/>
        <v>99280.433157598163</v>
      </c>
      <c r="R38" s="5">
        <f t="shared" si="3"/>
        <v>99569.926899585756</v>
      </c>
      <c r="S38" s="5">
        <f t="shared" si="10"/>
        <v>6145931695.6794481</v>
      </c>
      <c r="T38" s="20">
        <f>SUM(S38:$S$127)</f>
        <v>210574426389.69827</v>
      </c>
      <c r="U38" s="6">
        <f t="shared" si="11"/>
        <v>34.262409153966161</v>
      </c>
    </row>
    <row r="39" spans="1:21" x14ac:dyDescent="0.2">
      <c r="A39" s="21">
        <v>25</v>
      </c>
      <c r="B39" s="17">
        <f>Absterbeordnung!C33</f>
        <v>99257.247284780824</v>
      </c>
      <c r="C39" s="18">
        <f t="shared" si="4"/>
        <v>0.60953087052827937</v>
      </c>
      <c r="D39" s="17">
        <f t="shared" si="5"/>
        <v>60500.356343733147</v>
      </c>
      <c r="E39" s="17">
        <f>SUM(D39:$D$136)</f>
        <v>2080365.9411777228</v>
      </c>
      <c r="F39" s="19">
        <f t="shared" si="6"/>
        <v>34.386011370877071</v>
      </c>
      <c r="G39" s="5"/>
      <c r="H39" s="17">
        <f>Absterbeordnung!C33</f>
        <v>99257.247284780824</v>
      </c>
      <c r="I39" s="18">
        <f t="shared" si="7"/>
        <v>0.60953087052827937</v>
      </c>
      <c r="J39" s="17">
        <f t="shared" si="8"/>
        <v>60500.356343733147</v>
      </c>
      <c r="K39" s="17">
        <f>SUM($J39:J$136)</f>
        <v>2080365.9411777228</v>
      </c>
      <c r="L39" s="19">
        <f t="shared" si="9"/>
        <v>34.386011370877071</v>
      </c>
      <c r="N39" s="6">
        <v>25</v>
      </c>
      <c r="O39" s="6">
        <f t="shared" si="0"/>
        <v>44</v>
      </c>
      <c r="P39" s="20">
        <f t="shared" si="1"/>
        <v>99257.247284780824</v>
      </c>
      <c r="Q39" s="20">
        <f t="shared" si="2"/>
        <v>99257.247284780824</v>
      </c>
      <c r="R39" s="5">
        <f t="shared" si="3"/>
        <v>99559.806032455454</v>
      </c>
      <c r="S39" s="5">
        <f t="shared" si="10"/>
        <v>6023403742.4765081</v>
      </c>
      <c r="T39" s="20">
        <f>SUM(S39:$S$127)</f>
        <v>204428494694.01883</v>
      </c>
      <c r="U39" s="6">
        <f t="shared" si="11"/>
        <v>33.93903238668981</v>
      </c>
    </row>
    <row r="40" spans="1:21" x14ac:dyDescent="0.2">
      <c r="A40" s="21">
        <v>26</v>
      </c>
      <c r="B40" s="17">
        <f>Absterbeordnung!C34</f>
        <v>99234.478845939608</v>
      </c>
      <c r="C40" s="18">
        <f t="shared" si="4"/>
        <v>0.59757928483164635</v>
      </c>
      <c r="D40" s="17">
        <f t="shared" si="5"/>
        <v>59300.468899397732</v>
      </c>
      <c r="E40" s="17">
        <f>SUM(D40:$D$136)</f>
        <v>2019865.5848339896</v>
      </c>
      <c r="F40" s="19">
        <f t="shared" si="6"/>
        <v>34.061544913930753</v>
      </c>
      <c r="G40" s="5"/>
      <c r="H40" s="17">
        <f>Absterbeordnung!C34</f>
        <v>99234.478845939608</v>
      </c>
      <c r="I40" s="18">
        <f t="shared" si="7"/>
        <v>0.59757928483164635</v>
      </c>
      <c r="J40" s="17">
        <f t="shared" si="8"/>
        <v>59300.468899397732</v>
      </c>
      <c r="K40" s="17">
        <f>SUM($J40:J$136)</f>
        <v>2019865.5848339896</v>
      </c>
      <c r="L40" s="19">
        <f t="shared" si="9"/>
        <v>34.061544913930753</v>
      </c>
      <c r="N40" s="6">
        <v>26</v>
      </c>
      <c r="O40" s="6">
        <f t="shared" si="0"/>
        <v>45</v>
      </c>
      <c r="P40" s="20">
        <f t="shared" si="1"/>
        <v>99234.478845939608</v>
      </c>
      <c r="Q40" s="20">
        <f t="shared" si="2"/>
        <v>99234.478845939608</v>
      </c>
      <c r="R40" s="5">
        <f t="shared" si="3"/>
        <v>99550.135723150132</v>
      </c>
      <c r="S40" s="5">
        <f t="shared" si="10"/>
        <v>5903369727.3814869</v>
      </c>
      <c r="T40" s="20">
        <f>SUM(S40:$S$127)</f>
        <v>198405090951.54233</v>
      </c>
      <c r="U40" s="6">
        <f t="shared" si="11"/>
        <v>33.608786187198099</v>
      </c>
    </row>
    <row r="41" spans="1:21" x14ac:dyDescent="0.2">
      <c r="A41" s="21">
        <v>27</v>
      </c>
      <c r="B41" s="17">
        <f>Absterbeordnung!C35</f>
        <v>99209.703981118801</v>
      </c>
      <c r="C41" s="18">
        <f t="shared" si="4"/>
        <v>0.58586204395259456</v>
      </c>
      <c r="D41" s="17">
        <f t="shared" si="5"/>
        <v>58123.199954310119</v>
      </c>
      <c r="E41" s="17">
        <f>SUM(D41:$D$136)</f>
        <v>1960565.115934592</v>
      </c>
      <c r="F41" s="19">
        <f t="shared" si="6"/>
        <v>33.731197137731002</v>
      </c>
      <c r="G41" s="5"/>
      <c r="H41" s="17">
        <f>Absterbeordnung!C35</f>
        <v>99209.703981118801</v>
      </c>
      <c r="I41" s="18">
        <f t="shared" si="7"/>
        <v>0.58586204395259456</v>
      </c>
      <c r="J41" s="17">
        <f t="shared" si="8"/>
        <v>58123.199954310119</v>
      </c>
      <c r="K41" s="17">
        <f>SUM($J41:J$136)</f>
        <v>1960565.115934592</v>
      </c>
      <c r="L41" s="19">
        <f t="shared" si="9"/>
        <v>33.731197137731002</v>
      </c>
      <c r="N41" s="6">
        <v>27</v>
      </c>
      <c r="O41" s="6">
        <f t="shared" si="0"/>
        <v>46</v>
      </c>
      <c r="P41" s="20">
        <f t="shared" si="1"/>
        <v>99209.703981118801</v>
      </c>
      <c r="Q41" s="20">
        <f t="shared" si="2"/>
        <v>99209.703981118801</v>
      </c>
      <c r="R41" s="5">
        <f t="shared" si="3"/>
        <v>99541.876523383849</v>
      </c>
      <c r="S41" s="5">
        <f t="shared" si="10"/>
        <v>5785692392.9958878</v>
      </c>
      <c r="T41" s="20">
        <f>SUM(S41:$S$127)</f>
        <v>192501721224.16086</v>
      </c>
      <c r="U41" s="6">
        <f t="shared" si="11"/>
        <v>33.272028332719842</v>
      </c>
    </row>
    <row r="42" spans="1:21" x14ac:dyDescent="0.2">
      <c r="A42" s="21">
        <v>28</v>
      </c>
      <c r="B42" s="17">
        <f>Absterbeordnung!C36</f>
        <v>99183.558728278673</v>
      </c>
      <c r="C42" s="18">
        <f t="shared" si="4"/>
        <v>0.57437455289470041</v>
      </c>
      <c r="D42" s="17">
        <f t="shared" si="5"/>
        <v>56968.512199060322</v>
      </c>
      <c r="E42" s="17">
        <f>SUM(D42:$D$136)</f>
        <v>1902441.915980282</v>
      </c>
      <c r="F42" s="19">
        <f t="shared" si="6"/>
        <v>33.394621740036634</v>
      </c>
      <c r="G42" s="5"/>
      <c r="H42" s="17">
        <f>Absterbeordnung!C36</f>
        <v>99183.558728278673</v>
      </c>
      <c r="I42" s="18">
        <f t="shared" si="7"/>
        <v>0.57437455289470041</v>
      </c>
      <c r="J42" s="17">
        <f t="shared" si="8"/>
        <v>56968.512199060322</v>
      </c>
      <c r="K42" s="17">
        <f>SUM($J42:J$136)</f>
        <v>1902441.915980282</v>
      </c>
      <c r="L42" s="19">
        <f t="shared" si="9"/>
        <v>33.394621740036634</v>
      </c>
      <c r="N42" s="6">
        <v>28</v>
      </c>
      <c r="O42" s="6">
        <f t="shared" si="0"/>
        <v>47</v>
      </c>
      <c r="P42" s="20">
        <f t="shared" si="1"/>
        <v>99183.558728278673</v>
      </c>
      <c r="Q42" s="20">
        <f t="shared" si="2"/>
        <v>99183.558728278673</v>
      </c>
      <c r="R42" s="5">
        <f t="shared" si="3"/>
        <v>99533.385688644645</v>
      </c>
      <c r="S42" s="5">
        <f t="shared" si="10"/>
        <v>5670268896.8173285</v>
      </c>
      <c r="T42" s="20">
        <f>SUM(S42:$S$127)</f>
        <v>186716028831.16501</v>
      </c>
      <c r="U42" s="6">
        <f t="shared" si="11"/>
        <v>32.928954910051452</v>
      </c>
    </row>
    <row r="43" spans="1:21" x14ac:dyDescent="0.2">
      <c r="A43" s="21">
        <v>29</v>
      </c>
      <c r="B43" s="17">
        <f>Absterbeordnung!C37</f>
        <v>99159.643403344468</v>
      </c>
      <c r="C43" s="18">
        <f t="shared" si="4"/>
        <v>0.56311230675951029</v>
      </c>
      <c r="D43" s="17">
        <f t="shared" si="5"/>
        <v>55838.015534307764</v>
      </c>
      <c r="E43" s="17">
        <f>SUM(D43:$D$136)</f>
        <v>1845473.4037812215</v>
      </c>
      <c r="F43" s="19">
        <f t="shared" si="6"/>
        <v>33.050483369118538</v>
      </c>
      <c r="G43" s="5"/>
      <c r="H43" s="17">
        <f>Absterbeordnung!C37</f>
        <v>99159.643403344468</v>
      </c>
      <c r="I43" s="18">
        <f t="shared" si="7"/>
        <v>0.56311230675951029</v>
      </c>
      <c r="J43" s="17">
        <f t="shared" si="8"/>
        <v>55838.015534307764</v>
      </c>
      <c r="K43" s="17">
        <f>SUM($J43:J$136)</f>
        <v>1845473.4037812215</v>
      </c>
      <c r="L43" s="19">
        <f t="shared" si="9"/>
        <v>33.050483369118538</v>
      </c>
      <c r="N43" s="6">
        <v>29</v>
      </c>
      <c r="O43" s="6">
        <f t="shared" si="0"/>
        <v>48</v>
      </c>
      <c r="P43" s="20">
        <f t="shared" si="1"/>
        <v>99159.643403344468</v>
      </c>
      <c r="Q43" s="20">
        <f t="shared" si="2"/>
        <v>99159.643403344468</v>
      </c>
      <c r="R43" s="5">
        <f t="shared" si="3"/>
        <v>99527.043815461118</v>
      </c>
      <c r="S43" s="5">
        <f t="shared" si="10"/>
        <v>5557392618.6514473</v>
      </c>
      <c r="T43" s="20">
        <f>SUM(S43:$S$127)</f>
        <v>181045759934.34763</v>
      </c>
      <c r="U43" s="6">
        <f t="shared" si="11"/>
        <v>32.577464353828589</v>
      </c>
    </row>
    <row r="44" spans="1:21" x14ac:dyDescent="0.2">
      <c r="A44" s="21">
        <v>30</v>
      </c>
      <c r="B44" s="17">
        <f>Absterbeordnung!C38</f>
        <v>99131.025663596869</v>
      </c>
      <c r="C44" s="18">
        <f t="shared" si="4"/>
        <v>0.55207088897991197</v>
      </c>
      <c r="D44" s="17">
        <f t="shared" si="5"/>
        <v>54727.353463592393</v>
      </c>
      <c r="E44" s="17">
        <f>SUM(D44:$D$136)</f>
        <v>1789635.3882469134</v>
      </c>
      <c r="F44" s="19">
        <f t="shared" si="6"/>
        <v>32.700930613015593</v>
      </c>
      <c r="G44" s="5"/>
      <c r="H44" s="17">
        <f>Absterbeordnung!C38</f>
        <v>99131.025663596869</v>
      </c>
      <c r="I44" s="18">
        <f t="shared" si="7"/>
        <v>0.55207088897991197</v>
      </c>
      <c r="J44" s="17">
        <f t="shared" si="8"/>
        <v>54727.353463592393</v>
      </c>
      <c r="K44" s="17">
        <f>SUM($J44:J$136)</f>
        <v>1789635.3882469134</v>
      </c>
      <c r="L44" s="19">
        <f t="shared" si="9"/>
        <v>32.700930613015593</v>
      </c>
      <c r="N44" s="6">
        <v>30</v>
      </c>
      <c r="O44" s="6">
        <f t="shared" si="0"/>
        <v>49</v>
      </c>
      <c r="P44" s="20">
        <f t="shared" si="1"/>
        <v>99131.025663596869</v>
      </c>
      <c r="Q44" s="20">
        <f t="shared" si="2"/>
        <v>99131.025663596869</v>
      </c>
      <c r="R44" s="5">
        <f t="shared" si="3"/>
        <v>99519.396379188271</v>
      </c>
      <c r="S44" s="5">
        <f t="shared" si="10"/>
        <v>5446433182.1271935</v>
      </c>
      <c r="T44" s="20">
        <f>SUM(S44:$S$127)</f>
        <v>175488367315.6962</v>
      </c>
      <c r="U44" s="6">
        <f t="shared" si="11"/>
        <v>32.220787705901195</v>
      </c>
    </row>
    <row r="45" spans="1:21" x14ac:dyDescent="0.2">
      <c r="A45" s="21">
        <v>31</v>
      </c>
      <c r="B45" s="17">
        <f>Absterbeordnung!C39</f>
        <v>99099.190098947336</v>
      </c>
      <c r="C45" s="18">
        <f t="shared" si="4"/>
        <v>0.54124596958814919</v>
      </c>
      <c r="D45" s="17">
        <f t="shared" si="5"/>
        <v>53637.037230505062</v>
      </c>
      <c r="E45" s="17">
        <f>SUM(D45:$D$136)</f>
        <v>1734908.034783321</v>
      </c>
      <c r="F45" s="19">
        <f t="shared" si="6"/>
        <v>32.345336811344687</v>
      </c>
      <c r="G45" s="5"/>
      <c r="H45" s="17">
        <f>Absterbeordnung!C39</f>
        <v>99099.190098947336</v>
      </c>
      <c r="I45" s="18">
        <f t="shared" si="7"/>
        <v>0.54124596958814919</v>
      </c>
      <c r="J45" s="17">
        <f t="shared" si="8"/>
        <v>53637.037230505062</v>
      </c>
      <c r="K45" s="17">
        <f>SUM($J45:J$136)</f>
        <v>1734908.034783321</v>
      </c>
      <c r="L45" s="19">
        <f t="shared" si="9"/>
        <v>32.345336811344687</v>
      </c>
      <c r="N45" s="6">
        <v>31</v>
      </c>
      <c r="O45" s="6">
        <f t="shared" si="0"/>
        <v>50</v>
      </c>
      <c r="P45" s="20">
        <f t="shared" si="1"/>
        <v>99099.190098947336</v>
      </c>
      <c r="Q45" s="20">
        <f t="shared" si="2"/>
        <v>99099.190098947336</v>
      </c>
      <c r="R45" s="5">
        <f t="shared" si="3"/>
        <v>99509.433277499134</v>
      </c>
      <c r="S45" s="5">
        <f t="shared" si="10"/>
        <v>5337391177.4916811</v>
      </c>
      <c r="T45" s="20">
        <f>SUM(S45:$S$127)</f>
        <v>170041934133.569</v>
      </c>
      <c r="U45" s="6">
        <f t="shared" si="11"/>
        <v>31.858623151072955</v>
      </c>
    </row>
    <row r="46" spans="1:21" x14ac:dyDescent="0.2">
      <c r="A46" s="21">
        <v>32</v>
      </c>
      <c r="B46" s="17">
        <f>Absterbeordnung!C40</f>
        <v>99067.428641597304</v>
      </c>
      <c r="C46" s="18">
        <f t="shared" si="4"/>
        <v>0.53063330351779314</v>
      </c>
      <c r="D46" s="17">
        <f t="shared" si="5"/>
        <v>52568.476931104015</v>
      </c>
      <c r="E46" s="17">
        <f>SUM(D46:$D$136)</f>
        <v>1681270.9975528163</v>
      </c>
      <c r="F46" s="19">
        <f t="shared" si="6"/>
        <v>31.982493990767161</v>
      </c>
      <c r="G46" s="5"/>
      <c r="H46" s="17">
        <f>Absterbeordnung!C40</f>
        <v>99067.428641597304</v>
      </c>
      <c r="I46" s="18">
        <f t="shared" si="7"/>
        <v>0.53063330351779314</v>
      </c>
      <c r="J46" s="17">
        <f t="shared" si="8"/>
        <v>52568.476931104015</v>
      </c>
      <c r="K46" s="17">
        <f>SUM($J46:J$136)</f>
        <v>1681270.9975528163</v>
      </c>
      <c r="L46" s="19">
        <f t="shared" si="9"/>
        <v>31.982493990767161</v>
      </c>
      <c r="N46" s="6">
        <v>32</v>
      </c>
      <c r="O46" s="6">
        <f t="shared" ref="O46:O77" si="12">N46+$B$3</f>
        <v>51</v>
      </c>
      <c r="P46" s="20">
        <f t="shared" ref="P46:P77" si="13">B46</f>
        <v>99067.428641597304</v>
      </c>
      <c r="Q46" s="20">
        <f t="shared" ref="Q46:Q77" si="14">B46</f>
        <v>99067.428641597304</v>
      </c>
      <c r="R46" s="5">
        <f t="shared" ref="R46:R77" si="15">LOOKUP(N46,$O$14:$O$136,$Q$14:$Q$136)</f>
        <v>99501.57701117899</v>
      </c>
      <c r="S46" s="5">
        <f t="shared" si="10"/>
        <v>5230646355.7206326</v>
      </c>
      <c r="T46" s="20">
        <f>SUM(S46:$S$127)</f>
        <v>164704542956.07733</v>
      </c>
      <c r="U46" s="6">
        <f t="shared" si="11"/>
        <v>31.488372899831763</v>
      </c>
    </row>
    <row r="47" spans="1:21" x14ac:dyDescent="0.2">
      <c r="A47" s="21">
        <v>33</v>
      </c>
      <c r="B47" s="17">
        <f>Absterbeordnung!C41</f>
        <v>99032.632211502612</v>
      </c>
      <c r="C47" s="18">
        <f t="shared" ref="C47:C78" si="16">1/(((1+($B$5/100))^A47))</f>
        <v>0.52022872893901284</v>
      </c>
      <c r="D47" s="17">
        <f t="shared" ref="D47:D78" si="17">B47*C47</f>
        <v>51519.620378874744</v>
      </c>
      <c r="E47" s="17">
        <f>SUM(D47:$D$136)</f>
        <v>1628702.5206217121</v>
      </c>
      <c r="F47" s="19">
        <f t="shared" ref="F47:F78" si="18">E47/D47</f>
        <v>31.613247703384669</v>
      </c>
      <c r="G47" s="5"/>
      <c r="H47" s="17">
        <f>Absterbeordnung!C41</f>
        <v>99032.632211502612</v>
      </c>
      <c r="I47" s="18">
        <f t="shared" ref="I47:I78" si="19">1/(((1+($B$5/100))^A47))</f>
        <v>0.52022872893901284</v>
      </c>
      <c r="J47" s="17">
        <f t="shared" ref="J47:J78" si="20">H47*I47</f>
        <v>51519.620378874744</v>
      </c>
      <c r="K47" s="17">
        <f>SUM($J47:J$136)</f>
        <v>1628702.5206217121</v>
      </c>
      <c r="L47" s="19">
        <f t="shared" ref="L47:L78" si="21">K47/J47</f>
        <v>31.613247703384669</v>
      </c>
      <c r="N47" s="6">
        <v>33</v>
      </c>
      <c r="O47" s="6">
        <f t="shared" si="12"/>
        <v>52</v>
      </c>
      <c r="P47" s="20">
        <f t="shared" si="13"/>
        <v>99032.632211502612</v>
      </c>
      <c r="Q47" s="20">
        <f t="shared" si="14"/>
        <v>99032.632211502612</v>
      </c>
      <c r="R47" s="5">
        <f t="shared" si="15"/>
        <v>99491.175052619932</v>
      </c>
      <c r="S47" s="5">
        <f t="shared" ref="S47:S78" si="22">P47*R47*I47</f>
        <v>5125747569.7591515</v>
      </c>
      <c r="T47" s="20">
        <f>SUM(S47:$S$127)</f>
        <v>159473896600.35672</v>
      </c>
      <c r="U47" s="6">
        <f t="shared" ref="U47:U78" si="23">T47/S47</f>
        <v>31.112319604113878</v>
      </c>
    </row>
    <row r="48" spans="1:21" x14ac:dyDescent="0.2">
      <c r="A48" s="21">
        <v>34</v>
      </c>
      <c r="B48" s="17">
        <f>Absterbeordnung!C42</f>
        <v>98994.189268024114</v>
      </c>
      <c r="C48" s="18">
        <f t="shared" si="16"/>
        <v>0.51002816562648323</v>
      </c>
      <c r="D48" s="17">
        <f t="shared" si="17"/>
        <v>50489.824760051233</v>
      </c>
      <c r="E48" s="17">
        <f>SUM(D48:$D$136)</f>
        <v>1577182.9002428371</v>
      </c>
      <c r="F48" s="19">
        <f t="shared" si="18"/>
        <v>31.237638627946719</v>
      </c>
      <c r="G48" s="5"/>
      <c r="H48" s="17">
        <f>Absterbeordnung!C42</f>
        <v>98994.189268024114</v>
      </c>
      <c r="I48" s="18">
        <f t="shared" si="19"/>
        <v>0.51002816562648323</v>
      </c>
      <c r="J48" s="17">
        <f t="shared" si="20"/>
        <v>50489.824760051233</v>
      </c>
      <c r="K48" s="17">
        <f>SUM($J48:J$136)</f>
        <v>1577182.9002428371</v>
      </c>
      <c r="L48" s="19">
        <f t="shared" si="21"/>
        <v>31.237638627946719</v>
      </c>
      <c r="N48" s="6">
        <v>34</v>
      </c>
      <c r="O48" s="6">
        <f t="shared" si="12"/>
        <v>53</v>
      </c>
      <c r="P48" s="20">
        <f t="shared" si="13"/>
        <v>98994.189268024114</v>
      </c>
      <c r="Q48" s="20">
        <f t="shared" si="14"/>
        <v>98994.189268024114</v>
      </c>
      <c r="R48" s="5">
        <f t="shared" si="15"/>
        <v>99479.16986834901</v>
      </c>
      <c r="S48" s="5">
        <f t="shared" si="22"/>
        <v>5022685853.9283104</v>
      </c>
      <c r="T48" s="20">
        <f>SUM(S48:$S$127)</f>
        <v>154348149030.59756</v>
      </c>
      <c r="U48" s="6">
        <f t="shared" si="23"/>
        <v>30.730201633032614</v>
      </c>
    </row>
    <row r="49" spans="1:21" x14ac:dyDescent="0.2">
      <c r="A49" s="21">
        <v>35</v>
      </c>
      <c r="B49" s="17">
        <f>Absterbeordnung!C43</f>
        <v>98953.529000160139</v>
      </c>
      <c r="C49" s="18">
        <f t="shared" si="16"/>
        <v>0.50002761335929735</v>
      </c>
      <c r="D49" s="17">
        <f t="shared" si="17"/>
        <v>49479.496939430093</v>
      </c>
      <c r="E49" s="17">
        <f>SUM(D49:$D$136)</f>
        <v>1526693.0754827859</v>
      </c>
      <c r="F49" s="19">
        <f t="shared" si="18"/>
        <v>30.855064621042416</v>
      </c>
      <c r="G49" s="5"/>
      <c r="H49" s="17">
        <f>Absterbeordnung!C43</f>
        <v>98953.529000160139</v>
      </c>
      <c r="I49" s="18">
        <f t="shared" si="19"/>
        <v>0.50002761335929735</v>
      </c>
      <c r="J49" s="17">
        <f t="shared" si="20"/>
        <v>49479.496939430093</v>
      </c>
      <c r="K49" s="17">
        <f>SUM($J49:J$136)</f>
        <v>1526693.0754827859</v>
      </c>
      <c r="L49" s="19">
        <f t="shared" si="21"/>
        <v>30.855064621042416</v>
      </c>
      <c r="N49" s="6">
        <v>35</v>
      </c>
      <c r="O49" s="6">
        <f t="shared" si="12"/>
        <v>54</v>
      </c>
      <c r="P49" s="20">
        <f t="shared" si="13"/>
        <v>98953.529000160139</v>
      </c>
      <c r="Q49" s="20">
        <f t="shared" si="14"/>
        <v>98953.529000160139</v>
      </c>
      <c r="R49" s="5">
        <f t="shared" si="15"/>
        <v>99463.182328333496</v>
      </c>
      <c r="S49" s="5">
        <f t="shared" si="22"/>
        <v>4921388225.6007547</v>
      </c>
      <c r="T49" s="20">
        <f>SUM(S49:$S$127)</f>
        <v>149325463176.66925</v>
      </c>
      <c r="U49" s="6">
        <f t="shared" si="23"/>
        <v>30.342142568612552</v>
      </c>
    </row>
    <row r="50" spans="1:21" x14ac:dyDescent="0.2">
      <c r="A50" s="21">
        <v>36</v>
      </c>
      <c r="B50" s="17">
        <f>Absterbeordnung!C44</f>
        <v>98906.197438941774</v>
      </c>
      <c r="C50" s="18">
        <f t="shared" si="16"/>
        <v>0.49022315035225233</v>
      </c>
      <c r="D50" s="17">
        <f t="shared" si="17"/>
        <v>48486.10769787991</v>
      </c>
      <c r="E50" s="17">
        <f>SUM(D50:$D$136)</f>
        <v>1477213.5785433559</v>
      </c>
      <c r="F50" s="19">
        <f t="shared" si="18"/>
        <v>30.466738797594761</v>
      </c>
      <c r="G50" s="5"/>
      <c r="H50" s="17">
        <f>Absterbeordnung!C44</f>
        <v>98906.197438941774</v>
      </c>
      <c r="I50" s="18">
        <f t="shared" si="19"/>
        <v>0.49022315035225233</v>
      </c>
      <c r="J50" s="17">
        <f t="shared" si="20"/>
        <v>48486.10769787991</v>
      </c>
      <c r="K50" s="17">
        <f>SUM($J50:J$136)</f>
        <v>1477213.5785433559</v>
      </c>
      <c r="L50" s="19">
        <f t="shared" si="21"/>
        <v>30.466738797594761</v>
      </c>
      <c r="N50" s="6">
        <v>36</v>
      </c>
      <c r="O50" s="6">
        <f t="shared" si="12"/>
        <v>55</v>
      </c>
      <c r="P50" s="20">
        <f t="shared" si="13"/>
        <v>98906.197438941774</v>
      </c>
      <c r="Q50" s="20">
        <f t="shared" si="14"/>
        <v>98906.197438941774</v>
      </c>
      <c r="R50" s="5">
        <f t="shared" si="15"/>
        <v>99446.645973729072</v>
      </c>
      <c r="S50" s="5">
        <f t="shared" si="22"/>
        <v>4821780786.8751631</v>
      </c>
      <c r="T50" s="20">
        <f>SUM(S50:$S$127)</f>
        <v>144404074951.06851</v>
      </c>
      <c r="U50" s="6">
        <f t="shared" si="23"/>
        <v>29.948287019628701</v>
      </c>
    </row>
    <row r="51" spans="1:21" x14ac:dyDescent="0.2">
      <c r="A51" s="21">
        <v>37</v>
      </c>
      <c r="B51" s="17">
        <f>Absterbeordnung!C45</f>
        <v>98854.125738457704</v>
      </c>
      <c r="C51" s="18">
        <f t="shared" si="16"/>
        <v>0.48061093171789437</v>
      </c>
      <c r="D51" s="17">
        <f t="shared" si="17"/>
        <v>47510.37347531804</v>
      </c>
      <c r="E51" s="17">
        <f>SUM(D51:$D$136)</f>
        <v>1428727.470845476</v>
      </c>
      <c r="F51" s="19">
        <f t="shared" si="18"/>
        <v>30.07190569839889</v>
      </c>
      <c r="G51" s="5"/>
      <c r="H51" s="17">
        <f>Absterbeordnung!C45</f>
        <v>98854.125738457704</v>
      </c>
      <c r="I51" s="18">
        <f t="shared" si="19"/>
        <v>0.48061093171789437</v>
      </c>
      <c r="J51" s="17">
        <f t="shared" si="20"/>
        <v>47510.37347531804</v>
      </c>
      <c r="K51" s="17">
        <f>SUM($J51:J$136)</f>
        <v>1428727.470845476</v>
      </c>
      <c r="L51" s="19">
        <f t="shared" si="21"/>
        <v>30.07190569839889</v>
      </c>
      <c r="N51" s="6">
        <v>37</v>
      </c>
      <c r="O51" s="6">
        <f t="shared" si="12"/>
        <v>56</v>
      </c>
      <c r="P51" s="20">
        <f t="shared" si="13"/>
        <v>98854.125738457704</v>
      </c>
      <c r="Q51" s="20">
        <f t="shared" si="14"/>
        <v>98854.125738457704</v>
      </c>
      <c r="R51" s="5">
        <f t="shared" si="15"/>
        <v>99427.778848484159</v>
      </c>
      <c r="S51" s="5">
        <f t="shared" si="22"/>
        <v>4723850906.9128103</v>
      </c>
      <c r="T51" s="20">
        <f>SUM(S51:$S$127)</f>
        <v>139582294164.19339</v>
      </c>
      <c r="U51" s="6">
        <f t="shared" si="23"/>
        <v>29.548412283700745</v>
      </c>
    </row>
    <row r="52" spans="1:21" x14ac:dyDescent="0.2">
      <c r="A52" s="21">
        <v>38</v>
      </c>
      <c r="B52" s="17">
        <f>Absterbeordnung!C46</f>
        <v>98796.342759757637</v>
      </c>
      <c r="C52" s="18">
        <f t="shared" si="16"/>
        <v>0.47118718795871989</v>
      </c>
      <c r="D52" s="17">
        <f t="shared" si="17"/>
        <v>46551.570925576038</v>
      </c>
      <c r="E52" s="17">
        <f>SUM(D52:$D$136)</f>
        <v>1381217.0973701584</v>
      </c>
      <c r="F52" s="19">
        <f t="shared" si="18"/>
        <v>29.670687152069874</v>
      </c>
      <c r="G52" s="5"/>
      <c r="H52" s="17">
        <f>Absterbeordnung!C46</f>
        <v>98796.342759757637</v>
      </c>
      <c r="I52" s="18">
        <f t="shared" si="19"/>
        <v>0.47118718795871989</v>
      </c>
      <c r="J52" s="17">
        <f t="shared" si="20"/>
        <v>46551.570925576038</v>
      </c>
      <c r="K52" s="17">
        <f>SUM($J52:J$136)</f>
        <v>1381217.0973701584</v>
      </c>
      <c r="L52" s="19">
        <f t="shared" si="21"/>
        <v>29.670687152069874</v>
      </c>
      <c r="N52" s="6">
        <v>38</v>
      </c>
      <c r="O52" s="6">
        <f t="shared" si="12"/>
        <v>57</v>
      </c>
      <c r="P52" s="20">
        <f t="shared" si="13"/>
        <v>98796.342759757637</v>
      </c>
      <c r="Q52" s="20">
        <f t="shared" si="14"/>
        <v>98796.342759757637</v>
      </c>
      <c r="R52" s="5">
        <f t="shared" si="15"/>
        <v>99402.433970499551</v>
      </c>
      <c r="S52" s="5">
        <f t="shared" si="22"/>
        <v>4627339455.1525984</v>
      </c>
      <c r="T52" s="20">
        <f>SUM(S52:$S$127)</f>
        <v>134858443257.28055</v>
      </c>
      <c r="U52" s="6">
        <f t="shared" si="23"/>
        <v>29.143840551207894</v>
      </c>
    </row>
    <row r="53" spans="1:21" x14ac:dyDescent="0.2">
      <c r="A53" s="21">
        <v>39</v>
      </c>
      <c r="B53" s="17">
        <f>Absterbeordnung!C47</f>
        <v>98736.127952249211</v>
      </c>
      <c r="C53" s="18">
        <f t="shared" si="16"/>
        <v>0.46194822348894127</v>
      </c>
      <c r="D53" s="17">
        <f t="shared" si="17"/>
        <v>45610.978901718321</v>
      </c>
      <c r="E53" s="17">
        <f>SUM(D53:$D$136)</f>
        <v>1334665.5264445823</v>
      </c>
      <c r="F53" s="19">
        <f t="shared" si="18"/>
        <v>29.261935581792585</v>
      </c>
      <c r="G53" s="5"/>
      <c r="H53" s="17">
        <f>Absterbeordnung!C47</f>
        <v>98736.127952249211</v>
      </c>
      <c r="I53" s="18">
        <f t="shared" si="19"/>
        <v>0.46194822348894127</v>
      </c>
      <c r="J53" s="17">
        <f t="shared" si="20"/>
        <v>45610.978901718321</v>
      </c>
      <c r="K53" s="17">
        <f>SUM($J53:J$136)</f>
        <v>1334665.5264445823</v>
      </c>
      <c r="L53" s="19">
        <f t="shared" si="21"/>
        <v>29.261935581792585</v>
      </c>
      <c r="N53" s="6">
        <v>39</v>
      </c>
      <c r="O53" s="6">
        <f t="shared" si="12"/>
        <v>58</v>
      </c>
      <c r="P53" s="20">
        <f t="shared" si="13"/>
        <v>98736.127952249211</v>
      </c>
      <c r="Q53" s="20">
        <f t="shared" si="14"/>
        <v>98736.127952249211</v>
      </c>
      <c r="R53" s="5">
        <f t="shared" si="15"/>
        <v>99377.382647226099</v>
      </c>
      <c r="S53" s="5">
        <f t="shared" si="22"/>
        <v>4532699703.2306175</v>
      </c>
      <c r="T53" s="20">
        <f>SUM(S53:$S$127)</f>
        <v>130231103802.12793</v>
      </c>
      <c r="U53" s="6">
        <f t="shared" si="23"/>
        <v>28.731465203685907</v>
      </c>
    </row>
    <row r="54" spans="1:21" x14ac:dyDescent="0.2">
      <c r="A54" s="21">
        <v>40</v>
      </c>
      <c r="B54" s="17">
        <f>Absterbeordnung!C48</f>
        <v>98665.04088152769</v>
      </c>
      <c r="C54" s="18">
        <f t="shared" si="16"/>
        <v>0.45289041518523643</v>
      </c>
      <c r="D54" s="17">
        <f t="shared" si="17"/>
        <v>44684.451329103402</v>
      </c>
      <c r="E54" s="17">
        <f>SUM(D54:$D$136)</f>
        <v>1289054.5475428642</v>
      </c>
      <c r="F54" s="19">
        <f t="shared" si="18"/>
        <v>28.847943953678826</v>
      </c>
      <c r="G54" s="5"/>
      <c r="H54" s="17">
        <f>Absterbeordnung!C48</f>
        <v>98665.04088152769</v>
      </c>
      <c r="I54" s="18">
        <f t="shared" si="19"/>
        <v>0.45289041518523643</v>
      </c>
      <c r="J54" s="17">
        <f t="shared" si="20"/>
        <v>44684.451329103402</v>
      </c>
      <c r="K54" s="17">
        <f>SUM($J54:J$136)</f>
        <v>1289054.5475428642</v>
      </c>
      <c r="L54" s="19">
        <f t="shared" si="21"/>
        <v>28.847943953678826</v>
      </c>
      <c r="N54" s="6">
        <v>40</v>
      </c>
      <c r="O54" s="6">
        <f t="shared" si="12"/>
        <v>59</v>
      </c>
      <c r="P54" s="20">
        <f t="shared" si="13"/>
        <v>98665.04088152769</v>
      </c>
      <c r="Q54" s="20">
        <f t="shared" si="14"/>
        <v>98665.04088152769</v>
      </c>
      <c r="R54" s="5">
        <f t="shared" si="15"/>
        <v>99352.013125669269</v>
      </c>
      <c r="S54" s="5">
        <f t="shared" si="22"/>
        <v>4439490194.9624109</v>
      </c>
      <c r="T54" s="20">
        <f>SUM(S54:$S$127)</f>
        <v>125698404098.89732</v>
      </c>
      <c r="U54" s="6">
        <f t="shared" si="23"/>
        <v>28.313702379955725</v>
      </c>
    </row>
    <row r="55" spans="1:21" x14ac:dyDescent="0.2">
      <c r="A55" s="21">
        <v>41</v>
      </c>
      <c r="B55" s="17">
        <f>Absterbeordnung!C49</f>
        <v>98584.943237391606</v>
      </c>
      <c r="C55" s="18">
        <f t="shared" si="16"/>
        <v>0.44401021096591808</v>
      </c>
      <c r="D55" s="17">
        <f t="shared" si="17"/>
        <v>43772.72144489731</v>
      </c>
      <c r="E55" s="17">
        <f>SUM(D55:$D$136)</f>
        <v>1244370.0962137603</v>
      </c>
      <c r="F55" s="19">
        <f t="shared" si="18"/>
        <v>28.427981060766772</v>
      </c>
      <c r="G55" s="5"/>
      <c r="H55" s="17">
        <f>Absterbeordnung!C49</f>
        <v>98584.943237391606</v>
      </c>
      <c r="I55" s="18">
        <f t="shared" si="19"/>
        <v>0.44401021096591808</v>
      </c>
      <c r="J55" s="17">
        <f t="shared" si="20"/>
        <v>43772.72144489731</v>
      </c>
      <c r="K55" s="17">
        <f>SUM($J55:J$136)</f>
        <v>1244370.0962137603</v>
      </c>
      <c r="L55" s="19">
        <f t="shared" si="21"/>
        <v>28.427981060766772</v>
      </c>
      <c r="N55" s="6">
        <v>41</v>
      </c>
      <c r="O55" s="6">
        <f t="shared" si="12"/>
        <v>60</v>
      </c>
      <c r="P55" s="20">
        <f t="shared" si="13"/>
        <v>98584.943237391606</v>
      </c>
      <c r="Q55" s="20">
        <f t="shared" si="14"/>
        <v>98584.943237391606</v>
      </c>
      <c r="R55" s="5">
        <f t="shared" si="15"/>
        <v>99330.656082531452</v>
      </c>
      <c r="S55" s="5">
        <f t="shared" si="22"/>
        <v>4347973139.6395435</v>
      </c>
      <c r="T55" s="20">
        <f>SUM(S55:$S$127)</f>
        <v>121258913903.93492</v>
      </c>
      <c r="U55" s="6">
        <f t="shared" si="23"/>
        <v>27.888606946175283</v>
      </c>
    </row>
    <row r="56" spans="1:21" x14ac:dyDescent="0.2">
      <c r="A56" s="21">
        <v>42</v>
      </c>
      <c r="B56" s="17">
        <f>Absterbeordnung!C50</f>
        <v>98497.080289102945</v>
      </c>
      <c r="C56" s="18">
        <f t="shared" si="16"/>
        <v>0.4353041283979589</v>
      </c>
      <c r="D56" s="17">
        <f t="shared" si="17"/>
        <v>42876.185684991739</v>
      </c>
      <c r="E56" s="17">
        <f>SUM(D56:$D$136)</f>
        <v>1200597.374768863</v>
      </c>
      <c r="F56" s="19">
        <f t="shared" si="18"/>
        <v>28.001496765350485</v>
      </c>
      <c r="G56" s="5"/>
      <c r="H56" s="17">
        <f>Absterbeordnung!C50</f>
        <v>98497.080289102945</v>
      </c>
      <c r="I56" s="18">
        <f t="shared" si="19"/>
        <v>0.4353041283979589</v>
      </c>
      <c r="J56" s="17">
        <f t="shared" si="20"/>
        <v>42876.185684991739</v>
      </c>
      <c r="K56" s="17">
        <f>SUM($J56:J$136)</f>
        <v>1200597.374768863</v>
      </c>
      <c r="L56" s="19">
        <f t="shared" si="21"/>
        <v>28.001496765350485</v>
      </c>
      <c r="N56" s="6">
        <v>42</v>
      </c>
      <c r="O56" s="6">
        <f t="shared" si="12"/>
        <v>61</v>
      </c>
      <c r="P56" s="20">
        <f t="shared" si="13"/>
        <v>98497.080289102945</v>
      </c>
      <c r="Q56" s="20">
        <f t="shared" si="14"/>
        <v>98497.080289102945</v>
      </c>
      <c r="R56" s="5">
        <f t="shared" si="15"/>
        <v>99305.512316066088</v>
      </c>
      <c r="S56" s="5">
        <f t="shared" si="22"/>
        <v>4257841585.6068835</v>
      </c>
      <c r="T56" s="20">
        <f>SUM(S56:$S$127)</f>
        <v>116910940764.29536</v>
      </c>
      <c r="U56" s="6">
        <f t="shared" si="23"/>
        <v>27.457794850681765</v>
      </c>
    </row>
    <row r="57" spans="1:21" x14ac:dyDescent="0.2">
      <c r="A57" s="21">
        <v>43</v>
      </c>
      <c r="B57" s="17">
        <f>Absterbeordnung!C51</f>
        <v>98393.884282014187</v>
      </c>
      <c r="C57" s="18">
        <f t="shared" si="16"/>
        <v>0.4267687533313323</v>
      </c>
      <c r="D57" s="17">
        <f t="shared" si="17"/>
        <v>41991.435330462569</v>
      </c>
      <c r="E57" s="17">
        <f>SUM(D57:$D$136)</f>
        <v>1157721.1890838712</v>
      </c>
      <c r="F57" s="19">
        <f t="shared" si="18"/>
        <v>27.570412394167569</v>
      </c>
      <c r="G57" s="5"/>
      <c r="H57" s="17">
        <f>Absterbeordnung!C51</f>
        <v>98393.884282014187</v>
      </c>
      <c r="I57" s="18">
        <f t="shared" si="19"/>
        <v>0.4267687533313323</v>
      </c>
      <c r="J57" s="17">
        <f t="shared" si="20"/>
        <v>41991.435330462569</v>
      </c>
      <c r="K57" s="17">
        <f>SUM($J57:J$136)</f>
        <v>1157721.1890838712</v>
      </c>
      <c r="L57" s="19">
        <f t="shared" si="21"/>
        <v>27.570412394167569</v>
      </c>
      <c r="N57" s="6">
        <v>43</v>
      </c>
      <c r="O57" s="6">
        <f t="shared" si="12"/>
        <v>62</v>
      </c>
      <c r="P57" s="20">
        <f t="shared" si="13"/>
        <v>98393.884282014187</v>
      </c>
      <c r="Q57" s="20">
        <f t="shared" si="14"/>
        <v>98393.884282014187</v>
      </c>
      <c r="R57" s="5">
        <f t="shared" si="15"/>
        <v>99280.433157598163</v>
      </c>
      <c r="S57" s="5">
        <f t="shared" si="22"/>
        <v>4168927888.5175948</v>
      </c>
      <c r="T57" s="20">
        <f>SUM(S57:$S$127)</f>
        <v>112653099178.68849</v>
      </c>
      <c r="U57" s="6">
        <f t="shared" si="23"/>
        <v>27.022079103111128</v>
      </c>
    </row>
    <row r="58" spans="1:21" x14ac:dyDescent="0.2">
      <c r="A58" s="21">
        <v>44</v>
      </c>
      <c r="B58" s="17">
        <f>Absterbeordnung!C52</f>
        <v>98277.337682337238</v>
      </c>
      <c r="C58" s="18">
        <f t="shared" si="16"/>
        <v>0.41840073856012966</v>
      </c>
      <c r="D58" s="17">
        <f t="shared" si="17"/>
        <v>41119.310670013161</v>
      </c>
      <c r="E58" s="17">
        <f>SUM(D58:$D$136)</f>
        <v>1115729.753753409</v>
      </c>
      <c r="F58" s="19">
        <f t="shared" si="18"/>
        <v>27.133960554622593</v>
      </c>
      <c r="G58" s="5"/>
      <c r="H58" s="17">
        <f>Absterbeordnung!C52</f>
        <v>98277.337682337238</v>
      </c>
      <c r="I58" s="18">
        <f t="shared" si="19"/>
        <v>0.41840073856012966</v>
      </c>
      <c r="J58" s="17">
        <f t="shared" si="20"/>
        <v>41119.310670013161</v>
      </c>
      <c r="K58" s="17">
        <f>SUM($J58:J$136)</f>
        <v>1115729.753753409</v>
      </c>
      <c r="L58" s="19">
        <f t="shared" si="21"/>
        <v>27.133960554622593</v>
      </c>
      <c r="N58" s="6">
        <v>44</v>
      </c>
      <c r="O58" s="6">
        <f t="shared" si="12"/>
        <v>63</v>
      </c>
      <c r="P58" s="20">
        <f t="shared" si="13"/>
        <v>98277.337682337238</v>
      </c>
      <c r="Q58" s="20">
        <f t="shared" si="14"/>
        <v>98277.337682337238</v>
      </c>
      <c r="R58" s="5">
        <f t="shared" si="15"/>
        <v>99257.247284780824</v>
      </c>
      <c r="S58" s="5">
        <f t="shared" si="22"/>
        <v>4081389587.3532233</v>
      </c>
      <c r="T58" s="20">
        <f>SUM(S58:$S$127)</f>
        <v>108484171290.1709</v>
      </c>
      <c r="U58" s="6">
        <f t="shared" si="23"/>
        <v>26.580204846487778</v>
      </c>
    </row>
    <row r="59" spans="1:21" x14ac:dyDescent="0.2">
      <c r="A59" s="21">
        <v>45</v>
      </c>
      <c r="B59" s="17">
        <f>Absterbeordnung!C53</f>
        <v>98152.663684124418</v>
      </c>
      <c r="C59" s="18">
        <f t="shared" si="16"/>
        <v>0.41019680250993107</v>
      </c>
      <c r="D59" s="17">
        <f t="shared" si="17"/>
        <v>40261.908801060468</v>
      </c>
      <c r="E59" s="17">
        <f>SUM(D59:$D$136)</f>
        <v>1074610.4430833959</v>
      </c>
      <c r="F59" s="19">
        <f t="shared" si="18"/>
        <v>26.690499161209452</v>
      </c>
      <c r="G59" s="5"/>
      <c r="H59" s="17">
        <f>Absterbeordnung!C53</f>
        <v>98152.663684124418</v>
      </c>
      <c r="I59" s="18">
        <f t="shared" si="19"/>
        <v>0.41019680250993107</v>
      </c>
      <c r="J59" s="17">
        <f t="shared" si="20"/>
        <v>40261.908801060468</v>
      </c>
      <c r="K59" s="17">
        <f>SUM($J59:J$136)</f>
        <v>1074610.4430833959</v>
      </c>
      <c r="L59" s="19">
        <f t="shared" si="21"/>
        <v>26.690499161209452</v>
      </c>
      <c r="N59" s="6">
        <v>45</v>
      </c>
      <c r="O59" s="6">
        <f t="shared" si="12"/>
        <v>64</v>
      </c>
      <c r="P59" s="20">
        <f t="shared" si="13"/>
        <v>98152.663684124418</v>
      </c>
      <c r="Q59" s="20">
        <f t="shared" si="14"/>
        <v>98152.663684124418</v>
      </c>
      <c r="R59" s="5">
        <f t="shared" si="15"/>
        <v>99234.478845939608</v>
      </c>
      <c r="S59" s="5">
        <f t="shared" si="22"/>
        <v>3995369537.2159848</v>
      </c>
      <c r="T59" s="20">
        <f>SUM(S59:$S$127)</f>
        <v>104402781702.81767</v>
      </c>
      <c r="U59" s="6">
        <f t="shared" si="23"/>
        <v>26.130945017808447</v>
      </c>
    </row>
    <row r="60" spans="1:21" x14ac:dyDescent="0.2">
      <c r="A60" s="21">
        <v>46</v>
      </c>
      <c r="B60" s="17">
        <f>Absterbeordnung!C54</f>
        <v>98004.681597574774</v>
      </c>
      <c r="C60" s="18">
        <f t="shared" si="16"/>
        <v>0.40215372795091275</v>
      </c>
      <c r="D60" s="17">
        <f t="shared" si="17"/>
        <v>39412.948061106908</v>
      </c>
      <c r="E60" s="17">
        <f>SUM(D60:$D$136)</f>
        <v>1034348.5342823359</v>
      </c>
      <c r="F60" s="19">
        <f t="shared" si="18"/>
        <v>26.24387631898669</v>
      </c>
      <c r="G60" s="5"/>
      <c r="H60" s="17">
        <f>Absterbeordnung!C54</f>
        <v>98004.681597574774</v>
      </c>
      <c r="I60" s="18">
        <f t="shared" si="19"/>
        <v>0.40215372795091275</v>
      </c>
      <c r="J60" s="17">
        <f t="shared" si="20"/>
        <v>39412.948061106908</v>
      </c>
      <c r="K60" s="17">
        <f>SUM($J60:J$136)</f>
        <v>1034348.5342823359</v>
      </c>
      <c r="L60" s="19">
        <f t="shared" si="21"/>
        <v>26.24387631898669</v>
      </c>
      <c r="N60" s="6">
        <v>46</v>
      </c>
      <c r="O60" s="6">
        <f t="shared" si="12"/>
        <v>65</v>
      </c>
      <c r="P60" s="20">
        <f t="shared" si="13"/>
        <v>98004.681597574774</v>
      </c>
      <c r="Q60" s="20">
        <f t="shared" si="14"/>
        <v>98004.681597574774</v>
      </c>
      <c r="R60" s="5">
        <f t="shared" si="15"/>
        <v>99209.703981118801</v>
      </c>
      <c r="S60" s="5">
        <f t="shared" si="22"/>
        <v>3910146910.165627</v>
      </c>
      <c r="T60" s="20">
        <f>SUM(S60:$S$127)</f>
        <v>100407412165.60167</v>
      </c>
      <c r="U60" s="6">
        <f t="shared" si="23"/>
        <v>25.678680231824995</v>
      </c>
    </row>
    <row r="61" spans="1:21" x14ac:dyDescent="0.2">
      <c r="A61" s="21">
        <v>47</v>
      </c>
      <c r="B61" s="17">
        <f>Absterbeordnung!C55</f>
        <v>97839.509011351503</v>
      </c>
      <c r="C61" s="18">
        <f t="shared" si="16"/>
        <v>0.39426836073618909</v>
      </c>
      <c r="D61" s="17">
        <f t="shared" si="17"/>
        <v>38575.022833139155</v>
      </c>
      <c r="E61" s="17">
        <f>SUM(D61:$D$136)</f>
        <v>994935.58622122882</v>
      </c>
      <c r="F61" s="19">
        <f t="shared" si="18"/>
        <v>25.79222287242553</v>
      </c>
      <c r="G61" s="5"/>
      <c r="H61" s="17">
        <f>Absterbeordnung!C55</f>
        <v>97839.509011351503</v>
      </c>
      <c r="I61" s="18">
        <f t="shared" si="19"/>
        <v>0.39426836073618909</v>
      </c>
      <c r="J61" s="17">
        <f t="shared" si="20"/>
        <v>38575.022833139155</v>
      </c>
      <c r="K61" s="17">
        <f>SUM($J61:J$136)</f>
        <v>994935.58622122882</v>
      </c>
      <c r="L61" s="19">
        <f t="shared" si="21"/>
        <v>25.79222287242553</v>
      </c>
      <c r="N61" s="6">
        <v>47</v>
      </c>
      <c r="O61" s="6">
        <f t="shared" si="12"/>
        <v>66</v>
      </c>
      <c r="P61" s="20">
        <f t="shared" si="13"/>
        <v>97839.509011351503</v>
      </c>
      <c r="Q61" s="20">
        <f t="shared" si="14"/>
        <v>97839.509011351503</v>
      </c>
      <c r="R61" s="5">
        <f t="shared" si="15"/>
        <v>99183.558728278673</v>
      </c>
      <c r="S61" s="5">
        <f t="shared" si="22"/>
        <v>3826008042.6153483</v>
      </c>
      <c r="T61" s="20">
        <f>SUM(S61:$S$127)</f>
        <v>96497265255.436035</v>
      </c>
      <c r="U61" s="6">
        <f t="shared" si="23"/>
        <v>25.221396343295009</v>
      </c>
    </row>
    <row r="62" spans="1:21" x14ac:dyDescent="0.2">
      <c r="A62" s="21">
        <v>48</v>
      </c>
      <c r="B62" s="17">
        <f>Absterbeordnung!C56</f>
        <v>97657.555802397474</v>
      </c>
      <c r="C62" s="18">
        <f t="shared" si="16"/>
        <v>0.38653760856489122</v>
      </c>
      <c r="D62" s="17">
        <f t="shared" si="17"/>
        <v>37748.318078151133</v>
      </c>
      <c r="E62" s="17">
        <f>SUM(D62:$D$136)</f>
        <v>956360.56338808977</v>
      </c>
      <c r="F62" s="19">
        <f t="shared" si="18"/>
        <v>25.335183448653698</v>
      </c>
      <c r="G62" s="5"/>
      <c r="H62" s="17">
        <f>Absterbeordnung!C56</f>
        <v>97657.555802397474</v>
      </c>
      <c r="I62" s="18">
        <f t="shared" si="19"/>
        <v>0.38653760856489122</v>
      </c>
      <c r="J62" s="17">
        <f t="shared" si="20"/>
        <v>37748.318078151133</v>
      </c>
      <c r="K62" s="17">
        <f>SUM($J62:J$136)</f>
        <v>956360.56338808977</v>
      </c>
      <c r="L62" s="19">
        <f t="shared" si="21"/>
        <v>25.335183448653698</v>
      </c>
      <c r="N62" s="6">
        <v>48</v>
      </c>
      <c r="O62" s="6">
        <f t="shared" si="12"/>
        <v>67</v>
      </c>
      <c r="P62" s="20">
        <f t="shared" si="13"/>
        <v>97657.555802397474</v>
      </c>
      <c r="Q62" s="20">
        <f t="shared" si="14"/>
        <v>97657.555802397474</v>
      </c>
      <c r="R62" s="5">
        <f t="shared" si="15"/>
        <v>99159.643403344468</v>
      </c>
      <c r="S62" s="5">
        <f t="shared" si="22"/>
        <v>3743109759.7054877</v>
      </c>
      <c r="T62" s="20">
        <f>SUM(S62:$S$127)</f>
        <v>92671257212.820694</v>
      </c>
      <c r="U62" s="6">
        <f t="shared" si="23"/>
        <v>24.757825220736294</v>
      </c>
    </row>
    <row r="63" spans="1:21" x14ac:dyDescent="0.2">
      <c r="A63" s="21">
        <v>49</v>
      </c>
      <c r="B63" s="17">
        <f>Absterbeordnung!C57</f>
        <v>97461.888620746759</v>
      </c>
      <c r="C63" s="18">
        <f t="shared" si="16"/>
        <v>0.37895843976950117</v>
      </c>
      <c r="D63" s="17">
        <f t="shared" si="17"/>
        <v>36934.005248707093</v>
      </c>
      <c r="E63" s="17">
        <f>SUM(D63:$D$136)</f>
        <v>918612.24530993856</v>
      </c>
      <c r="F63" s="19">
        <f t="shared" si="18"/>
        <v>24.871720224334332</v>
      </c>
      <c r="G63" s="5"/>
      <c r="H63" s="17">
        <f>Absterbeordnung!C57</f>
        <v>97461.888620746759</v>
      </c>
      <c r="I63" s="18">
        <f t="shared" si="19"/>
        <v>0.37895843976950117</v>
      </c>
      <c r="J63" s="17">
        <f t="shared" si="20"/>
        <v>36934.005248707093</v>
      </c>
      <c r="K63" s="17">
        <f>SUM($J63:J$136)</f>
        <v>918612.24530993856</v>
      </c>
      <c r="L63" s="19">
        <f t="shared" si="21"/>
        <v>24.871720224334332</v>
      </c>
      <c r="N63" s="6">
        <v>49</v>
      </c>
      <c r="O63" s="6">
        <f t="shared" si="12"/>
        <v>68</v>
      </c>
      <c r="P63" s="20">
        <f t="shared" si="13"/>
        <v>97461.888620746759</v>
      </c>
      <c r="Q63" s="20">
        <f t="shared" si="14"/>
        <v>97461.888620746759</v>
      </c>
      <c r="R63" s="5">
        <f t="shared" si="15"/>
        <v>99131.025663596869</v>
      </c>
      <c r="S63" s="5">
        <f t="shared" si="22"/>
        <v>3661305822.1690044</v>
      </c>
      <c r="T63" s="20">
        <f>SUM(S63:$S$127)</f>
        <v>88928147453.115204</v>
      </c>
      <c r="U63" s="6">
        <f t="shared" si="23"/>
        <v>24.288642296598166</v>
      </c>
    </row>
    <row r="64" spans="1:21" x14ac:dyDescent="0.2">
      <c r="A64" s="21">
        <v>50</v>
      </c>
      <c r="B64" s="17">
        <f>Absterbeordnung!C58</f>
        <v>97238.689855180084</v>
      </c>
      <c r="C64" s="18">
        <f t="shared" si="16"/>
        <v>0.37152788212696192</v>
      </c>
      <c r="D64" s="17">
        <f t="shared" si="17"/>
        <v>36126.884502695553</v>
      </c>
      <c r="E64" s="17">
        <f>SUM(D64:$D$136)</f>
        <v>881678.24006123142</v>
      </c>
      <c r="F64" s="19">
        <f t="shared" si="18"/>
        <v>24.405044946387402</v>
      </c>
      <c r="G64" s="5"/>
      <c r="H64" s="17">
        <f>Absterbeordnung!C58</f>
        <v>97238.689855180084</v>
      </c>
      <c r="I64" s="18">
        <f t="shared" si="19"/>
        <v>0.37152788212696192</v>
      </c>
      <c r="J64" s="17">
        <f t="shared" si="20"/>
        <v>36126.884502695553</v>
      </c>
      <c r="K64" s="17">
        <f>SUM($J64:J$136)</f>
        <v>881678.24006123142</v>
      </c>
      <c r="L64" s="19">
        <f t="shared" si="21"/>
        <v>24.405044946387402</v>
      </c>
      <c r="N64" s="6">
        <v>50</v>
      </c>
      <c r="O64" s="6">
        <f t="shared" si="12"/>
        <v>69</v>
      </c>
      <c r="P64" s="20">
        <f t="shared" si="13"/>
        <v>97238.689855180084</v>
      </c>
      <c r="Q64" s="20">
        <f t="shared" si="14"/>
        <v>97238.689855180084</v>
      </c>
      <c r="R64" s="5">
        <f t="shared" si="15"/>
        <v>99099.190098947336</v>
      </c>
      <c r="S64" s="5">
        <f t="shared" si="22"/>
        <v>3580144995.0153408</v>
      </c>
      <c r="T64" s="20">
        <f>SUM(S64:$S$127)</f>
        <v>85266841630.946182</v>
      </c>
      <c r="U64" s="6">
        <f t="shared" si="23"/>
        <v>23.816588922980426</v>
      </c>
    </row>
    <row r="65" spans="1:21" x14ac:dyDescent="0.2">
      <c r="A65" s="21">
        <v>51</v>
      </c>
      <c r="B65" s="17">
        <f>Absterbeordnung!C59</f>
        <v>97001.248166252379</v>
      </c>
      <c r="C65" s="18">
        <f t="shared" si="16"/>
        <v>0.36424302169309997</v>
      </c>
      <c r="D65" s="17">
        <f t="shared" si="17"/>
        <v>35332.02774007804</v>
      </c>
      <c r="E65" s="17">
        <f>SUM(D65:$D$136)</f>
        <v>845551.3555585359</v>
      </c>
      <c r="F65" s="19">
        <f t="shared" si="18"/>
        <v>23.93158303222447</v>
      </c>
      <c r="G65" s="5"/>
      <c r="H65" s="17">
        <f>Absterbeordnung!C59</f>
        <v>97001.248166252379</v>
      </c>
      <c r="I65" s="18">
        <f t="shared" si="19"/>
        <v>0.36424302169309997</v>
      </c>
      <c r="J65" s="17">
        <f t="shared" si="20"/>
        <v>35332.02774007804</v>
      </c>
      <c r="K65" s="17">
        <f>SUM($J65:J$136)</f>
        <v>845551.3555585359</v>
      </c>
      <c r="L65" s="19">
        <f t="shared" si="21"/>
        <v>23.93158303222447</v>
      </c>
      <c r="N65" s="6">
        <v>51</v>
      </c>
      <c r="O65" s="6">
        <f t="shared" si="12"/>
        <v>70</v>
      </c>
      <c r="P65" s="20">
        <f t="shared" si="13"/>
        <v>97001.248166252379</v>
      </c>
      <c r="Q65" s="20">
        <f t="shared" si="14"/>
        <v>97001.248166252379</v>
      </c>
      <c r="R65" s="5">
        <f t="shared" si="15"/>
        <v>99067.428641597304</v>
      </c>
      <c r="S65" s="5">
        <f t="shared" si="22"/>
        <v>3500253136.9031177</v>
      </c>
      <c r="T65" s="20">
        <f>SUM(S65:$S$127)</f>
        <v>81686696635.930862</v>
      </c>
      <c r="U65" s="6">
        <f t="shared" si="23"/>
        <v>23.33736831051138</v>
      </c>
    </row>
    <row r="66" spans="1:21" x14ac:dyDescent="0.2">
      <c r="A66" s="21">
        <v>52</v>
      </c>
      <c r="B66" s="17">
        <f>Absterbeordnung!C60</f>
        <v>96748.179455729012</v>
      </c>
      <c r="C66" s="18">
        <f t="shared" si="16"/>
        <v>0.35710100165990188</v>
      </c>
      <c r="D66" s="17">
        <f t="shared" si="17"/>
        <v>34548.87179241277</v>
      </c>
      <c r="E66" s="17">
        <f>SUM(D66:$D$136)</f>
        <v>810219.32781845785</v>
      </c>
      <c r="F66" s="19">
        <f t="shared" si="18"/>
        <v>23.451397564779207</v>
      </c>
      <c r="G66" s="5"/>
      <c r="H66" s="17">
        <f>Absterbeordnung!C60</f>
        <v>96748.179455729012</v>
      </c>
      <c r="I66" s="18">
        <f t="shared" si="19"/>
        <v>0.35710100165990188</v>
      </c>
      <c r="J66" s="17">
        <f t="shared" si="20"/>
        <v>34548.87179241277</v>
      </c>
      <c r="K66" s="17">
        <f>SUM($J66:J$136)</f>
        <v>810219.32781845785</v>
      </c>
      <c r="L66" s="19">
        <f t="shared" si="21"/>
        <v>23.451397564779207</v>
      </c>
      <c r="N66" s="6">
        <v>52</v>
      </c>
      <c r="O66" s="6">
        <f t="shared" si="12"/>
        <v>71</v>
      </c>
      <c r="P66" s="20">
        <f t="shared" si="13"/>
        <v>96748.179455729012</v>
      </c>
      <c r="Q66" s="20">
        <f t="shared" si="14"/>
        <v>96748.179455729012</v>
      </c>
      <c r="R66" s="5">
        <f t="shared" si="15"/>
        <v>99032.632211502612</v>
      </c>
      <c r="S66" s="5">
        <f t="shared" si="22"/>
        <v>3421465713.5403714</v>
      </c>
      <c r="T66" s="20">
        <f>SUM(S66:$S$127)</f>
        <v>78186443499.02774</v>
      </c>
      <c r="U66" s="6">
        <f t="shared" si="23"/>
        <v>22.851739589149382</v>
      </c>
    </row>
    <row r="67" spans="1:21" x14ac:dyDescent="0.2">
      <c r="A67" s="21">
        <v>53</v>
      </c>
      <c r="B67" s="17">
        <f>Absterbeordnung!C61</f>
        <v>96472.283276531263</v>
      </c>
      <c r="C67" s="18">
        <f t="shared" si="16"/>
        <v>0.35009902123519798</v>
      </c>
      <c r="D67" s="17">
        <f t="shared" si="17"/>
        <v>33774.851951438352</v>
      </c>
      <c r="E67" s="17">
        <f>SUM(D67:$D$136)</f>
        <v>775670.45602604502</v>
      </c>
      <c r="F67" s="19">
        <f t="shared" si="18"/>
        <v>22.965917278965659</v>
      </c>
      <c r="G67" s="5"/>
      <c r="H67" s="17">
        <f>Absterbeordnung!C61</f>
        <v>96472.283276531263</v>
      </c>
      <c r="I67" s="18">
        <f t="shared" si="19"/>
        <v>0.35009902123519798</v>
      </c>
      <c r="J67" s="17">
        <f t="shared" si="20"/>
        <v>33774.851951438352</v>
      </c>
      <c r="K67" s="17">
        <f>SUM($J67:J$136)</f>
        <v>775670.45602604502</v>
      </c>
      <c r="L67" s="19">
        <f t="shared" si="21"/>
        <v>22.965917278965659</v>
      </c>
      <c r="N67" s="6">
        <v>53</v>
      </c>
      <c r="O67" s="6">
        <f t="shared" si="12"/>
        <v>72</v>
      </c>
      <c r="P67" s="20">
        <f t="shared" si="13"/>
        <v>96472.283276531263</v>
      </c>
      <c r="Q67" s="20">
        <f t="shared" si="14"/>
        <v>96472.283276531263</v>
      </c>
      <c r="R67" s="5">
        <f t="shared" si="15"/>
        <v>98994.189268024114</v>
      </c>
      <c r="S67" s="5">
        <f t="shared" si="22"/>
        <v>3343514086.5801821</v>
      </c>
      <c r="T67" s="20">
        <f>SUM(S67:$S$127)</f>
        <v>74764977785.487366</v>
      </c>
      <c r="U67" s="6">
        <f t="shared" si="23"/>
        <v>22.361197186388583</v>
      </c>
    </row>
    <row r="68" spans="1:21" x14ac:dyDescent="0.2">
      <c r="A68" s="21">
        <v>54</v>
      </c>
      <c r="B68" s="17">
        <f>Absterbeordnung!C62</f>
        <v>96177.863373977394</v>
      </c>
      <c r="C68" s="18">
        <f t="shared" si="16"/>
        <v>0.34323433454431168</v>
      </c>
      <c r="D68" s="17">
        <f t="shared" si="17"/>
        <v>33011.544933060861</v>
      </c>
      <c r="E68" s="17">
        <f>SUM(D68:$D$136)</f>
        <v>741895.60407460679</v>
      </c>
      <c r="F68" s="19">
        <f t="shared" si="18"/>
        <v>22.473822584764971</v>
      </c>
      <c r="G68" s="5"/>
      <c r="H68" s="17">
        <f>Absterbeordnung!C62</f>
        <v>96177.863373977394</v>
      </c>
      <c r="I68" s="18">
        <f t="shared" si="19"/>
        <v>0.34323433454431168</v>
      </c>
      <c r="J68" s="17">
        <f t="shared" si="20"/>
        <v>33011.544933060861</v>
      </c>
      <c r="K68" s="17">
        <f>SUM($J68:J$136)</f>
        <v>741895.60407460679</v>
      </c>
      <c r="L68" s="19">
        <f t="shared" si="21"/>
        <v>22.473822584764971</v>
      </c>
      <c r="N68" s="6">
        <v>54</v>
      </c>
      <c r="O68" s="6">
        <f t="shared" si="12"/>
        <v>73</v>
      </c>
      <c r="P68" s="20">
        <f t="shared" si="13"/>
        <v>96177.863373977394</v>
      </c>
      <c r="Q68" s="20">
        <f t="shared" si="14"/>
        <v>96177.863373977394</v>
      </c>
      <c r="R68" s="5">
        <f t="shared" si="15"/>
        <v>98953.529000160139</v>
      </c>
      <c r="S68" s="5">
        <f t="shared" si="22"/>
        <v>3266608868.8737273</v>
      </c>
      <c r="T68" s="20">
        <f>SUM(S68:$S$127)</f>
        <v>71421463698.907181</v>
      </c>
      <c r="U68" s="6">
        <f t="shared" si="23"/>
        <v>21.864100223156537</v>
      </c>
    </row>
    <row r="69" spans="1:21" x14ac:dyDescent="0.2">
      <c r="A69" s="21">
        <v>55</v>
      </c>
      <c r="B69" s="17">
        <f>Absterbeordnung!C63</f>
        <v>95859.185903521633</v>
      </c>
      <c r="C69" s="18">
        <f t="shared" si="16"/>
        <v>0.33650424955324687</v>
      </c>
      <c r="D69" s="17">
        <f t="shared" si="17"/>
        <v>32257.023415249729</v>
      </c>
      <c r="E69" s="17">
        <f>SUM(D69:$D$136)</f>
        <v>708884.05914154591</v>
      </c>
      <c r="F69" s="19">
        <f t="shared" si="18"/>
        <v>21.976115093323092</v>
      </c>
      <c r="G69" s="5"/>
      <c r="H69" s="17">
        <f>Absterbeordnung!C63</f>
        <v>95859.185903521633</v>
      </c>
      <c r="I69" s="18">
        <f t="shared" si="19"/>
        <v>0.33650424955324687</v>
      </c>
      <c r="J69" s="17">
        <f t="shared" si="20"/>
        <v>32257.023415249729</v>
      </c>
      <c r="K69" s="17">
        <f>SUM($J69:J$136)</f>
        <v>708884.05914154591</v>
      </c>
      <c r="L69" s="19">
        <f t="shared" si="21"/>
        <v>21.976115093323092</v>
      </c>
      <c r="N69" s="6">
        <v>55</v>
      </c>
      <c r="O69" s="6">
        <f t="shared" si="12"/>
        <v>74</v>
      </c>
      <c r="P69" s="20">
        <f t="shared" si="13"/>
        <v>95859.185903521633</v>
      </c>
      <c r="Q69" s="20">
        <f t="shared" si="14"/>
        <v>95859.185903521633</v>
      </c>
      <c r="R69" s="5">
        <f t="shared" si="15"/>
        <v>98906.197438941774</v>
      </c>
      <c r="S69" s="5">
        <f t="shared" si="22"/>
        <v>3190419526.7012572</v>
      </c>
      <c r="T69" s="20">
        <f>SUM(S69:$S$127)</f>
        <v>68154854830.033417</v>
      </c>
      <c r="U69" s="6">
        <f t="shared" si="23"/>
        <v>21.362348825799192</v>
      </c>
    </row>
    <row r="70" spans="1:21" x14ac:dyDescent="0.2">
      <c r="A70" s="21">
        <v>56</v>
      </c>
      <c r="B70" s="17">
        <f>Absterbeordnung!C64</f>
        <v>95511.199377036828</v>
      </c>
      <c r="C70" s="18">
        <f t="shared" si="16"/>
        <v>0.3299061270129871</v>
      </c>
      <c r="D70" s="17">
        <f t="shared" si="17"/>
        <v>31509.729872843447</v>
      </c>
      <c r="E70" s="17">
        <f>SUM(D70:$D$136)</f>
        <v>676627.03572629625</v>
      </c>
      <c r="F70" s="19">
        <f t="shared" si="18"/>
        <v>21.473590489566366</v>
      </c>
      <c r="G70" s="5"/>
      <c r="H70" s="17">
        <f>Absterbeordnung!C64</f>
        <v>95511.199377036828</v>
      </c>
      <c r="I70" s="18">
        <f t="shared" si="19"/>
        <v>0.3299061270129871</v>
      </c>
      <c r="J70" s="17">
        <f t="shared" si="20"/>
        <v>31509.729872843447</v>
      </c>
      <c r="K70" s="17">
        <f>SUM($J70:J$136)</f>
        <v>676627.03572629625</v>
      </c>
      <c r="L70" s="19">
        <f t="shared" si="21"/>
        <v>21.473590489566366</v>
      </c>
      <c r="N70" s="6">
        <v>56</v>
      </c>
      <c r="O70" s="6">
        <f t="shared" si="12"/>
        <v>75</v>
      </c>
      <c r="P70" s="20">
        <f t="shared" si="13"/>
        <v>95511.199377036828</v>
      </c>
      <c r="Q70" s="20">
        <f t="shared" si="14"/>
        <v>95511.199377036828</v>
      </c>
      <c r="R70" s="5">
        <f t="shared" si="15"/>
        <v>98854.125738457704</v>
      </c>
      <c r="S70" s="5">
        <f t="shared" si="22"/>
        <v>3114866798.8349032</v>
      </c>
      <c r="T70" s="20">
        <f>SUM(S70:$S$127)</f>
        <v>64964435303.332169</v>
      </c>
      <c r="U70" s="6">
        <f t="shared" si="23"/>
        <v>20.856248276052035</v>
      </c>
    </row>
    <row r="71" spans="1:21" x14ac:dyDescent="0.2">
      <c r="A71" s="21">
        <v>57</v>
      </c>
      <c r="B71" s="17">
        <f>Absterbeordnung!C65</f>
        <v>95135.829350175918</v>
      </c>
      <c r="C71" s="18">
        <f t="shared" si="16"/>
        <v>0.32343737942449713</v>
      </c>
      <c r="D71" s="17">
        <f t="shared" si="17"/>
        <v>30770.483334397057</v>
      </c>
      <c r="E71" s="17">
        <f>SUM(D71:$D$136)</f>
        <v>645117.30585345277</v>
      </c>
      <c r="F71" s="19">
        <f t="shared" si="18"/>
        <v>20.965458970620155</v>
      </c>
      <c r="G71" s="5"/>
      <c r="H71" s="17">
        <f>Absterbeordnung!C65</f>
        <v>95135.829350175918</v>
      </c>
      <c r="I71" s="18">
        <f t="shared" si="19"/>
        <v>0.32343737942449713</v>
      </c>
      <c r="J71" s="17">
        <f t="shared" si="20"/>
        <v>30770.483334397057</v>
      </c>
      <c r="K71" s="17">
        <f>SUM($J71:J$136)</f>
        <v>645117.30585345277</v>
      </c>
      <c r="L71" s="19">
        <f t="shared" si="21"/>
        <v>20.965458970620155</v>
      </c>
      <c r="N71" s="6">
        <v>57</v>
      </c>
      <c r="O71" s="6">
        <f t="shared" si="12"/>
        <v>76</v>
      </c>
      <c r="P71" s="20">
        <f t="shared" si="13"/>
        <v>95135.829350175918</v>
      </c>
      <c r="Q71" s="20">
        <f t="shared" si="14"/>
        <v>95135.829350175918</v>
      </c>
      <c r="R71" s="5">
        <f t="shared" si="15"/>
        <v>98796.342759757637</v>
      </c>
      <c r="S71" s="5">
        <f t="shared" si="22"/>
        <v>3040011218.3885021</v>
      </c>
      <c r="T71" s="20">
        <f>SUM(S71:$S$127)</f>
        <v>61849568504.497269</v>
      </c>
      <c r="U71" s="6">
        <f t="shared" si="23"/>
        <v>20.34517771854917</v>
      </c>
    </row>
    <row r="72" spans="1:21" x14ac:dyDescent="0.2">
      <c r="A72" s="21">
        <v>58</v>
      </c>
      <c r="B72" s="17">
        <f>Absterbeordnung!C66</f>
        <v>94719.629358315797</v>
      </c>
      <c r="C72" s="18">
        <f t="shared" si="16"/>
        <v>0.31709547002401678</v>
      </c>
      <c r="D72" s="17">
        <f t="shared" si="17"/>
        <v>30035.165391875806</v>
      </c>
      <c r="E72" s="17">
        <f>SUM(D72:$D$136)</f>
        <v>614346.82251905557</v>
      </c>
      <c r="F72" s="19">
        <f t="shared" si="18"/>
        <v>20.45425135848361</v>
      </c>
      <c r="G72" s="5"/>
      <c r="H72" s="17">
        <f>Absterbeordnung!C66</f>
        <v>94719.629358315797</v>
      </c>
      <c r="I72" s="18">
        <f t="shared" si="19"/>
        <v>0.31709547002401678</v>
      </c>
      <c r="J72" s="17">
        <f t="shared" si="20"/>
        <v>30035.165391875806</v>
      </c>
      <c r="K72" s="17">
        <f>SUM($J72:J$136)</f>
        <v>614346.82251905557</v>
      </c>
      <c r="L72" s="19">
        <f t="shared" si="21"/>
        <v>20.45425135848361</v>
      </c>
      <c r="N72" s="6">
        <v>58</v>
      </c>
      <c r="O72" s="6">
        <f t="shared" si="12"/>
        <v>77</v>
      </c>
      <c r="P72" s="20">
        <f t="shared" si="13"/>
        <v>94719.629358315797</v>
      </c>
      <c r="Q72" s="20">
        <f t="shared" si="14"/>
        <v>94719.629358315797</v>
      </c>
      <c r="R72" s="5">
        <f t="shared" si="15"/>
        <v>98736.127952249211</v>
      </c>
      <c r="S72" s="5">
        <f t="shared" si="22"/>
        <v>2965555933.1992168</v>
      </c>
      <c r="T72" s="20">
        <f>SUM(S72:$S$127)</f>
        <v>58809557286.108749</v>
      </c>
      <c r="U72" s="6">
        <f t="shared" si="23"/>
        <v>19.830871044359462</v>
      </c>
    </row>
    <row r="73" spans="1:21" x14ac:dyDescent="0.2">
      <c r="A73" s="21">
        <v>59</v>
      </c>
      <c r="B73" s="17">
        <f>Absterbeordnung!C67</f>
        <v>94280.317023858399</v>
      </c>
      <c r="C73" s="18">
        <f t="shared" si="16"/>
        <v>0.3108779117882518</v>
      </c>
      <c r="D73" s="17">
        <f t="shared" si="17"/>
        <v>29309.668079111467</v>
      </c>
      <c r="E73" s="17">
        <f>SUM(D73:$D$136)</f>
        <v>584311.65712717979</v>
      </c>
      <c r="F73" s="19">
        <f t="shared" si="18"/>
        <v>19.935799189196871</v>
      </c>
      <c r="G73" s="5"/>
      <c r="H73" s="17">
        <f>Absterbeordnung!C67</f>
        <v>94280.317023858399</v>
      </c>
      <c r="I73" s="18">
        <f t="shared" si="19"/>
        <v>0.3108779117882518</v>
      </c>
      <c r="J73" s="17">
        <f t="shared" si="20"/>
        <v>29309.668079111467</v>
      </c>
      <c r="K73" s="17">
        <f>SUM($J73:J$136)</f>
        <v>584311.65712717979</v>
      </c>
      <c r="L73" s="19">
        <f t="shared" si="21"/>
        <v>19.935799189196871</v>
      </c>
      <c r="N73" s="6">
        <v>59</v>
      </c>
      <c r="O73" s="6">
        <f t="shared" si="12"/>
        <v>78</v>
      </c>
      <c r="P73" s="20">
        <f t="shared" si="13"/>
        <v>94280.317023858399</v>
      </c>
      <c r="Q73" s="20">
        <f t="shared" si="14"/>
        <v>94280.317023858399</v>
      </c>
      <c r="R73" s="5">
        <f t="shared" si="15"/>
        <v>98665.04088152769</v>
      </c>
      <c r="S73" s="5">
        <f t="shared" si="22"/>
        <v>2891839599.2495399</v>
      </c>
      <c r="T73" s="20">
        <f>SUM(S73:$S$127)</f>
        <v>55844001352.909546</v>
      </c>
      <c r="U73" s="6">
        <f t="shared" si="23"/>
        <v>19.310891713150895</v>
      </c>
    </row>
    <row r="74" spans="1:21" x14ac:dyDescent="0.2">
      <c r="A74" s="21">
        <v>60</v>
      </c>
      <c r="B74" s="17">
        <f>Absterbeordnung!C68</f>
        <v>93807.670073218876</v>
      </c>
      <c r="C74" s="18">
        <f t="shared" si="16"/>
        <v>0.30478226645907031</v>
      </c>
      <c r="D74" s="17">
        <f t="shared" si="17"/>
        <v>28590.91429616035</v>
      </c>
      <c r="E74" s="17">
        <f>SUM(D74:$D$136)</f>
        <v>555001.9890480683</v>
      </c>
      <c r="F74" s="19">
        <f t="shared" si="18"/>
        <v>19.411830741019813</v>
      </c>
      <c r="G74" s="5"/>
      <c r="H74" s="17">
        <f>Absterbeordnung!C68</f>
        <v>93807.670073218876</v>
      </c>
      <c r="I74" s="18">
        <f t="shared" si="19"/>
        <v>0.30478226645907031</v>
      </c>
      <c r="J74" s="17">
        <f t="shared" si="20"/>
        <v>28590.91429616035</v>
      </c>
      <c r="K74" s="17">
        <f>SUM($J74:J$136)</f>
        <v>555001.9890480683</v>
      </c>
      <c r="L74" s="19">
        <f t="shared" si="21"/>
        <v>19.411830741019813</v>
      </c>
      <c r="N74" s="6">
        <v>60</v>
      </c>
      <c r="O74" s="6">
        <f t="shared" si="12"/>
        <v>79</v>
      </c>
      <c r="P74" s="20">
        <f t="shared" si="13"/>
        <v>93807.670073218876</v>
      </c>
      <c r="Q74" s="20">
        <f t="shared" si="14"/>
        <v>93807.670073218876</v>
      </c>
      <c r="R74" s="5">
        <f t="shared" si="15"/>
        <v>98584.943237391606</v>
      </c>
      <c r="S74" s="5">
        <f t="shared" si="22"/>
        <v>2818633662.9920964</v>
      </c>
      <c r="T74" s="20">
        <f>SUM(S74:$S$127)</f>
        <v>52952161753.660004</v>
      </c>
      <c r="U74" s="6">
        <f t="shared" si="23"/>
        <v>18.786464679290422</v>
      </c>
    </row>
    <row r="75" spans="1:21" x14ac:dyDescent="0.2">
      <c r="A75" s="21">
        <v>61</v>
      </c>
      <c r="B75" s="17">
        <f>Absterbeordnung!C69</f>
        <v>93300.082998133323</v>
      </c>
      <c r="C75" s="18">
        <f t="shared" si="16"/>
        <v>0.29880614358732388</v>
      </c>
      <c r="D75" s="17">
        <f t="shared" si="17"/>
        <v>27878.63799704946</v>
      </c>
      <c r="E75" s="17">
        <f>SUM(D75:$D$136)</f>
        <v>526411.07475190796</v>
      </c>
      <c r="F75" s="19">
        <f t="shared" si="18"/>
        <v>18.882237891521843</v>
      </c>
      <c r="G75" s="5"/>
      <c r="H75" s="17">
        <f>Absterbeordnung!C69</f>
        <v>93300.082998133323</v>
      </c>
      <c r="I75" s="18">
        <f t="shared" si="19"/>
        <v>0.29880614358732388</v>
      </c>
      <c r="J75" s="17">
        <f t="shared" si="20"/>
        <v>27878.63799704946</v>
      </c>
      <c r="K75" s="17">
        <f>SUM($J75:J$136)</f>
        <v>526411.07475190796</v>
      </c>
      <c r="L75" s="19">
        <f t="shared" si="21"/>
        <v>18.882237891521843</v>
      </c>
      <c r="N75" s="6">
        <v>61</v>
      </c>
      <c r="O75" s="6">
        <f t="shared" si="12"/>
        <v>80</v>
      </c>
      <c r="P75" s="20">
        <f t="shared" si="13"/>
        <v>93300.082998133323</v>
      </c>
      <c r="Q75" s="20">
        <f t="shared" si="14"/>
        <v>93300.082998133323</v>
      </c>
      <c r="R75" s="5">
        <f t="shared" si="15"/>
        <v>98497.080289102945</v>
      </c>
      <c r="S75" s="5">
        <f t="shared" si="22"/>
        <v>2745964445.1462169</v>
      </c>
      <c r="T75" s="20">
        <f>SUM(S75:$S$127)</f>
        <v>50133528090.667915</v>
      </c>
      <c r="U75" s="6">
        <f t="shared" si="23"/>
        <v>18.25716577623</v>
      </c>
    </row>
    <row r="76" spans="1:21" x14ac:dyDescent="0.2">
      <c r="A76" s="21">
        <v>62</v>
      </c>
      <c r="B76" s="17">
        <f>Absterbeordnung!C70</f>
        <v>92748.227448962556</v>
      </c>
      <c r="C76" s="18">
        <f t="shared" si="16"/>
        <v>0.29294719959541554</v>
      </c>
      <c r="D76" s="17">
        <f t="shared" si="17"/>
        <v>27170.333498612232</v>
      </c>
      <c r="E76" s="17">
        <f>SUM(D76:$D$136)</f>
        <v>498532.43675485847</v>
      </c>
      <c r="F76" s="19">
        <f t="shared" si="18"/>
        <v>18.348410658276308</v>
      </c>
      <c r="G76" s="5"/>
      <c r="H76" s="17">
        <f>Absterbeordnung!C70</f>
        <v>92748.227448962556</v>
      </c>
      <c r="I76" s="18">
        <f t="shared" si="19"/>
        <v>0.29294719959541554</v>
      </c>
      <c r="J76" s="17">
        <f t="shared" si="20"/>
        <v>27170.333498612232</v>
      </c>
      <c r="K76" s="17">
        <f>SUM($J76:J$136)</f>
        <v>498532.43675485847</v>
      </c>
      <c r="L76" s="19">
        <f t="shared" si="21"/>
        <v>18.348410658276308</v>
      </c>
      <c r="N76" s="6">
        <v>62</v>
      </c>
      <c r="O76" s="6">
        <f t="shared" si="12"/>
        <v>81</v>
      </c>
      <c r="P76" s="20">
        <f t="shared" si="13"/>
        <v>92748.227448962556</v>
      </c>
      <c r="Q76" s="20">
        <f t="shared" si="14"/>
        <v>92748.227448962556</v>
      </c>
      <c r="R76" s="5">
        <f t="shared" si="15"/>
        <v>98393.884282014187</v>
      </c>
      <c r="S76" s="5">
        <f t="shared" si="22"/>
        <v>2673394650.1661854</v>
      </c>
      <c r="T76" s="20">
        <f>SUM(S76:$S$127)</f>
        <v>47387563645.52169</v>
      </c>
      <c r="U76" s="6">
        <f t="shared" si="23"/>
        <v>17.72561475073497</v>
      </c>
    </row>
    <row r="77" spans="1:21" x14ac:dyDescent="0.2">
      <c r="A77" s="21">
        <v>63</v>
      </c>
      <c r="B77" s="17">
        <f>Absterbeordnung!C71</f>
        <v>92165.829945453646</v>
      </c>
      <c r="C77" s="18">
        <f t="shared" si="16"/>
        <v>0.28720313685825061</v>
      </c>
      <c r="D77" s="17">
        <f t="shared" si="17"/>
        <v>26470.315471478374</v>
      </c>
      <c r="E77" s="17">
        <f>SUM(D77:$D$136)</f>
        <v>471362.10325624631</v>
      </c>
      <c r="F77" s="19">
        <f t="shared" si="18"/>
        <v>17.807196282346407</v>
      </c>
      <c r="G77" s="5"/>
      <c r="H77" s="17">
        <f>Absterbeordnung!C71</f>
        <v>92165.829945453646</v>
      </c>
      <c r="I77" s="18">
        <f t="shared" si="19"/>
        <v>0.28720313685825061</v>
      </c>
      <c r="J77" s="17">
        <f t="shared" si="20"/>
        <v>26470.315471478374</v>
      </c>
      <c r="K77" s="17">
        <f>SUM($J77:J$136)</f>
        <v>471362.10325624631</v>
      </c>
      <c r="L77" s="19">
        <f t="shared" si="21"/>
        <v>17.807196282346407</v>
      </c>
      <c r="N77" s="6">
        <v>63</v>
      </c>
      <c r="O77" s="6">
        <f t="shared" si="12"/>
        <v>82</v>
      </c>
      <c r="P77" s="20">
        <f t="shared" si="13"/>
        <v>92165.829945453646</v>
      </c>
      <c r="Q77" s="20">
        <f t="shared" si="14"/>
        <v>92165.829945453646</v>
      </c>
      <c r="R77" s="5">
        <f t="shared" si="15"/>
        <v>98277.337682337238</v>
      </c>
      <c r="S77" s="5">
        <f t="shared" si="22"/>
        <v>2601432132.1484761</v>
      </c>
      <c r="T77" s="20">
        <f>SUM(S77:$S$127)</f>
        <v>44714168995.355507</v>
      </c>
      <c r="U77" s="6">
        <f t="shared" si="23"/>
        <v>17.188289651218721</v>
      </c>
    </row>
    <row r="78" spans="1:21" x14ac:dyDescent="0.2">
      <c r="A78" s="21">
        <v>64</v>
      </c>
      <c r="B78" s="17">
        <f>Absterbeordnung!C72</f>
        <v>91562.911572967627</v>
      </c>
      <c r="C78" s="18">
        <f t="shared" si="16"/>
        <v>0.28157170280220639</v>
      </c>
      <c r="D78" s="17">
        <f t="shared" si="17"/>
        <v>25781.524925128346</v>
      </c>
      <c r="E78" s="17">
        <f>SUM(D78:$D$136)</f>
        <v>444891.78778476792</v>
      </c>
      <c r="F78" s="19">
        <f t="shared" si="18"/>
        <v>17.256224722035256</v>
      </c>
      <c r="G78" s="5"/>
      <c r="H78" s="17">
        <f>Absterbeordnung!C72</f>
        <v>91562.911572967627</v>
      </c>
      <c r="I78" s="18">
        <f t="shared" si="19"/>
        <v>0.28157170280220639</v>
      </c>
      <c r="J78" s="17">
        <f t="shared" si="20"/>
        <v>25781.524925128346</v>
      </c>
      <c r="K78" s="17">
        <f>SUM($J78:J$136)</f>
        <v>444891.78778476792</v>
      </c>
      <c r="L78" s="19">
        <f t="shared" si="21"/>
        <v>17.256224722035256</v>
      </c>
      <c r="N78" s="6">
        <v>64</v>
      </c>
      <c r="O78" s="6">
        <f t="shared" ref="O78:O109" si="24">N78+$B$3</f>
        <v>83</v>
      </c>
      <c r="P78" s="20">
        <f t="shared" ref="P78:P109" si="25">B78</f>
        <v>91562.911572967627</v>
      </c>
      <c r="Q78" s="20">
        <f t="shared" ref="Q78:Q109" si="26">B78</f>
        <v>91562.911572967627</v>
      </c>
      <c r="R78" s="5">
        <f t="shared" ref="R78:R109" si="27">LOOKUP(N78,$O$14:$O$136,$Q$14:$Q$136)</f>
        <v>98152.663684124418</v>
      </c>
      <c r="S78" s="5">
        <f t="shared" si="22"/>
        <v>2530525345.2399931</v>
      </c>
      <c r="T78" s="20">
        <f>SUM(S78:$S$127)</f>
        <v>42112736863.207031</v>
      </c>
      <c r="U78" s="6">
        <f t="shared" si="23"/>
        <v>16.64189491024959</v>
      </c>
    </row>
    <row r="79" spans="1:21" x14ac:dyDescent="0.2">
      <c r="A79" s="21">
        <v>65</v>
      </c>
      <c r="B79" s="17">
        <f>Absterbeordnung!C73</f>
        <v>90923.348179901746</v>
      </c>
      <c r="C79" s="18">
        <f t="shared" ref="C79:C110" si="28">1/(((1+($B$5/100))^A79))</f>
        <v>0.27605068902177099</v>
      </c>
      <c r="D79" s="17">
        <f t="shared" ref="D79:D110" si="29">B79*C79</f>
        <v>25099.452913228266</v>
      </c>
      <c r="E79" s="17">
        <f>SUM(D79:$D$136)</f>
        <v>419110.2628596396</v>
      </c>
      <c r="F79" s="19">
        <f t="shared" ref="F79:F110" si="30">E79/D79</f>
        <v>16.697983988278654</v>
      </c>
      <c r="G79" s="5"/>
      <c r="H79" s="17">
        <f>Absterbeordnung!C73</f>
        <v>90923.348179901746</v>
      </c>
      <c r="I79" s="18">
        <f t="shared" ref="I79:I110" si="31">1/(((1+($B$5/100))^A79))</f>
        <v>0.27605068902177099</v>
      </c>
      <c r="J79" s="17">
        <f t="shared" ref="J79:J110" si="32">H79*I79</f>
        <v>25099.452913228266</v>
      </c>
      <c r="K79" s="17">
        <f>SUM($J79:J$136)</f>
        <v>419110.2628596396</v>
      </c>
      <c r="L79" s="19">
        <f t="shared" ref="L79:L110" si="33">K79/J79</f>
        <v>16.697983988278654</v>
      </c>
      <c r="N79" s="6">
        <v>65</v>
      </c>
      <c r="O79" s="6">
        <f t="shared" si="24"/>
        <v>84</v>
      </c>
      <c r="P79" s="20">
        <f t="shared" si="25"/>
        <v>90923.348179901746</v>
      </c>
      <c r="Q79" s="20">
        <f t="shared" si="26"/>
        <v>90923.348179901746</v>
      </c>
      <c r="R79" s="5">
        <f t="shared" si="27"/>
        <v>98004.681597574774</v>
      </c>
      <c r="S79" s="5">
        <f t="shared" ref="S79:S110" si="34">P79*R79*I79</f>
        <v>2459863891.0342565</v>
      </c>
      <c r="T79" s="20">
        <f>SUM(S79:$S$136)</f>
        <v>39582211517.967033</v>
      </c>
      <c r="U79" s="6">
        <f t="shared" ref="U79:U110" si="35">T79/S79</f>
        <v>16.091220194026501</v>
      </c>
    </row>
    <row r="80" spans="1:21" x14ac:dyDescent="0.2">
      <c r="A80" s="21">
        <v>66</v>
      </c>
      <c r="B80" s="17">
        <f>Absterbeordnung!C74</f>
        <v>90231.928600780506</v>
      </c>
      <c r="C80" s="18">
        <f t="shared" si="28"/>
        <v>0.27063793041350098</v>
      </c>
      <c r="D80" s="17">
        <f t="shared" si="29"/>
        <v>24420.182413734023</v>
      </c>
      <c r="E80" s="17">
        <f>SUM(D80:$D$136)</f>
        <v>394010.80994641135</v>
      </c>
      <c r="F80" s="19">
        <f t="shared" si="30"/>
        <v>16.134638278738567</v>
      </c>
      <c r="G80" s="5"/>
      <c r="H80" s="17">
        <f>Absterbeordnung!C74</f>
        <v>90231.928600780506</v>
      </c>
      <c r="I80" s="18">
        <f t="shared" si="31"/>
        <v>0.27063793041350098</v>
      </c>
      <c r="J80" s="17">
        <f t="shared" si="32"/>
        <v>24420.182413734023</v>
      </c>
      <c r="K80" s="17">
        <f>SUM($J80:J$136)</f>
        <v>394010.80994641135</v>
      </c>
      <c r="L80" s="19">
        <f t="shared" si="33"/>
        <v>16.134638278738567</v>
      </c>
      <c r="N80" s="6">
        <v>66</v>
      </c>
      <c r="O80" s="6">
        <f t="shared" si="24"/>
        <v>85</v>
      </c>
      <c r="P80" s="20">
        <f t="shared" si="25"/>
        <v>90231.928600780506</v>
      </c>
      <c r="Q80" s="20">
        <f t="shared" si="26"/>
        <v>90231.928600780506</v>
      </c>
      <c r="R80" s="5">
        <f t="shared" si="27"/>
        <v>97839.509011351503</v>
      </c>
      <c r="S80" s="5">
        <f t="shared" si="34"/>
        <v>2389258657.3273773</v>
      </c>
      <c r="T80" s="20">
        <f>SUM(S80:$S$136)</f>
        <v>37122347626.932777</v>
      </c>
      <c r="U80" s="6">
        <f t="shared" si="35"/>
        <v>15.537182428150246</v>
      </c>
    </row>
    <row r="81" spans="1:21" x14ac:dyDescent="0.2">
      <c r="A81" s="21">
        <v>67</v>
      </c>
      <c r="B81" s="17">
        <f>Absterbeordnung!C75</f>
        <v>89469.643701479697</v>
      </c>
      <c r="C81" s="18">
        <f t="shared" si="28"/>
        <v>0.26533130432696173</v>
      </c>
      <c r="D81" s="17">
        <f t="shared" si="29"/>
        <v>23739.097260982144</v>
      </c>
      <c r="E81" s="17">
        <f>SUM(D81:$D$136)</f>
        <v>369590.62753267743</v>
      </c>
      <c r="F81" s="19">
        <f t="shared" si="30"/>
        <v>15.568857714743048</v>
      </c>
      <c r="G81" s="5"/>
      <c r="H81" s="17">
        <f>Absterbeordnung!C75</f>
        <v>89469.643701479697</v>
      </c>
      <c r="I81" s="18">
        <f t="shared" si="31"/>
        <v>0.26533130432696173</v>
      </c>
      <c r="J81" s="17">
        <f t="shared" si="32"/>
        <v>23739.097260982144</v>
      </c>
      <c r="K81" s="17">
        <f>SUM($J81:J$136)</f>
        <v>369590.62753267743</v>
      </c>
      <c r="L81" s="19">
        <f t="shared" si="33"/>
        <v>15.568857714743048</v>
      </c>
      <c r="N81" s="6">
        <v>67</v>
      </c>
      <c r="O81" s="6">
        <f t="shared" si="24"/>
        <v>86</v>
      </c>
      <c r="P81" s="20">
        <f t="shared" si="25"/>
        <v>89469.643701479697</v>
      </c>
      <c r="Q81" s="20">
        <f t="shared" si="26"/>
        <v>89469.643701479697</v>
      </c>
      <c r="R81" s="5">
        <f t="shared" si="27"/>
        <v>97657.555802397474</v>
      </c>
      <c r="S81" s="5">
        <f t="shared" si="34"/>
        <v>2318302215.4629045</v>
      </c>
      <c r="T81" s="20">
        <f>SUM(S81:$S$136)</f>
        <v>34733088969.6054</v>
      </c>
      <c r="U81" s="6">
        <f t="shared" si="35"/>
        <v>14.982123011373696</v>
      </c>
    </row>
    <row r="82" spans="1:21" x14ac:dyDescent="0.2">
      <c r="A82" s="21">
        <v>68</v>
      </c>
      <c r="B82" s="17">
        <f>Absterbeordnung!C76</f>
        <v>88632.787464032575</v>
      </c>
      <c r="C82" s="18">
        <f t="shared" si="28"/>
        <v>0.26012872973231543</v>
      </c>
      <c r="D82" s="17">
        <f t="shared" si="29"/>
        <v>23055.934415653086</v>
      </c>
      <c r="E82" s="17">
        <f>SUM(D82:$D$136)</f>
        <v>345851.53027169523</v>
      </c>
      <c r="F82" s="19">
        <f t="shared" si="30"/>
        <v>15.000542768585014</v>
      </c>
      <c r="G82" s="5"/>
      <c r="H82" s="17">
        <f>Absterbeordnung!C76</f>
        <v>88632.787464032575</v>
      </c>
      <c r="I82" s="18">
        <f t="shared" si="31"/>
        <v>0.26012872973231543</v>
      </c>
      <c r="J82" s="17">
        <f t="shared" si="32"/>
        <v>23055.934415653086</v>
      </c>
      <c r="K82" s="17">
        <f>SUM($J82:J$136)</f>
        <v>345851.53027169523</v>
      </c>
      <c r="L82" s="19">
        <f t="shared" si="33"/>
        <v>15.000542768585014</v>
      </c>
      <c r="N82" s="6">
        <v>68</v>
      </c>
      <c r="O82" s="6">
        <f t="shared" si="24"/>
        <v>87</v>
      </c>
      <c r="P82" s="20">
        <f t="shared" si="25"/>
        <v>88632.787464032575</v>
      </c>
      <c r="Q82" s="20">
        <f t="shared" si="26"/>
        <v>88632.787464032575</v>
      </c>
      <c r="R82" s="5">
        <f t="shared" si="27"/>
        <v>97461.888620746759</v>
      </c>
      <c r="S82" s="5">
        <f t="shared" si="34"/>
        <v>2247074912.0656228</v>
      </c>
      <c r="T82" s="20">
        <f>SUM(S82:$S$136)</f>
        <v>32414786754.142529</v>
      </c>
      <c r="U82" s="6">
        <f t="shared" si="35"/>
        <v>14.425325377490529</v>
      </c>
    </row>
    <row r="83" spans="1:21" x14ac:dyDescent="0.2">
      <c r="A83" s="21">
        <v>69</v>
      </c>
      <c r="B83" s="17">
        <f>Absterbeordnung!C77</f>
        <v>87720.143554744529</v>
      </c>
      <c r="C83" s="18">
        <f t="shared" si="28"/>
        <v>0.25502816640423082</v>
      </c>
      <c r="D83" s="17">
        <f t="shared" si="29"/>
        <v>22371.107367482404</v>
      </c>
      <c r="E83" s="17">
        <f>SUM(D83:$D$136)</f>
        <v>322795.59585604217</v>
      </c>
      <c r="F83" s="19">
        <f t="shared" si="30"/>
        <v>14.429129079468044</v>
      </c>
      <c r="G83" s="5"/>
      <c r="H83" s="17">
        <f>Absterbeordnung!C77</f>
        <v>87720.143554744529</v>
      </c>
      <c r="I83" s="18">
        <f t="shared" si="31"/>
        <v>0.25502816640423082</v>
      </c>
      <c r="J83" s="17">
        <f t="shared" si="32"/>
        <v>22371.107367482404</v>
      </c>
      <c r="K83" s="17">
        <f>SUM($J83:J$136)</f>
        <v>322795.59585604217</v>
      </c>
      <c r="L83" s="19">
        <f t="shared" si="33"/>
        <v>14.429129079468044</v>
      </c>
      <c r="N83" s="6">
        <v>69</v>
      </c>
      <c r="O83" s="6">
        <f t="shared" si="24"/>
        <v>88</v>
      </c>
      <c r="P83" s="20">
        <f t="shared" si="25"/>
        <v>87720.143554744529</v>
      </c>
      <c r="Q83" s="20">
        <f t="shared" si="26"/>
        <v>87720.143554744529</v>
      </c>
      <c r="R83" s="5">
        <f t="shared" si="27"/>
        <v>97238.689855180084</v>
      </c>
      <c r="S83" s="5">
        <f t="shared" si="34"/>
        <v>2175337171.0235558</v>
      </c>
      <c r="T83" s="20">
        <f>SUM(S83:$S$136)</f>
        <v>30167711842.076904</v>
      </c>
      <c r="U83" s="6">
        <f t="shared" si="35"/>
        <v>13.868062498045841</v>
      </c>
    </row>
    <row r="84" spans="1:21" x14ac:dyDescent="0.2">
      <c r="A84" s="21">
        <v>70</v>
      </c>
      <c r="B84" s="17">
        <f>Absterbeordnung!C78</f>
        <v>86681.186184343271</v>
      </c>
      <c r="C84" s="18">
        <f t="shared" si="28"/>
        <v>0.25002761412179492</v>
      </c>
      <c r="D84" s="17">
        <f t="shared" si="29"/>
        <v>21672.690170918439</v>
      </c>
      <c r="E84" s="17">
        <f>SUM(D84:$D$136)</f>
        <v>300424.48848855984</v>
      </c>
      <c r="F84" s="19">
        <f t="shared" si="30"/>
        <v>13.861891907248566</v>
      </c>
      <c r="G84" s="5"/>
      <c r="H84" s="17">
        <f>Absterbeordnung!C78</f>
        <v>86681.186184343271</v>
      </c>
      <c r="I84" s="18">
        <f t="shared" si="31"/>
        <v>0.25002761412179492</v>
      </c>
      <c r="J84" s="17">
        <f t="shared" si="32"/>
        <v>21672.690170918439</v>
      </c>
      <c r="K84" s="17">
        <f>SUM($J84:J$136)</f>
        <v>300424.48848855984</v>
      </c>
      <c r="L84" s="19">
        <f t="shared" si="33"/>
        <v>13.861891907248566</v>
      </c>
      <c r="N84" s="6">
        <v>70</v>
      </c>
      <c r="O84" s="6">
        <f t="shared" si="24"/>
        <v>89</v>
      </c>
      <c r="P84" s="20">
        <f t="shared" si="25"/>
        <v>86681.186184343271</v>
      </c>
      <c r="Q84" s="20">
        <f t="shared" si="26"/>
        <v>86681.186184343271</v>
      </c>
      <c r="R84" s="5">
        <f t="shared" si="27"/>
        <v>97001.248166252379</v>
      </c>
      <c r="S84" s="5">
        <f t="shared" si="34"/>
        <v>2102277997.6995583</v>
      </c>
      <c r="T84" s="20">
        <f>SUM(S84:$S$136)</f>
        <v>27992374671.053345</v>
      </c>
      <c r="U84" s="6">
        <f t="shared" si="35"/>
        <v>13.315258353882941</v>
      </c>
    </row>
    <row r="85" spans="1:21" x14ac:dyDescent="0.2">
      <c r="A85" s="21">
        <v>71</v>
      </c>
      <c r="B85" s="17">
        <f>Absterbeordnung!C79</f>
        <v>85543.001799390229</v>
      </c>
      <c r="C85" s="18">
        <f t="shared" si="28"/>
        <v>0.24512511188411268</v>
      </c>
      <c r="D85" s="17">
        <f t="shared" si="29"/>
        <v>20968.737886978382</v>
      </c>
      <c r="E85" s="17">
        <f>SUM(D85:$D$136)</f>
        <v>278751.79831764143</v>
      </c>
      <c r="F85" s="19">
        <f t="shared" si="30"/>
        <v>13.293685095407994</v>
      </c>
      <c r="G85" s="5"/>
      <c r="H85" s="17">
        <f>Absterbeordnung!C79</f>
        <v>85543.001799390229</v>
      </c>
      <c r="I85" s="18">
        <f t="shared" si="31"/>
        <v>0.24512511188411268</v>
      </c>
      <c r="J85" s="17">
        <f t="shared" si="32"/>
        <v>20968.737886978382</v>
      </c>
      <c r="K85" s="17">
        <f>SUM($J85:J$136)</f>
        <v>278751.79831764143</v>
      </c>
      <c r="L85" s="19">
        <f t="shared" si="33"/>
        <v>13.293685095407994</v>
      </c>
      <c r="N85" s="6">
        <v>71</v>
      </c>
      <c r="O85" s="6">
        <f t="shared" si="24"/>
        <v>90</v>
      </c>
      <c r="P85" s="20">
        <f t="shared" si="25"/>
        <v>85543.001799390229</v>
      </c>
      <c r="Q85" s="20">
        <f t="shared" si="26"/>
        <v>85543.001799390229</v>
      </c>
      <c r="R85" s="5">
        <f t="shared" si="27"/>
        <v>96748.179455729012</v>
      </c>
      <c r="S85" s="5">
        <f t="shared" si="34"/>
        <v>2028687216.0495284</v>
      </c>
      <c r="T85" s="20">
        <f>SUM(S85:$S$136)</f>
        <v>25890096673.353786</v>
      </c>
      <c r="U85" s="6">
        <f t="shared" si="35"/>
        <v>12.761995278784124</v>
      </c>
    </row>
    <row r="86" spans="1:21" x14ac:dyDescent="0.2">
      <c r="A86" s="21">
        <v>72</v>
      </c>
      <c r="B86" s="17">
        <f>Absterbeordnung!C80</f>
        <v>84269.591583935893</v>
      </c>
      <c r="C86" s="18">
        <f t="shared" si="28"/>
        <v>0.24031873714128693</v>
      </c>
      <c r="D86" s="17">
        <f t="shared" si="29"/>
        <v>20251.561828863494</v>
      </c>
      <c r="E86" s="17">
        <f>SUM(D86:$D$136)</f>
        <v>257783.06043066297</v>
      </c>
      <c r="F86" s="19">
        <f t="shared" si="30"/>
        <v>12.729045917992272</v>
      </c>
      <c r="G86" s="5"/>
      <c r="H86" s="17">
        <f>Absterbeordnung!C80</f>
        <v>84269.591583935893</v>
      </c>
      <c r="I86" s="18">
        <f t="shared" si="31"/>
        <v>0.24031873714128693</v>
      </c>
      <c r="J86" s="17">
        <f t="shared" si="32"/>
        <v>20251.561828863494</v>
      </c>
      <c r="K86" s="17">
        <f>SUM($J86:J$136)</f>
        <v>257783.06043066297</v>
      </c>
      <c r="L86" s="19">
        <f t="shared" si="33"/>
        <v>12.729045917992272</v>
      </c>
      <c r="N86" s="6">
        <v>72</v>
      </c>
      <c r="O86" s="6">
        <f t="shared" si="24"/>
        <v>91</v>
      </c>
      <c r="P86" s="20">
        <f t="shared" si="25"/>
        <v>84269.591583935893</v>
      </c>
      <c r="Q86" s="20">
        <f t="shared" si="26"/>
        <v>84269.591583935893</v>
      </c>
      <c r="R86" s="5">
        <f t="shared" si="27"/>
        <v>96472.283276531263</v>
      </c>
      <c r="S86" s="5">
        <f t="shared" si="34"/>
        <v>1953714409.5463066</v>
      </c>
      <c r="T86" s="20">
        <f>SUM(S86:$S$136)</f>
        <v>23861409457.304256</v>
      </c>
      <c r="U86" s="6">
        <f t="shared" si="35"/>
        <v>12.213355923829919</v>
      </c>
    </row>
    <row r="87" spans="1:21" x14ac:dyDescent="0.2">
      <c r="A87" s="21">
        <v>73</v>
      </c>
      <c r="B87" s="17">
        <f>Absterbeordnung!C81</f>
        <v>82868.124646522614</v>
      </c>
      <c r="C87" s="18">
        <f t="shared" si="28"/>
        <v>0.2356066050404774</v>
      </c>
      <c r="D87" s="17">
        <f t="shared" si="29"/>
        <v>19524.277514038306</v>
      </c>
      <c r="E87" s="17">
        <f>SUM(D87:$D$136)</f>
        <v>237531.49860179945</v>
      </c>
      <c r="F87" s="19">
        <f t="shared" si="30"/>
        <v>12.165955868585153</v>
      </c>
      <c r="G87" s="5"/>
      <c r="H87" s="17">
        <f>Absterbeordnung!C81</f>
        <v>82868.124646522614</v>
      </c>
      <c r="I87" s="18">
        <f t="shared" si="31"/>
        <v>0.2356066050404774</v>
      </c>
      <c r="J87" s="17">
        <f t="shared" si="32"/>
        <v>19524.277514038306</v>
      </c>
      <c r="K87" s="17">
        <f>SUM($J87:J$136)</f>
        <v>237531.49860179945</v>
      </c>
      <c r="L87" s="19">
        <f t="shared" si="33"/>
        <v>12.165955868585153</v>
      </c>
      <c r="N87" s="6">
        <v>73</v>
      </c>
      <c r="O87" s="6">
        <f t="shared" si="24"/>
        <v>92</v>
      </c>
      <c r="P87" s="20">
        <f t="shared" si="25"/>
        <v>82868.124646522614</v>
      </c>
      <c r="Q87" s="20">
        <f t="shared" si="26"/>
        <v>82868.124646522614</v>
      </c>
      <c r="R87" s="5">
        <f t="shared" si="27"/>
        <v>96177.863373977394</v>
      </c>
      <c r="S87" s="5">
        <f t="shared" si="34"/>
        <v>1877803295.2207949</v>
      </c>
      <c r="T87" s="20">
        <f>SUM(S87:$S$136)</f>
        <v>21907695047.75795</v>
      </c>
      <c r="U87" s="6">
        <f t="shared" si="35"/>
        <v>11.666661307664821</v>
      </c>
    </row>
    <row r="88" spans="1:21" x14ac:dyDescent="0.2">
      <c r="A88" s="21">
        <v>74</v>
      </c>
      <c r="B88" s="17">
        <f>Absterbeordnung!C82</f>
        <v>81303.551805973446</v>
      </c>
      <c r="C88" s="18">
        <f t="shared" si="28"/>
        <v>0.23098686768674251</v>
      </c>
      <c r="D88" s="17">
        <f t="shared" si="29"/>
        <v>18780.052763468604</v>
      </c>
      <c r="E88" s="17">
        <f>SUM(D88:$D$136)</f>
        <v>218007.22108776114</v>
      </c>
      <c r="F88" s="19">
        <f t="shared" si="30"/>
        <v>11.608445611603065</v>
      </c>
      <c r="G88" s="5"/>
      <c r="H88" s="17">
        <f>Absterbeordnung!C82</f>
        <v>81303.551805973446</v>
      </c>
      <c r="I88" s="18">
        <f t="shared" si="31"/>
        <v>0.23098686768674251</v>
      </c>
      <c r="J88" s="17">
        <f t="shared" si="32"/>
        <v>18780.052763468604</v>
      </c>
      <c r="K88" s="17">
        <f>SUM($J88:J$136)</f>
        <v>218007.22108776114</v>
      </c>
      <c r="L88" s="19">
        <f t="shared" si="33"/>
        <v>11.608445611603065</v>
      </c>
      <c r="N88" s="6">
        <v>74</v>
      </c>
      <c r="O88" s="6">
        <f t="shared" si="24"/>
        <v>93</v>
      </c>
      <c r="P88" s="20">
        <f t="shared" si="25"/>
        <v>81303.551805973446</v>
      </c>
      <c r="Q88" s="20">
        <f t="shared" si="26"/>
        <v>81303.551805973446</v>
      </c>
      <c r="R88" s="5">
        <f t="shared" si="27"/>
        <v>95859.185903521633</v>
      </c>
      <c r="S88" s="5">
        <f t="shared" si="34"/>
        <v>1800240569.1312821</v>
      </c>
      <c r="T88" s="20">
        <f>SUM(S88:$S$136)</f>
        <v>20029891752.537159</v>
      </c>
      <c r="U88" s="6">
        <f t="shared" si="35"/>
        <v>11.126230624945151</v>
      </c>
    </row>
    <row r="89" spans="1:21" x14ac:dyDescent="0.2">
      <c r="A89" s="21">
        <v>75</v>
      </c>
      <c r="B89" s="17">
        <f>Absterbeordnung!C83</f>
        <v>79578.204232525619</v>
      </c>
      <c r="C89" s="18">
        <f t="shared" si="28"/>
        <v>0.22645771341837509</v>
      </c>
      <c r="D89" s="17">
        <f t="shared" si="29"/>
        <v>18021.09816843821</v>
      </c>
      <c r="E89" s="17">
        <f>SUM(D89:$D$136)</f>
        <v>199227.16832429255</v>
      </c>
      <c r="F89" s="19">
        <f t="shared" si="30"/>
        <v>11.055217970745813</v>
      </c>
      <c r="G89" s="5"/>
      <c r="H89" s="17">
        <f>Absterbeordnung!C83</f>
        <v>79578.204232525619</v>
      </c>
      <c r="I89" s="18">
        <f t="shared" si="31"/>
        <v>0.22645771341837509</v>
      </c>
      <c r="J89" s="17">
        <f t="shared" si="32"/>
        <v>18021.09816843821</v>
      </c>
      <c r="K89" s="17">
        <f>SUM($J89:J$136)</f>
        <v>199227.16832429255</v>
      </c>
      <c r="L89" s="19">
        <f t="shared" si="33"/>
        <v>11.055217970745813</v>
      </c>
      <c r="N89" s="6">
        <v>75</v>
      </c>
      <c r="O89" s="6">
        <f t="shared" si="24"/>
        <v>94</v>
      </c>
      <c r="P89" s="20">
        <f t="shared" si="25"/>
        <v>79578.204232525619</v>
      </c>
      <c r="Q89" s="20">
        <f t="shared" si="26"/>
        <v>79578.204232525619</v>
      </c>
      <c r="R89" s="5">
        <f t="shared" si="27"/>
        <v>95511.199377036828</v>
      </c>
      <c r="S89" s="5">
        <f t="shared" si="34"/>
        <v>1721216700.158855</v>
      </c>
      <c r="T89" s="20">
        <f>SUM(S89:$S$136)</f>
        <v>18229651183.40588</v>
      </c>
      <c r="U89" s="6">
        <f t="shared" si="35"/>
        <v>10.591142406254496</v>
      </c>
    </row>
    <row r="90" spans="1:21" x14ac:dyDescent="0.2">
      <c r="A90" s="21">
        <v>76</v>
      </c>
      <c r="B90" s="17">
        <f>Absterbeordnung!C84</f>
        <v>77672.236677759342</v>
      </c>
      <c r="C90" s="18">
        <f t="shared" si="28"/>
        <v>0.22201736609644609</v>
      </c>
      <c r="D90" s="17">
        <f t="shared" si="29"/>
        <v>17244.585406015904</v>
      </c>
      <c r="E90" s="17">
        <f>SUM(D90:$D$136)</f>
        <v>181206.07015585434</v>
      </c>
      <c r="F90" s="19">
        <f t="shared" si="30"/>
        <v>10.507998069506456</v>
      </c>
      <c r="G90" s="5"/>
      <c r="H90" s="17">
        <f>Absterbeordnung!C84</f>
        <v>77672.236677759342</v>
      </c>
      <c r="I90" s="18">
        <f t="shared" si="31"/>
        <v>0.22201736609644609</v>
      </c>
      <c r="J90" s="17">
        <f t="shared" si="32"/>
        <v>17244.585406015904</v>
      </c>
      <c r="K90" s="17">
        <f>SUM($J90:J$136)</f>
        <v>181206.07015585434</v>
      </c>
      <c r="L90" s="19">
        <f t="shared" si="33"/>
        <v>10.507998069506456</v>
      </c>
      <c r="N90" s="6">
        <v>76</v>
      </c>
      <c r="O90" s="6">
        <f t="shared" si="24"/>
        <v>95</v>
      </c>
      <c r="P90" s="20">
        <f t="shared" si="25"/>
        <v>77672.236677759342</v>
      </c>
      <c r="Q90" s="20">
        <f t="shared" si="26"/>
        <v>77672.236677759342</v>
      </c>
      <c r="R90" s="5">
        <f t="shared" si="27"/>
        <v>95135.829350175918</v>
      </c>
      <c r="S90" s="5">
        <f t="shared" si="34"/>
        <v>1640577934.4012632</v>
      </c>
      <c r="T90" s="20">
        <f>SUM(S90:$S$136)</f>
        <v>16508434483.247015</v>
      </c>
      <c r="U90" s="6">
        <f t="shared" si="35"/>
        <v>10.062572546589715</v>
      </c>
    </row>
    <row r="91" spans="1:21" x14ac:dyDescent="0.2">
      <c r="A91" s="21">
        <v>77</v>
      </c>
      <c r="B91" s="17">
        <f>Absterbeordnung!C85</f>
        <v>75542.999743886015</v>
      </c>
      <c r="C91" s="18">
        <f t="shared" si="28"/>
        <v>0.2176640844082805</v>
      </c>
      <c r="D91" s="17">
        <f t="shared" si="29"/>
        <v>16442.997872707918</v>
      </c>
      <c r="E91" s="17">
        <f>SUM(D91:$D$136)</f>
        <v>163961.48474983839</v>
      </c>
      <c r="F91" s="19">
        <f t="shared" si="30"/>
        <v>9.9715079950221011</v>
      </c>
      <c r="G91" s="5"/>
      <c r="H91" s="17">
        <f>Absterbeordnung!C85</f>
        <v>75542.999743886015</v>
      </c>
      <c r="I91" s="18">
        <f t="shared" si="31"/>
        <v>0.2176640844082805</v>
      </c>
      <c r="J91" s="17">
        <f t="shared" si="32"/>
        <v>16442.997872707918</v>
      </c>
      <c r="K91" s="17">
        <f>SUM($J91:J$136)</f>
        <v>163961.48474983839</v>
      </c>
      <c r="L91" s="19">
        <f t="shared" si="33"/>
        <v>9.9715079950221011</v>
      </c>
      <c r="N91" s="6">
        <v>77</v>
      </c>
      <c r="O91" s="6">
        <f t="shared" si="24"/>
        <v>96</v>
      </c>
      <c r="P91" s="20">
        <f t="shared" si="25"/>
        <v>75542.999743886015</v>
      </c>
      <c r="Q91" s="20">
        <f t="shared" si="26"/>
        <v>75542.999743886015</v>
      </c>
      <c r="R91" s="5">
        <f t="shared" si="27"/>
        <v>94719.629358315797</v>
      </c>
      <c r="S91" s="5">
        <f t="shared" si="34"/>
        <v>1557474664.0424693</v>
      </c>
      <c r="T91" s="20">
        <f>SUM(S91:$S$136)</f>
        <v>14867856548.845751</v>
      </c>
      <c r="U91" s="6">
        <f t="shared" si="35"/>
        <v>9.5461305998107289</v>
      </c>
    </row>
    <row r="92" spans="1:21" x14ac:dyDescent="0.2">
      <c r="A92" s="21">
        <v>78</v>
      </c>
      <c r="B92" s="17">
        <f>Absterbeordnung!C86</f>
        <v>73242.822664625652</v>
      </c>
      <c r="C92" s="18">
        <f t="shared" si="28"/>
        <v>0.21339616118458871</v>
      </c>
      <c r="D92" s="17">
        <f t="shared" si="29"/>
        <v>15629.737190954702</v>
      </c>
      <c r="E92" s="17">
        <f>SUM(D92:$D$136)</f>
        <v>147518.48687713046</v>
      </c>
      <c r="F92" s="19">
        <f t="shared" si="30"/>
        <v>9.4383216476923799</v>
      </c>
      <c r="G92" s="5"/>
      <c r="H92" s="17">
        <f>Absterbeordnung!C86</f>
        <v>73242.822664625652</v>
      </c>
      <c r="I92" s="18">
        <f t="shared" si="31"/>
        <v>0.21339616118458871</v>
      </c>
      <c r="J92" s="17">
        <f t="shared" si="32"/>
        <v>15629.737190954702</v>
      </c>
      <c r="K92" s="17">
        <f>SUM($J92:J$136)</f>
        <v>147518.48687713046</v>
      </c>
      <c r="L92" s="19">
        <f t="shared" si="33"/>
        <v>9.4383216476923799</v>
      </c>
      <c r="N92" s="6">
        <v>78</v>
      </c>
      <c r="O92" s="6">
        <f t="shared" si="24"/>
        <v>97</v>
      </c>
      <c r="P92" s="20">
        <f t="shared" si="25"/>
        <v>73242.822664625652</v>
      </c>
      <c r="Q92" s="20">
        <f t="shared" si="26"/>
        <v>73242.822664625652</v>
      </c>
      <c r="R92" s="5">
        <f t="shared" si="27"/>
        <v>94280.317023858399</v>
      </c>
      <c r="S92" s="5">
        <f t="shared" si="34"/>
        <v>1473576577.3627994</v>
      </c>
      <c r="T92" s="20">
        <f>SUM(S92:$S$136)</f>
        <v>13310381884.803284</v>
      </c>
      <c r="U92" s="6">
        <f t="shared" si="35"/>
        <v>9.0327045701447961</v>
      </c>
    </row>
    <row r="93" spans="1:21" x14ac:dyDescent="0.2">
      <c r="A93" s="21">
        <v>79</v>
      </c>
      <c r="B93" s="17">
        <f>Absterbeordnung!C87</f>
        <v>70702.636650999368</v>
      </c>
      <c r="C93" s="18">
        <f t="shared" si="28"/>
        <v>0.20921192272998898</v>
      </c>
      <c r="D93" s="17">
        <f t="shared" si="29"/>
        <v>14791.834555835367</v>
      </c>
      <c r="E93" s="17">
        <f>SUM(D93:$D$136)</f>
        <v>131888.74968617578</v>
      </c>
      <c r="F93" s="19">
        <f t="shared" si="30"/>
        <v>8.9163213114863957</v>
      </c>
      <c r="G93" s="5"/>
      <c r="H93" s="17">
        <f>Absterbeordnung!C87</f>
        <v>70702.636650999368</v>
      </c>
      <c r="I93" s="18">
        <f t="shared" si="31"/>
        <v>0.20921192272998898</v>
      </c>
      <c r="J93" s="17">
        <f t="shared" si="32"/>
        <v>14791.834555835367</v>
      </c>
      <c r="K93" s="17">
        <f>SUM($J93:J$136)</f>
        <v>131888.74968617578</v>
      </c>
      <c r="L93" s="19">
        <f t="shared" si="33"/>
        <v>8.9163213114863957</v>
      </c>
      <c r="N93" s="6">
        <v>79</v>
      </c>
      <c r="O93" s="6">
        <f t="shared" si="24"/>
        <v>98</v>
      </c>
      <c r="P93" s="20">
        <f t="shared" si="25"/>
        <v>70702.636650999368</v>
      </c>
      <c r="Q93" s="20">
        <f t="shared" si="26"/>
        <v>70702.636650999368</v>
      </c>
      <c r="R93" s="5">
        <f t="shared" si="27"/>
        <v>93807.670073218876</v>
      </c>
      <c r="S93" s="5">
        <f t="shared" si="34"/>
        <v>1387587535.7914422</v>
      </c>
      <c r="T93" s="20">
        <f>SUM(S93:$S$136)</f>
        <v>11836805307.440483</v>
      </c>
      <c r="U93" s="6">
        <f t="shared" si="35"/>
        <v>8.5304926731624846</v>
      </c>
    </row>
    <row r="94" spans="1:21" x14ac:dyDescent="0.2">
      <c r="A94" s="21">
        <v>80</v>
      </c>
      <c r="B94" s="17">
        <f>Absterbeordnung!C88</f>
        <v>67886.277571444094</v>
      </c>
      <c r="C94" s="18">
        <f t="shared" si="28"/>
        <v>0.20510972816665585</v>
      </c>
      <c r="D94" s="17">
        <f t="shared" si="29"/>
        <v>13924.135938925045</v>
      </c>
      <c r="E94" s="17">
        <f>SUM(D94:$D$136)</f>
        <v>117096.91513034041</v>
      </c>
      <c r="F94" s="19">
        <f t="shared" si="30"/>
        <v>8.4096360193521917</v>
      </c>
      <c r="G94" s="5"/>
      <c r="H94" s="17">
        <f>Absterbeordnung!C88</f>
        <v>67886.277571444094</v>
      </c>
      <c r="I94" s="18">
        <f t="shared" si="31"/>
        <v>0.20510972816665585</v>
      </c>
      <c r="J94" s="17">
        <f t="shared" si="32"/>
        <v>13924.135938925045</v>
      </c>
      <c r="K94" s="17">
        <f>SUM($J94:J$136)</f>
        <v>117096.91513034041</v>
      </c>
      <c r="L94" s="19">
        <f t="shared" si="33"/>
        <v>8.4096360193521917</v>
      </c>
      <c r="N94" s="6">
        <v>80</v>
      </c>
      <c r="O94" s="6">
        <f t="shared" si="24"/>
        <v>99</v>
      </c>
      <c r="P94" s="20">
        <f t="shared" si="25"/>
        <v>67886.277571444094</v>
      </c>
      <c r="Q94" s="20">
        <f t="shared" si="26"/>
        <v>67886.277571444094</v>
      </c>
      <c r="R94" s="5">
        <f t="shared" si="27"/>
        <v>93300.082998133323</v>
      </c>
      <c r="S94" s="5">
        <f t="shared" si="34"/>
        <v>1299123038.7789977</v>
      </c>
      <c r="T94" s="20">
        <f>SUM(S94:$S$136)</f>
        <v>10449217771.649042</v>
      </c>
      <c r="U94" s="6">
        <f t="shared" si="35"/>
        <v>8.0432857086961622</v>
      </c>
    </row>
    <row r="95" spans="1:21" x14ac:dyDescent="0.2">
      <c r="A95" s="21">
        <v>81</v>
      </c>
      <c r="B95" s="17">
        <f>Absterbeordnung!C89</f>
        <v>64787.221913797286</v>
      </c>
      <c r="C95" s="18">
        <f t="shared" si="28"/>
        <v>0.20108796879083907</v>
      </c>
      <c r="D95" s="17">
        <f t="shared" si="29"/>
        <v>13027.930858246833</v>
      </c>
      <c r="E95" s="17">
        <f>SUM(D95:$D$136)</f>
        <v>103172.77919141536</v>
      </c>
      <c r="F95" s="19">
        <f t="shared" si="30"/>
        <v>7.9193526826330816</v>
      </c>
      <c r="G95" s="5"/>
      <c r="H95" s="17">
        <f>Absterbeordnung!C89</f>
        <v>64787.221913797286</v>
      </c>
      <c r="I95" s="18">
        <f t="shared" si="31"/>
        <v>0.20108796879083907</v>
      </c>
      <c r="J95" s="17">
        <f t="shared" si="32"/>
        <v>13027.930858246833</v>
      </c>
      <c r="K95" s="17">
        <f>SUM($J95:J$136)</f>
        <v>103172.77919141536</v>
      </c>
      <c r="L95" s="19">
        <f t="shared" si="33"/>
        <v>7.9193526826330816</v>
      </c>
      <c r="N95" s="6">
        <v>81</v>
      </c>
      <c r="O95" s="6">
        <f t="shared" si="24"/>
        <v>100</v>
      </c>
      <c r="P95" s="20">
        <f t="shared" si="25"/>
        <v>64787.221913797286</v>
      </c>
      <c r="Q95" s="20">
        <f t="shared" si="26"/>
        <v>64787.221913797286</v>
      </c>
      <c r="R95" s="5">
        <f t="shared" si="27"/>
        <v>92748.227448962556</v>
      </c>
      <c r="S95" s="5">
        <f t="shared" si="34"/>
        <v>1208317494.4300351</v>
      </c>
      <c r="T95" s="20">
        <f>SUM(S95:$S$136)</f>
        <v>9150094732.8700428</v>
      </c>
      <c r="U95" s="6">
        <f t="shared" si="35"/>
        <v>7.5725914546872914</v>
      </c>
    </row>
    <row r="96" spans="1:21" x14ac:dyDescent="0.2">
      <c r="A96" s="21">
        <v>82</v>
      </c>
      <c r="B96" s="17">
        <f>Absterbeordnung!C90</f>
        <v>61428.485585308896</v>
      </c>
      <c r="C96" s="18">
        <f t="shared" si="28"/>
        <v>0.19714506744199911</v>
      </c>
      <c r="D96" s="17">
        <f t="shared" si="29"/>
        <v>12110.322933575593</v>
      </c>
      <c r="E96" s="17">
        <f>SUM(D96:$D$136)</f>
        <v>90144.848333168542</v>
      </c>
      <c r="F96" s="19">
        <f t="shared" si="30"/>
        <v>7.4436370382200145</v>
      </c>
      <c r="G96" s="5"/>
      <c r="H96" s="17">
        <f>Absterbeordnung!C90</f>
        <v>61428.485585308896</v>
      </c>
      <c r="I96" s="18">
        <f t="shared" si="31"/>
        <v>0.19714506744199911</v>
      </c>
      <c r="J96" s="17">
        <f t="shared" si="32"/>
        <v>12110.322933575593</v>
      </c>
      <c r="K96" s="17">
        <f>SUM($J96:J$136)</f>
        <v>90144.848333168542</v>
      </c>
      <c r="L96" s="19">
        <f t="shared" si="33"/>
        <v>7.4436370382200145</v>
      </c>
      <c r="N96" s="6">
        <v>82</v>
      </c>
      <c r="O96" s="6">
        <f t="shared" si="24"/>
        <v>101</v>
      </c>
      <c r="P96" s="20">
        <f t="shared" si="25"/>
        <v>61428.485585308896</v>
      </c>
      <c r="Q96" s="20">
        <f t="shared" si="26"/>
        <v>61428.485585308896</v>
      </c>
      <c r="R96" s="5">
        <f t="shared" si="27"/>
        <v>92165.829945453646</v>
      </c>
      <c r="S96" s="5">
        <f t="shared" si="34"/>
        <v>1116157964.0804553</v>
      </c>
      <c r="T96" s="20">
        <f>SUM(S96:$S$136)</f>
        <v>7941777238.440012</v>
      </c>
      <c r="U96" s="6">
        <f t="shared" si="35"/>
        <v>7.1152807165451986</v>
      </c>
    </row>
    <row r="97" spans="1:21" x14ac:dyDescent="0.2">
      <c r="A97" s="21">
        <v>83</v>
      </c>
      <c r="B97" s="17">
        <f>Absterbeordnung!C91</f>
        <v>57785.97535049203</v>
      </c>
      <c r="C97" s="18">
        <f t="shared" si="28"/>
        <v>0.19327947788431285</v>
      </c>
      <c r="D97" s="17">
        <f t="shared" si="29"/>
        <v>11168.843144778872</v>
      </c>
      <c r="E97" s="17">
        <f>SUM(D97:$D$136)</f>
        <v>78034.525399592952</v>
      </c>
      <c r="F97" s="19">
        <f t="shared" si="30"/>
        <v>6.9868046661638328</v>
      </c>
      <c r="G97" s="5"/>
      <c r="H97" s="17">
        <f>Absterbeordnung!C91</f>
        <v>57785.97535049203</v>
      </c>
      <c r="I97" s="18">
        <f t="shared" si="31"/>
        <v>0.19327947788431285</v>
      </c>
      <c r="J97" s="17">
        <f t="shared" si="32"/>
        <v>11168.843144778872</v>
      </c>
      <c r="K97" s="17">
        <f>SUM($J97:J$136)</f>
        <v>78034.525399592952</v>
      </c>
      <c r="L97" s="19">
        <f t="shared" si="33"/>
        <v>6.9868046661638328</v>
      </c>
      <c r="N97" s="6">
        <v>83</v>
      </c>
      <c r="O97" s="6">
        <f t="shared" si="24"/>
        <v>102</v>
      </c>
      <c r="P97" s="20">
        <f t="shared" si="25"/>
        <v>57785.97535049203</v>
      </c>
      <c r="Q97" s="20">
        <f t="shared" si="26"/>
        <v>57785.97535049203</v>
      </c>
      <c r="R97" s="5">
        <f t="shared" si="27"/>
        <v>91562.911572967627</v>
      </c>
      <c r="S97" s="5">
        <f t="shared" si="34"/>
        <v>1022651797.2377335</v>
      </c>
      <c r="T97" s="20">
        <f>SUM(S97:$S$136)</f>
        <v>6825619274.3595562</v>
      </c>
      <c r="U97" s="6">
        <f t="shared" si="35"/>
        <v>6.674431407441042</v>
      </c>
    </row>
    <row r="98" spans="1:21" x14ac:dyDescent="0.2">
      <c r="A98" s="21">
        <v>84</v>
      </c>
      <c r="B98" s="17">
        <f>Absterbeordnung!C92</f>
        <v>53844.614181518526</v>
      </c>
      <c r="C98" s="18">
        <f t="shared" si="28"/>
        <v>0.18948968420030671</v>
      </c>
      <c r="D98" s="17">
        <f t="shared" si="29"/>
        <v>10202.998937143302</v>
      </c>
      <c r="E98" s="17">
        <f>SUM(D98:$D$136)</f>
        <v>66865.682254814063</v>
      </c>
      <c r="F98" s="19">
        <f t="shared" si="30"/>
        <v>6.5535322180025162</v>
      </c>
      <c r="G98" s="5"/>
      <c r="H98" s="17">
        <f>Absterbeordnung!C92</f>
        <v>53844.614181518526</v>
      </c>
      <c r="I98" s="18">
        <f t="shared" si="31"/>
        <v>0.18948968420030671</v>
      </c>
      <c r="J98" s="17">
        <f t="shared" si="32"/>
        <v>10202.998937143302</v>
      </c>
      <c r="K98" s="17">
        <f>SUM($J98:J$136)</f>
        <v>66865.682254814063</v>
      </c>
      <c r="L98" s="19">
        <f t="shared" si="33"/>
        <v>6.5535322180025162</v>
      </c>
      <c r="N98" s="6">
        <v>84</v>
      </c>
      <c r="O98" s="6">
        <f t="shared" si="24"/>
        <v>103</v>
      </c>
      <c r="P98" s="20">
        <f t="shared" si="25"/>
        <v>53844.614181518526</v>
      </c>
      <c r="Q98" s="20">
        <f t="shared" si="26"/>
        <v>53844.614181518526</v>
      </c>
      <c r="R98" s="5">
        <f t="shared" si="27"/>
        <v>90923.348179901746</v>
      </c>
      <c r="S98" s="5">
        <f t="shared" si="34"/>
        <v>927690824.84104788</v>
      </c>
      <c r="T98" s="20">
        <f>SUM(S98:$S$136)</f>
        <v>5802967477.1218224</v>
      </c>
      <c r="U98" s="6">
        <f t="shared" si="35"/>
        <v>6.2552817401380603</v>
      </c>
    </row>
    <row r="99" spans="1:21" x14ac:dyDescent="0.2">
      <c r="A99" s="21">
        <v>85</v>
      </c>
      <c r="B99" s="17">
        <f>Absterbeordnung!C93</f>
        <v>49588.31195625852</v>
      </c>
      <c r="C99" s="18">
        <f t="shared" si="28"/>
        <v>0.18577420019637911</v>
      </c>
      <c r="D99" s="17">
        <f t="shared" si="29"/>
        <v>9212.2289927624697</v>
      </c>
      <c r="E99" s="17">
        <f>SUM(D99:$D$136)</f>
        <v>56662.683317670751</v>
      </c>
      <c r="F99" s="19">
        <f t="shared" si="30"/>
        <v>6.1508114227498512</v>
      </c>
      <c r="G99" s="5"/>
      <c r="H99" s="17">
        <f>Absterbeordnung!C93</f>
        <v>49588.31195625852</v>
      </c>
      <c r="I99" s="18">
        <f t="shared" si="31"/>
        <v>0.18577420019637911</v>
      </c>
      <c r="J99" s="17">
        <f t="shared" si="32"/>
        <v>9212.2289927624697</v>
      </c>
      <c r="K99" s="17">
        <f>SUM($J99:J$136)</f>
        <v>56662.683317670751</v>
      </c>
      <c r="L99" s="19">
        <f t="shared" si="33"/>
        <v>6.1508114227498512</v>
      </c>
      <c r="N99" s="6">
        <v>85</v>
      </c>
      <c r="O99" s="6">
        <f t="shared" si="24"/>
        <v>104</v>
      </c>
      <c r="P99" s="20">
        <f t="shared" si="25"/>
        <v>49588.31195625852</v>
      </c>
      <c r="Q99" s="20">
        <f t="shared" si="26"/>
        <v>49588.31195625852</v>
      </c>
      <c r="R99" s="5">
        <f t="shared" si="27"/>
        <v>90231.928600780506</v>
      </c>
      <c r="S99" s="5">
        <f t="shared" si="34"/>
        <v>831237188.72898328</v>
      </c>
      <c r="T99" s="20">
        <f>SUM(S99:$S$136)</f>
        <v>4875276652.2807751</v>
      </c>
      <c r="U99" s="6">
        <f t="shared" si="35"/>
        <v>5.865084861921777</v>
      </c>
    </row>
    <row r="100" spans="1:21" x14ac:dyDescent="0.2">
      <c r="A100" s="13">
        <v>86</v>
      </c>
      <c r="B100" s="17">
        <f>Absterbeordnung!C94</f>
        <v>45201.003793125667</v>
      </c>
      <c r="C100" s="18">
        <f t="shared" si="28"/>
        <v>0.18213156881997952</v>
      </c>
      <c r="D100" s="17">
        <f t="shared" si="29"/>
        <v>8232.5297330798221</v>
      </c>
      <c r="E100" s="17">
        <f>SUM(D100:$D$136)</f>
        <v>47450.454324908271</v>
      </c>
      <c r="F100" s="19">
        <f t="shared" si="30"/>
        <v>5.7637756392477515</v>
      </c>
      <c r="G100" s="5"/>
      <c r="H100" s="17">
        <f>Absterbeordnung!C94</f>
        <v>45201.003793125667</v>
      </c>
      <c r="I100" s="18">
        <f t="shared" si="31"/>
        <v>0.18213156881997952</v>
      </c>
      <c r="J100" s="17">
        <f t="shared" si="32"/>
        <v>8232.5297330798221</v>
      </c>
      <c r="K100" s="17">
        <f>SUM($J100:J$136)</f>
        <v>47450.454324908271</v>
      </c>
      <c r="L100" s="19">
        <f t="shared" si="33"/>
        <v>5.7637756392477515</v>
      </c>
      <c r="N100" s="20">
        <v>86</v>
      </c>
      <c r="O100" s="6">
        <f t="shared" si="24"/>
        <v>105</v>
      </c>
      <c r="P100" s="20">
        <f t="shared" si="25"/>
        <v>45201.003793125667</v>
      </c>
      <c r="Q100" s="20">
        <f t="shared" si="26"/>
        <v>45201.003793125667</v>
      </c>
      <c r="R100" s="5">
        <f t="shared" si="27"/>
        <v>89469.643701479697</v>
      </c>
      <c r="S100" s="5">
        <f t="shared" si="34"/>
        <v>736561501.98048949</v>
      </c>
      <c r="T100" s="20">
        <f>SUM(S100:$S$136)</f>
        <v>4044039463.5517917</v>
      </c>
      <c r="U100" s="6">
        <f t="shared" si="35"/>
        <v>5.4904301306517551</v>
      </c>
    </row>
    <row r="101" spans="1:21" x14ac:dyDescent="0.2">
      <c r="A101" s="13">
        <v>87</v>
      </c>
      <c r="B101" s="17">
        <f>Absterbeordnung!C95</f>
        <v>40708.762573620967</v>
      </c>
      <c r="C101" s="18">
        <f t="shared" si="28"/>
        <v>0.17856036158821526</v>
      </c>
      <c r="D101" s="17">
        <f t="shared" si="29"/>
        <v>7268.9713649545638</v>
      </c>
      <c r="E101" s="17">
        <f>SUM(D101:$D$136)</f>
        <v>39217.924591828465</v>
      </c>
      <c r="F101" s="19">
        <f t="shared" si="30"/>
        <v>5.3952509403059956</v>
      </c>
      <c r="G101" s="5"/>
      <c r="H101" s="17">
        <f>Absterbeordnung!C95</f>
        <v>40708.762573620967</v>
      </c>
      <c r="I101" s="18">
        <f t="shared" si="31"/>
        <v>0.17856036158821526</v>
      </c>
      <c r="J101" s="17">
        <f t="shared" si="32"/>
        <v>7268.9713649545638</v>
      </c>
      <c r="K101" s="17">
        <f>SUM($J101:J$136)</f>
        <v>39217.924591828465</v>
      </c>
      <c r="L101" s="19">
        <f t="shared" si="33"/>
        <v>5.3952509403059956</v>
      </c>
      <c r="N101" s="20">
        <v>87</v>
      </c>
      <c r="O101" s="6">
        <f t="shared" si="24"/>
        <v>106</v>
      </c>
      <c r="P101" s="20">
        <f t="shared" si="25"/>
        <v>40708.762573620967</v>
      </c>
      <c r="Q101" s="20">
        <f t="shared" si="26"/>
        <v>40708.762573620967</v>
      </c>
      <c r="R101" s="5">
        <f t="shared" si="27"/>
        <v>88632.787464032575</v>
      </c>
      <c r="S101" s="5">
        <f t="shared" si="34"/>
        <v>644269194.07215667</v>
      </c>
      <c r="T101" s="20">
        <f>SUM(S101:$S$136)</f>
        <v>3307477961.5713019</v>
      </c>
      <c r="U101" s="6">
        <f t="shared" si="35"/>
        <v>5.1336894453483248</v>
      </c>
    </row>
    <row r="102" spans="1:21" x14ac:dyDescent="0.2">
      <c r="A102" s="13">
        <v>88</v>
      </c>
      <c r="B102" s="17">
        <f>Absterbeordnung!C96</f>
        <v>36404.37875819343</v>
      </c>
      <c r="C102" s="18">
        <f t="shared" si="28"/>
        <v>0.17505917802766199</v>
      </c>
      <c r="D102" s="17">
        <f t="shared" si="29"/>
        <v>6372.9206220170199</v>
      </c>
      <c r="E102" s="17">
        <f>SUM(D102:$D$136)</f>
        <v>31948.953226873884</v>
      </c>
      <c r="F102" s="19">
        <f t="shared" si="30"/>
        <v>5.0132357080515604</v>
      </c>
      <c r="G102" s="5"/>
      <c r="H102" s="17">
        <f>Absterbeordnung!C96</f>
        <v>36404.37875819343</v>
      </c>
      <c r="I102" s="18">
        <f t="shared" si="31"/>
        <v>0.17505917802766199</v>
      </c>
      <c r="J102" s="17">
        <f t="shared" si="32"/>
        <v>6372.9206220170199</v>
      </c>
      <c r="K102" s="17">
        <f>SUM($J102:J$136)</f>
        <v>31948.953226873884</v>
      </c>
      <c r="L102" s="19">
        <f t="shared" si="33"/>
        <v>5.0132357080515604</v>
      </c>
      <c r="N102" s="20">
        <v>88</v>
      </c>
      <c r="O102" s="6">
        <f t="shared" si="24"/>
        <v>107</v>
      </c>
      <c r="P102" s="20">
        <f t="shared" si="25"/>
        <v>36404.37875819343</v>
      </c>
      <c r="Q102" s="20">
        <f t="shared" si="26"/>
        <v>36404.37875819343</v>
      </c>
      <c r="R102" s="5">
        <f t="shared" si="27"/>
        <v>87720.143554744529</v>
      </c>
      <c r="S102" s="5">
        <f t="shared" si="34"/>
        <v>559033511.82632482</v>
      </c>
      <c r="T102" s="20">
        <f>SUM(S102:$S$136)</f>
        <v>2663208767.499146</v>
      </c>
      <c r="U102" s="6">
        <f t="shared" si="35"/>
        <v>4.763951911932117</v>
      </c>
    </row>
    <row r="103" spans="1:21" x14ac:dyDescent="0.2">
      <c r="A103" s="13">
        <v>89</v>
      </c>
      <c r="B103" s="17">
        <f>Absterbeordnung!C97</f>
        <v>31923.5649032371</v>
      </c>
      <c r="C103" s="18">
        <f t="shared" si="28"/>
        <v>0.17162664512515882</v>
      </c>
      <c r="D103" s="17">
        <f t="shared" si="29"/>
        <v>5478.9343447778492</v>
      </c>
      <c r="E103" s="17">
        <f>SUM(D103:$D$136)</f>
        <v>25576.032604856868</v>
      </c>
      <c r="F103" s="19">
        <f t="shared" si="30"/>
        <v>4.668066999056891</v>
      </c>
      <c r="G103" s="5"/>
      <c r="H103" s="17">
        <f>Absterbeordnung!C97</f>
        <v>31923.5649032371</v>
      </c>
      <c r="I103" s="18">
        <f t="shared" si="31"/>
        <v>0.17162664512515882</v>
      </c>
      <c r="J103" s="17">
        <f t="shared" si="32"/>
        <v>5478.9343447778492</v>
      </c>
      <c r="K103" s="17">
        <f>SUM($J103:J$136)</f>
        <v>25576.032604856868</v>
      </c>
      <c r="L103" s="19">
        <f t="shared" si="33"/>
        <v>4.668066999056891</v>
      </c>
      <c r="N103" s="20">
        <v>89</v>
      </c>
      <c r="O103" s="6">
        <f t="shared" si="24"/>
        <v>108</v>
      </c>
      <c r="P103" s="20">
        <f t="shared" si="25"/>
        <v>31923.5649032371</v>
      </c>
      <c r="Q103" s="20">
        <f t="shared" si="26"/>
        <v>31923.5649032371</v>
      </c>
      <c r="R103" s="5">
        <f t="shared" si="27"/>
        <v>86681.186184343271</v>
      </c>
      <c r="S103" s="5">
        <f t="shared" si="34"/>
        <v>474920528.03148156</v>
      </c>
      <c r="T103" s="20">
        <f>SUM(S103:$S$136)</f>
        <v>2104175255.6728213</v>
      </c>
      <c r="U103" s="6">
        <f t="shared" si="35"/>
        <v>4.4305839218921692</v>
      </c>
    </row>
    <row r="104" spans="1:21" x14ac:dyDescent="0.2">
      <c r="A104" s="13">
        <v>90</v>
      </c>
      <c r="B104" s="17">
        <f>Absterbeordnung!C98</f>
        <v>27389.288118229026</v>
      </c>
      <c r="C104" s="18">
        <f t="shared" si="28"/>
        <v>0.16826141678937137</v>
      </c>
      <c r="D104" s="17">
        <f t="shared" si="29"/>
        <v>4608.5604236255112</v>
      </c>
      <c r="E104" s="17">
        <f>SUM(D104:$D$136)</f>
        <v>20097.098260079023</v>
      </c>
      <c r="F104" s="19">
        <f t="shared" si="30"/>
        <v>4.3608190872473847</v>
      </c>
      <c r="G104" s="5"/>
      <c r="H104" s="17">
        <f>Absterbeordnung!C98</f>
        <v>27389.288118229026</v>
      </c>
      <c r="I104" s="18">
        <f t="shared" si="31"/>
        <v>0.16826141678937137</v>
      </c>
      <c r="J104" s="17">
        <f t="shared" si="32"/>
        <v>4608.5604236255112</v>
      </c>
      <c r="K104" s="17">
        <f>SUM($J104:J$136)</f>
        <v>20097.098260079023</v>
      </c>
      <c r="L104" s="19">
        <f t="shared" si="33"/>
        <v>4.3608190872473847</v>
      </c>
      <c r="N104" s="20">
        <v>90</v>
      </c>
      <c r="O104" s="6">
        <f t="shared" si="24"/>
        <v>109</v>
      </c>
      <c r="P104" s="20">
        <f t="shared" si="25"/>
        <v>27389.288118229026</v>
      </c>
      <c r="Q104" s="20">
        <f t="shared" si="26"/>
        <v>27389.288118229026</v>
      </c>
      <c r="R104" s="5">
        <f t="shared" si="27"/>
        <v>85543.001799390229</v>
      </c>
      <c r="S104" s="5">
        <f t="shared" si="34"/>
        <v>394230092.61079568</v>
      </c>
      <c r="T104" s="20">
        <f>SUM(S104:$S$136)</f>
        <v>1629254727.6413395</v>
      </c>
      <c r="U104" s="6">
        <f t="shared" si="35"/>
        <v>4.1327507924409614</v>
      </c>
    </row>
    <row r="105" spans="1:21" x14ac:dyDescent="0.2">
      <c r="A105" s="13">
        <v>91</v>
      </c>
      <c r="B105" s="17">
        <f>Absterbeordnung!C99</f>
        <v>23043.25330495862</v>
      </c>
      <c r="C105" s="18">
        <f t="shared" si="28"/>
        <v>0.16496217332291313</v>
      </c>
      <c r="D105" s="17">
        <f t="shared" si="29"/>
        <v>3801.2651456163749</v>
      </c>
      <c r="E105" s="17">
        <f>SUM(D105:$D$136)</f>
        <v>15488.537836453515</v>
      </c>
      <c r="F105" s="19">
        <f t="shared" si="30"/>
        <v>4.0745744490659703</v>
      </c>
      <c r="G105" s="5"/>
      <c r="H105" s="17">
        <f>Absterbeordnung!C99</f>
        <v>23043.25330495862</v>
      </c>
      <c r="I105" s="18">
        <f t="shared" si="31"/>
        <v>0.16496217332291313</v>
      </c>
      <c r="J105" s="17">
        <f t="shared" si="32"/>
        <v>3801.2651456163749</v>
      </c>
      <c r="K105" s="17">
        <f>SUM($J105:J$136)</f>
        <v>15488.537836453515</v>
      </c>
      <c r="L105" s="19">
        <f t="shared" si="33"/>
        <v>4.0745744490659703</v>
      </c>
      <c r="N105" s="20">
        <v>91</v>
      </c>
      <c r="O105" s="6">
        <f t="shared" si="24"/>
        <v>110</v>
      </c>
      <c r="P105" s="20">
        <f t="shared" si="25"/>
        <v>23043.25330495862</v>
      </c>
      <c r="Q105" s="20">
        <f t="shared" si="26"/>
        <v>23043.25330495862</v>
      </c>
      <c r="R105" s="5">
        <f t="shared" si="27"/>
        <v>84269.591583935893</v>
      </c>
      <c r="S105" s="5">
        <f t="shared" si="34"/>
        <v>320331061.3233425</v>
      </c>
      <c r="T105" s="20">
        <f>SUM(S105:$S$136)</f>
        <v>1235024635.0305436</v>
      </c>
      <c r="U105" s="6">
        <f t="shared" si="35"/>
        <v>3.8554632508269577</v>
      </c>
    </row>
    <row r="106" spans="1:21" x14ac:dyDescent="0.2">
      <c r="A106" s="13">
        <v>92</v>
      </c>
      <c r="B106" s="17">
        <f>Absterbeordnung!C100</f>
        <v>18858.910980100591</v>
      </c>
      <c r="C106" s="18">
        <f t="shared" si="28"/>
        <v>0.16172762090481677</v>
      </c>
      <c r="D106" s="17">
        <f t="shared" si="29"/>
        <v>3050.0068056673949</v>
      </c>
      <c r="E106" s="17">
        <f>SUM(D106:$D$136)</f>
        <v>11687.272690837141</v>
      </c>
      <c r="F106" s="19">
        <f t="shared" si="30"/>
        <v>3.8318841351830231</v>
      </c>
      <c r="G106" s="5"/>
      <c r="H106" s="17">
        <f>Absterbeordnung!C100</f>
        <v>18858.910980100591</v>
      </c>
      <c r="I106" s="18">
        <f t="shared" si="31"/>
        <v>0.16172762090481677</v>
      </c>
      <c r="J106" s="17">
        <f t="shared" si="32"/>
        <v>3050.0068056673949</v>
      </c>
      <c r="K106" s="17">
        <f>SUM($J106:J$136)</f>
        <v>11687.272690837141</v>
      </c>
      <c r="L106" s="19">
        <f t="shared" si="33"/>
        <v>3.8318841351830231</v>
      </c>
      <c r="N106" s="20">
        <v>92</v>
      </c>
      <c r="O106" s="6">
        <f t="shared" si="24"/>
        <v>111</v>
      </c>
      <c r="P106" s="20">
        <f t="shared" si="25"/>
        <v>18858.910980100591</v>
      </c>
      <c r="Q106" s="20">
        <f t="shared" si="26"/>
        <v>18858.910980100591</v>
      </c>
      <c r="R106" s="5">
        <f t="shared" si="27"/>
        <v>82868.124646522614</v>
      </c>
      <c r="S106" s="5">
        <f t="shared" si="34"/>
        <v>252748344.14478794</v>
      </c>
      <c r="T106" s="20">
        <f>SUM(S106:$S$136)</f>
        <v>914693573.70720065</v>
      </c>
      <c r="U106" s="6">
        <f t="shared" si="35"/>
        <v>3.6189893817196075</v>
      </c>
    </row>
    <row r="107" spans="1:21" x14ac:dyDescent="0.2">
      <c r="A107" s="13">
        <v>93</v>
      </c>
      <c r="B107" s="17">
        <f>Absterbeordnung!C101</f>
        <v>15094.570989183252</v>
      </c>
      <c r="C107" s="18">
        <f t="shared" si="28"/>
        <v>0.15855649108315373</v>
      </c>
      <c r="D107" s="17">
        <f t="shared" si="29"/>
        <v>2393.3422104504652</v>
      </c>
      <c r="E107" s="17">
        <f>SUM(D107:$D$136)</f>
        <v>8637.2658851697452</v>
      </c>
      <c r="F107" s="19">
        <f t="shared" si="30"/>
        <v>3.6088720816669482</v>
      </c>
      <c r="G107" s="5"/>
      <c r="H107" s="17">
        <f>Absterbeordnung!C101</f>
        <v>15094.570989183252</v>
      </c>
      <c r="I107" s="18">
        <f t="shared" si="31"/>
        <v>0.15855649108315373</v>
      </c>
      <c r="J107" s="17">
        <f t="shared" si="32"/>
        <v>2393.3422104504652</v>
      </c>
      <c r="K107" s="17">
        <f>SUM($J107:J$136)</f>
        <v>8637.2658851697452</v>
      </c>
      <c r="L107" s="19">
        <f t="shared" si="33"/>
        <v>3.6088720816669482</v>
      </c>
      <c r="N107" s="20">
        <v>93</v>
      </c>
      <c r="O107" s="6">
        <f t="shared" si="24"/>
        <v>112</v>
      </c>
      <c r="P107" s="20">
        <f t="shared" si="25"/>
        <v>15094.570989183252</v>
      </c>
      <c r="Q107" s="20">
        <f t="shared" si="26"/>
        <v>15094.570989183252</v>
      </c>
      <c r="R107" s="5">
        <f t="shared" si="27"/>
        <v>81303.551805973446</v>
      </c>
      <c r="S107" s="5">
        <f t="shared" si="34"/>
        <v>194587222.3967824</v>
      </c>
      <c r="T107" s="20">
        <f>SUM(S107:$S$136)</f>
        <v>661945229.56241286</v>
      </c>
      <c r="U107" s="6">
        <f t="shared" si="35"/>
        <v>3.4017918618142446</v>
      </c>
    </row>
    <row r="108" spans="1:21" x14ac:dyDescent="0.2">
      <c r="A108" s="13">
        <v>94</v>
      </c>
      <c r="B108" s="17">
        <f>Absterbeordnung!C102</f>
        <v>11799.804514088524</v>
      </c>
      <c r="C108" s="18">
        <f t="shared" si="28"/>
        <v>0.15544754027760166</v>
      </c>
      <c r="D108" s="17">
        <f t="shared" si="29"/>
        <v>1834.2505874716016</v>
      </c>
      <c r="E108" s="17">
        <f>SUM(D108:$D$136)</f>
        <v>6243.923674719279</v>
      </c>
      <c r="F108" s="19">
        <f t="shared" si="30"/>
        <v>3.4040734223376385</v>
      </c>
      <c r="G108" s="5"/>
      <c r="H108" s="17">
        <f>Absterbeordnung!C102</f>
        <v>11799.804514088524</v>
      </c>
      <c r="I108" s="18">
        <f t="shared" si="31"/>
        <v>0.15544754027760166</v>
      </c>
      <c r="J108" s="17">
        <f t="shared" si="32"/>
        <v>1834.2505874716016</v>
      </c>
      <c r="K108" s="17">
        <f>SUM($J108:J$136)</f>
        <v>6243.923674719279</v>
      </c>
      <c r="L108" s="19">
        <f t="shared" si="33"/>
        <v>3.4040734223376385</v>
      </c>
      <c r="N108" s="20">
        <v>94</v>
      </c>
      <c r="O108" s="6">
        <f t="shared" si="24"/>
        <v>113</v>
      </c>
      <c r="P108" s="20">
        <f t="shared" si="25"/>
        <v>11799.804514088524</v>
      </c>
      <c r="Q108" s="20">
        <f t="shared" si="26"/>
        <v>11799.804514088524</v>
      </c>
      <c r="R108" s="5">
        <f t="shared" si="27"/>
        <v>79578.204232525619</v>
      </c>
      <c r="S108" s="5">
        <f t="shared" si="34"/>
        <v>145966367.86344522</v>
      </c>
      <c r="T108" s="20">
        <f>SUM(S108:$S$136)</f>
        <v>467358007.1656304</v>
      </c>
      <c r="U108" s="6">
        <f t="shared" si="35"/>
        <v>3.2018198027839824</v>
      </c>
    </row>
    <row r="109" spans="1:21" x14ac:dyDescent="0.2">
      <c r="A109" s="13">
        <v>95</v>
      </c>
      <c r="B109" s="17">
        <f>Absterbeordnung!C103</f>
        <v>8996.9903093072116</v>
      </c>
      <c r="C109" s="18">
        <f t="shared" si="28"/>
        <v>0.15239954929176638</v>
      </c>
      <c r="D109" s="17">
        <f t="shared" si="29"/>
        <v>1371.1372681208088</v>
      </c>
      <c r="E109" s="17">
        <f>SUM(D109:$D$136)</f>
        <v>4409.6730872476783</v>
      </c>
      <c r="F109" s="19">
        <f t="shared" si="30"/>
        <v>3.2160697471897093</v>
      </c>
      <c r="G109" s="5"/>
      <c r="H109" s="17">
        <f>Absterbeordnung!C103</f>
        <v>8996.9903093072116</v>
      </c>
      <c r="I109" s="18">
        <f t="shared" si="31"/>
        <v>0.15239954929176638</v>
      </c>
      <c r="J109" s="17">
        <f t="shared" si="32"/>
        <v>1371.1372681208088</v>
      </c>
      <c r="K109" s="17">
        <f>SUM($J109:J$136)</f>
        <v>4409.6730872476783</v>
      </c>
      <c r="L109" s="19">
        <f t="shared" si="33"/>
        <v>3.2160697471897093</v>
      </c>
      <c r="N109" s="20">
        <v>95</v>
      </c>
      <c r="O109" s="6">
        <f t="shared" si="24"/>
        <v>114</v>
      </c>
      <c r="P109" s="20">
        <f t="shared" si="25"/>
        <v>8996.9903093072116</v>
      </c>
      <c r="Q109" s="20">
        <f t="shared" si="26"/>
        <v>8996.9903093072116</v>
      </c>
      <c r="R109" s="5">
        <f t="shared" si="27"/>
        <v>77672.236677759342</v>
      </c>
      <c r="S109" s="5">
        <f t="shared" si="34"/>
        <v>106499298.40717584</v>
      </c>
      <c r="T109" s="20">
        <f>SUM(S109:$S$136)</f>
        <v>321391639.30218524</v>
      </c>
      <c r="U109" s="6">
        <f t="shared" si="35"/>
        <v>3.0177817517014751</v>
      </c>
    </row>
    <row r="110" spans="1:21" x14ac:dyDescent="0.2">
      <c r="A110" s="13">
        <v>96</v>
      </c>
      <c r="B110" s="17">
        <f>Absterbeordnung!C104</f>
        <v>6682.0023246492237</v>
      </c>
      <c r="C110" s="18">
        <f t="shared" si="28"/>
        <v>0.14941132283506506</v>
      </c>
      <c r="D110" s="17">
        <f t="shared" si="29"/>
        <v>998.3668065128204</v>
      </c>
      <c r="E110" s="17">
        <f>SUM(D110:$D$136)</f>
        <v>3038.5358191268697</v>
      </c>
      <c r="F110" s="19">
        <f t="shared" si="30"/>
        <v>3.0435064540458066</v>
      </c>
      <c r="G110" s="5"/>
      <c r="H110" s="17">
        <f>Absterbeordnung!C104</f>
        <v>6682.0023246492237</v>
      </c>
      <c r="I110" s="18">
        <f t="shared" si="31"/>
        <v>0.14941132283506506</v>
      </c>
      <c r="J110" s="17">
        <f t="shared" si="32"/>
        <v>998.3668065128204</v>
      </c>
      <c r="K110" s="17">
        <f>SUM($J110:J$136)</f>
        <v>3038.5358191268697</v>
      </c>
      <c r="L110" s="19">
        <f t="shared" si="33"/>
        <v>3.0435064540458066</v>
      </c>
      <c r="N110" s="20">
        <v>96</v>
      </c>
      <c r="O110" s="6">
        <f t="shared" ref="O110:O136" si="36">N110+$B$3</f>
        <v>115</v>
      </c>
      <c r="P110" s="20">
        <f t="shared" ref="P110:P136" si="37">B110</f>
        <v>6682.0023246492237</v>
      </c>
      <c r="Q110" s="20">
        <f t="shared" ref="Q110:Q136" si="38">B110</f>
        <v>6682.0023246492237</v>
      </c>
      <c r="R110" s="5">
        <f t="shared" ref="R110:R136" si="39">LOOKUP(N110,$O$14:$O$136,$Q$14:$Q$136)</f>
        <v>75542.999743886015</v>
      </c>
      <c r="S110" s="5">
        <f t="shared" si="34"/>
        <v>75419623.408702284</v>
      </c>
      <c r="T110" s="20">
        <f>SUM(S110:$S$136)</f>
        <v>214892340.89500943</v>
      </c>
      <c r="U110" s="6">
        <f t="shared" si="35"/>
        <v>2.8492894976483547</v>
      </c>
    </row>
    <row r="111" spans="1:21" x14ac:dyDescent="0.2">
      <c r="A111" s="13">
        <v>97</v>
      </c>
      <c r="B111" s="17">
        <f>Absterbeordnung!C105</f>
        <v>4827.4907356076728</v>
      </c>
      <c r="C111" s="18">
        <f t="shared" ref="C111:C136" si="40">1/(((1+($B$5/100))^A111))</f>
        <v>0.14648168905398534</v>
      </c>
      <c r="D111" s="17">
        <f t="shared" ref="D111:D136" si="41">B111*C111</f>
        <v>707.13899684427815</v>
      </c>
      <c r="E111" s="17">
        <f>SUM(D111:$D$136)</f>
        <v>2040.1690126140491</v>
      </c>
      <c r="F111" s="19">
        <f t="shared" ref="F111:F136" si="42">E111/D111</f>
        <v>2.8851032423874687</v>
      </c>
      <c r="G111" s="5"/>
      <c r="H111" s="17">
        <f>Absterbeordnung!C105</f>
        <v>4827.4907356076728</v>
      </c>
      <c r="I111" s="18">
        <f t="shared" ref="I111:I136" si="43">1/(((1+($B$5/100))^A111))</f>
        <v>0.14648168905398534</v>
      </c>
      <c r="J111" s="17">
        <f t="shared" ref="J111:J136" si="44">H111*I111</f>
        <v>707.13899684427815</v>
      </c>
      <c r="K111" s="17">
        <f>SUM($J111:J$136)</f>
        <v>2040.1690126140491</v>
      </c>
      <c r="L111" s="19">
        <f t="shared" ref="L111:L136" si="45">K111/J111</f>
        <v>2.8851032423874687</v>
      </c>
      <c r="N111" s="20">
        <v>97</v>
      </c>
      <c r="O111" s="6">
        <f t="shared" si="36"/>
        <v>116</v>
      </c>
      <c r="P111" s="20">
        <f t="shared" si="37"/>
        <v>4827.4907356076728</v>
      </c>
      <c r="Q111" s="20">
        <f t="shared" si="38"/>
        <v>4827.4907356076728</v>
      </c>
      <c r="R111" s="5">
        <f t="shared" si="39"/>
        <v>73242.822664625652</v>
      </c>
      <c r="S111" s="5">
        <f t="shared" ref="S111:S136" si="46">P111*R111*I111</f>
        <v>51792856.14510674</v>
      </c>
      <c r="T111" s="20">
        <f>SUM(S111:$S$136)</f>
        <v>139472717.48630711</v>
      </c>
      <c r="U111" s="6">
        <f t="shared" ref="U111:U136" si="47">T111/S111</f>
        <v>2.6928948868073603</v>
      </c>
    </row>
    <row r="112" spans="1:21" x14ac:dyDescent="0.2">
      <c r="A112" s="13">
        <v>98</v>
      </c>
      <c r="B112" s="17">
        <f>Absterbeordnung!C106</f>
        <v>3388.1315170621992</v>
      </c>
      <c r="C112" s="18">
        <f t="shared" si="40"/>
        <v>0.14360949907253467</v>
      </c>
      <c r="D112" s="17">
        <f t="shared" si="41"/>
        <v>486.56786995716942</v>
      </c>
      <c r="E112" s="17">
        <f>SUM(D112:$D$136)</f>
        <v>1333.0300157697707</v>
      </c>
      <c r="F112" s="19">
        <f t="shared" si="42"/>
        <v>2.7396589419007711</v>
      </c>
      <c r="G112" s="5"/>
      <c r="H112" s="17">
        <f>Absterbeordnung!C106</f>
        <v>3388.1315170621992</v>
      </c>
      <c r="I112" s="18">
        <f t="shared" si="43"/>
        <v>0.14360949907253467</v>
      </c>
      <c r="J112" s="17">
        <f t="shared" si="44"/>
        <v>486.56786995716942</v>
      </c>
      <c r="K112" s="17">
        <f>SUM($J112:J$136)</f>
        <v>1333.0300157697707</v>
      </c>
      <c r="L112" s="19">
        <f t="shared" si="45"/>
        <v>2.7396589419007711</v>
      </c>
      <c r="N112" s="20">
        <v>98</v>
      </c>
      <c r="O112" s="6">
        <f t="shared" si="36"/>
        <v>117</v>
      </c>
      <c r="P112" s="20">
        <f t="shared" si="37"/>
        <v>3388.1315170621992</v>
      </c>
      <c r="Q112" s="20">
        <f t="shared" si="38"/>
        <v>3388.1315170621992</v>
      </c>
      <c r="R112" s="5">
        <f t="shared" si="39"/>
        <v>70702.636650999368</v>
      </c>
      <c r="S112" s="5">
        <f t="shared" si="46"/>
        <v>34401631.315632463</v>
      </c>
      <c r="T112" s="20">
        <f>SUM(S112:$S$136)</f>
        <v>87679861.341200382</v>
      </c>
      <c r="U112" s="6">
        <f t="shared" si="47"/>
        <v>2.5487123135744358</v>
      </c>
    </row>
    <row r="113" spans="1:21" x14ac:dyDescent="0.2">
      <c r="A113" s="13">
        <v>99</v>
      </c>
      <c r="B113" s="17">
        <f>Absterbeordnung!C107</f>
        <v>2306.9680656660576</v>
      </c>
      <c r="C113" s="18">
        <f t="shared" si="40"/>
        <v>0.14079362654170063</v>
      </c>
      <c r="D113" s="17">
        <f t="shared" si="41"/>
        <v>324.80640028101641</v>
      </c>
      <c r="E113" s="17">
        <f>SUM(D113:$D$136)</f>
        <v>846.46214581260131</v>
      </c>
      <c r="F113" s="19">
        <f t="shared" si="42"/>
        <v>2.6060513126596585</v>
      </c>
      <c r="G113" s="5"/>
      <c r="H113" s="17">
        <f>Absterbeordnung!C107</f>
        <v>2306.9680656660576</v>
      </c>
      <c r="I113" s="18">
        <f t="shared" si="43"/>
        <v>0.14079362654170063</v>
      </c>
      <c r="J113" s="17">
        <f t="shared" si="44"/>
        <v>324.80640028101641</v>
      </c>
      <c r="K113" s="17">
        <f>SUM($J113:J$136)</f>
        <v>846.46214581260131</v>
      </c>
      <c r="L113" s="19">
        <f t="shared" si="45"/>
        <v>2.6060513126596585</v>
      </c>
      <c r="N113" s="20">
        <v>99</v>
      </c>
      <c r="O113" s="6">
        <f t="shared" si="36"/>
        <v>118</v>
      </c>
      <c r="P113" s="20">
        <f t="shared" si="37"/>
        <v>2306.9680656660576</v>
      </c>
      <c r="Q113" s="20">
        <f t="shared" si="38"/>
        <v>2306.9680656660576</v>
      </c>
      <c r="R113" s="5">
        <f t="shared" si="39"/>
        <v>67886.277571444094</v>
      </c>
      <c r="S113" s="5">
        <f t="shared" si="46"/>
        <v>22049897.446458656</v>
      </c>
      <c r="T113" s="20">
        <f>SUM(S113:$S$136)</f>
        <v>53278230.025567919</v>
      </c>
      <c r="U113" s="6">
        <f t="shared" si="47"/>
        <v>2.4162574975660358</v>
      </c>
    </row>
    <row r="114" spans="1:21" x14ac:dyDescent="0.2">
      <c r="A114" s="13">
        <v>100</v>
      </c>
      <c r="B114" s="17">
        <f>Absterbeordnung!C108</f>
        <v>1521.8923883474513</v>
      </c>
      <c r="C114" s="18">
        <f t="shared" si="40"/>
        <v>0.13803296719774574</v>
      </c>
      <c r="D114" s="17">
        <f t="shared" si="41"/>
        <v>210.07132211926267</v>
      </c>
      <c r="E114" s="17">
        <f>SUM(D114:$D$136)</f>
        <v>521.65574553158501</v>
      </c>
      <c r="F114" s="19">
        <f t="shared" si="42"/>
        <v>2.4832316009104192</v>
      </c>
      <c r="G114" s="5"/>
      <c r="H114" s="17">
        <f>Absterbeordnung!C108</f>
        <v>1521.8923883474513</v>
      </c>
      <c r="I114" s="18">
        <f t="shared" si="43"/>
        <v>0.13803296719774574</v>
      </c>
      <c r="J114" s="17">
        <f t="shared" si="44"/>
        <v>210.07132211926267</v>
      </c>
      <c r="K114" s="17">
        <f>SUM($J114:J$136)</f>
        <v>521.65574553158501</v>
      </c>
      <c r="L114" s="19">
        <f t="shared" si="45"/>
        <v>2.4832316009104192</v>
      </c>
      <c r="N114" s="20">
        <v>100</v>
      </c>
      <c r="O114" s="6">
        <f t="shared" si="36"/>
        <v>119</v>
      </c>
      <c r="P114" s="20">
        <f t="shared" si="37"/>
        <v>1521.8923883474513</v>
      </c>
      <c r="Q114" s="20">
        <f t="shared" si="38"/>
        <v>1521.8923883474513</v>
      </c>
      <c r="R114" s="5">
        <f t="shared" si="39"/>
        <v>64787.221913797286</v>
      </c>
      <c r="S114" s="5">
        <f t="shared" si="46"/>
        <v>13609937.363865463</v>
      </c>
      <c r="T114" s="20">
        <f>SUM(S114:$S$136)</f>
        <v>31228332.579109263</v>
      </c>
      <c r="U114" s="6">
        <f t="shared" si="47"/>
        <v>2.2945243423397992</v>
      </c>
    </row>
    <row r="115" spans="1:21" x14ac:dyDescent="0.2">
      <c r="A115" s="13">
        <v>101</v>
      </c>
      <c r="B115" s="17">
        <f>Absterbeordnung!C109</f>
        <v>971.41739006347416</v>
      </c>
      <c r="C115" s="18">
        <f t="shared" si="40"/>
        <v>0.13532643842916248</v>
      </c>
      <c r="D115" s="17">
        <f t="shared" si="41"/>
        <v>131.45845562544244</v>
      </c>
      <c r="E115" s="17">
        <f>SUM(D115:$D$136)</f>
        <v>311.58442341232228</v>
      </c>
      <c r="F115" s="19">
        <f t="shared" si="42"/>
        <v>2.3702121094446991</v>
      </c>
      <c r="G115" s="5"/>
      <c r="H115" s="17">
        <f>Absterbeordnung!C109</f>
        <v>971.41739006347416</v>
      </c>
      <c r="I115" s="18">
        <f t="shared" si="43"/>
        <v>0.13532643842916248</v>
      </c>
      <c r="J115" s="17">
        <f t="shared" si="44"/>
        <v>131.45845562544244</v>
      </c>
      <c r="K115" s="17">
        <f>SUM($J115:J$136)</f>
        <v>311.58442341232228</v>
      </c>
      <c r="L115" s="19">
        <f t="shared" si="45"/>
        <v>2.3702121094446991</v>
      </c>
      <c r="N115" s="20">
        <v>101</v>
      </c>
      <c r="O115" s="6">
        <f t="shared" si="36"/>
        <v>120</v>
      </c>
      <c r="P115" s="20">
        <f t="shared" si="37"/>
        <v>971.41739006347416</v>
      </c>
      <c r="Q115" s="20">
        <f t="shared" si="38"/>
        <v>971.41739006347416</v>
      </c>
      <c r="R115" s="5">
        <f t="shared" si="39"/>
        <v>61428.485585308896</v>
      </c>
      <c r="S115" s="5">
        <f t="shared" si="46"/>
        <v>8075293.8464544602</v>
      </c>
      <c r="T115" s="20">
        <f>SUM(S115:$S$136)</f>
        <v>17618395.215243801</v>
      </c>
      <c r="U115" s="6">
        <f t="shared" si="47"/>
        <v>2.1817652150180686</v>
      </c>
    </row>
    <row r="116" spans="1:21" x14ac:dyDescent="0.2">
      <c r="A116" s="21">
        <v>102</v>
      </c>
      <c r="B116" s="17">
        <f>Absterbeordnung!C110</f>
        <v>599.13666401927571</v>
      </c>
      <c r="C116" s="18">
        <f t="shared" si="40"/>
        <v>0.13267297885212007</v>
      </c>
      <c r="D116" s="17">
        <f t="shared" si="41"/>
        <v>79.489245954959131</v>
      </c>
      <c r="E116" s="17">
        <f>SUM(D116:$D$136)</f>
        <v>180.12596778687978</v>
      </c>
      <c r="F116" s="19">
        <f t="shared" si="42"/>
        <v>2.2660419736393558</v>
      </c>
      <c r="G116" s="5"/>
      <c r="H116" s="17">
        <f>Absterbeordnung!C110</f>
        <v>599.13666401927571</v>
      </c>
      <c r="I116" s="18">
        <f t="shared" si="43"/>
        <v>0.13267297885212007</v>
      </c>
      <c r="J116" s="17">
        <f t="shared" si="44"/>
        <v>79.489245954959131</v>
      </c>
      <c r="K116" s="17">
        <f>SUM($J116:J$136)</f>
        <v>180.12596778687978</v>
      </c>
      <c r="L116" s="19">
        <f t="shared" si="45"/>
        <v>2.2660419736393558</v>
      </c>
      <c r="N116" s="6">
        <v>102</v>
      </c>
      <c r="O116" s="6">
        <f t="shared" si="36"/>
        <v>121</v>
      </c>
      <c r="P116" s="20">
        <f t="shared" si="37"/>
        <v>599.13666401927571</v>
      </c>
      <c r="Q116" s="20">
        <f t="shared" si="38"/>
        <v>599.13666401927571</v>
      </c>
      <c r="R116" s="5">
        <f t="shared" si="39"/>
        <v>57785.97535049203</v>
      </c>
      <c r="S116" s="5">
        <f t="shared" si="46"/>
        <v>4593363.6073824661</v>
      </c>
      <c r="T116" s="20">
        <f>SUM(S116:$S$136)</f>
        <v>9543101.368789345</v>
      </c>
      <c r="U116" s="6">
        <f t="shared" si="47"/>
        <v>2.0775845729808213</v>
      </c>
    </row>
    <row r="117" spans="1:21" x14ac:dyDescent="0.2">
      <c r="A117" s="21">
        <v>103</v>
      </c>
      <c r="B117" s="17">
        <f>Absterbeordnung!C111</f>
        <v>356.58456600305811</v>
      </c>
      <c r="C117" s="18">
        <f t="shared" si="40"/>
        <v>0.13007154789423539</v>
      </c>
      <c r="D117" s="17">
        <f t="shared" si="41"/>
        <v>46.381506455211913</v>
      </c>
      <c r="E117" s="17">
        <f>SUM(D117:$D$136)</f>
        <v>100.6367218319207</v>
      </c>
      <c r="F117" s="19">
        <f t="shared" si="42"/>
        <v>2.1697596633498759</v>
      </c>
      <c r="G117" s="5"/>
      <c r="H117" s="17">
        <f>Absterbeordnung!C111</f>
        <v>356.58456600305811</v>
      </c>
      <c r="I117" s="18">
        <f t="shared" si="43"/>
        <v>0.13007154789423539</v>
      </c>
      <c r="J117" s="17">
        <f t="shared" si="44"/>
        <v>46.381506455211913</v>
      </c>
      <c r="K117" s="17">
        <f>SUM($J117:J$136)</f>
        <v>100.6367218319207</v>
      </c>
      <c r="L117" s="19">
        <f t="shared" si="45"/>
        <v>2.1697596633498759</v>
      </c>
      <c r="N117" s="6">
        <v>103</v>
      </c>
      <c r="O117" s="6">
        <f t="shared" si="36"/>
        <v>122</v>
      </c>
      <c r="P117" s="20">
        <f t="shared" si="37"/>
        <v>356.58456600305811</v>
      </c>
      <c r="Q117" s="20">
        <f t="shared" si="38"/>
        <v>356.58456600305811</v>
      </c>
      <c r="R117" s="5">
        <f t="shared" si="39"/>
        <v>53844.614181518526</v>
      </c>
      <c r="S117" s="5">
        <f t="shared" si="46"/>
        <v>2497394.3202384966</v>
      </c>
      <c r="T117" s="20">
        <f>SUM(S117:$S$136)</f>
        <v>4949737.761406878</v>
      </c>
      <c r="U117" s="6">
        <f t="shared" si="47"/>
        <v>1.9819608466692544</v>
      </c>
    </row>
    <row r="118" spans="1:21" x14ac:dyDescent="0.2">
      <c r="A118" s="21">
        <v>104</v>
      </c>
      <c r="B118" s="17">
        <f>Absterbeordnung!C112</f>
        <v>204.51931792736062</v>
      </c>
      <c r="C118" s="18">
        <f t="shared" si="40"/>
        <v>0.12752112538650526</v>
      </c>
      <c r="D118" s="17">
        <f t="shared" si="41"/>
        <v>26.080533585377484</v>
      </c>
      <c r="E118" s="17">
        <f>SUM(D118:$D$136)</f>
        <v>54.255215376708769</v>
      </c>
      <c r="F118" s="19">
        <f t="shared" si="42"/>
        <v>2.0802954509768128</v>
      </c>
      <c r="G118" s="5"/>
      <c r="H118" s="17">
        <f>Absterbeordnung!C112</f>
        <v>204.51931792736062</v>
      </c>
      <c r="I118" s="18">
        <f t="shared" si="43"/>
        <v>0.12752112538650526</v>
      </c>
      <c r="J118" s="17">
        <f t="shared" si="44"/>
        <v>26.080533585377484</v>
      </c>
      <c r="K118" s="17">
        <f>SUM($J118:J$136)</f>
        <v>54.255215376708769</v>
      </c>
      <c r="L118" s="19">
        <f t="shared" si="45"/>
        <v>2.0802954509768128</v>
      </c>
      <c r="N118" s="6">
        <v>104</v>
      </c>
      <c r="O118" s="6">
        <f t="shared" si="36"/>
        <v>123</v>
      </c>
      <c r="P118" s="20">
        <f t="shared" si="37"/>
        <v>204.51931792736062</v>
      </c>
      <c r="Q118" s="20">
        <f t="shared" si="38"/>
        <v>204.51931792736062</v>
      </c>
      <c r="R118" s="5">
        <f t="shared" si="39"/>
        <v>49588.31195625852</v>
      </c>
      <c r="S118" s="5">
        <f t="shared" si="46"/>
        <v>1293289.6354173764</v>
      </c>
      <c r="T118" s="20">
        <f>SUM(S118:$S$136)</f>
        <v>2452343.4411683818</v>
      </c>
      <c r="U118" s="6">
        <f t="shared" si="47"/>
        <v>1.8962059031555991</v>
      </c>
    </row>
    <row r="119" spans="1:21" x14ac:dyDescent="0.2">
      <c r="A119" s="21">
        <v>105</v>
      </c>
      <c r="B119" s="17">
        <f>Absterbeordnung!C113</f>
        <v>112.89112637015643</v>
      </c>
      <c r="C119" s="18">
        <f t="shared" si="40"/>
        <v>0.12502071116324046</v>
      </c>
      <c r="D119" s="17">
        <f t="shared" si="41"/>
        <v>14.113728902816204</v>
      </c>
      <c r="E119" s="17">
        <f>SUM(D119:$D$136)</f>
        <v>28.174681791331281</v>
      </c>
      <c r="F119" s="19">
        <f t="shared" si="42"/>
        <v>1.9962606611856775</v>
      </c>
      <c r="G119" s="5"/>
      <c r="H119" s="17">
        <f>Absterbeordnung!C113</f>
        <v>112.89112637015643</v>
      </c>
      <c r="I119" s="18">
        <f t="shared" si="43"/>
        <v>0.12502071116324046</v>
      </c>
      <c r="J119" s="17">
        <f t="shared" si="44"/>
        <v>14.113728902816204</v>
      </c>
      <c r="K119" s="17">
        <f>SUM($J119:J$136)</f>
        <v>28.174681791331281</v>
      </c>
      <c r="L119" s="19">
        <f t="shared" si="45"/>
        <v>1.9962606611856775</v>
      </c>
      <c r="N119" s="6">
        <v>105</v>
      </c>
      <c r="O119" s="6">
        <f t="shared" si="36"/>
        <v>124</v>
      </c>
      <c r="P119" s="20">
        <f t="shared" si="37"/>
        <v>112.89112637015643</v>
      </c>
      <c r="Q119" s="20">
        <f t="shared" si="38"/>
        <v>112.89112637015643</v>
      </c>
      <c r="R119" s="5">
        <f t="shared" si="39"/>
        <v>45201.003793125667</v>
      </c>
      <c r="S119" s="5">
        <f t="shared" si="46"/>
        <v>637954.71367134259</v>
      </c>
      <c r="T119" s="20">
        <f>SUM(S119:$S$136)</f>
        <v>1159053.8057510054</v>
      </c>
      <c r="U119" s="6">
        <f t="shared" si="47"/>
        <v>1.8168277166271074</v>
      </c>
    </row>
    <row r="120" spans="1:21" x14ac:dyDescent="0.2">
      <c r="A120" s="21">
        <v>106</v>
      </c>
      <c r="B120" s="17">
        <f>Absterbeordnung!C114</f>
        <v>59.890436841498975</v>
      </c>
      <c r="C120" s="18">
        <f t="shared" si="40"/>
        <v>0.12256932466984359</v>
      </c>
      <c r="D120" s="17">
        <f t="shared" si="41"/>
        <v>7.3407303978444496</v>
      </c>
      <c r="E120" s="17">
        <f>SUM(D120:$D$136)</f>
        <v>14.060952888515077</v>
      </c>
      <c r="F120" s="19">
        <f t="shared" si="42"/>
        <v>1.9154705494488629</v>
      </c>
      <c r="G120" s="5"/>
      <c r="H120" s="17">
        <f>Absterbeordnung!C114</f>
        <v>59.890436841498975</v>
      </c>
      <c r="I120" s="18">
        <f t="shared" si="43"/>
        <v>0.12256932466984359</v>
      </c>
      <c r="J120" s="17">
        <f t="shared" si="44"/>
        <v>7.3407303978444496</v>
      </c>
      <c r="K120" s="17">
        <f>SUM($J120:J$136)</f>
        <v>14.060952888515077</v>
      </c>
      <c r="L120" s="19">
        <f t="shared" si="45"/>
        <v>1.9154705494488629</v>
      </c>
      <c r="N120" s="6">
        <v>106</v>
      </c>
      <c r="O120" s="6">
        <f t="shared" si="36"/>
        <v>125</v>
      </c>
      <c r="P120" s="20">
        <f t="shared" si="37"/>
        <v>59.890436841498975</v>
      </c>
      <c r="Q120" s="20">
        <f t="shared" si="38"/>
        <v>59.890436841498975</v>
      </c>
      <c r="R120" s="5">
        <f t="shared" si="39"/>
        <v>40708.762573620967</v>
      </c>
      <c r="S120" s="5">
        <f t="shared" si="46"/>
        <v>298832.05088281189</v>
      </c>
      <c r="T120" s="20">
        <f>SUM(S120:$S$136)</f>
        <v>521099.09207966272</v>
      </c>
      <c r="U120" s="6">
        <f t="shared" si="47"/>
        <v>1.7437858172850866</v>
      </c>
    </row>
    <row r="121" spans="1:21" x14ac:dyDescent="0.2">
      <c r="A121" s="21">
        <v>107</v>
      </c>
      <c r="B121" s="17">
        <f>Absterbeordnung!C115</f>
        <v>30.496211223409929</v>
      </c>
      <c r="C121" s="18">
        <f t="shared" si="40"/>
        <v>0.12016600457827803</v>
      </c>
      <c r="D121" s="17">
        <f t="shared" si="41"/>
        <v>3.6646078574924115</v>
      </c>
      <c r="E121" s="17">
        <f>SUM(D121:$D$136)</f>
        <v>6.72022249067063</v>
      </c>
      <c r="F121" s="19">
        <f t="shared" si="42"/>
        <v>1.8338176285167631</v>
      </c>
      <c r="G121" s="5"/>
      <c r="H121" s="17">
        <f>Absterbeordnung!C115</f>
        <v>30.496211223409929</v>
      </c>
      <c r="I121" s="18">
        <f t="shared" si="43"/>
        <v>0.12016600457827803</v>
      </c>
      <c r="J121" s="17">
        <f t="shared" si="44"/>
        <v>3.6646078574924115</v>
      </c>
      <c r="K121" s="17">
        <f>SUM($J121:J$136)</f>
        <v>6.72022249067063</v>
      </c>
      <c r="L121" s="19">
        <f t="shared" si="45"/>
        <v>1.8338176285167631</v>
      </c>
      <c r="N121" s="6">
        <v>107</v>
      </c>
      <c r="O121" s="6">
        <f t="shared" si="36"/>
        <v>126</v>
      </c>
      <c r="P121" s="20">
        <f t="shared" si="37"/>
        <v>30.496211223409929</v>
      </c>
      <c r="Q121" s="20">
        <f t="shared" si="38"/>
        <v>30.496211223409929</v>
      </c>
      <c r="R121" s="5">
        <f t="shared" si="39"/>
        <v>36404.37875819343</v>
      </c>
      <c r="S121" s="5">
        <f t="shared" si="46"/>
        <v>133407.77244440551</v>
      </c>
      <c r="T121" s="20">
        <f>SUM(S121:$S$136)</f>
        <v>222267.04119685086</v>
      </c>
      <c r="U121" s="6">
        <f t="shared" si="47"/>
        <v>1.6660726517225624</v>
      </c>
    </row>
    <row r="122" spans="1:21" x14ac:dyDescent="0.2">
      <c r="A122" s="21">
        <v>108</v>
      </c>
      <c r="B122" s="17">
        <f>Absterbeordnung!C116</f>
        <v>14.884818799242085</v>
      </c>
      <c r="C122" s="18">
        <f t="shared" si="40"/>
        <v>0.11780980841007649</v>
      </c>
      <c r="D122" s="17">
        <f t="shared" si="41"/>
        <v>1.7535776509574148</v>
      </c>
      <c r="E122" s="17">
        <f>SUM(D122:$D$136)</f>
        <v>3.0556146331782181</v>
      </c>
      <c r="F122" s="19">
        <f t="shared" si="42"/>
        <v>1.7425031800045581</v>
      </c>
      <c r="G122" s="5"/>
      <c r="H122" s="17">
        <f>Absterbeordnung!C116</f>
        <v>14.884818799242085</v>
      </c>
      <c r="I122" s="18">
        <f t="shared" si="43"/>
        <v>0.11780980841007649</v>
      </c>
      <c r="J122" s="17">
        <f t="shared" si="44"/>
        <v>1.7535776509574148</v>
      </c>
      <c r="K122" s="17">
        <f>SUM($J122:J$136)</f>
        <v>3.0556146331782181</v>
      </c>
      <c r="L122" s="19">
        <f t="shared" si="45"/>
        <v>1.7425031800045581</v>
      </c>
      <c r="N122" s="6">
        <v>108</v>
      </c>
      <c r="O122" s="6">
        <f t="shared" si="36"/>
        <v>127</v>
      </c>
      <c r="P122" s="20">
        <f t="shared" si="37"/>
        <v>14.884818799242085</v>
      </c>
      <c r="Q122" s="20">
        <f t="shared" si="38"/>
        <v>14.884818799242085</v>
      </c>
      <c r="R122" s="5">
        <f t="shared" si="39"/>
        <v>31923.5649032371</v>
      </c>
      <c r="S122" s="5">
        <f t="shared" si="46"/>
        <v>55980.449953205083</v>
      </c>
      <c r="T122" s="20">
        <f>SUM(S122:$S$136)</f>
        <v>88859.26875244535</v>
      </c>
      <c r="U122" s="6">
        <f t="shared" si="47"/>
        <v>1.5873268047456599</v>
      </c>
    </row>
    <row r="123" spans="1:21" x14ac:dyDescent="0.2">
      <c r="A123" s="21">
        <v>109</v>
      </c>
      <c r="B123" s="17">
        <f>Absterbeordnung!C117</f>
        <v>6.9545495172512872</v>
      </c>
      <c r="C123" s="18">
        <f t="shared" si="40"/>
        <v>0.11549981216674166</v>
      </c>
      <c r="D123" s="17">
        <f t="shared" si="41"/>
        <v>0.80324916294682758</v>
      </c>
      <c r="E123" s="17">
        <f>SUM(D123:$D$136)</f>
        <v>1.3020369822208036</v>
      </c>
      <c r="F123" s="19">
        <f t="shared" si="42"/>
        <v>1.620962762592999</v>
      </c>
      <c r="G123" s="5"/>
      <c r="H123" s="17">
        <f>Absterbeordnung!C117</f>
        <v>6.9545495172512872</v>
      </c>
      <c r="I123" s="18">
        <f t="shared" si="43"/>
        <v>0.11549981216674166</v>
      </c>
      <c r="J123" s="17">
        <f t="shared" si="44"/>
        <v>0.80324916294682758</v>
      </c>
      <c r="K123" s="17">
        <f>SUM($J123:J$136)</f>
        <v>1.3020369822208036</v>
      </c>
      <c r="L123" s="19">
        <f t="shared" si="45"/>
        <v>1.620962762592999</v>
      </c>
      <c r="N123" s="6">
        <v>109</v>
      </c>
      <c r="O123" s="6">
        <f t="shared" si="36"/>
        <v>128</v>
      </c>
      <c r="P123" s="20">
        <f t="shared" si="37"/>
        <v>6.9545495172512872</v>
      </c>
      <c r="Q123" s="20">
        <f t="shared" si="38"/>
        <v>6.9545495172512872</v>
      </c>
      <c r="R123" s="5">
        <f t="shared" si="39"/>
        <v>27389.288118229026</v>
      </c>
      <c r="S123" s="5">
        <f t="shared" si="46"/>
        <v>22000.422754676954</v>
      </c>
      <c r="T123" s="20">
        <f>SUM(S123:$S$136)</f>
        <v>32878.818799240267</v>
      </c>
      <c r="U123" s="6">
        <f t="shared" si="47"/>
        <v>1.4944630458180961</v>
      </c>
    </row>
    <row r="124" spans="1:21" x14ac:dyDescent="0.2">
      <c r="A124" s="21">
        <v>110</v>
      </c>
      <c r="B124" s="17">
        <f>Absterbeordnung!C118</f>
        <v>3.1062812069454</v>
      </c>
      <c r="C124" s="18">
        <f t="shared" si="40"/>
        <v>0.11323510996739378</v>
      </c>
      <c r="D124" s="17">
        <f t="shared" si="41"/>
        <v>0.35174009405811102</v>
      </c>
      <c r="E124" s="17">
        <f>SUM(D124:$D$136)</f>
        <v>0.49878781927397586</v>
      </c>
      <c r="F124" s="19">
        <f t="shared" si="42"/>
        <v>1.4180579004211304</v>
      </c>
      <c r="G124" s="5"/>
      <c r="H124" s="17">
        <f>Absterbeordnung!C118</f>
        <v>3.1062812069454</v>
      </c>
      <c r="I124" s="18">
        <f t="shared" si="43"/>
        <v>0.11323510996739378</v>
      </c>
      <c r="J124" s="17">
        <f t="shared" si="44"/>
        <v>0.35174009405811102</v>
      </c>
      <c r="K124" s="17">
        <f>SUM($J124:J$136)</f>
        <v>0.49878781927397586</v>
      </c>
      <c r="L124" s="19">
        <f t="shared" si="45"/>
        <v>1.4180579004211304</v>
      </c>
      <c r="N124" s="6">
        <v>110</v>
      </c>
      <c r="O124" s="6">
        <f t="shared" si="36"/>
        <v>129</v>
      </c>
      <c r="P124" s="20">
        <f t="shared" si="37"/>
        <v>3.1062812069454</v>
      </c>
      <c r="Q124" s="20">
        <f t="shared" si="38"/>
        <v>3.1062812069454</v>
      </c>
      <c r="R124" s="5">
        <f t="shared" si="39"/>
        <v>23043.25330495862</v>
      </c>
      <c r="S124" s="5">
        <f t="shared" si="46"/>
        <v>8105.2360848910239</v>
      </c>
      <c r="T124" s="20">
        <f>SUM(S124:$S$136)</f>
        <v>10878.396044563313</v>
      </c>
      <c r="U124" s="6">
        <f t="shared" si="47"/>
        <v>1.3421442547295739</v>
      </c>
    </row>
    <row r="125" spans="1:21" x14ac:dyDescent="0.2">
      <c r="A125" s="21">
        <v>111</v>
      </c>
      <c r="B125" s="17">
        <f>Absterbeordnung!C119</f>
        <v>1.3245775074830726</v>
      </c>
      <c r="C125" s="18">
        <f t="shared" si="40"/>
        <v>0.11101481369352335</v>
      </c>
      <c r="D125" s="17">
        <f t="shared" si="41"/>
        <v>0.14704772521586484</v>
      </c>
      <c r="E125" s="17">
        <f>SUM(D125:$D$136)</f>
        <v>0.14704772521586484</v>
      </c>
      <c r="F125" s="19">
        <f t="shared" si="42"/>
        <v>1</v>
      </c>
      <c r="G125" s="25"/>
      <c r="H125" s="17">
        <f>Absterbeordnung!C119</f>
        <v>1.3245775074830726</v>
      </c>
      <c r="I125" s="18">
        <f t="shared" si="43"/>
        <v>0.11101481369352335</v>
      </c>
      <c r="J125" s="17">
        <f t="shared" si="44"/>
        <v>0.14704772521586484</v>
      </c>
      <c r="K125" s="17">
        <f>SUM($J125:J$136)</f>
        <v>0.14704772521586484</v>
      </c>
      <c r="L125" s="19">
        <f t="shared" si="45"/>
        <v>1</v>
      </c>
      <c r="N125" s="6">
        <v>111</v>
      </c>
      <c r="O125" s="6">
        <f t="shared" si="36"/>
        <v>130</v>
      </c>
      <c r="P125" s="20">
        <f t="shared" si="37"/>
        <v>1.3245775074830726</v>
      </c>
      <c r="Q125" s="20">
        <f t="shared" si="38"/>
        <v>1.3245775074830726</v>
      </c>
      <c r="R125" s="5">
        <f t="shared" si="39"/>
        <v>18858.910980100591</v>
      </c>
      <c r="S125" s="5">
        <f t="shared" si="46"/>
        <v>2773.1599596722881</v>
      </c>
      <c r="T125" s="20">
        <f>SUM(S125:$S$136)</f>
        <v>2773.1599596722881</v>
      </c>
      <c r="U125" s="6">
        <f t="shared" si="47"/>
        <v>1</v>
      </c>
    </row>
    <row r="126" spans="1:21" x14ac:dyDescent="0.2">
      <c r="A126" s="21">
        <v>112</v>
      </c>
      <c r="B126" s="17">
        <f>Absterbeordnung!C120</f>
        <v>0</v>
      </c>
      <c r="C126" s="18">
        <f t="shared" si="40"/>
        <v>0.10883805264070914</v>
      </c>
      <c r="D126" s="17">
        <f t="shared" si="41"/>
        <v>0</v>
      </c>
      <c r="E126" s="17">
        <f>SUM(D126:$D$136)</f>
        <v>0</v>
      </c>
      <c r="F126" s="19" t="e">
        <f t="shared" si="42"/>
        <v>#DIV/0!</v>
      </c>
      <c r="G126" s="5"/>
      <c r="H126" s="17">
        <f>Absterbeordnung!C120</f>
        <v>0</v>
      </c>
      <c r="I126" s="18">
        <f t="shared" si="43"/>
        <v>0.10883805264070914</v>
      </c>
      <c r="J126" s="17">
        <f t="shared" si="44"/>
        <v>0</v>
      </c>
      <c r="K126" s="17">
        <f>SUM($J126:J$136)</f>
        <v>0</v>
      </c>
      <c r="L126" s="19" t="e">
        <f t="shared" si="45"/>
        <v>#DIV/0!</v>
      </c>
      <c r="N126" s="6">
        <v>112</v>
      </c>
      <c r="O126" s="6">
        <f t="shared" si="36"/>
        <v>131</v>
      </c>
      <c r="P126" s="20">
        <f t="shared" si="37"/>
        <v>0</v>
      </c>
      <c r="Q126" s="20">
        <f t="shared" si="38"/>
        <v>0</v>
      </c>
      <c r="R126" s="5">
        <f t="shared" si="39"/>
        <v>15094.570989183252</v>
      </c>
      <c r="S126" s="5">
        <f t="shared" si="46"/>
        <v>0</v>
      </c>
      <c r="T126" s="20">
        <f>SUM(S126:$S$136)</f>
        <v>0</v>
      </c>
      <c r="U126" s="6" t="e">
        <f t="shared" si="47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11799.804514088524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8996.9903093072116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6682.0023246492237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4827.4907356076728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3388.1315170621992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2306.9680656660576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1521.8923883474513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971.41739006347416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599.13666401927571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356.58456600305811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194" customWidth="1"/>
    <col min="2" max="2" width="15" style="194" customWidth="1"/>
    <col min="3" max="3" width="16.5703125" style="194" customWidth="1"/>
    <col min="4" max="4" width="18.42578125" style="198" customWidth="1"/>
    <col min="5" max="5" width="23" style="198" customWidth="1"/>
    <col min="6" max="6" width="15.5703125" style="198" customWidth="1"/>
    <col min="7" max="16384" width="11.42578125" style="194"/>
  </cols>
  <sheetData>
    <row r="1" spans="1:7" s="172" customFormat="1" ht="18.75" customHeight="1" thickBot="1" x14ac:dyDescent="0.3">
      <c r="A1" s="225" t="s">
        <v>55</v>
      </c>
      <c r="B1" s="226"/>
      <c r="C1" s="226"/>
      <c r="D1" s="226"/>
      <c r="E1" s="226"/>
      <c r="F1" s="227"/>
    </row>
    <row r="2" spans="1:7" s="172" customFormat="1" ht="18.75" customHeight="1" thickBot="1" x14ac:dyDescent="0.3">
      <c r="A2" s="228" t="s">
        <v>56</v>
      </c>
      <c r="B2" s="226"/>
      <c r="C2" s="226"/>
      <c r="D2" s="226"/>
      <c r="E2" s="226"/>
      <c r="F2" s="227"/>
    </row>
    <row r="3" spans="1:7" s="173" customFormat="1" ht="57" customHeight="1" thickBot="1" x14ac:dyDescent="0.25">
      <c r="A3" s="222" t="str">
        <f>"Leibrentenbarwertfaktor "&amp;Absterbeordnung!B6&amp; " - Eine Person - weiblich"</f>
        <v>Leibrentenbarwertfaktor 2004-2006 - Eine Person - weiblich</v>
      </c>
      <c r="B3" s="223"/>
      <c r="C3" s="223"/>
      <c r="D3" s="223"/>
      <c r="E3" s="223"/>
      <c r="F3" s="224"/>
    </row>
    <row r="4" spans="1:7" s="173" customFormat="1" ht="18.75" thickBot="1" x14ac:dyDescent="0.3">
      <c r="A4" s="174"/>
      <c r="B4" s="175"/>
      <c r="C4" s="175"/>
      <c r="D4" s="176"/>
      <c r="E4" s="177" t="s">
        <v>33</v>
      </c>
      <c r="F4" s="178">
        <f>Absterbeordnung!E1</f>
        <v>41976</v>
      </c>
    </row>
    <row r="5" spans="1:7" s="173" customFormat="1" ht="18.75" thickBot="1" x14ac:dyDescent="0.3">
      <c r="A5" s="174" t="s">
        <v>5</v>
      </c>
      <c r="B5" s="179"/>
      <c r="C5" s="175"/>
      <c r="D5" s="208">
        <v>69</v>
      </c>
      <c r="E5" s="176"/>
      <c r="F5" s="180"/>
    </row>
    <row r="6" spans="1:7" s="173" customFormat="1" ht="17.25" customHeight="1" x14ac:dyDescent="0.25">
      <c r="A6" s="174"/>
      <c r="B6" s="179"/>
      <c r="C6" s="175"/>
      <c r="D6" s="176"/>
      <c r="E6" s="176"/>
      <c r="F6" s="180"/>
    </row>
    <row r="7" spans="1:7" s="173" customFormat="1" ht="18.75" thickBot="1" x14ac:dyDescent="0.3">
      <c r="A7" s="174"/>
      <c r="B7" s="179"/>
      <c r="C7" s="175"/>
      <c r="D7" s="176"/>
      <c r="E7" s="176"/>
      <c r="F7" s="180"/>
    </row>
    <row r="8" spans="1:7" s="173" customFormat="1" ht="18.75" thickBot="1" x14ac:dyDescent="0.3">
      <c r="A8" s="174" t="s">
        <v>3</v>
      </c>
      <c r="B8" s="179"/>
      <c r="C8" s="175"/>
      <c r="D8" s="213">
        <v>2</v>
      </c>
      <c r="E8" s="176"/>
      <c r="F8" s="180"/>
    </row>
    <row r="9" spans="1:7" s="173" customFormat="1" ht="18.75" thickBot="1" x14ac:dyDescent="0.3">
      <c r="A9" s="174" t="s">
        <v>54</v>
      </c>
      <c r="B9" s="179"/>
      <c r="C9" s="175"/>
      <c r="D9" s="208" t="s">
        <v>17</v>
      </c>
      <c r="E9" s="176"/>
      <c r="F9" s="180"/>
    </row>
    <row r="10" spans="1:7" s="173" customFormat="1" ht="18.75" thickBot="1" x14ac:dyDescent="0.3">
      <c r="A10" s="174" t="s">
        <v>52</v>
      </c>
      <c r="B10" s="179"/>
      <c r="C10" s="175"/>
      <c r="D10" s="209">
        <v>1</v>
      </c>
      <c r="E10" s="176"/>
      <c r="F10" s="180"/>
    </row>
    <row r="11" spans="1:7" s="173" customFormat="1" ht="18" x14ac:dyDescent="0.25">
      <c r="A11" s="174"/>
      <c r="B11" s="179"/>
      <c r="C11" s="175"/>
      <c r="D11" s="181"/>
      <c r="E11" s="182" t="s">
        <v>40</v>
      </c>
      <c r="F11" s="183" t="s">
        <v>35</v>
      </c>
    </row>
    <row r="12" spans="1:7" s="173" customFormat="1" ht="27" thickBot="1" x14ac:dyDescent="0.3">
      <c r="A12" s="174"/>
      <c r="B12" s="179"/>
      <c r="C12" s="175"/>
      <c r="D12" s="184" t="s">
        <v>34</v>
      </c>
      <c r="E12" s="185" t="s">
        <v>36</v>
      </c>
      <c r="F12" s="186" t="s">
        <v>30</v>
      </c>
    </row>
    <row r="13" spans="1:7" s="173" customFormat="1" ht="18.75" thickBot="1" x14ac:dyDescent="0.3">
      <c r="A13" s="174" t="s">
        <v>42</v>
      </c>
      <c r="B13" s="187"/>
      <c r="C13" s="175"/>
      <c r="D13" s="210">
        <f>LOOKUP(D5,Daten1F!A15:A136,Daten1F!F15:F136)</f>
        <v>14.429129079468044</v>
      </c>
      <c r="E13" s="202">
        <f>IF(D9="vorschüssig",B39,IF(D9="nachschüssig",B40))</f>
        <v>-1</v>
      </c>
      <c r="F13" s="211">
        <f>D13+E13</f>
        <v>13.429129079468044</v>
      </c>
    </row>
    <row r="14" spans="1:7" s="173" customFormat="1" ht="18.75" thickBot="1" x14ac:dyDescent="0.3">
      <c r="A14" s="188"/>
      <c r="B14" s="189"/>
      <c r="C14" s="190"/>
      <c r="D14" s="191"/>
      <c r="E14" s="192"/>
      <c r="F14" s="193"/>
      <c r="G14" s="194"/>
    </row>
    <row r="15" spans="1:7" ht="18.75" thickBot="1" x14ac:dyDescent="0.3">
      <c r="A15" s="203" t="s">
        <v>49</v>
      </c>
      <c r="B15" s="204"/>
      <c r="C15" s="204"/>
      <c r="D15" s="205">
        <f>1-((D13-1)*(D8/100))</f>
        <v>0.73141741841063912</v>
      </c>
      <c r="E15" s="206" t="s">
        <v>51</v>
      </c>
      <c r="F15" s="207"/>
    </row>
    <row r="16" spans="1:7" ht="18" x14ac:dyDescent="0.25">
      <c r="A16" s="195"/>
      <c r="B16" s="195"/>
      <c r="C16" s="195"/>
      <c r="D16" s="196"/>
      <c r="E16" s="197"/>
    </row>
    <row r="17" spans="1:5" ht="18" x14ac:dyDescent="0.25">
      <c r="A17" s="195"/>
      <c r="B17" s="195"/>
      <c r="C17" s="195"/>
      <c r="D17" s="196"/>
      <c r="E17" s="197"/>
    </row>
    <row r="18" spans="1:5" ht="18" x14ac:dyDescent="0.25">
      <c r="A18" s="195"/>
      <c r="B18" s="195"/>
      <c r="C18" s="195"/>
      <c r="D18" s="196"/>
      <c r="E18" s="197"/>
    </row>
    <row r="19" spans="1:5" ht="18" x14ac:dyDescent="0.25">
      <c r="A19" s="195"/>
      <c r="B19" s="195"/>
      <c r="C19" s="195"/>
      <c r="D19" s="196"/>
      <c r="E19" s="197"/>
    </row>
    <row r="20" spans="1:5" ht="18" x14ac:dyDescent="0.25">
      <c r="A20" s="195"/>
      <c r="B20" s="195"/>
      <c r="C20" s="195"/>
      <c r="D20" s="196"/>
      <c r="E20" s="197"/>
    </row>
    <row r="21" spans="1:5" ht="18" x14ac:dyDescent="0.25">
      <c r="A21" s="195"/>
      <c r="B21" s="195"/>
      <c r="C21" s="195"/>
      <c r="D21" s="196"/>
      <c r="E21" s="197"/>
    </row>
    <row r="22" spans="1:5" ht="18" x14ac:dyDescent="0.25">
      <c r="A22" s="195"/>
      <c r="B22" s="195"/>
      <c r="C22" s="195"/>
      <c r="D22" s="196"/>
      <c r="E22" s="197"/>
    </row>
    <row r="23" spans="1:5" ht="18" x14ac:dyDescent="0.25">
      <c r="A23" s="195"/>
      <c r="B23" s="195"/>
      <c r="C23" s="195"/>
      <c r="D23" s="196"/>
      <c r="E23" s="197"/>
    </row>
    <row r="24" spans="1:5" ht="18" x14ac:dyDescent="0.25">
      <c r="A24" s="195"/>
      <c r="B24" s="195"/>
      <c r="C24" s="195"/>
      <c r="D24" s="196"/>
      <c r="E24" s="197"/>
    </row>
    <row r="25" spans="1:5" ht="18" x14ac:dyDescent="0.25">
      <c r="A25" s="195"/>
      <c r="B25" s="195"/>
      <c r="C25" s="195"/>
      <c r="D25" s="196"/>
      <c r="E25" s="197"/>
    </row>
    <row r="26" spans="1:5" ht="18" x14ac:dyDescent="0.25">
      <c r="A26" s="195"/>
      <c r="B26" s="195"/>
      <c r="C26" s="195"/>
      <c r="D26" s="196"/>
      <c r="E26" s="197"/>
    </row>
    <row r="27" spans="1:5" ht="18" x14ac:dyDescent="0.25">
      <c r="A27" s="195"/>
      <c r="B27" s="195"/>
      <c r="C27" s="195"/>
      <c r="D27" s="196"/>
      <c r="E27" s="197"/>
    </row>
    <row r="28" spans="1:5" ht="18" x14ac:dyDescent="0.25">
      <c r="A28" s="195"/>
      <c r="B28" s="195"/>
      <c r="C28" s="195"/>
      <c r="D28" s="196"/>
      <c r="E28" s="197"/>
    </row>
    <row r="29" spans="1:5" ht="18" x14ac:dyDescent="0.25">
      <c r="A29" s="195"/>
      <c r="B29" s="195"/>
      <c r="C29" s="195"/>
      <c r="D29" s="196"/>
      <c r="E29" s="197"/>
    </row>
    <row r="30" spans="1:5" ht="18" x14ac:dyDescent="0.25">
      <c r="A30" s="198"/>
      <c r="B30" s="198"/>
      <c r="C30" s="195"/>
      <c r="D30" s="196"/>
      <c r="E30" s="197"/>
    </row>
    <row r="31" spans="1:5" ht="18" x14ac:dyDescent="0.25">
      <c r="A31" s="198"/>
      <c r="B31" s="198"/>
      <c r="C31" s="195"/>
      <c r="D31" s="196"/>
      <c r="E31" s="197"/>
    </row>
    <row r="32" spans="1:5" ht="18" x14ac:dyDescent="0.25">
      <c r="A32" s="198"/>
      <c r="B32" s="198"/>
      <c r="C32" s="195"/>
      <c r="D32" s="196"/>
      <c r="E32" s="197"/>
    </row>
    <row r="33" spans="1:6" ht="18" x14ac:dyDescent="0.25">
      <c r="A33" s="198"/>
      <c r="B33" s="198"/>
      <c r="C33" s="195"/>
      <c r="D33" s="196"/>
      <c r="E33" s="197"/>
    </row>
    <row r="34" spans="1:6" ht="18" x14ac:dyDescent="0.25">
      <c r="A34" s="198"/>
      <c r="B34" s="198"/>
      <c r="C34" s="195"/>
      <c r="D34" s="196"/>
      <c r="E34" s="197"/>
    </row>
    <row r="35" spans="1:6" ht="18" x14ac:dyDescent="0.25">
      <c r="A35" s="198" t="s">
        <v>25</v>
      </c>
      <c r="B35" s="198">
        <f>LOOKUP(D5,'Daten (F)'!N15:N127,'Daten (F)'!U15:U127)</f>
        <v>11.367024926231057</v>
      </c>
      <c r="C35" s="195"/>
      <c r="D35" s="199"/>
      <c r="E35" s="197"/>
      <c r="F35" s="199"/>
    </row>
    <row r="36" spans="1:6" ht="18" x14ac:dyDescent="0.25">
      <c r="A36" s="198"/>
      <c r="B36" s="198"/>
      <c r="C36" s="195"/>
      <c r="D36" s="199"/>
      <c r="E36" s="197"/>
      <c r="F36" s="199"/>
    </row>
    <row r="37" spans="1:6" ht="18" x14ac:dyDescent="0.25">
      <c r="A37" s="198" t="s">
        <v>52</v>
      </c>
      <c r="B37" s="198">
        <f>D10</f>
        <v>1</v>
      </c>
      <c r="C37" s="195"/>
      <c r="D37" s="199"/>
      <c r="E37" s="197"/>
      <c r="F37" s="199"/>
    </row>
    <row r="38" spans="1:6" ht="18" x14ac:dyDescent="0.25">
      <c r="A38" s="198" t="s">
        <v>53</v>
      </c>
      <c r="B38" s="198">
        <f>D8</f>
        <v>2</v>
      </c>
      <c r="C38" s="195"/>
      <c r="D38" s="200">
        <f>D13+D14-B35</f>
        <v>3.0621041532369873</v>
      </c>
      <c r="E38" s="197"/>
      <c r="F38" s="200">
        <f>D38+E13</f>
        <v>2.0621041532369873</v>
      </c>
    </row>
    <row r="39" spans="1:6" ht="18" x14ac:dyDescent="0.25">
      <c r="A39" s="198" t="s">
        <v>18</v>
      </c>
      <c r="B39" s="198">
        <f>(-1*((B37-1)/(2*B37)))-(((B37*B37-1)/(6*B37^2))*(B38/100))+(((B37^2-1)/(12*B37^2))*((B38/100)^2))</f>
        <v>0</v>
      </c>
      <c r="C39" s="195"/>
      <c r="D39" s="201"/>
      <c r="E39" s="201"/>
    </row>
    <row r="40" spans="1:6" ht="22.5" customHeight="1" x14ac:dyDescent="0.25">
      <c r="A40" s="198" t="s">
        <v>17</v>
      </c>
      <c r="B40" s="198">
        <f>(-1+((B37-1)/(2*B37)))-(((B37*B37-1)/(6*B37^2))*(B38/100))+(((B37^2-1)/(12*B37^2))*((B38/100)^2))</f>
        <v>-1</v>
      </c>
      <c r="C40" s="195"/>
      <c r="D40" s="201"/>
      <c r="E40" s="201"/>
    </row>
    <row r="41" spans="1:6" ht="18" x14ac:dyDescent="0.25">
      <c r="A41" s="198"/>
      <c r="B41" s="198"/>
      <c r="C41" s="195"/>
      <c r="D41" s="194"/>
      <c r="E41" s="194"/>
    </row>
    <row r="42" spans="1:6" x14ac:dyDescent="0.2">
      <c r="A42" s="198"/>
      <c r="B42" s="198"/>
    </row>
    <row r="43" spans="1:6" x14ac:dyDescent="0.2">
      <c r="A43" s="198"/>
      <c r="B43" s="198"/>
    </row>
    <row r="44" spans="1:6" x14ac:dyDescent="0.2">
      <c r="A44" s="198"/>
      <c r="B44" s="198"/>
    </row>
    <row r="47" spans="1:6" x14ac:dyDescent="0.2">
      <c r="B47" s="194" t="s">
        <v>15</v>
      </c>
      <c r="C47" s="194">
        <v>1</v>
      </c>
    </row>
    <row r="48" spans="1:6" x14ac:dyDescent="0.2">
      <c r="B48" s="194" t="s">
        <v>19</v>
      </c>
      <c r="C48" s="194">
        <v>2</v>
      </c>
    </row>
    <row r="49" spans="2:14" x14ac:dyDescent="0.2">
      <c r="C49" s="194">
        <v>4</v>
      </c>
    </row>
    <row r="50" spans="2:14" x14ac:dyDescent="0.2">
      <c r="C50" s="194">
        <v>12</v>
      </c>
    </row>
    <row r="53" spans="2:14" x14ac:dyDescent="0.2">
      <c r="B53" s="198">
        <v>2</v>
      </c>
      <c r="C53" s="198">
        <v>2.5</v>
      </c>
      <c r="D53" s="198">
        <v>3</v>
      </c>
      <c r="E53" s="198">
        <v>3.5</v>
      </c>
      <c r="F53" s="198">
        <v>4</v>
      </c>
      <c r="G53" s="198">
        <v>4.5</v>
      </c>
      <c r="H53" s="198">
        <v>5</v>
      </c>
      <c r="I53" s="198">
        <v>5.5</v>
      </c>
      <c r="J53" s="198">
        <v>6</v>
      </c>
      <c r="K53" s="198">
        <v>7</v>
      </c>
      <c r="L53" s="198">
        <v>8</v>
      </c>
      <c r="M53" s="198">
        <v>9</v>
      </c>
      <c r="N53" s="198">
        <v>10</v>
      </c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 x14ac:dyDescent="0.2"/>
  <cols>
    <col min="1" max="1" width="51.85546875" style="78" customWidth="1"/>
    <col min="2" max="2" width="15" style="78" customWidth="1"/>
    <col min="3" max="3" width="16.5703125" style="78" customWidth="1"/>
    <col min="4" max="4" width="18.42578125" style="128" customWidth="1"/>
    <col min="5" max="5" width="23" style="128" customWidth="1"/>
    <col min="6" max="6" width="15" style="128" customWidth="1"/>
    <col min="7" max="16384" width="11.42578125" style="78"/>
  </cols>
  <sheetData>
    <row r="1" spans="1:6" ht="18.75" customHeight="1" thickBot="1" x14ac:dyDescent="0.3">
      <c r="A1" s="221" t="s">
        <v>55</v>
      </c>
      <c r="B1" s="216"/>
      <c r="C1" s="216"/>
      <c r="D1" s="216"/>
      <c r="E1" s="216"/>
      <c r="F1" s="217"/>
    </row>
    <row r="2" spans="1:6" s="127" customFormat="1" ht="18.7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6" s="127" customFormat="1" ht="57" customHeight="1" thickBot="1" x14ac:dyDescent="0.25">
      <c r="A3" s="229" t="str">
        <f>"Leibrentenbarwertfaktor "&amp;Absterbeordnung!B6&amp; " -   Mann - Frau "</f>
        <v xml:space="preserve">Leibrentenbarwertfaktor 2004-2006 -   Mann - Frau </v>
      </c>
      <c r="B3" s="230"/>
      <c r="C3" s="230"/>
      <c r="D3" s="231" t="s">
        <v>39</v>
      </c>
      <c r="E3" s="231"/>
      <c r="F3" s="232"/>
    </row>
    <row r="4" spans="1:6" s="127" customFormat="1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6" s="127" customFormat="1" ht="18.75" thickBot="1" x14ac:dyDescent="0.3">
      <c r="A5" s="46" t="s">
        <v>4</v>
      </c>
      <c r="B5" s="103"/>
      <c r="C5" s="47"/>
      <c r="D5" s="50">
        <v>50</v>
      </c>
      <c r="E5" s="48"/>
      <c r="F5" s="104"/>
    </row>
    <row r="6" spans="1:6" s="127" customFormat="1" ht="18.75" thickBot="1" x14ac:dyDescent="0.3">
      <c r="A6" s="46" t="s">
        <v>5</v>
      </c>
      <c r="B6" s="103"/>
      <c r="C6" s="47"/>
      <c r="D6" s="50">
        <v>50</v>
      </c>
      <c r="E6" s="48"/>
      <c r="F6" s="104"/>
    </row>
    <row r="7" spans="1:6" s="127" customFormat="1" ht="18.75" thickBot="1" x14ac:dyDescent="0.3">
      <c r="A7" s="46"/>
      <c r="B7" s="103"/>
      <c r="C7" s="47"/>
      <c r="D7" s="48"/>
      <c r="E7" s="48"/>
      <c r="F7" s="104"/>
    </row>
    <row r="8" spans="1:6" s="127" customFormat="1" ht="18.75" thickBot="1" x14ac:dyDescent="0.3">
      <c r="A8" s="46" t="s">
        <v>3</v>
      </c>
      <c r="B8" s="103"/>
      <c r="C8" s="47"/>
      <c r="D8" s="212">
        <v>2</v>
      </c>
      <c r="E8" s="48"/>
      <c r="F8" s="104"/>
    </row>
    <row r="9" spans="1:6" s="127" customFormat="1" ht="18.75" thickBot="1" x14ac:dyDescent="0.3">
      <c r="A9" s="46" t="s">
        <v>54</v>
      </c>
      <c r="B9" s="103"/>
      <c r="C9" s="47"/>
      <c r="D9" s="50" t="s">
        <v>17</v>
      </c>
      <c r="E9" s="48"/>
      <c r="F9" s="104"/>
    </row>
    <row r="10" spans="1:6" s="127" customFormat="1" ht="18.75" thickBot="1" x14ac:dyDescent="0.3">
      <c r="A10" s="46" t="s">
        <v>52</v>
      </c>
      <c r="B10" s="103"/>
      <c r="C10" s="47"/>
      <c r="D10" s="105">
        <v>1</v>
      </c>
      <c r="E10" s="48"/>
      <c r="F10" s="104"/>
    </row>
    <row r="11" spans="1:6" s="127" customFormat="1" ht="18" x14ac:dyDescent="0.25">
      <c r="A11" s="46"/>
      <c r="B11" s="103"/>
      <c r="C11" s="47"/>
      <c r="D11" s="236" t="s">
        <v>34</v>
      </c>
      <c r="E11" s="156" t="s">
        <v>40</v>
      </c>
      <c r="F11" s="96" t="s">
        <v>35</v>
      </c>
    </row>
    <row r="12" spans="1:6" s="127" customFormat="1" ht="18.75" thickBot="1" x14ac:dyDescent="0.3">
      <c r="A12" s="46"/>
      <c r="B12" s="103"/>
      <c r="C12" s="47"/>
      <c r="D12" s="237"/>
      <c r="E12" s="157" t="s">
        <v>36</v>
      </c>
      <c r="F12" s="97" t="s">
        <v>30</v>
      </c>
    </row>
    <row r="13" spans="1:6" s="127" customFormat="1" ht="18.75" thickBot="1" x14ac:dyDescent="0.3">
      <c r="A13" s="46" t="s">
        <v>41</v>
      </c>
      <c r="B13" s="118"/>
      <c r="C13" s="99"/>
      <c r="D13" s="121">
        <f>LOOKUP(D5,Daten!A15:A136,Daten!F15:F136)</f>
        <v>21.794746559850722</v>
      </c>
      <c r="E13" s="233">
        <f>IF(D9="vorschüssig",B48,IF(D9="nachschüssig",B49))</f>
        <v>-1</v>
      </c>
      <c r="F13" s="122">
        <f>D13+E13</f>
        <v>20.794746559850722</v>
      </c>
    </row>
    <row r="14" spans="1:6" s="127" customFormat="1" ht="18.75" thickBot="1" x14ac:dyDescent="0.3">
      <c r="A14" s="46"/>
      <c r="B14" s="118"/>
      <c r="C14" s="99"/>
      <c r="D14" s="53"/>
      <c r="E14" s="234"/>
      <c r="F14" s="119"/>
    </row>
    <row r="15" spans="1:6" s="127" customFormat="1" ht="18.75" thickBot="1" x14ac:dyDescent="0.3">
      <c r="A15" s="46" t="s">
        <v>43</v>
      </c>
      <c r="B15" s="118"/>
      <c r="C15" s="99"/>
      <c r="D15" s="121">
        <f>LOOKUP(D6,Daten!A15:A136,Daten!L15:L136)</f>
        <v>24.405044946387402</v>
      </c>
      <c r="E15" s="234"/>
      <c r="F15" s="122">
        <f>D15+E13</f>
        <v>23.405044946387402</v>
      </c>
    </row>
    <row r="16" spans="1:6" s="127" customFormat="1" ht="18" x14ac:dyDescent="0.25">
      <c r="A16" s="46"/>
      <c r="B16" s="99"/>
      <c r="C16" s="99"/>
      <c r="D16" s="100"/>
      <c r="E16" s="234"/>
      <c r="F16" s="120"/>
    </row>
    <row r="17" spans="1:7" s="127" customFormat="1" ht="18" x14ac:dyDescent="0.25">
      <c r="A17" s="46"/>
      <c r="B17" s="99"/>
      <c r="C17" s="99"/>
      <c r="D17" s="100"/>
      <c r="E17" s="234"/>
      <c r="F17" s="120"/>
    </row>
    <row r="18" spans="1:7" s="127" customFormat="1" ht="18" x14ac:dyDescent="0.2">
      <c r="A18" s="166"/>
      <c r="B18" s="167"/>
      <c r="C18" s="99"/>
      <c r="D18" s="100"/>
      <c r="E18" s="234"/>
      <c r="F18" s="120"/>
    </row>
    <row r="19" spans="1:7" s="127" customFormat="1" ht="18.75" thickBot="1" x14ac:dyDescent="0.3">
      <c r="A19" s="46" t="s">
        <v>29</v>
      </c>
      <c r="B19" s="53"/>
      <c r="C19" s="99"/>
      <c r="D19" s="100"/>
      <c r="E19" s="234"/>
      <c r="F19" s="120"/>
    </row>
    <row r="20" spans="1:7" s="127" customFormat="1" ht="18.75" thickBot="1" x14ac:dyDescent="0.3">
      <c r="A20" s="46" t="s">
        <v>28</v>
      </c>
      <c r="B20" s="118"/>
      <c r="C20" s="99"/>
      <c r="D20" s="121">
        <f>D13+D15-B1212</f>
        <v>26.641467842180909</v>
      </c>
      <c r="E20" s="234"/>
      <c r="F20" s="122">
        <f>D20+E13</f>
        <v>25.641467842180909</v>
      </c>
    </row>
    <row r="21" spans="1:7" s="127" customFormat="1" ht="18.75" thickBot="1" x14ac:dyDescent="0.3">
      <c r="A21" s="54" t="s">
        <v>38</v>
      </c>
      <c r="B21" s="106"/>
      <c r="C21" s="55"/>
      <c r="D21" s="121">
        <f>B1212</f>
        <v>19.55832366405722</v>
      </c>
      <c r="E21" s="235"/>
      <c r="F21" s="122">
        <f>D21+E13</f>
        <v>18.55832366405722</v>
      </c>
    </row>
    <row r="22" spans="1:7" s="127" customFormat="1" ht="22.5" customHeight="1" thickBot="1" x14ac:dyDescent="0.3">
      <c r="A22" s="46"/>
      <c r="B22" s="49"/>
      <c r="C22" s="47"/>
      <c r="D22" s="48"/>
      <c r="E22" s="48"/>
      <c r="F22" s="168"/>
      <c r="G22" s="78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0.48717064315638181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0.62883352671885562</v>
      </c>
      <c r="E24" s="163" t="s">
        <v>51</v>
      </c>
      <c r="F24" s="164"/>
    </row>
    <row r="46" spans="1:3" x14ac:dyDescent="0.2">
      <c r="A46" s="78" t="s">
        <v>52</v>
      </c>
      <c r="B46" s="78">
        <f>nachschüssig</f>
        <v>1</v>
      </c>
    </row>
    <row r="47" spans="1:3" x14ac:dyDescent="0.2">
      <c r="A47" s="78" t="s">
        <v>53</v>
      </c>
      <c r="B47" s="78">
        <f>D8</f>
        <v>2</v>
      </c>
    </row>
    <row r="48" spans="1:3" x14ac:dyDescent="0.2">
      <c r="A48" s="78" t="s">
        <v>18</v>
      </c>
      <c r="B48" s="78">
        <f>(-1*((B46-1)/(2*B46)))-(((B46*B46-1)/(6*B46^2))*(B47/100))+(((B46^2-1)/(12*B46^2))*((B47/100)^2))</f>
        <v>0</v>
      </c>
      <c r="C48" s="78">
        <v>1</v>
      </c>
    </row>
    <row r="49" spans="1:14" x14ac:dyDescent="0.2">
      <c r="A49" s="78" t="s">
        <v>17</v>
      </c>
      <c r="B49" s="78">
        <f>(-1+((B46-1)/(2*B46)))-(((B46*B46-1)/(6*B46^2))*(B47/100))+(((B46^2-1)/(12*B46^2))*((B47/100)^2))</f>
        <v>-1</v>
      </c>
      <c r="C49" s="78">
        <v>2</v>
      </c>
    </row>
    <row r="50" spans="1:14" x14ac:dyDescent="0.2">
      <c r="C50" s="78">
        <v>4</v>
      </c>
    </row>
    <row r="51" spans="1:14" x14ac:dyDescent="0.2">
      <c r="C51" s="78">
        <v>12</v>
      </c>
    </row>
    <row r="54" spans="1:14" x14ac:dyDescent="0.2">
      <c r="B54" s="128">
        <v>2</v>
      </c>
      <c r="C54" s="128">
        <v>2.5</v>
      </c>
      <c r="D54" s="128">
        <v>3</v>
      </c>
      <c r="E54" s="128">
        <v>3.5</v>
      </c>
      <c r="F54" s="128">
        <v>4</v>
      </c>
      <c r="G54" s="128">
        <v>4.5</v>
      </c>
      <c r="H54" s="128">
        <v>5</v>
      </c>
      <c r="I54" s="128">
        <v>5.5</v>
      </c>
      <c r="J54" s="128">
        <v>6</v>
      </c>
      <c r="K54" s="128">
        <v>7</v>
      </c>
      <c r="L54" s="128">
        <v>8</v>
      </c>
      <c r="M54" s="128">
        <v>9</v>
      </c>
      <c r="N54" s="128">
        <v>10</v>
      </c>
    </row>
    <row r="1212" spans="1:2" ht="14.25" x14ac:dyDescent="0.2">
      <c r="A1212" s="51" t="s">
        <v>16</v>
      </c>
      <c r="B1212" s="52">
        <f>LOOKUP(D5,Daten!N15:N127,Daten!U15:U127)</f>
        <v>19.55832366405722</v>
      </c>
    </row>
  </sheetData>
  <sheetProtection password="F002" sheet="1"/>
  <dataConsolidate/>
  <customSheetViews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workbookViewId="0">
      <selection activeCell="D5" sqref="D5"/>
    </sheetView>
  </sheetViews>
  <sheetFormatPr baseColWidth="10" defaultRowHeight="12.75" x14ac:dyDescent="0.2"/>
  <cols>
    <col min="1" max="1" width="50.5703125" style="133" customWidth="1"/>
    <col min="2" max="2" width="15" style="133" customWidth="1"/>
    <col min="3" max="3" width="16.5703125" style="133" customWidth="1"/>
    <col min="4" max="4" width="18.42578125" style="140" customWidth="1"/>
    <col min="5" max="5" width="23" style="140" customWidth="1"/>
    <col min="6" max="6" width="15.28515625" style="140" customWidth="1"/>
    <col min="7" max="16384" width="11.42578125" style="133"/>
  </cols>
  <sheetData>
    <row r="1" spans="1:6" ht="18.75" customHeight="1" thickBot="1" x14ac:dyDescent="0.3">
      <c r="A1" s="247" t="s">
        <v>55</v>
      </c>
      <c r="B1" s="248"/>
      <c r="C1" s="248"/>
      <c r="D1" s="248"/>
      <c r="E1" s="248"/>
      <c r="F1" s="249"/>
    </row>
    <row r="2" spans="1:6" ht="18.75" customHeight="1" thickBot="1" x14ac:dyDescent="0.25">
      <c r="A2" s="242" t="s">
        <v>56</v>
      </c>
      <c r="B2" s="243"/>
      <c r="C2" s="243"/>
      <c r="D2" s="243"/>
      <c r="E2" s="243"/>
      <c r="F2" s="244"/>
    </row>
    <row r="3" spans="1:6" ht="57" customHeight="1" thickBot="1" x14ac:dyDescent="0.25">
      <c r="A3" s="238" t="str">
        <f>"Leibrentenbarwertfaktor "&amp;Absterbeordnung!B6&amp; " - Zwei Männer "</f>
        <v xml:space="preserve">Leibrentenbarwertfaktor 2004-2006 - Zwei Männer </v>
      </c>
      <c r="B3" s="239"/>
      <c r="C3" s="239"/>
      <c r="D3" s="240" t="s">
        <v>39</v>
      </c>
      <c r="E3" s="240"/>
      <c r="F3" s="241"/>
    </row>
    <row r="4" spans="1:6" ht="18.75" thickBot="1" x14ac:dyDescent="0.3">
      <c r="A4" s="56"/>
      <c r="B4" s="57"/>
      <c r="C4" s="57"/>
      <c r="D4" s="58"/>
      <c r="E4" s="92" t="s">
        <v>33</v>
      </c>
      <c r="F4" s="93">
        <f>Absterbeordnung!E1</f>
        <v>41976</v>
      </c>
    </row>
    <row r="5" spans="1:6" ht="18.75" thickBot="1" x14ac:dyDescent="0.3">
      <c r="A5" s="60" t="s">
        <v>23</v>
      </c>
      <c r="B5" s="61"/>
      <c r="C5" s="57"/>
      <c r="D5" s="50">
        <v>50</v>
      </c>
      <c r="E5" s="58"/>
      <c r="F5" s="59"/>
    </row>
    <row r="6" spans="1:6" ht="18.75" thickBot="1" x14ac:dyDescent="0.3">
      <c r="A6" s="60" t="s">
        <v>20</v>
      </c>
      <c r="B6" s="61"/>
      <c r="C6" s="57"/>
      <c r="D6" s="50">
        <v>50</v>
      </c>
      <c r="E6" s="58"/>
      <c r="F6" s="59"/>
    </row>
    <row r="7" spans="1:6" ht="18.75" thickBot="1" x14ac:dyDescent="0.3">
      <c r="A7" s="60"/>
      <c r="B7" s="61"/>
      <c r="C7" s="57"/>
      <c r="D7" s="58"/>
      <c r="E7" s="58"/>
      <c r="F7" s="59"/>
    </row>
    <row r="8" spans="1:6" ht="18.75" thickBot="1" x14ac:dyDescent="0.3">
      <c r="A8" s="60" t="s">
        <v>3</v>
      </c>
      <c r="B8" s="61"/>
      <c r="C8" s="57"/>
      <c r="D8" s="212">
        <v>2</v>
      </c>
      <c r="E8" s="58"/>
      <c r="F8" s="59"/>
    </row>
    <row r="9" spans="1:6" ht="18.75" thickBot="1" x14ac:dyDescent="0.3">
      <c r="A9" s="60" t="s">
        <v>54</v>
      </c>
      <c r="B9" s="61"/>
      <c r="C9" s="57"/>
      <c r="D9" s="50" t="s">
        <v>18</v>
      </c>
      <c r="E9" s="58"/>
      <c r="F9" s="59"/>
    </row>
    <row r="10" spans="1:6" ht="18.75" thickBot="1" x14ac:dyDescent="0.3">
      <c r="A10" s="60" t="s">
        <v>52</v>
      </c>
      <c r="B10" s="61"/>
      <c r="C10" s="57"/>
      <c r="D10" s="105">
        <v>5</v>
      </c>
      <c r="E10" s="58"/>
      <c r="F10" s="59"/>
    </row>
    <row r="11" spans="1:6" ht="18" x14ac:dyDescent="0.25">
      <c r="A11" s="60"/>
      <c r="B11" s="61"/>
      <c r="C11" s="57"/>
      <c r="D11" s="245" t="s">
        <v>34</v>
      </c>
      <c r="E11" s="154" t="s">
        <v>40</v>
      </c>
      <c r="F11" s="123" t="s">
        <v>35</v>
      </c>
    </row>
    <row r="12" spans="1:6" ht="18.75" thickBot="1" x14ac:dyDescent="0.3">
      <c r="A12" s="60"/>
      <c r="B12" s="61"/>
      <c r="C12" s="57"/>
      <c r="D12" s="246"/>
      <c r="E12" s="155" t="s">
        <v>36</v>
      </c>
      <c r="F12" s="124" t="s">
        <v>30</v>
      </c>
    </row>
    <row r="13" spans="1:6" ht="18.75" thickBot="1" x14ac:dyDescent="0.3">
      <c r="A13" s="60" t="s">
        <v>44</v>
      </c>
      <c r="B13" s="61"/>
      <c r="C13" s="57"/>
      <c r="D13" s="142">
        <f>LOOKUP(D5,'Daten (M)'!A15:A136,'Daten (M)'!F15:F136)</f>
        <v>21.794746559850722</v>
      </c>
      <c r="E13" s="233">
        <f>IF(D9="vorschüssig",B43,IF(D9="nachschüssig",B44))</f>
        <v>-0.40316800000000003</v>
      </c>
      <c r="F13" s="143">
        <f>D13+E13</f>
        <v>21.391578559850721</v>
      </c>
    </row>
    <row r="14" spans="1:6" ht="18.75" thickBot="1" x14ac:dyDescent="0.3">
      <c r="A14" s="60" t="s">
        <v>45</v>
      </c>
      <c r="B14" s="61"/>
      <c r="C14" s="57"/>
      <c r="D14" s="142">
        <f>LOOKUP(D6,'Daten (M)'!A15:A136,'Daten (M)'!L15:L136)</f>
        <v>21.794746559850722</v>
      </c>
      <c r="E14" s="234"/>
      <c r="F14" s="144">
        <f>D14+E13</f>
        <v>21.391578559850721</v>
      </c>
    </row>
    <row r="15" spans="1:6" ht="18" x14ac:dyDescent="0.25">
      <c r="A15" s="60"/>
      <c r="B15" s="57"/>
      <c r="C15" s="57"/>
      <c r="D15" s="101"/>
      <c r="E15" s="234"/>
      <c r="F15" s="145"/>
    </row>
    <row r="16" spans="1:6" ht="18" x14ac:dyDescent="0.25">
      <c r="A16" s="60"/>
      <c r="B16" s="57"/>
      <c r="C16" s="57"/>
      <c r="D16" s="101"/>
      <c r="E16" s="234"/>
      <c r="F16" s="145"/>
    </row>
    <row r="17" spans="1:7" ht="18" x14ac:dyDescent="0.25">
      <c r="A17" s="169"/>
      <c r="B17" s="136"/>
      <c r="C17" s="57"/>
      <c r="D17" s="101"/>
      <c r="E17" s="234"/>
      <c r="F17" s="145"/>
    </row>
    <row r="18" spans="1:7" ht="18" x14ac:dyDescent="0.25">
      <c r="A18" s="62"/>
      <c r="B18" s="63"/>
      <c r="C18" s="57"/>
      <c r="D18" s="101"/>
      <c r="E18" s="234"/>
      <c r="F18" s="145"/>
    </row>
    <row r="19" spans="1:7" ht="18.75" thickBot="1" x14ac:dyDescent="0.3">
      <c r="A19" s="60" t="s">
        <v>26</v>
      </c>
      <c r="B19" s="64"/>
      <c r="C19" s="57"/>
      <c r="D19" s="101"/>
      <c r="E19" s="234"/>
      <c r="F19" s="145"/>
    </row>
    <row r="20" spans="1:7" ht="18.75" thickBot="1" x14ac:dyDescent="0.3">
      <c r="A20" s="60" t="s">
        <v>28</v>
      </c>
      <c r="B20" s="61"/>
      <c r="C20" s="57"/>
      <c r="D20" s="142">
        <f>D13+D14-B1073</f>
        <v>25.452766363867134</v>
      </c>
      <c r="E20" s="234"/>
      <c r="F20" s="146">
        <f>D20+E13</f>
        <v>25.049598363867133</v>
      </c>
    </row>
    <row r="21" spans="1:7" ht="18.75" thickBot="1" x14ac:dyDescent="0.3">
      <c r="A21" s="65" t="s">
        <v>38</v>
      </c>
      <c r="B21" s="66"/>
      <c r="C21" s="67"/>
      <c r="D21" s="142">
        <f>B1073</f>
        <v>18.13672675583431</v>
      </c>
      <c r="E21" s="235"/>
      <c r="F21" s="146">
        <f>D21+E13</f>
        <v>17.733558755834309</v>
      </c>
    </row>
    <row r="22" spans="1:7" ht="22.5" customHeight="1" thickBot="1" x14ac:dyDescent="0.3">
      <c r="A22" s="137"/>
      <c r="B22" s="136"/>
      <c r="C22" s="138"/>
      <c r="D22" s="139"/>
      <c r="E22" s="139"/>
      <c r="F22" s="135"/>
      <c r="G22" s="136"/>
    </row>
    <row r="23" spans="1:7" s="136" customFormat="1" ht="18.75" thickBot="1" x14ac:dyDescent="0.3">
      <c r="A23" s="163" t="s">
        <v>47</v>
      </c>
      <c r="B23" s="162"/>
      <c r="C23" s="162"/>
      <c r="D23" s="160">
        <f>1-((D20-1)*(D8/100))</f>
        <v>0.51094467272265731</v>
      </c>
      <c r="E23" s="163" t="s">
        <v>51</v>
      </c>
      <c r="F23" s="164"/>
    </row>
    <row r="24" spans="1:7" s="136" customFormat="1" ht="18.75" thickBot="1" x14ac:dyDescent="0.3">
      <c r="A24" s="163" t="s">
        <v>48</v>
      </c>
      <c r="B24" s="162"/>
      <c r="C24" s="162"/>
      <c r="D24" s="160">
        <f>1-((D21-1)*(D8/100))</f>
        <v>0.65726546488331383</v>
      </c>
      <c r="E24" s="163" t="s">
        <v>51</v>
      </c>
      <c r="F24" s="164"/>
    </row>
    <row r="25" spans="1:7" s="136" customFormat="1" x14ac:dyDescent="0.2">
      <c r="D25" s="134"/>
      <c r="E25" s="134"/>
      <c r="F25" s="134"/>
    </row>
    <row r="26" spans="1:7" s="136" customFormat="1" x14ac:dyDescent="0.2">
      <c r="D26" s="134"/>
      <c r="E26" s="134"/>
      <c r="F26" s="134"/>
    </row>
    <row r="27" spans="1:7" s="136" customFormat="1" x14ac:dyDescent="0.2">
      <c r="D27" s="134"/>
      <c r="E27" s="134"/>
      <c r="F27" s="134"/>
    </row>
    <row r="28" spans="1:7" s="136" customFormat="1" x14ac:dyDescent="0.2">
      <c r="D28" s="134"/>
      <c r="E28" s="134"/>
      <c r="F28" s="134"/>
    </row>
    <row r="29" spans="1:7" s="136" customFormat="1" x14ac:dyDescent="0.2">
      <c r="D29" s="134"/>
      <c r="E29" s="134"/>
      <c r="F29" s="134"/>
    </row>
    <row r="30" spans="1:7" s="136" customFormat="1" x14ac:dyDescent="0.2">
      <c r="D30" s="134"/>
      <c r="E30" s="134"/>
      <c r="F30" s="134"/>
    </row>
    <row r="31" spans="1:7" s="136" customFormat="1" x14ac:dyDescent="0.2">
      <c r="D31" s="134"/>
      <c r="E31" s="134"/>
      <c r="F31" s="134"/>
    </row>
    <row r="32" spans="1:7" s="136" customFormat="1" x14ac:dyDescent="0.2">
      <c r="D32" s="134"/>
      <c r="E32" s="134"/>
      <c r="F32" s="134"/>
    </row>
    <row r="33" spans="1:14" s="136" customFormat="1" x14ac:dyDescent="0.2">
      <c r="D33" s="134"/>
      <c r="E33" s="134"/>
      <c r="F33" s="134"/>
    </row>
    <row r="34" spans="1:14" s="136" customFormat="1" x14ac:dyDescent="0.2">
      <c r="D34" s="134"/>
      <c r="E34" s="134"/>
      <c r="F34" s="134"/>
    </row>
    <row r="35" spans="1:14" s="136" customFormat="1" x14ac:dyDescent="0.2">
      <c r="D35" s="134"/>
      <c r="E35" s="134"/>
      <c r="F35" s="134"/>
    </row>
    <row r="36" spans="1:14" s="136" customFormat="1" x14ac:dyDescent="0.2">
      <c r="D36" s="134"/>
      <c r="E36" s="134"/>
      <c r="F36" s="134"/>
    </row>
    <row r="37" spans="1:14" s="136" customFormat="1" x14ac:dyDescent="0.2">
      <c r="D37" s="134"/>
      <c r="E37" s="134"/>
      <c r="F37" s="134"/>
    </row>
    <row r="38" spans="1:14" s="136" customFormat="1" x14ac:dyDescent="0.2">
      <c r="D38" s="134"/>
      <c r="E38" s="134"/>
      <c r="F38" s="134"/>
    </row>
    <row r="41" spans="1:14" x14ac:dyDescent="0.2">
      <c r="A41" s="133" t="s">
        <v>52</v>
      </c>
      <c r="B41" s="134">
        <f>D10</f>
        <v>5</v>
      </c>
    </row>
    <row r="42" spans="1:14" x14ac:dyDescent="0.2">
      <c r="A42" s="133" t="s">
        <v>53</v>
      </c>
      <c r="B42" s="133">
        <f>D8</f>
        <v>2</v>
      </c>
      <c r="C42" s="133">
        <v>1</v>
      </c>
    </row>
    <row r="43" spans="1:14" x14ac:dyDescent="0.2">
      <c r="A43" s="133" t="s">
        <v>18</v>
      </c>
      <c r="B43" s="133">
        <f>(-1*((B41-1)/(2*B41)))-(((B41*B41-1)/(6*B41^2))*(B42/100))+(((B41^2-1)/(12*B41^2))*((B42/100)^2))</f>
        <v>-0.40316800000000003</v>
      </c>
      <c r="C43" s="133">
        <v>2</v>
      </c>
    </row>
    <row r="44" spans="1:14" x14ac:dyDescent="0.2">
      <c r="A44" s="133" t="s">
        <v>17</v>
      </c>
      <c r="B44" s="133">
        <f>(-1+((B41-1)/(2*B41)))-(((B41*B41-1)/(6*B41^2))*(B42/100))+(((B41^2-1)/(12*B41^2))*((B42/100)^2))</f>
        <v>-0.60316799999999993</v>
      </c>
      <c r="C44" s="133">
        <v>4</v>
      </c>
    </row>
    <row r="45" spans="1:14" x14ac:dyDescent="0.2">
      <c r="C45" s="133">
        <v>12</v>
      </c>
    </row>
    <row r="47" spans="1:14" x14ac:dyDescent="0.2">
      <c r="B47" s="134"/>
    </row>
    <row r="48" spans="1:14" x14ac:dyDescent="0.2">
      <c r="B48" s="134">
        <v>2</v>
      </c>
      <c r="C48" s="134">
        <v>2.5</v>
      </c>
      <c r="D48" s="134">
        <v>3</v>
      </c>
      <c r="E48" s="134">
        <v>3.5</v>
      </c>
      <c r="F48" s="134">
        <v>4</v>
      </c>
      <c r="G48" s="134">
        <v>4.5</v>
      </c>
      <c r="H48" s="134">
        <v>5</v>
      </c>
      <c r="I48" s="134">
        <v>5.5</v>
      </c>
      <c r="J48" s="134">
        <v>6</v>
      </c>
      <c r="K48" s="134">
        <v>7</v>
      </c>
      <c r="L48" s="134">
        <v>8</v>
      </c>
      <c r="M48" s="134">
        <v>9</v>
      </c>
      <c r="N48" s="135">
        <v>10</v>
      </c>
    </row>
    <row r="1073" spans="1:2" ht="14.25" x14ac:dyDescent="0.2">
      <c r="A1073" s="62" t="s">
        <v>24</v>
      </c>
      <c r="B1073" s="63">
        <f>LOOKUP(D5,'Daten (M)'!N15:N127,'Daten (M)'!U15:U127)</f>
        <v>18.13672675583431</v>
      </c>
    </row>
  </sheetData>
  <sheetProtection password="F002" sheet="1"/>
  <dataConsolidate/>
  <customSheetViews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85" customWidth="1"/>
    <col min="2" max="2" width="15" style="85" customWidth="1"/>
    <col min="3" max="3" width="16.5703125" style="85" customWidth="1"/>
    <col min="4" max="4" width="18.42578125" style="95" customWidth="1"/>
    <col min="5" max="5" width="23" style="95" customWidth="1"/>
    <col min="6" max="6" width="15.5703125" style="95" customWidth="1"/>
    <col min="7" max="16384" width="11.42578125" style="85"/>
  </cols>
  <sheetData>
    <row r="1" spans="1:7" s="126" customFormat="1" ht="18.75" customHeight="1" thickBot="1" x14ac:dyDescent="0.25">
      <c r="A1" s="250" t="s">
        <v>57</v>
      </c>
      <c r="B1" s="251"/>
      <c r="C1" s="251"/>
      <c r="D1" s="251"/>
      <c r="E1" s="251"/>
      <c r="F1" s="252"/>
      <c r="G1" s="85"/>
    </row>
    <row r="2" spans="1:7" s="126" customFormat="1" ht="18.75" customHeight="1" thickBot="1" x14ac:dyDescent="0.25">
      <c r="A2" s="253" t="s">
        <v>56</v>
      </c>
      <c r="B2" s="254"/>
      <c r="C2" s="254"/>
      <c r="D2" s="254"/>
      <c r="E2" s="254"/>
      <c r="F2" s="255"/>
      <c r="G2" s="85"/>
    </row>
    <row r="3" spans="1:7" s="126" customFormat="1" ht="57" customHeight="1" thickBot="1" x14ac:dyDescent="0.25">
      <c r="A3" s="256" t="str">
        <f>"Leibrentenbarwertfaktor "&amp;Absterbeordnung!B6&amp; " - Zwei Frauen "</f>
        <v xml:space="preserve">Leibrentenbarwertfaktor 2004-2006 - Zwei Frauen </v>
      </c>
      <c r="B3" s="257"/>
      <c r="C3" s="257"/>
      <c r="D3" s="258" t="s">
        <v>39</v>
      </c>
      <c r="E3" s="258"/>
      <c r="F3" s="259"/>
      <c r="G3" s="85"/>
    </row>
    <row r="4" spans="1:7" s="126" customFormat="1" ht="18.75" thickBot="1" x14ac:dyDescent="0.3">
      <c r="A4" s="68"/>
      <c r="B4" s="69"/>
      <c r="C4" s="69"/>
      <c r="D4" s="70"/>
      <c r="E4" s="89" t="s">
        <v>33</v>
      </c>
      <c r="F4" s="90">
        <f>Absterbeordnung!E1</f>
        <v>41976</v>
      </c>
      <c r="G4" s="85"/>
    </row>
    <row r="5" spans="1:7" s="126" customFormat="1" ht="18.75" thickBot="1" x14ac:dyDescent="0.3">
      <c r="A5" s="68" t="s">
        <v>22</v>
      </c>
      <c r="B5" s="114"/>
      <c r="C5" s="69"/>
      <c r="D5" s="50">
        <v>50</v>
      </c>
      <c r="E5" s="70"/>
      <c r="F5" s="115"/>
      <c r="G5" s="85"/>
    </row>
    <row r="6" spans="1:7" s="126" customFormat="1" ht="18.75" thickBot="1" x14ac:dyDescent="0.3">
      <c r="A6" s="68" t="s">
        <v>21</v>
      </c>
      <c r="B6" s="114"/>
      <c r="C6" s="69"/>
      <c r="D6" s="50">
        <v>50</v>
      </c>
      <c r="E6" s="70"/>
      <c r="F6" s="115"/>
      <c r="G6" s="85"/>
    </row>
    <row r="7" spans="1:7" s="126" customFormat="1" ht="18.75" thickBot="1" x14ac:dyDescent="0.3">
      <c r="A7" s="68"/>
      <c r="B7" s="114"/>
      <c r="C7" s="69"/>
      <c r="D7" s="70"/>
      <c r="E7" s="70"/>
      <c r="F7" s="115"/>
      <c r="G7" s="85"/>
    </row>
    <row r="8" spans="1:7" s="126" customFormat="1" ht="18.75" thickBot="1" x14ac:dyDescent="0.3">
      <c r="A8" s="68" t="s">
        <v>3</v>
      </c>
      <c r="B8" s="114"/>
      <c r="C8" s="69"/>
      <c r="D8" s="212">
        <v>2</v>
      </c>
      <c r="E8" s="70"/>
      <c r="F8" s="115"/>
      <c r="G8" s="85"/>
    </row>
    <row r="9" spans="1:7" s="126" customFormat="1" ht="18.75" thickBot="1" x14ac:dyDescent="0.3">
      <c r="A9" s="68" t="s">
        <v>54</v>
      </c>
      <c r="B9" s="114"/>
      <c r="C9" s="69"/>
      <c r="D9" s="50" t="s">
        <v>18</v>
      </c>
      <c r="E9" s="70"/>
      <c r="F9" s="115"/>
      <c r="G9" s="85"/>
    </row>
    <row r="10" spans="1:7" s="126" customFormat="1" ht="18.75" thickBot="1" x14ac:dyDescent="0.3">
      <c r="A10" s="68" t="s">
        <v>52</v>
      </c>
      <c r="B10" s="114"/>
      <c r="C10" s="69"/>
      <c r="D10" s="105">
        <v>4</v>
      </c>
      <c r="E10" s="70"/>
      <c r="F10" s="115"/>
      <c r="G10" s="85"/>
    </row>
    <row r="11" spans="1:7" s="126" customFormat="1" ht="18" x14ac:dyDescent="0.25">
      <c r="A11" s="68"/>
      <c r="B11" s="114"/>
      <c r="C11" s="69"/>
      <c r="D11" s="260" t="s">
        <v>34</v>
      </c>
      <c r="E11" s="152" t="s">
        <v>40</v>
      </c>
      <c r="F11" s="117" t="s">
        <v>35</v>
      </c>
      <c r="G11" s="85"/>
    </row>
    <row r="12" spans="1:7" s="126" customFormat="1" ht="18.75" thickBot="1" x14ac:dyDescent="0.3">
      <c r="A12" s="68"/>
      <c r="B12" s="114"/>
      <c r="C12" s="69"/>
      <c r="D12" s="261"/>
      <c r="E12" s="153" t="s">
        <v>36</v>
      </c>
      <c r="F12" s="125" t="s">
        <v>30</v>
      </c>
      <c r="G12" s="85"/>
    </row>
    <row r="13" spans="1:7" s="126" customFormat="1" ht="18.75" thickBot="1" x14ac:dyDescent="0.3">
      <c r="A13" s="68" t="s">
        <v>42</v>
      </c>
      <c r="B13" s="114"/>
      <c r="C13" s="69"/>
      <c r="D13" s="147">
        <f>LOOKUP(D5,'Daten (F)'!A15:A136,'Daten (F)'!F15:F136)</f>
        <v>24.405044946387402</v>
      </c>
      <c r="E13" s="233">
        <f>IF(D9="vorschüssig",B44,IF(D9="nachschüssig",B45))</f>
        <v>-0.37809375000000001</v>
      </c>
      <c r="F13" s="149">
        <f>D13+E13</f>
        <v>24.026951196387401</v>
      </c>
      <c r="G13" s="85"/>
    </row>
    <row r="14" spans="1:7" s="126" customFormat="1" ht="18.75" thickBot="1" x14ac:dyDescent="0.3">
      <c r="A14" s="68" t="s">
        <v>46</v>
      </c>
      <c r="B14" s="114"/>
      <c r="C14" s="69"/>
      <c r="D14" s="148">
        <f>LOOKUP(D6,'Daten (F)'!A15:A136,'Daten (F)'!L15:L136)</f>
        <v>24.405044946387402</v>
      </c>
      <c r="E14" s="234"/>
      <c r="F14" s="150">
        <f>D14+E13</f>
        <v>24.026951196387401</v>
      </c>
      <c r="G14" s="85"/>
    </row>
    <row r="15" spans="1:7" s="126" customFormat="1" ht="18" x14ac:dyDescent="0.25">
      <c r="A15" s="68"/>
      <c r="B15" s="69"/>
      <c r="C15" s="69"/>
      <c r="D15" s="102"/>
      <c r="E15" s="234"/>
      <c r="F15" s="151"/>
      <c r="G15" s="85"/>
    </row>
    <row r="16" spans="1:7" s="126" customFormat="1" ht="18" x14ac:dyDescent="0.25">
      <c r="A16" s="68"/>
      <c r="B16" s="69"/>
      <c r="C16" s="69"/>
      <c r="D16" s="102"/>
      <c r="E16" s="234"/>
      <c r="F16" s="151"/>
      <c r="G16" s="85"/>
    </row>
    <row r="17" spans="1:7" s="126" customFormat="1" ht="18" x14ac:dyDescent="0.25">
      <c r="A17" s="170"/>
      <c r="B17" s="85"/>
      <c r="C17" s="69"/>
      <c r="D17" s="102"/>
      <c r="E17" s="234"/>
      <c r="F17" s="151"/>
      <c r="G17" s="85"/>
    </row>
    <row r="18" spans="1:7" s="126" customFormat="1" ht="18" x14ac:dyDescent="0.25">
      <c r="A18" s="73"/>
      <c r="B18" s="74"/>
      <c r="C18" s="69"/>
      <c r="D18" s="102"/>
      <c r="E18" s="234"/>
      <c r="F18" s="151"/>
      <c r="G18" s="85"/>
    </row>
    <row r="19" spans="1:7" s="126" customFormat="1" ht="18.75" thickBot="1" x14ac:dyDescent="0.3">
      <c r="A19" s="68" t="s">
        <v>27</v>
      </c>
      <c r="B19" s="74"/>
      <c r="C19" s="69"/>
      <c r="D19" s="102"/>
      <c r="E19" s="234"/>
      <c r="F19" s="151"/>
      <c r="G19" s="85"/>
    </row>
    <row r="20" spans="1:7" s="126" customFormat="1" ht="18.75" customHeight="1" thickBot="1" x14ac:dyDescent="0.3">
      <c r="A20" s="68" t="s">
        <v>28</v>
      </c>
      <c r="B20" s="114"/>
      <c r="C20" s="69"/>
      <c r="D20" s="148">
        <f>D13+D14-B88</f>
        <v>27.48419390591852</v>
      </c>
      <c r="E20" s="234"/>
      <c r="F20" s="122">
        <f>D20+E13</f>
        <v>27.106100155918519</v>
      </c>
      <c r="G20" s="85"/>
    </row>
    <row r="21" spans="1:7" ht="18.75" thickBot="1" x14ac:dyDescent="0.3">
      <c r="A21" s="75" t="s">
        <v>38</v>
      </c>
      <c r="B21" s="116"/>
      <c r="C21" s="76"/>
      <c r="D21" s="148">
        <f>B88</f>
        <v>21.325895986856285</v>
      </c>
      <c r="E21" s="235"/>
      <c r="F21" s="122">
        <f>D21+E13</f>
        <v>20.947802236856283</v>
      </c>
    </row>
    <row r="22" spans="1:7" ht="22.5" customHeight="1" thickBot="1" x14ac:dyDescent="0.3">
      <c r="A22" s="84"/>
      <c r="C22" s="86"/>
      <c r="D22" s="141"/>
      <c r="E22" s="141"/>
      <c r="F22" s="171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0.47031612188162963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0.5934820802628743</v>
      </c>
      <c r="E24" s="163" t="s">
        <v>51</v>
      </c>
      <c r="F24" s="164"/>
    </row>
    <row r="39" spans="1:14" x14ac:dyDescent="0.2">
      <c r="A39" s="95"/>
      <c r="B39" s="95"/>
    </row>
    <row r="40" spans="1:14" x14ac:dyDescent="0.2">
      <c r="A40" s="95"/>
      <c r="B40" s="95"/>
    </row>
    <row r="41" spans="1:14" x14ac:dyDescent="0.2">
      <c r="A41" s="95"/>
      <c r="B41" s="95"/>
    </row>
    <row r="42" spans="1:14" x14ac:dyDescent="0.2">
      <c r="A42" s="95" t="s">
        <v>52</v>
      </c>
      <c r="B42" s="95">
        <f>D10</f>
        <v>4</v>
      </c>
    </row>
    <row r="43" spans="1:14" x14ac:dyDescent="0.2">
      <c r="A43" s="95" t="s">
        <v>53</v>
      </c>
      <c r="B43" s="95">
        <f>D8</f>
        <v>2</v>
      </c>
      <c r="C43" s="85">
        <v>1</v>
      </c>
    </row>
    <row r="44" spans="1:14" x14ac:dyDescent="0.2">
      <c r="A44" s="95" t="s">
        <v>18</v>
      </c>
      <c r="B44" s="95">
        <f>(-1*((B42-1)/(2*B42)))-(((B42*B42-1)/(6*B42^2))*(B43/100))+(((B42^2-1)/(12*B42^2))*((B43/100)^2))</f>
        <v>-0.37809375000000001</v>
      </c>
      <c r="C44" s="85">
        <v>2</v>
      </c>
    </row>
    <row r="45" spans="1:14" x14ac:dyDescent="0.2">
      <c r="A45" s="95" t="s">
        <v>17</v>
      </c>
      <c r="B45" s="95">
        <f>(-1+((B42-1)/(2*B42)))-(((B42*B42-1)/(6*B42^2))*(B43/100))+(((B42^2-1)/(12*B42^2))*((B43/100)^2))</f>
        <v>-0.62809375000000001</v>
      </c>
      <c r="C45" s="85">
        <v>4</v>
      </c>
    </row>
    <row r="46" spans="1:14" x14ac:dyDescent="0.2">
      <c r="A46" s="95"/>
      <c r="B46" s="95"/>
      <c r="C46" s="85">
        <v>12</v>
      </c>
    </row>
    <row r="47" spans="1:14" x14ac:dyDescent="0.2">
      <c r="A47" s="95"/>
      <c r="B47" s="95"/>
      <c r="G47" s="95">
        <v>4.5</v>
      </c>
      <c r="H47" s="95">
        <v>5</v>
      </c>
      <c r="I47" s="95">
        <v>5.5</v>
      </c>
      <c r="J47" s="95">
        <v>6</v>
      </c>
      <c r="K47" s="95">
        <v>7</v>
      </c>
      <c r="L47" s="95">
        <v>8</v>
      </c>
      <c r="M47" s="95">
        <v>9</v>
      </c>
      <c r="N47" s="95">
        <v>10</v>
      </c>
    </row>
    <row r="49" spans="2:6" x14ac:dyDescent="0.2">
      <c r="B49" s="95">
        <v>2</v>
      </c>
      <c r="C49" s="95">
        <v>2.5</v>
      </c>
      <c r="D49" s="95">
        <v>3</v>
      </c>
      <c r="E49" s="95">
        <v>3.5</v>
      </c>
      <c r="F49" s="95">
        <v>4</v>
      </c>
    </row>
    <row r="88" spans="1:2" ht="14.25" x14ac:dyDescent="0.2">
      <c r="A88" s="71" t="s">
        <v>25</v>
      </c>
      <c r="B88" s="72">
        <f>LOOKUP(D5,'Daten (F)'!N15:N127,'Daten (F)'!U15:U127)</f>
        <v>21.325895986856285</v>
      </c>
    </row>
  </sheetData>
  <sheetProtection password="F002" sheet="1"/>
  <dataConsolidate/>
  <customSheetViews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F1" sqref="F1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62" t="s">
        <v>58</v>
      </c>
      <c r="C1" s="262"/>
      <c r="D1" t="s">
        <v>32</v>
      </c>
      <c r="E1" s="87">
        <v>41976</v>
      </c>
    </row>
    <row r="2" spans="1:5" ht="12.75" customHeight="1" x14ac:dyDescent="0.2">
      <c r="A2" s="34"/>
      <c r="B2" s="263" t="s">
        <v>59</v>
      </c>
      <c r="C2" s="263"/>
    </row>
    <row r="3" spans="1:5" x14ac:dyDescent="0.2">
      <c r="A3" s="34"/>
      <c r="B3" s="263"/>
      <c r="C3" s="263"/>
    </row>
    <row r="4" spans="1:5" x14ac:dyDescent="0.2">
      <c r="A4" s="34"/>
      <c r="B4" s="263"/>
      <c r="C4" s="263"/>
    </row>
    <row r="5" spans="1:5" x14ac:dyDescent="0.2">
      <c r="A5" s="34"/>
      <c r="B5" s="263"/>
      <c r="C5" s="263"/>
    </row>
    <row r="6" spans="1:5" x14ac:dyDescent="0.2">
      <c r="A6" s="34"/>
      <c r="B6" s="264" t="s">
        <v>58</v>
      </c>
      <c r="C6" s="264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38">
        <v>100000</v>
      </c>
      <c r="C8" s="39">
        <v>100000</v>
      </c>
    </row>
    <row r="9" spans="1:5" x14ac:dyDescent="0.2">
      <c r="A9" s="13">
        <v>1</v>
      </c>
      <c r="B9" s="40">
        <v>99567.395926024561</v>
      </c>
      <c r="C9" s="41">
        <v>99643.413824242816</v>
      </c>
    </row>
    <row r="10" spans="1:5" x14ac:dyDescent="0.2">
      <c r="A10" s="13">
        <v>2</v>
      </c>
      <c r="B10" s="40">
        <v>99531.197677528398</v>
      </c>
      <c r="C10" s="41">
        <v>99613.648286184034</v>
      </c>
    </row>
    <row r="11" spans="1:5" x14ac:dyDescent="0.2">
      <c r="A11" s="13">
        <v>3</v>
      </c>
      <c r="B11" s="40">
        <v>99511.879108852023</v>
      </c>
      <c r="C11" s="41">
        <v>99594.419269357953</v>
      </c>
    </row>
    <row r="12" spans="1:5" x14ac:dyDescent="0.2">
      <c r="A12" s="13">
        <v>4</v>
      </c>
      <c r="B12" s="40">
        <v>99494.828929258641</v>
      </c>
      <c r="C12" s="41">
        <v>99581.095192742083</v>
      </c>
    </row>
    <row r="13" spans="1:5" x14ac:dyDescent="0.2">
      <c r="A13" s="13">
        <v>5</v>
      </c>
      <c r="B13" s="40">
        <v>99480.795168436351</v>
      </c>
      <c r="C13" s="41">
        <v>99569.926899585756</v>
      </c>
    </row>
    <row r="14" spans="1:5" x14ac:dyDescent="0.2">
      <c r="A14" s="13">
        <v>6</v>
      </c>
      <c r="B14" s="40">
        <v>99468.261796963474</v>
      </c>
      <c r="C14" s="41">
        <v>99559.806032455454</v>
      </c>
    </row>
    <row r="15" spans="1:5" x14ac:dyDescent="0.2">
      <c r="A15" s="13">
        <v>7</v>
      </c>
      <c r="B15" s="40">
        <v>99457.701069125251</v>
      </c>
      <c r="C15" s="41">
        <v>99550.135723150132</v>
      </c>
    </row>
    <row r="16" spans="1:5" x14ac:dyDescent="0.2">
      <c r="A16" s="13">
        <v>8</v>
      </c>
      <c r="B16" s="40">
        <v>99447.213792524635</v>
      </c>
      <c r="C16" s="41">
        <v>99541.876523383849</v>
      </c>
    </row>
    <row r="17" spans="1:3" x14ac:dyDescent="0.2">
      <c r="A17" s="13">
        <v>9</v>
      </c>
      <c r="B17" s="40">
        <v>99436.749664002884</v>
      </c>
      <c r="C17" s="41">
        <v>99533.385688644645</v>
      </c>
    </row>
    <row r="18" spans="1:3" x14ac:dyDescent="0.2">
      <c r="A18" s="13">
        <v>10</v>
      </c>
      <c r="B18" s="40">
        <v>99426.354531688557</v>
      </c>
      <c r="C18" s="41">
        <v>99527.043815461118</v>
      </c>
    </row>
    <row r="19" spans="1:3" x14ac:dyDescent="0.2">
      <c r="A19" s="13">
        <v>11</v>
      </c>
      <c r="B19" s="40">
        <v>99418.703608259399</v>
      </c>
      <c r="C19" s="41">
        <v>99519.396379188271</v>
      </c>
    </row>
    <row r="20" spans="1:3" x14ac:dyDescent="0.2">
      <c r="A20" s="13">
        <v>12</v>
      </c>
      <c r="B20" s="40">
        <v>99408.220594315819</v>
      </c>
      <c r="C20" s="41">
        <v>99509.433277499134</v>
      </c>
    </row>
    <row r="21" spans="1:3" x14ac:dyDescent="0.2">
      <c r="A21" s="13">
        <v>13</v>
      </c>
      <c r="B21" s="40">
        <v>99395.723021045487</v>
      </c>
      <c r="C21" s="41">
        <v>99501.57701117899</v>
      </c>
    </row>
    <row r="22" spans="1:3" x14ac:dyDescent="0.2">
      <c r="A22" s="13">
        <v>14</v>
      </c>
      <c r="B22" s="40">
        <v>99382.070200658636</v>
      </c>
      <c r="C22" s="41">
        <v>99491.175052619932</v>
      </c>
    </row>
    <row r="23" spans="1:3" x14ac:dyDescent="0.2">
      <c r="A23" s="13">
        <v>15</v>
      </c>
      <c r="B23" s="40">
        <v>99366.936718828234</v>
      </c>
      <c r="C23" s="41">
        <v>99479.16986834901</v>
      </c>
    </row>
    <row r="24" spans="1:3" x14ac:dyDescent="0.2">
      <c r="A24" s="13">
        <v>16</v>
      </c>
      <c r="B24" s="40">
        <v>99346.482702437803</v>
      </c>
      <c r="C24" s="41">
        <v>99463.182328333496</v>
      </c>
    </row>
    <row r="25" spans="1:3" x14ac:dyDescent="0.2">
      <c r="A25" s="13">
        <v>17</v>
      </c>
      <c r="B25" s="40">
        <v>99315.248486958386</v>
      </c>
      <c r="C25" s="41">
        <v>99446.645973729072</v>
      </c>
    </row>
    <row r="26" spans="1:3" x14ac:dyDescent="0.2">
      <c r="A26" s="13">
        <v>18</v>
      </c>
      <c r="B26" s="40">
        <v>99273.761209343575</v>
      </c>
      <c r="C26" s="41">
        <v>99427.778848484159</v>
      </c>
    </row>
    <row r="27" spans="1:3" x14ac:dyDescent="0.2">
      <c r="A27" s="13">
        <v>19</v>
      </c>
      <c r="B27" s="40">
        <v>99209.377040730062</v>
      </c>
      <c r="C27" s="41">
        <v>99402.433970499551</v>
      </c>
    </row>
    <row r="28" spans="1:3" x14ac:dyDescent="0.2">
      <c r="A28" s="13">
        <v>20</v>
      </c>
      <c r="B28" s="40">
        <v>99144.811064026595</v>
      </c>
      <c r="C28" s="41">
        <v>99377.382647226099</v>
      </c>
    </row>
    <row r="29" spans="1:3" x14ac:dyDescent="0.2">
      <c r="A29" s="13">
        <v>21</v>
      </c>
      <c r="B29" s="40">
        <v>99080.720587262331</v>
      </c>
      <c r="C29" s="41">
        <v>99352.013125669269</v>
      </c>
    </row>
    <row r="30" spans="1:3" x14ac:dyDescent="0.2">
      <c r="A30" s="13">
        <v>22</v>
      </c>
      <c r="B30" s="40">
        <v>99016.130409625956</v>
      </c>
      <c r="C30" s="41">
        <v>99330.656082531452</v>
      </c>
    </row>
    <row r="31" spans="1:3" x14ac:dyDescent="0.2">
      <c r="A31" s="13">
        <v>23</v>
      </c>
      <c r="B31" s="40">
        <v>98951.597680197883</v>
      </c>
      <c r="C31" s="41">
        <v>99305.512316066088</v>
      </c>
    </row>
    <row r="32" spans="1:3" x14ac:dyDescent="0.2">
      <c r="A32" s="13">
        <v>24</v>
      </c>
      <c r="B32" s="40">
        <v>98888.57535758437</v>
      </c>
      <c r="C32" s="41">
        <v>99280.433157598163</v>
      </c>
    </row>
    <row r="33" spans="1:3" x14ac:dyDescent="0.2">
      <c r="A33" s="13">
        <v>25</v>
      </c>
      <c r="B33" s="40">
        <v>98825.164628793165</v>
      </c>
      <c r="C33" s="41">
        <v>99257.247284780824</v>
      </c>
    </row>
    <row r="34" spans="1:3" x14ac:dyDescent="0.2">
      <c r="A34" s="13">
        <v>26</v>
      </c>
      <c r="B34" s="40">
        <v>98761.284750779305</v>
      </c>
      <c r="C34" s="41">
        <v>99234.478845939608</v>
      </c>
    </row>
    <row r="35" spans="1:3" x14ac:dyDescent="0.2">
      <c r="A35" s="13">
        <v>27</v>
      </c>
      <c r="B35" s="40">
        <v>98693.999076834356</v>
      </c>
      <c r="C35" s="41">
        <v>99209.703981118801</v>
      </c>
    </row>
    <row r="36" spans="1:3" x14ac:dyDescent="0.2">
      <c r="A36" s="13">
        <v>28</v>
      </c>
      <c r="B36" s="40">
        <v>98631.773005215131</v>
      </c>
      <c r="C36" s="41">
        <v>99183.558728278673</v>
      </c>
    </row>
    <row r="37" spans="1:3" x14ac:dyDescent="0.2">
      <c r="A37" s="13">
        <v>29</v>
      </c>
      <c r="B37" s="40">
        <v>98566.535042473362</v>
      </c>
      <c r="C37" s="41">
        <v>99159.643403344468</v>
      </c>
    </row>
    <row r="38" spans="1:3" x14ac:dyDescent="0.2">
      <c r="A38" s="13">
        <v>30</v>
      </c>
      <c r="B38" s="40">
        <v>98502.482916319437</v>
      </c>
      <c r="C38" s="41">
        <v>99131.025663596869</v>
      </c>
    </row>
    <row r="39" spans="1:3" x14ac:dyDescent="0.2">
      <c r="A39" s="13">
        <v>31</v>
      </c>
      <c r="B39" s="40">
        <v>98437.289548318935</v>
      </c>
      <c r="C39" s="41">
        <v>99099.190098947336</v>
      </c>
    </row>
    <row r="40" spans="1:3" x14ac:dyDescent="0.2">
      <c r="A40" s="13">
        <v>32</v>
      </c>
      <c r="B40" s="40">
        <v>98365.006380771694</v>
      </c>
      <c r="C40" s="41">
        <v>99067.428641597304</v>
      </c>
    </row>
    <row r="41" spans="1:3" x14ac:dyDescent="0.2">
      <c r="A41" s="13">
        <v>33</v>
      </c>
      <c r="B41" s="40">
        <v>98289.486515400495</v>
      </c>
      <c r="C41" s="41">
        <v>99032.632211502612</v>
      </c>
    </row>
    <row r="42" spans="1:3" x14ac:dyDescent="0.2">
      <c r="A42" s="13">
        <v>34</v>
      </c>
      <c r="B42" s="40">
        <v>98208.950318671137</v>
      </c>
      <c r="C42" s="41">
        <v>98994.189268024114</v>
      </c>
    </row>
    <row r="43" spans="1:3" x14ac:dyDescent="0.2">
      <c r="A43" s="13">
        <v>35</v>
      </c>
      <c r="B43" s="40">
        <v>98123.537686634096</v>
      </c>
      <c r="C43" s="41">
        <v>98953.529000160139</v>
      </c>
    </row>
    <row r="44" spans="1:3" x14ac:dyDescent="0.2">
      <c r="A44" s="13">
        <v>36</v>
      </c>
      <c r="B44" s="40">
        <v>98031.558076409303</v>
      </c>
      <c r="C44" s="41">
        <v>98906.197438941774</v>
      </c>
    </row>
    <row r="45" spans="1:3" x14ac:dyDescent="0.2">
      <c r="A45" s="13">
        <v>37</v>
      </c>
      <c r="B45" s="40">
        <v>97933.320702586803</v>
      </c>
      <c r="C45" s="41">
        <v>98854.125738457704</v>
      </c>
    </row>
    <row r="46" spans="1:3" x14ac:dyDescent="0.2">
      <c r="A46" s="13">
        <v>38</v>
      </c>
      <c r="B46" s="40">
        <v>97827.348601362974</v>
      </c>
      <c r="C46" s="41">
        <v>98796.342759757637</v>
      </c>
    </row>
    <row r="47" spans="1:3" x14ac:dyDescent="0.2">
      <c r="A47" s="13">
        <v>39</v>
      </c>
      <c r="B47" s="40">
        <v>97707.146270700337</v>
      </c>
      <c r="C47" s="41">
        <v>98736.127952249211</v>
      </c>
    </row>
    <row r="48" spans="1:3" x14ac:dyDescent="0.2">
      <c r="A48" s="13">
        <v>40</v>
      </c>
      <c r="B48" s="40">
        <v>97571.062452389189</v>
      </c>
      <c r="C48" s="41">
        <v>98665.04088152769</v>
      </c>
    </row>
    <row r="49" spans="1:3" x14ac:dyDescent="0.2">
      <c r="A49" s="13">
        <v>41</v>
      </c>
      <c r="B49" s="40">
        <v>97419.001396826206</v>
      </c>
      <c r="C49" s="41">
        <v>98584.943237391606</v>
      </c>
    </row>
    <row r="50" spans="1:3" x14ac:dyDescent="0.2">
      <c r="A50" s="13">
        <v>42</v>
      </c>
      <c r="B50" s="40">
        <v>97251.399411389313</v>
      </c>
      <c r="C50" s="41">
        <v>98497.080289102945</v>
      </c>
    </row>
    <row r="51" spans="1:3" x14ac:dyDescent="0.2">
      <c r="A51" s="13">
        <v>43</v>
      </c>
      <c r="B51" s="40">
        <v>97059.459170809379</v>
      </c>
      <c r="C51" s="41">
        <v>98393.884282014187</v>
      </c>
    </row>
    <row r="52" spans="1:3" x14ac:dyDescent="0.2">
      <c r="A52" s="13">
        <v>44</v>
      </c>
      <c r="B52" s="40">
        <v>96843.477543680405</v>
      </c>
      <c r="C52" s="41">
        <v>98277.337682337238</v>
      </c>
    </row>
    <row r="53" spans="1:3" x14ac:dyDescent="0.2">
      <c r="A53" s="13">
        <v>45</v>
      </c>
      <c r="B53" s="40">
        <v>96600.428333059332</v>
      </c>
      <c r="C53" s="41">
        <v>98152.663684124418</v>
      </c>
    </row>
    <row r="54" spans="1:3" x14ac:dyDescent="0.2">
      <c r="A54" s="13">
        <v>46</v>
      </c>
      <c r="B54" s="40">
        <v>96333.989816551722</v>
      </c>
      <c r="C54" s="41">
        <v>98004.681597574774</v>
      </c>
    </row>
    <row r="55" spans="1:3" x14ac:dyDescent="0.2">
      <c r="A55" s="13">
        <v>47</v>
      </c>
      <c r="B55" s="40">
        <v>96036.871570267758</v>
      </c>
      <c r="C55" s="41">
        <v>97839.509011351503</v>
      </c>
    </row>
    <row r="56" spans="1:3" x14ac:dyDescent="0.2">
      <c r="A56" s="13">
        <v>48</v>
      </c>
      <c r="B56" s="40">
        <v>95704.100192056314</v>
      </c>
      <c r="C56" s="41">
        <v>97657.555802397474</v>
      </c>
    </row>
    <row r="57" spans="1:3" x14ac:dyDescent="0.2">
      <c r="A57" s="13">
        <v>49</v>
      </c>
      <c r="B57" s="40">
        <v>95339.783063053808</v>
      </c>
      <c r="C57" s="41">
        <v>97461.888620746759</v>
      </c>
    </row>
    <row r="58" spans="1:3" x14ac:dyDescent="0.2">
      <c r="A58" s="13">
        <v>50</v>
      </c>
      <c r="B58" s="40">
        <v>94937.036038955383</v>
      </c>
      <c r="C58" s="41">
        <v>97238.689855180084</v>
      </c>
    </row>
    <row r="59" spans="1:3" x14ac:dyDescent="0.2">
      <c r="A59" s="13">
        <v>51</v>
      </c>
      <c r="B59" s="40">
        <v>94499.906461238876</v>
      </c>
      <c r="C59" s="41">
        <v>97001.248166252379</v>
      </c>
    </row>
    <row r="60" spans="1:3" x14ac:dyDescent="0.2">
      <c r="A60" s="13">
        <v>52</v>
      </c>
      <c r="B60" s="40">
        <v>94016.006412206159</v>
      </c>
      <c r="C60" s="41">
        <v>96748.179455729012</v>
      </c>
    </row>
    <row r="61" spans="1:3" x14ac:dyDescent="0.2">
      <c r="A61" s="13">
        <v>53</v>
      </c>
      <c r="B61" s="40">
        <v>93481.332270823739</v>
      </c>
      <c r="C61" s="41">
        <v>96472.283276531263</v>
      </c>
    </row>
    <row r="62" spans="1:3" x14ac:dyDescent="0.2">
      <c r="A62" s="13">
        <v>54</v>
      </c>
      <c r="B62" s="40">
        <v>92913.132149271725</v>
      </c>
      <c r="C62" s="41">
        <v>96177.863373977394</v>
      </c>
    </row>
    <row r="63" spans="1:3" x14ac:dyDescent="0.2">
      <c r="A63" s="13">
        <v>55</v>
      </c>
      <c r="B63" s="40">
        <v>92294.256763182275</v>
      </c>
      <c r="C63" s="41">
        <v>95859.185903521633</v>
      </c>
    </row>
    <row r="64" spans="1:3" x14ac:dyDescent="0.2">
      <c r="A64" s="13">
        <v>56</v>
      </c>
      <c r="B64" s="40">
        <v>91631.83731497523</v>
      </c>
      <c r="C64" s="41">
        <v>95511.199377036828</v>
      </c>
    </row>
    <row r="65" spans="1:3" x14ac:dyDescent="0.2">
      <c r="A65" s="13">
        <v>57</v>
      </c>
      <c r="B65" s="40">
        <v>90925.133852523504</v>
      </c>
      <c r="C65" s="41">
        <v>95135.829350175918</v>
      </c>
    </row>
    <row r="66" spans="1:3" x14ac:dyDescent="0.2">
      <c r="A66" s="13">
        <v>58</v>
      </c>
      <c r="B66" s="40">
        <v>90167.361971135921</v>
      </c>
      <c r="C66" s="41">
        <v>94719.629358315797</v>
      </c>
    </row>
    <row r="67" spans="1:3" x14ac:dyDescent="0.2">
      <c r="A67" s="13">
        <v>59</v>
      </c>
      <c r="B67" s="40">
        <v>89348.988255870878</v>
      </c>
      <c r="C67" s="41">
        <v>94280.317023858399</v>
      </c>
    </row>
    <row r="68" spans="1:3" x14ac:dyDescent="0.2">
      <c r="A68" s="13">
        <v>60</v>
      </c>
      <c r="B68" s="40">
        <v>88462.816007785004</v>
      </c>
      <c r="C68" s="41">
        <v>93807.670073218876</v>
      </c>
    </row>
    <row r="69" spans="1:3" x14ac:dyDescent="0.2">
      <c r="A69" s="13">
        <v>61</v>
      </c>
      <c r="B69" s="40">
        <v>87512.997946989315</v>
      </c>
      <c r="C69" s="41">
        <v>93300.082998133323</v>
      </c>
    </row>
    <row r="70" spans="1:3" x14ac:dyDescent="0.2">
      <c r="A70" s="13">
        <v>62</v>
      </c>
      <c r="B70" s="40">
        <v>86494.741088321302</v>
      </c>
      <c r="C70" s="41">
        <v>92748.227448962556</v>
      </c>
    </row>
    <row r="71" spans="1:3" x14ac:dyDescent="0.2">
      <c r="A71" s="13">
        <v>63</v>
      </c>
      <c r="B71" s="40">
        <v>85384.342422070957</v>
      </c>
      <c r="C71" s="41">
        <v>92165.829945453646</v>
      </c>
    </row>
    <row r="72" spans="1:3" x14ac:dyDescent="0.2">
      <c r="A72" s="13">
        <v>64</v>
      </c>
      <c r="B72" s="40">
        <v>84217.228629901292</v>
      </c>
      <c r="C72" s="41">
        <v>91562.911572967627</v>
      </c>
    </row>
    <row r="73" spans="1:3" x14ac:dyDescent="0.2">
      <c r="A73" s="13">
        <v>65</v>
      </c>
      <c r="B73" s="40">
        <v>82970.477348952249</v>
      </c>
      <c r="C73" s="41">
        <v>90923.348179901746</v>
      </c>
    </row>
    <row r="74" spans="1:3" x14ac:dyDescent="0.2">
      <c r="A74" s="13">
        <v>66</v>
      </c>
      <c r="B74" s="40">
        <v>81607.483698597178</v>
      </c>
      <c r="C74" s="41">
        <v>90231.928600780506</v>
      </c>
    </row>
    <row r="75" spans="1:3" x14ac:dyDescent="0.2">
      <c r="A75" s="13">
        <v>67</v>
      </c>
      <c r="B75" s="40">
        <v>80148.443452949796</v>
      </c>
      <c r="C75" s="41">
        <v>89469.643701479697</v>
      </c>
    </row>
    <row r="76" spans="1:3" x14ac:dyDescent="0.2">
      <c r="A76" s="13">
        <v>68</v>
      </c>
      <c r="B76" s="40">
        <v>78597.996883682223</v>
      </c>
      <c r="C76" s="41">
        <v>88632.787464032575</v>
      </c>
    </row>
    <row r="77" spans="1:3" x14ac:dyDescent="0.2">
      <c r="A77" s="13">
        <v>69</v>
      </c>
      <c r="B77" s="40">
        <v>76915.80562764901</v>
      </c>
      <c r="C77" s="41">
        <v>87720.143554744529</v>
      </c>
    </row>
    <row r="78" spans="1:3" x14ac:dyDescent="0.2">
      <c r="A78" s="13">
        <v>70</v>
      </c>
      <c r="B78" s="40">
        <v>75092.716740217016</v>
      </c>
      <c r="C78" s="41">
        <v>86681.186184343271</v>
      </c>
    </row>
    <row r="79" spans="1:3" x14ac:dyDescent="0.2">
      <c r="A79" s="13">
        <v>71</v>
      </c>
      <c r="B79" s="40">
        <v>73114.706921616642</v>
      </c>
      <c r="C79" s="41">
        <v>85543.001799390229</v>
      </c>
    </row>
    <row r="80" spans="1:3" x14ac:dyDescent="0.2">
      <c r="A80" s="13">
        <v>72</v>
      </c>
      <c r="B80" s="40">
        <v>70991.391736805177</v>
      </c>
      <c r="C80" s="41">
        <v>84269.591583935893</v>
      </c>
    </row>
    <row r="81" spans="1:3" x14ac:dyDescent="0.2">
      <c r="A81" s="13">
        <v>73</v>
      </c>
      <c r="B81" s="40">
        <v>68734.140402242905</v>
      </c>
      <c r="C81" s="41">
        <v>82868.124646522614</v>
      </c>
    </row>
    <row r="82" spans="1:3" x14ac:dyDescent="0.2">
      <c r="A82" s="13">
        <v>74</v>
      </c>
      <c r="B82" s="40">
        <v>66302.159076414464</v>
      </c>
      <c r="C82" s="41">
        <v>81303.551805973446</v>
      </c>
    </row>
    <row r="83" spans="1:3" x14ac:dyDescent="0.2">
      <c r="A83" s="13">
        <v>75</v>
      </c>
      <c r="B83" s="40">
        <v>63680.339282607078</v>
      </c>
      <c r="C83" s="41">
        <v>79578.204232525619</v>
      </c>
    </row>
    <row r="84" spans="1:3" x14ac:dyDescent="0.2">
      <c r="A84" s="13">
        <v>76</v>
      </c>
      <c r="B84" s="40">
        <v>60890.943222754882</v>
      </c>
      <c r="C84" s="41">
        <v>77672.236677759342</v>
      </c>
    </row>
    <row r="85" spans="1:3" x14ac:dyDescent="0.2">
      <c r="A85" s="13">
        <v>77</v>
      </c>
      <c r="B85" s="40">
        <v>57961.634756479987</v>
      </c>
      <c r="C85" s="41">
        <v>75542.999743886015</v>
      </c>
    </row>
    <row r="86" spans="1:3" x14ac:dyDescent="0.2">
      <c r="A86" s="13">
        <v>78</v>
      </c>
      <c r="B86" s="40">
        <v>54924.533696337698</v>
      </c>
      <c r="C86" s="41">
        <v>73242.822664625652</v>
      </c>
    </row>
    <row r="87" spans="1:3" x14ac:dyDescent="0.2">
      <c r="A87" s="13">
        <v>79</v>
      </c>
      <c r="B87" s="40">
        <v>51772.159098773896</v>
      </c>
      <c r="C87" s="41">
        <v>70702.636650999368</v>
      </c>
    </row>
    <row r="88" spans="1:3" x14ac:dyDescent="0.2">
      <c r="A88" s="13">
        <v>80</v>
      </c>
      <c r="B88" s="40">
        <v>48524.428238248642</v>
      </c>
      <c r="C88" s="41">
        <v>67886.277571444094</v>
      </c>
    </row>
    <row r="89" spans="1:3" x14ac:dyDescent="0.2">
      <c r="A89" s="13">
        <v>81</v>
      </c>
      <c r="B89" s="40">
        <v>45178.147930226114</v>
      </c>
      <c r="C89" s="41">
        <v>64787.221913797286</v>
      </c>
    </row>
    <row r="90" spans="1:3" x14ac:dyDescent="0.2">
      <c r="A90" s="13">
        <v>82</v>
      </c>
      <c r="B90" s="40">
        <v>41703.152686148082</v>
      </c>
      <c r="C90" s="41">
        <v>61428.485585308896</v>
      </c>
    </row>
    <row r="91" spans="1:3" x14ac:dyDescent="0.2">
      <c r="A91" s="13">
        <v>83</v>
      </c>
      <c r="B91" s="40">
        <v>38101.694970966695</v>
      </c>
      <c r="C91" s="41">
        <v>57785.97535049203</v>
      </c>
    </row>
    <row r="92" spans="1:3" x14ac:dyDescent="0.2">
      <c r="A92" s="13">
        <v>84</v>
      </c>
      <c r="B92" s="40">
        <v>34433.708802978254</v>
      </c>
      <c r="C92" s="41">
        <v>53844.614181518526</v>
      </c>
    </row>
    <row r="93" spans="1:3" x14ac:dyDescent="0.2">
      <c r="A93" s="13">
        <v>85</v>
      </c>
      <c r="B93" s="40">
        <v>30666.881266405828</v>
      </c>
      <c r="C93" s="41">
        <v>49588.31195625852</v>
      </c>
    </row>
    <row r="94" spans="1:3" x14ac:dyDescent="0.2">
      <c r="A94" s="13">
        <v>86</v>
      </c>
      <c r="B94" s="40">
        <v>27084.849976121724</v>
      </c>
      <c r="C94" s="41">
        <v>45201.003793125667</v>
      </c>
    </row>
    <row r="95" spans="1:3" x14ac:dyDescent="0.2">
      <c r="A95" s="13">
        <v>87</v>
      </c>
      <c r="B95" s="40">
        <v>23632.337975709233</v>
      </c>
      <c r="C95" s="41">
        <v>40708.762573620967</v>
      </c>
    </row>
    <row r="96" spans="1:3" x14ac:dyDescent="0.2">
      <c r="A96" s="13">
        <v>88</v>
      </c>
      <c r="B96" s="40">
        <v>20499.40463622037</v>
      </c>
      <c r="C96" s="41">
        <v>36404.37875819343</v>
      </c>
    </row>
    <row r="97" spans="1:3" x14ac:dyDescent="0.2">
      <c r="A97" s="13">
        <v>89</v>
      </c>
      <c r="B97" s="40">
        <v>17417.488642081218</v>
      </c>
      <c r="C97" s="41">
        <v>31923.5649032371</v>
      </c>
    </row>
    <row r="98" spans="1:3" x14ac:dyDescent="0.2">
      <c r="A98" s="13">
        <v>90</v>
      </c>
      <c r="B98" s="40">
        <v>14463.255008647866</v>
      </c>
      <c r="C98" s="41">
        <v>27389.288118229026</v>
      </c>
    </row>
    <row r="99" spans="1:3" x14ac:dyDescent="0.2">
      <c r="A99" s="13">
        <v>91</v>
      </c>
      <c r="B99" s="40">
        <v>11781.457908874436</v>
      </c>
      <c r="C99" s="41">
        <v>23043.25330495862</v>
      </c>
    </row>
    <row r="100" spans="1:3" x14ac:dyDescent="0.2">
      <c r="A100" s="13">
        <v>92</v>
      </c>
      <c r="B100" s="40">
        <v>9373.6815418482984</v>
      </c>
      <c r="C100" s="41">
        <v>18858.910980100591</v>
      </c>
    </row>
    <row r="101" spans="1:3" x14ac:dyDescent="0.2">
      <c r="A101" s="13">
        <v>93</v>
      </c>
      <c r="B101" s="40">
        <v>7295.9481085384623</v>
      </c>
      <c r="C101" s="41">
        <v>15094.570989183252</v>
      </c>
    </row>
    <row r="102" spans="1:3" x14ac:dyDescent="0.2">
      <c r="A102" s="13">
        <v>94</v>
      </c>
      <c r="B102" s="40">
        <v>5548.3306455621441</v>
      </c>
      <c r="C102" s="41">
        <v>11799.804514088524</v>
      </c>
    </row>
    <row r="103" spans="1:3" x14ac:dyDescent="0.2">
      <c r="A103" s="13">
        <v>95</v>
      </c>
      <c r="B103" s="40">
        <v>4117.1876577230551</v>
      </c>
      <c r="C103" s="41">
        <v>8996.9903093072116</v>
      </c>
    </row>
    <row r="104" spans="1:3" x14ac:dyDescent="0.2">
      <c r="A104" s="13">
        <v>96</v>
      </c>
      <c r="B104" s="40">
        <v>2977.4562822329553</v>
      </c>
      <c r="C104" s="41">
        <v>6682.0023246492237</v>
      </c>
    </row>
    <row r="105" spans="1:3" x14ac:dyDescent="0.2">
      <c r="A105" s="13">
        <v>97</v>
      </c>
      <c r="B105" s="40">
        <v>2095.7776366160788</v>
      </c>
      <c r="C105" s="41">
        <v>4827.4907356076728</v>
      </c>
    </row>
    <row r="106" spans="1:3" x14ac:dyDescent="0.2">
      <c r="A106" s="13">
        <v>98</v>
      </c>
      <c r="B106" s="40">
        <v>1433.9987104800421</v>
      </c>
      <c r="C106" s="41">
        <v>3388.1315170621992</v>
      </c>
    </row>
    <row r="107" spans="1:3" x14ac:dyDescent="0.2">
      <c r="A107" s="13">
        <v>99</v>
      </c>
      <c r="B107" s="40">
        <v>952.58720528243452</v>
      </c>
      <c r="C107" s="41">
        <v>2306.9680656660576</v>
      </c>
    </row>
    <row r="108" spans="1:3" x14ac:dyDescent="0.2">
      <c r="A108" s="13">
        <v>100</v>
      </c>
      <c r="B108" s="40">
        <v>613.56676179513079</v>
      </c>
      <c r="C108" s="41">
        <v>1521.8923883474513</v>
      </c>
    </row>
    <row r="109" spans="1:3" x14ac:dyDescent="0.2">
      <c r="A109" s="13">
        <v>101</v>
      </c>
      <c r="B109" s="42">
        <v>382.70900158516559</v>
      </c>
      <c r="C109" s="43">
        <v>971.41739006347416</v>
      </c>
    </row>
    <row r="110" spans="1:3" x14ac:dyDescent="0.2">
      <c r="A110" s="13">
        <v>102</v>
      </c>
      <c r="B110" s="42">
        <v>230.87344030448463</v>
      </c>
      <c r="C110" s="43">
        <v>599.13666401927571</v>
      </c>
    </row>
    <row r="111" spans="1:3" x14ac:dyDescent="0.2">
      <c r="A111" s="13">
        <v>103</v>
      </c>
      <c r="B111" s="42">
        <v>134.53224524571917</v>
      </c>
      <c r="C111" s="43">
        <v>356.58456600305811</v>
      </c>
    </row>
    <row r="112" spans="1:3" x14ac:dyDescent="0.2">
      <c r="A112" s="13">
        <v>104</v>
      </c>
      <c r="B112" s="42">
        <v>75.626603876644978</v>
      </c>
      <c r="C112" s="43">
        <v>204.51931792736062</v>
      </c>
    </row>
    <row r="113" spans="1:3" x14ac:dyDescent="0.2">
      <c r="A113" s="13">
        <v>105</v>
      </c>
      <c r="B113" s="42">
        <v>40.960690742201045</v>
      </c>
      <c r="C113" s="43">
        <v>112.89112637015643</v>
      </c>
    </row>
    <row r="114" spans="1:3" x14ac:dyDescent="0.2">
      <c r="A114" s="13">
        <v>106</v>
      </c>
      <c r="B114" s="42">
        <v>21.347797994238324</v>
      </c>
      <c r="C114" s="43">
        <v>59.890436841498975</v>
      </c>
    </row>
    <row r="115" spans="1:3" x14ac:dyDescent="0.2">
      <c r="A115" s="13">
        <v>107</v>
      </c>
      <c r="B115" s="42">
        <v>10.692535732185668</v>
      </c>
      <c r="C115" s="43">
        <v>30.496211223409929</v>
      </c>
    </row>
    <row r="116" spans="1:3" x14ac:dyDescent="0.2">
      <c r="A116" s="13">
        <v>108</v>
      </c>
      <c r="B116" s="42">
        <v>5.140422576488378</v>
      </c>
      <c r="C116" s="43">
        <v>14.884818799242085</v>
      </c>
    </row>
    <row r="117" spans="1:3" x14ac:dyDescent="0.2">
      <c r="A117" s="13">
        <v>109</v>
      </c>
      <c r="B117" s="42">
        <v>2.3689510906892197</v>
      </c>
      <c r="C117" s="43">
        <v>6.9545495172512872</v>
      </c>
    </row>
    <row r="118" spans="1:3" x14ac:dyDescent="0.2">
      <c r="A118" s="13">
        <v>110</v>
      </c>
      <c r="B118" s="42">
        <v>1.0452043294865883</v>
      </c>
      <c r="C118" s="43">
        <v>3.1062812069454</v>
      </c>
    </row>
    <row r="119" spans="1:3" x14ac:dyDescent="0.2">
      <c r="A119" s="13">
        <v>111</v>
      </c>
      <c r="B119" s="44">
        <v>0</v>
      </c>
      <c r="C119" s="43">
        <v>1.3245775074830726</v>
      </c>
    </row>
    <row r="120" spans="1:3" x14ac:dyDescent="0.2">
      <c r="A120" s="13">
        <v>112</v>
      </c>
      <c r="B120" s="42"/>
      <c r="C120" s="43">
        <v>0</v>
      </c>
    </row>
    <row r="121" spans="1:3" x14ac:dyDescent="0.2">
      <c r="A121" s="13">
        <v>113</v>
      </c>
      <c r="B121" s="42">
        <v>0</v>
      </c>
      <c r="C121" s="45">
        <v>0</v>
      </c>
    </row>
    <row r="122" spans="1:3" x14ac:dyDescent="0.2">
      <c r="A122" s="13">
        <v>114</v>
      </c>
      <c r="B122" s="42">
        <v>0</v>
      </c>
      <c r="C122" s="43">
        <v>0</v>
      </c>
    </row>
    <row r="123" spans="1:3" x14ac:dyDescent="0.2">
      <c r="A123" s="13">
        <v>115</v>
      </c>
      <c r="B123" s="42">
        <v>0</v>
      </c>
      <c r="C123" s="43">
        <v>0</v>
      </c>
    </row>
    <row r="124" spans="1:3" x14ac:dyDescent="0.2">
      <c r="A124" s="13">
        <v>116</v>
      </c>
      <c r="B124" s="42">
        <v>0</v>
      </c>
      <c r="C124" s="43">
        <v>0</v>
      </c>
    </row>
    <row r="125" spans="1:3" x14ac:dyDescent="0.2">
      <c r="A125" s="13">
        <v>117</v>
      </c>
      <c r="B125" s="42">
        <v>0</v>
      </c>
      <c r="C125" s="43">
        <v>0</v>
      </c>
    </row>
    <row r="126" spans="1:3" x14ac:dyDescent="0.2">
      <c r="A126" s="13">
        <v>118</v>
      </c>
      <c r="B126" s="42">
        <v>0</v>
      </c>
      <c r="C126" s="43">
        <v>0</v>
      </c>
    </row>
    <row r="127" spans="1:3" x14ac:dyDescent="0.2">
      <c r="A127" s="13">
        <v>119</v>
      </c>
      <c r="B127" s="42">
        <v>0</v>
      </c>
      <c r="C127" s="43">
        <v>0</v>
      </c>
    </row>
    <row r="128" spans="1:3" x14ac:dyDescent="0.2">
      <c r="A128" s="13">
        <v>120</v>
      </c>
      <c r="B128" s="42">
        <v>0</v>
      </c>
      <c r="C128" s="43">
        <v>0</v>
      </c>
    </row>
  </sheetData>
  <customSheetViews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65" t="s">
        <v>1</v>
      </c>
      <c r="C11" s="265"/>
      <c r="D11" s="265"/>
      <c r="E11" s="265"/>
      <c r="F11" s="265"/>
      <c r="H11" s="266" t="s">
        <v>1</v>
      </c>
      <c r="I11" s="267"/>
      <c r="J11" s="267"/>
      <c r="K11" s="267"/>
      <c r="L11" s="268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363498011941.25043</v>
      </c>
    </row>
    <row r="15" spans="1:21" x14ac:dyDescent="0.2">
      <c r="A15" s="21">
        <v>1</v>
      </c>
      <c r="B15" s="22">
        <f>Absterbeordnung!B9</f>
        <v>99567.395926024561</v>
      </c>
      <c r="C15" s="15">
        <f t="shared" ref="C15:C46" si="1">1/(((1+($B$5/100))^A15))</f>
        <v>0.98039215686274506</v>
      </c>
      <c r="D15" s="14">
        <f t="shared" ref="D15:D46" si="2">B15*C15</f>
        <v>97615.09404512211</v>
      </c>
      <c r="E15" s="14">
        <f>SUM(D15:$D$127)</f>
        <v>3834773.2118409458</v>
      </c>
      <c r="F15" s="16">
        <f t="shared" ref="F15:F46" si="3">E15/D15</f>
        <v>39.284633686551999</v>
      </c>
      <c r="G15" s="5"/>
      <c r="H15" s="14">
        <f t="shared" ref="H15:H78" si="4">B15</f>
        <v>99567.395926024561</v>
      </c>
      <c r="I15" s="15">
        <f t="shared" ref="I15:I46" si="5">1/(((1+($B$5/100))^A15))</f>
        <v>0.98039215686274506</v>
      </c>
      <c r="J15" s="14">
        <f t="shared" ref="J15:J46" si="6">H15*I15</f>
        <v>97615.09404512211</v>
      </c>
      <c r="K15" s="14">
        <f>SUM($J15:J$127)</f>
        <v>3834773.2118409458</v>
      </c>
      <c r="L15" s="16">
        <f t="shared" ref="L15:L46" si="7">K15/J15</f>
        <v>39.284633686551999</v>
      </c>
      <c r="M15" s="16"/>
      <c r="N15" s="6">
        <v>1</v>
      </c>
      <c r="O15" s="6">
        <f t="shared" si="0"/>
        <v>1</v>
      </c>
      <c r="P15" s="6">
        <f t="shared" ref="P15:P78" si="8">B15</f>
        <v>99567.395926024561</v>
      </c>
      <c r="Q15" s="6">
        <f t="shared" ref="Q15:Q78" si="9">B15</f>
        <v>99567.395926024561</v>
      </c>
      <c r="R15" s="5">
        <f t="shared" ref="R15:R78" si="10">LOOKUP(N15,$O$14:$O$136,$Q$14:$Q$136)</f>
        <v>99567.395926024561</v>
      </c>
      <c r="S15" s="5">
        <f t="shared" ref="S15:S46" si="11">P15*R15*I15</f>
        <v>9719280717.1467972</v>
      </c>
      <c r="T15" s="20">
        <f>SUM(S15:$S$136)</f>
        <v>363498011941.25043</v>
      </c>
      <c r="U15" s="6">
        <f t="shared" ref="U15:U46" si="12">T15/S15</f>
        <v>37.39968239624622</v>
      </c>
    </row>
    <row r="16" spans="1:21" x14ac:dyDescent="0.2">
      <c r="A16" s="21">
        <v>2</v>
      </c>
      <c r="B16" s="22">
        <f>Absterbeordnung!B10</f>
        <v>99531.197677528398</v>
      </c>
      <c r="C16" s="15">
        <f t="shared" si="1"/>
        <v>0.96116878123798544</v>
      </c>
      <c r="D16" s="14">
        <f t="shared" si="2"/>
        <v>95666.279966866976</v>
      </c>
      <c r="E16" s="14">
        <f>SUM(D16:$D$127)</f>
        <v>3737158.1177958241</v>
      </c>
      <c r="F16" s="16">
        <f t="shared" si="3"/>
        <v>39.064528474297838</v>
      </c>
      <c r="G16" s="5"/>
      <c r="H16" s="14">
        <f t="shared" si="4"/>
        <v>99531.197677528398</v>
      </c>
      <c r="I16" s="15">
        <f t="shared" si="5"/>
        <v>0.96116878123798544</v>
      </c>
      <c r="J16" s="14">
        <f t="shared" si="6"/>
        <v>95666.279966866976</v>
      </c>
      <c r="K16" s="14">
        <f>SUM($J16:J$127)</f>
        <v>3737158.1177958241</v>
      </c>
      <c r="L16" s="16">
        <f t="shared" si="7"/>
        <v>39.064528474297838</v>
      </c>
      <c r="M16" s="16"/>
      <c r="N16" s="6">
        <v>2</v>
      </c>
      <c r="O16" s="6">
        <f t="shared" si="0"/>
        <v>2</v>
      </c>
      <c r="P16" s="6">
        <f t="shared" si="8"/>
        <v>99531.197677528398</v>
      </c>
      <c r="Q16" s="6">
        <f t="shared" si="9"/>
        <v>99531.197677528398</v>
      </c>
      <c r="R16" s="5">
        <f t="shared" si="10"/>
        <v>99531.197677528398</v>
      </c>
      <c r="S16" s="5">
        <f t="shared" si="11"/>
        <v>9521779422.4560108</v>
      </c>
      <c r="T16" s="20">
        <f>SUM(S16:$S$136)</f>
        <v>353778731224.10358</v>
      </c>
      <c r="U16" s="6">
        <f t="shared" si="12"/>
        <v>37.154686695404592</v>
      </c>
    </row>
    <row r="17" spans="1:21" x14ac:dyDescent="0.2">
      <c r="A17" s="21">
        <v>3</v>
      </c>
      <c r="B17" s="22">
        <f>Absterbeordnung!B11</f>
        <v>99511.879108852023</v>
      </c>
      <c r="C17" s="15">
        <f t="shared" si="1"/>
        <v>0.94232233454704462</v>
      </c>
      <c r="D17" s="14">
        <f t="shared" si="2"/>
        <v>93772.266237016709</v>
      </c>
      <c r="E17" s="14">
        <f>SUM(D17:$D$127)</f>
        <v>3641491.8378289565</v>
      </c>
      <c r="F17" s="16">
        <f t="shared" si="3"/>
        <v>38.833356427846184</v>
      </c>
      <c r="G17" s="5"/>
      <c r="H17" s="14">
        <f t="shared" si="4"/>
        <v>99511.879108852023</v>
      </c>
      <c r="I17" s="15">
        <f t="shared" si="5"/>
        <v>0.94232233454704462</v>
      </c>
      <c r="J17" s="14">
        <f t="shared" si="6"/>
        <v>93772.266237016709</v>
      </c>
      <c r="K17" s="14">
        <f>SUM($J17:J$127)</f>
        <v>3641491.8378289565</v>
      </c>
      <c r="L17" s="16">
        <f t="shared" si="7"/>
        <v>38.833356427846184</v>
      </c>
      <c r="M17" s="16"/>
      <c r="N17" s="6">
        <v>3</v>
      </c>
      <c r="O17" s="6">
        <f t="shared" si="0"/>
        <v>3</v>
      </c>
      <c r="P17" s="6">
        <f t="shared" si="8"/>
        <v>99511.879108852023</v>
      </c>
      <c r="Q17" s="6">
        <f t="shared" si="9"/>
        <v>99511.879108852023</v>
      </c>
      <c r="R17" s="5">
        <f t="shared" si="10"/>
        <v>99511.879108852023</v>
      </c>
      <c r="S17" s="5">
        <f t="shared" si="11"/>
        <v>9331454421.5410938</v>
      </c>
      <c r="T17" s="20">
        <f>SUM(S17:$S$136)</f>
        <v>344256951801.64752</v>
      </c>
      <c r="U17" s="6">
        <f t="shared" si="12"/>
        <v>36.892100228979452</v>
      </c>
    </row>
    <row r="18" spans="1:21" x14ac:dyDescent="0.2">
      <c r="A18" s="21">
        <v>4</v>
      </c>
      <c r="B18" s="22">
        <f>Absterbeordnung!B12</f>
        <v>99494.828929258641</v>
      </c>
      <c r="C18" s="15">
        <f t="shared" si="1"/>
        <v>0.9238454260265142</v>
      </c>
      <c r="D18" s="14">
        <f t="shared" si="2"/>
        <v>91917.842619586096</v>
      </c>
      <c r="E18" s="14">
        <f>SUM(D18:$D$127)</f>
        <v>3547719.5715919398</v>
      </c>
      <c r="F18" s="16">
        <f t="shared" si="3"/>
        <v>38.59663663206976</v>
      </c>
      <c r="G18" s="5"/>
      <c r="H18" s="14">
        <f t="shared" si="4"/>
        <v>99494.828929258641</v>
      </c>
      <c r="I18" s="15">
        <f t="shared" si="5"/>
        <v>0.9238454260265142</v>
      </c>
      <c r="J18" s="14">
        <f t="shared" si="6"/>
        <v>91917.842619586096</v>
      </c>
      <c r="K18" s="14">
        <f>SUM($J18:J$127)</f>
        <v>3547719.5715919398</v>
      </c>
      <c r="L18" s="16">
        <f t="shared" si="7"/>
        <v>38.59663663206976</v>
      </c>
      <c r="M18" s="16"/>
      <c r="N18" s="6">
        <v>4</v>
      </c>
      <c r="O18" s="6">
        <f t="shared" si="0"/>
        <v>4</v>
      </c>
      <c r="P18" s="6">
        <f t="shared" si="8"/>
        <v>99494.828929258641</v>
      </c>
      <c r="Q18" s="6">
        <f t="shared" si="9"/>
        <v>99494.828929258641</v>
      </c>
      <c r="R18" s="5">
        <f t="shared" si="10"/>
        <v>99494.828929258641</v>
      </c>
      <c r="S18" s="5">
        <f t="shared" si="11"/>
        <v>9145350026.9822388</v>
      </c>
      <c r="T18" s="20">
        <f>SUM(S18:$S$136)</f>
        <v>334925497380.10638</v>
      </c>
      <c r="U18" s="6">
        <f t="shared" si="12"/>
        <v>36.622490816857706</v>
      </c>
    </row>
    <row r="19" spans="1:21" x14ac:dyDescent="0.2">
      <c r="A19" s="21">
        <v>5</v>
      </c>
      <c r="B19" s="22">
        <f>Absterbeordnung!B13</f>
        <v>99480.795168436351</v>
      </c>
      <c r="C19" s="15">
        <f t="shared" si="1"/>
        <v>0.90573080982991594</v>
      </c>
      <c r="D19" s="14">
        <f t="shared" si="2"/>
        <v>90102.821170431838</v>
      </c>
      <c r="E19" s="14">
        <f>SUM(D19:$D$127)</f>
        <v>3455801.728972354</v>
      </c>
      <c r="F19" s="16">
        <f t="shared" si="3"/>
        <v>38.353979199337331</v>
      </c>
      <c r="G19" s="5"/>
      <c r="H19" s="14">
        <f t="shared" si="4"/>
        <v>99480.795168436351</v>
      </c>
      <c r="I19" s="15">
        <f t="shared" si="5"/>
        <v>0.90573080982991594</v>
      </c>
      <c r="J19" s="14">
        <f t="shared" si="6"/>
        <v>90102.821170431838</v>
      </c>
      <c r="K19" s="14">
        <f>SUM($J19:J$127)</f>
        <v>3455801.728972354</v>
      </c>
      <c r="L19" s="16">
        <f t="shared" si="7"/>
        <v>38.353979199337331</v>
      </c>
      <c r="M19" s="16"/>
      <c r="N19" s="6">
        <v>5</v>
      </c>
      <c r="O19" s="6">
        <f t="shared" si="0"/>
        <v>5</v>
      </c>
      <c r="P19" s="6">
        <f t="shared" si="8"/>
        <v>99480.795168436351</v>
      </c>
      <c r="Q19" s="6">
        <f t="shared" si="9"/>
        <v>99480.795168436351</v>
      </c>
      <c r="R19" s="5">
        <f t="shared" si="10"/>
        <v>99480.795168436351</v>
      </c>
      <c r="S19" s="5">
        <f t="shared" si="11"/>
        <v>8963500296.9539814</v>
      </c>
      <c r="T19" s="20">
        <f>SUM(S19:$S$136)</f>
        <v>325780147353.12421</v>
      </c>
      <c r="U19" s="6">
        <f t="shared" si="12"/>
        <v>36.345192900125447</v>
      </c>
    </row>
    <row r="20" spans="1:21" x14ac:dyDescent="0.2">
      <c r="A20" s="21">
        <v>6</v>
      </c>
      <c r="B20" s="22">
        <f>Absterbeordnung!B14</f>
        <v>99468.261796963474</v>
      </c>
      <c r="C20" s="15">
        <f t="shared" si="1"/>
        <v>0.88797138218619198</v>
      </c>
      <c r="D20" s="14">
        <f t="shared" si="2"/>
        <v>88324.969911507651</v>
      </c>
      <c r="E20" s="14">
        <f>SUM(D20:$D$127)</f>
        <v>3365698.9078019224</v>
      </c>
      <c r="F20" s="16">
        <f t="shared" si="3"/>
        <v>38.105859658644654</v>
      </c>
      <c r="G20" s="5"/>
      <c r="H20" s="14">
        <f t="shared" si="4"/>
        <v>99468.261796963474</v>
      </c>
      <c r="I20" s="15">
        <f t="shared" si="5"/>
        <v>0.88797138218619198</v>
      </c>
      <c r="J20" s="14">
        <f t="shared" si="6"/>
        <v>88324.969911507651</v>
      </c>
      <c r="K20" s="14">
        <f>SUM($J20:J$127)</f>
        <v>3365698.9078019224</v>
      </c>
      <c r="L20" s="16">
        <f t="shared" si="7"/>
        <v>38.105859658644654</v>
      </c>
      <c r="M20" s="16"/>
      <c r="N20" s="6">
        <v>6</v>
      </c>
      <c r="O20" s="6">
        <f t="shared" si="0"/>
        <v>6</v>
      </c>
      <c r="P20" s="6">
        <f t="shared" si="8"/>
        <v>99468.261796963474</v>
      </c>
      <c r="Q20" s="6">
        <f t="shared" si="9"/>
        <v>99468.261796963474</v>
      </c>
      <c r="R20" s="5">
        <f t="shared" si="10"/>
        <v>99468.261796963474</v>
      </c>
      <c r="S20" s="5">
        <f t="shared" si="11"/>
        <v>8785531230.366766</v>
      </c>
      <c r="T20" s="20">
        <f>SUM(S20:$S$136)</f>
        <v>316816647056.17017</v>
      </c>
      <c r="U20" s="6">
        <f t="shared" si="12"/>
        <v>36.061182727472264</v>
      </c>
    </row>
    <row r="21" spans="1:21" x14ac:dyDescent="0.2">
      <c r="A21" s="21">
        <v>7</v>
      </c>
      <c r="B21" s="22">
        <f>Absterbeordnung!B15</f>
        <v>99457.701069125251</v>
      </c>
      <c r="C21" s="15">
        <f t="shared" si="1"/>
        <v>0.87056017861391388</v>
      </c>
      <c r="D21" s="14">
        <f t="shared" si="2"/>
        <v>86583.914007266925</v>
      </c>
      <c r="E21" s="14">
        <f>SUM(D21:$D$127)</f>
        <v>3277373.9378904146</v>
      </c>
      <c r="F21" s="16">
        <f t="shared" si="3"/>
        <v>37.851995667640374</v>
      </c>
      <c r="G21" s="5"/>
      <c r="H21" s="14">
        <f t="shared" si="4"/>
        <v>99457.701069125251</v>
      </c>
      <c r="I21" s="15">
        <f t="shared" si="5"/>
        <v>0.87056017861391388</v>
      </c>
      <c r="J21" s="14">
        <f t="shared" si="6"/>
        <v>86583.914007266925</v>
      </c>
      <c r="K21" s="14">
        <f>SUM($J21:J$127)</f>
        <v>3277373.9378904146</v>
      </c>
      <c r="L21" s="16">
        <f t="shared" si="7"/>
        <v>37.851995667640374</v>
      </c>
      <c r="M21" s="16"/>
      <c r="N21" s="6">
        <v>7</v>
      </c>
      <c r="O21" s="6">
        <f t="shared" si="0"/>
        <v>7</v>
      </c>
      <c r="P21" s="6">
        <f t="shared" si="8"/>
        <v>99457.701069125251</v>
      </c>
      <c r="Q21" s="6">
        <f t="shared" si="9"/>
        <v>99457.701069125251</v>
      </c>
      <c r="R21" s="5">
        <f t="shared" si="10"/>
        <v>99457.701069125251</v>
      </c>
      <c r="S21" s="5">
        <f t="shared" si="11"/>
        <v>8611437036.7296009</v>
      </c>
      <c r="T21" s="20">
        <f>SUM(S21:$S$136)</f>
        <v>308031115825.80341</v>
      </c>
      <c r="U21" s="6">
        <f t="shared" si="12"/>
        <v>35.770001512173351</v>
      </c>
    </row>
    <row r="22" spans="1:21" x14ac:dyDescent="0.2">
      <c r="A22" s="21">
        <v>8</v>
      </c>
      <c r="B22" s="22">
        <f>Absterbeordnung!B16</f>
        <v>99447.213792524635</v>
      </c>
      <c r="C22" s="15">
        <f t="shared" si="1"/>
        <v>0.85349037119011162</v>
      </c>
      <c r="D22" s="14">
        <f t="shared" si="2"/>
        <v>84877.239413604242</v>
      </c>
      <c r="E22" s="14">
        <f>SUM(D22:$D$127)</f>
        <v>3190790.0238831472</v>
      </c>
      <c r="F22" s="16">
        <f t="shared" si="3"/>
        <v>37.592999559452245</v>
      </c>
      <c r="G22" s="5"/>
      <c r="H22" s="14">
        <f t="shared" si="4"/>
        <v>99447.213792524635</v>
      </c>
      <c r="I22" s="15">
        <f t="shared" si="5"/>
        <v>0.85349037119011162</v>
      </c>
      <c r="J22" s="14">
        <f t="shared" si="6"/>
        <v>84877.239413604242</v>
      </c>
      <c r="K22" s="14">
        <f>SUM($J22:J$127)</f>
        <v>3190790.0238831472</v>
      </c>
      <c r="L22" s="16">
        <f t="shared" si="7"/>
        <v>37.592999559452245</v>
      </c>
      <c r="M22" s="16"/>
      <c r="N22" s="6">
        <v>8</v>
      </c>
      <c r="O22" s="6">
        <f t="shared" si="0"/>
        <v>8</v>
      </c>
      <c r="P22" s="6">
        <f t="shared" si="8"/>
        <v>99447.213792524635</v>
      </c>
      <c r="Q22" s="6">
        <f t="shared" si="9"/>
        <v>99447.213792524635</v>
      </c>
      <c r="R22" s="5">
        <f t="shared" si="10"/>
        <v>99447.213792524635</v>
      </c>
      <c r="S22" s="5">
        <f t="shared" si="11"/>
        <v>8440804974.0839987</v>
      </c>
      <c r="T22" s="20">
        <f>SUM(S22:$S$136)</f>
        <v>299419678789.07379</v>
      </c>
      <c r="U22" s="6">
        <f t="shared" si="12"/>
        <v>35.472881995069081</v>
      </c>
    </row>
    <row r="23" spans="1:21" x14ac:dyDescent="0.2">
      <c r="A23" s="21">
        <v>9</v>
      </c>
      <c r="B23" s="22">
        <f>Absterbeordnung!B17</f>
        <v>99436.749664002884</v>
      </c>
      <c r="C23" s="15">
        <f t="shared" si="1"/>
        <v>0.83675526587265847</v>
      </c>
      <c r="D23" s="14">
        <f t="shared" si="2"/>
        <v>83204.223902615719</v>
      </c>
      <c r="E23" s="14">
        <f>SUM(D23:$D$127)</f>
        <v>3105912.784469543</v>
      </c>
      <c r="F23" s="16">
        <f t="shared" si="3"/>
        <v>37.328787395514681</v>
      </c>
      <c r="G23" s="5"/>
      <c r="H23" s="14">
        <f t="shared" si="4"/>
        <v>99436.749664002884</v>
      </c>
      <c r="I23" s="15">
        <f t="shared" si="5"/>
        <v>0.83675526587265847</v>
      </c>
      <c r="J23" s="14">
        <f t="shared" si="6"/>
        <v>83204.223902615719</v>
      </c>
      <c r="K23" s="14">
        <f>SUM($J23:J$127)</f>
        <v>3105912.784469543</v>
      </c>
      <c r="L23" s="16">
        <f t="shared" si="7"/>
        <v>37.328787395514681</v>
      </c>
      <c r="M23" s="16"/>
      <c r="N23" s="6">
        <v>9</v>
      </c>
      <c r="O23" s="6">
        <f t="shared" si="0"/>
        <v>9</v>
      </c>
      <c r="P23" s="6">
        <f t="shared" si="8"/>
        <v>99436.749664002884</v>
      </c>
      <c r="Q23" s="6">
        <f t="shared" si="9"/>
        <v>99436.749664002884</v>
      </c>
      <c r="R23" s="5">
        <f t="shared" si="10"/>
        <v>99436.749664002884</v>
      </c>
      <c r="S23" s="5">
        <f t="shared" si="11"/>
        <v>8273557583.1920433</v>
      </c>
      <c r="T23" s="20">
        <f>SUM(S23:$S$136)</f>
        <v>290978873814.98981</v>
      </c>
      <c r="U23" s="6">
        <f t="shared" si="12"/>
        <v>35.169740572800421</v>
      </c>
    </row>
    <row r="24" spans="1:21" x14ac:dyDescent="0.2">
      <c r="A24" s="21">
        <v>10</v>
      </c>
      <c r="B24" s="22">
        <f>Absterbeordnung!B18</f>
        <v>99426.354531688557</v>
      </c>
      <c r="C24" s="15">
        <f t="shared" si="1"/>
        <v>0.82034829987515534</v>
      </c>
      <c r="D24" s="14">
        <f t="shared" si="2"/>
        <v>81564.240902855148</v>
      </c>
      <c r="E24" s="14">
        <f>SUM(D24:$D$127)</f>
        <v>3022708.5605669273</v>
      </c>
      <c r="F24" s="16">
        <f t="shared" si="3"/>
        <v>37.059237321500255</v>
      </c>
      <c r="G24" s="5"/>
      <c r="H24" s="14">
        <f t="shared" si="4"/>
        <v>99426.354531688557</v>
      </c>
      <c r="I24" s="15">
        <f t="shared" si="5"/>
        <v>0.82034829987515534</v>
      </c>
      <c r="J24" s="14">
        <f t="shared" si="6"/>
        <v>81564.240902855148</v>
      </c>
      <c r="K24" s="14">
        <f>SUM($J24:J$127)</f>
        <v>3022708.5605669273</v>
      </c>
      <c r="L24" s="16">
        <f t="shared" si="7"/>
        <v>37.059237321500255</v>
      </c>
      <c r="M24" s="16"/>
      <c r="N24" s="6">
        <v>10</v>
      </c>
      <c r="O24" s="6">
        <f t="shared" si="0"/>
        <v>10</v>
      </c>
      <c r="P24" s="6">
        <f t="shared" si="8"/>
        <v>99426.354531688557</v>
      </c>
      <c r="Q24" s="6">
        <f t="shared" si="9"/>
        <v>99426.354531688557</v>
      </c>
      <c r="R24" s="5">
        <f t="shared" si="10"/>
        <v>99426.354531688557</v>
      </c>
      <c r="S24" s="5">
        <f t="shared" si="11"/>
        <v>8109635133.1153297</v>
      </c>
      <c r="T24" s="20">
        <f>SUM(S24:$S$136)</f>
        <v>282705316231.79773</v>
      </c>
      <c r="U24" s="6">
        <f t="shared" si="12"/>
        <v>34.86042363082197</v>
      </c>
    </row>
    <row r="25" spans="1:21" x14ac:dyDescent="0.2">
      <c r="A25" s="21">
        <v>11</v>
      </c>
      <c r="B25" s="22">
        <f>Absterbeordnung!B19</f>
        <v>99418.703608259399</v>
      </c>
      <c r="C25" s="15">
        <f t="shared" si="1"/>
        <v>0.80426303909328967</v>
      </c>
      <c r="D25" s="14">
        <f t="shared" si="2"/>
        <v>79958.788706693711</v>
      </c>
      <c r="E25" s="14">
        <f>SUM(D25:$D$127)</f>
        <v>2941144.3196640727</v>
      </c>
      <c r="F25" s="16">
        <f t="shared" si="3"/>
        <v>36.783252563427794</v>
      </c>
      <c r="G25" s="5"/>
      <c r="H25" s="14">
        <f t="shared" si="4"/>
        <v>99418.703608259399</v>
      </c>
      <c r="I25" s="15">
        <f t="shared" si="5"/>
        <v>0.80426303909328967</v>
      </c>
      <c r="J25" s="14">
        <f t="shared" si="6"/>
        <v>79958.788706693711</v>
      </c>
      <c r="K25" s="14">
        <f>SUM($J25:J$127)</f>
        <v>2941144.3196640727</v>
      </c>
      <c r="L25" s="16">
        <f t="shared" si="7"/>
        <v>36.783252563427794</v>
      </c>
      <c r="M25" s="16"/>
      <c r="N25" s="6">
        <v>11</v>
      </c>
      <c r="O25" s="6">
        <f t="shared" si="0"/>
        <v>11</v>
      </c>
      <c r="P25" s="6">
        <f t="shared" si="8"/>
        <v>99418.703608259399</v>
      </c>
      <c r="Q25" s="6">
        <f t="shared" si="9"/>
        <v>99418.703608259399</v>
      </c>
      <c r="R25" s="5">
        <f t="shared" si="10"/>
        <v>99418.703608259399</v>
      </c>
      <c r="S25" s="5">
        <f t="shared" si="11"/>
        <v>7949399115.306221</v>
      </c>
      <c r="T25" s="20">
        <f>SUM(S25:$S$136)</f>
        <v>274595681098.68237</v>
      </c>
      <c r="U25" s="6">
        <f t="shared" si="12"/>
        <v>34.542948104085049</v>
      </c>
    </row>
    <row r="26" spans="1:21" x14ac:dyDescent="0.2">
      <c r="A26" s="21">
        <v>12</v>
      </c>
      <c r="B26" s="22">
        <f>Absterbeordnung!B20</f>
        <v>99408.220594315819</v>
      </c>
      <c r="C26" s="15">
        <f t="shared" si="1"/>
        <v>0.78849317558165644</v>
      </c>
      <c r="D26" s="14">
        <f t="shared" si="2"/>
        <v>78382.703535333902</v>
      </c>
      <c r="E26" s="14">
        <f>SUM(D26:$D$127)</f>
        <v>2861185.5309573789</v>
      </c>
      <c r="F26" s="16">
        <f t="shared" si="3"/>
        <v>36.502766578695436</v>
      </c>
      <c r="G26" s="5"/>
      <c r="H26" s="14">
        <f t="shared" si="4"/>
        <v>99408.220594315819</v>
      </c>
      <c r="I26" s="15">
        <f t="shared" si="5"/>
        <v>0.78849317558165644</v>
      </c>
      <c r="J26" s="14">
        <f t="shared" si="6"/>
        <v>78382.703535333902</v>
      </c>
      <c r="K26" s="14">
        <f>SUM($J26:J$127)</f>
        <v>2861185.5309573789</v>
      </c>
      <c r="L26" s="16">
        <f t="shared" si="7"/>
        <v>36.502766578695436</v>
      </c>
      <c r="M26" s="16"/>
      <c r="N26" s="6">
        <v>12</v>
      </c>
      <c r="O26" s="6">
        <f t="shared" si="0"/>
        <v>12</v>
      </c>
      <c r="P26" s="6">
        <f t="shared" si="8"/>
        <v>99408.220594315819</v>
      </c>
      <c r="Q26" s="6">
        <f t="shared" si="9"/>
        <v>99408.220594315819</v>
      </c>
      <c r="R26" s="5">
        <f t="shared" si="10"/>
        <v>99408.220594315819</v>
      </c>
      <c r="S26" s="5">
        <f t="shared" si="11"/>
        <v>7791885083.8193302</v>
      </c>
      <c r="T26" s="20">
        <f>SUM(S26:$S$136)</f>
        <v>266646281983.37613</v>
      </c>
      <c r="U26" s="6">
        <f t="shared" si="12"/>
        <v>34.221023425652824</v>
      </c>
    </row>
    <row r="27" spans="1:21" x14ac:dyDescent="0.2">
      <c r="A27" s="21">
        <v>13</v>
      </c>
      <c r="B27" s="22">
        <f>Absterbeordnung!B21</f>
        <v>99395.723021045487</v>
      </c>
      <c r="C27" s="15">
        <f t="shared" si="1"/>
        <v>0.77303252508005538</v>
      </c>
      <c r="D27" s="14">
        <f t="shared" si="2"/>
        <v>76836.126749116578</v>
      </c>
      <c r="E27" s="14">
        <f>SUM(D27:$D$127)</f>
        <v>2782802.8274220452</v>
      </c>
      <c r="F27" s="16">
        <f t="shared" si="3"/>
        <v>36.217375148390602</v>
      </c>
      <c r="G27" s="5"/>
      <c r="H27" s="14">
        <f t="shared" si="4"/>
        <v>99395.723021045487</v>
      </c>
      <c r="I27" s="15">
        <f t="shared" si="5"/>
        <v>0.77303252508005538</v>
      </c>
      <c r="J27" s="14">
        <f t="shared" si="6"/>
        <v>76836.126749116578</v>
      </c>
      <c r="K27" s="14">
        <f>SUM($J27:J$127)</f>
        <v>2782802.8274220452</v>
      </c>
      <c r="L27" s="16">
        <f t="shared" si="7"/>
        <v>36.217375148390602</v>
      </c>
      <c r="M27" s="16"/>
      <c r="N27" s="6">
        <v>13</v>
      </c>
      <c r="O27" s="6">
        <f t="shared" si="0"/>
        <v>13</v>
      </c>
      <c r="P27" s="6">
        <f t="shared" si="8"/>
        <v>99395.723021045487</v>
      </c>
      <c r="Q27" s="6">
        <f t="shared" si="9"/>
        <v>99395.723021045487</v>
      </c>
      <c r="R27" s="5">
        <f t="shared" si="10"/>
        <v>99395.723021045487</v>
      </c>
      <c r="S27" s="5">
        <f t="shared" si="11"/>
        <v>7637182372.3651361</v>
      </c>
      <c r="T27" s="20">
        <f>SUM(S27:$S$136)</f>
        <v>258854396899.55676</v>
      </c>
      <c r="U27" s="6">
        <f t="shared" si="12"/>
        <v>33.893965637931061</v>
      </c>
    </row>
    <row r="28" spans="1:21" x14ac:dyDescent="0.2">
      <c r="A28" s="21">
        <v>14</v>
      </c>
      <c r="B28" s="22">
        <f>Absterbeordnung!B22</f>
        <v>99382.070200658636</v>
      </c>
      <c r="C28" s="15">
        <f t="shared" si="1"/>
        <v>0.75787502458828948</v>
      </c>
      <c r="D28" s="14">
        <f t="shared" si="2"/>
        <v>75319.188896959269</v>
      </c>
      <c r="E28" s="14">
        <f>SUM(D28:$D$127)</f>
        <v>2705966.7006729292</v>
      </c>
      <c r="F28" s="16">
        <f t="shared" si="3"/>
        <v>35.926657473367619</v>
      </c>
      <c r="G28" s="5"/>
      <c r="H28" s="14">
        <f t="shared" si="4"/>
        <v>99382.070200658636</v>
      </c>
      <c r="I28" s="15">
        <f t="shared" si="5"/>
        <v>0.75787502458828948</v>
      </c>
      <c r="J28" s="14">
        <f t="shared" si="6"/>
        <v>75319.188896959269</v>
      </c>
      <c r="K28" s="14">
        <f>SUM($J28:J$127)</f>
        <v>2705966.7006729292</v>
      </c>
      <c r="L28" s="16">
        <f t="shared" si="7"/>
        <v>35.926657473367619</v>
      </c>
      <c r="M28" s="16"/>
      <c r="N28" s="6">
        <v>14</v>
      </c>
      <c r="O28" s="6">
        <f t="shared" si="0"/>
        <v>14</v>
      </c>
      <c r="P28" s="6">
        <f t="shared" si="8"/>
        <v>99382.070200658636</v>
      </c>
      <c r="Q28" s="6">
        <f t="shared" si="9"/>
        <v>99382.070200658636</v>
      </c>
      <c r="R28" s="5">
        <f t="shared" si="10"/>
        <v>99382.070200658636</v>
      </c>
      <c r="S28" s="5">
        <f t="shared" si="11"/>
        <v>7485376918.4142752</v>
      </c>
      <c r="T28" s="20">
        <f>SUM(S28:$S$136)</f>
        <v>251217214527.19159</v>
      </c>
      <c r="U28" s="6">
        <f t="shared" si="12"/>
        <v>33.561064094072393</v>
      </c>
    </row>
    <row r="29" spans="1:21" x14ac:dyDescent="0.2">
      <c r="A29" s="21">
        <v>15</v>
      </c>
      <c r="B29" s="22">
        <f>Absterbeordnung!B23</f>
        <v>99366.936718828234</v>
      </c>
      <c r="C29" s="15">
        <f t="shared" si="1"/>
        <v>0.74301472998851925</v>
      </c>
      <c r="D29" s="14">
        <f t="shared" si="2"/>
        <v>73831.097655926438</v>
      </c>
      <c r="E29" s="14">
        <f>SUM(D29:$D$127)</f>
        <v>2630647.51177597</v>
      </c>
      <c r="F29" s="16">
        <f t="shared" si="3"/>
        <v>35.630616302571077</v>
      </c>
      <c r="G29" s="5"/>
      <c r="H29" s="14">
        <f t="shared" si="4"/>
        <v>99366.936718828234</v>
      </c>
      <c r="I29" s="15">
        <f t="shared" si="5"/>
        <v>0.74301472998851925</v>
      </c>
      <c r="J29" s="14">
        <f t="shared" si="6"/>
        <v>73831.097655926438</v>
      </c>
      <c r="K29" s="14">
        <f>SUM($J29:J$127)</f>
        <v>2630647.51177597</v>
      </c>
      <c r="L29" s="16">
        <f t="shared" si="7"/>
        <v>35.630616302571077</v>
      </c>
      <c r="M29" s="16"/>
      <c r="N29" s="6">
        <v>15</v>
      </c>
      <c r="O29" s="6">
        <f t="shared" si="0"/>
        <v>15</v>
      </c>
      <c r="P29" s="6">
        <f t="shared" si="8"/>
        <v>99366.936718828234</v>
      </c>
      <c r="Q29" s="6">
        <f t="shared" si="9"/>
        <v>99366.936718828234</v>
      </c>
      <c r="R29" s="5">
        <f t="shared" si="10"/>
        <v>99366.936718828234</v>
      </c>
      <c r="S29" s="5">
        <f t="shared" si="11"/>
        <v>7336370008.6580706</v>
      </c>
      <c r="T29" s="20">
        <f>SUM(S29:$S$136)</f>
        <v>243731837608.77734</v>
      </c>
      <c r="U29" s="6">
        <f t="shared" si="12"/>
        <v>33.222402539830384</v>
      </c>
    </row>
    <row r="30" spans="1:21" x14ac:dyDescent="0.2">
      <c r="A30" s="21">
        <v>16</v>
      </c>
      <c r="B30" s="22">
        <f>Absterbeordnung!B24</f>
        <v>99346.482702437803</v>
      </c>
      <c r="C30" s="15">
        <f t="shared" si="1"/>
        <v>0.72844581371423445</v>
      </c>
      <c r="D30" s="14">
        <f t="shared" si="2"/>
        <v>72368.529431824427</v>
      </c>
      <c r="E30" s="14">
        <f>SUM(D30:$D$127)</f>
        <v>2556816.4141200432</v>
      </c>
      <c r="F30" s="16">
        <f t="shared" si="3"/>
        <v>35.330501174944011</v>
      </c>
      <c r="G30" s="5"/>
      <c r="H30" s="14">
        <f t="shared" si="4"/>
        <v>99346.482702437803</v>
      </c>
      <c r="I30" s="15">
        <f t="shared" si="5"/>
        <v>0.72844581371423445</v>
      </c>
      <c r="J30" s="14">
        <f t="shared" si="6"/>
        <v>72368.529431824427</v>
      </c>
      <c r="K30" s="14">
        <f>SUM($J30:J$127)</f>
        <v>2556816.4141200432</v>
      </c>
      <c r="L30" s="16">
        <f t="shared" si="7"/>
        <v>35.330501174944011</v>
      </c>
      <c r="M30" s="16"/>
      <c r="N30" s="6">
        <v>16</v>
      </c>
      <c r="O30" s="6">
        <f t="shared" si="0"/>
        <v>16</v>
      </c>
      <c r="P30" s="6">
        <f t="shared" si="8"/>
        <v>99346.482702437803</v>
      </c>
      <c r="Q30" s="6">
        <f t="shared" si="9"/>
        <v>99346.482702437803</v>
      </c>
      <c r="R30" s="5">
        <f t="shared" si="10"/>
        <v>99346.482702437803</v>
      </c>
      <c r="S30" s="5">
        <f t="shared" si="11"/>
        <v>7189558857.3996058</v>
      </c>
      <c r="T30" s="20">
        <f>SUM(S30:$S$136)</f>
        <v>236395467600.11929</v>
      </c>
      <c r="U30" s="6">
        <f t="shared" si="12"/>
        <v>32.880385610421342</v>
      </c>
    </row>
    <row r="31" spans="1:21" x14ac:dyDescent="0.2">
      <c r="A31" s="21">
        <v>17</v>
      </c>
      <c r="B31" s="22">
        <f>Absterbeordnung!B25</f>
        <v>99315.248486958386</v>
      </c>
      <c r="C31" s="15">
        <f t="shared" si="1"/>
        <v>0.7141625624649357</v>
      </c>
      <c r="D31" s="14">
        <f t="shared" si="2"/>
        <v>70927.232351288025</v>
      </c>
      <c r="E31" s="14">
        <f>SUM(D31:$D$127)</f>
        <v>2484447.8846882186</v>
      </c>
      <c r="F31" s="16">
        <f t="shared" si="3"/>
        <v>35.028123928243218</v>
      </c>
      <c r="G31" s="5"/>
      <c r="H31" s="14">
        <f t="shared" si="4"/>
        <v>99315.248486958386</v>
      </c>
      <c r="I31" s="15">
        <f t="shared" si="5"/>
        <v>0.7141625624649357</v>
      </c>
      <c r="J31" s="14">
        <f t="shared" si="6"/>
        <v>70927.232351288025</v>
      </c>
      <c r="K31" s="14">
        <f>SUM($J31:J$127)</f>
        <v>2484447.8846882186</v>
      </c>
      <c r="L31" s="16">
        <f t="shared" si="7"/>
        <v>35.028123928243218</v>
      </c>
      <c r="M31" s="16"/>
      <c r="N31" s="6">
        <v>17</v>
      </c>
      <c r="O31" s="6">
        <f t="shared" si="0"/>
        <v>17</v>
      </c>
      <c r="P31" s="6">
        <f t="shared" si="8"/>
        <v>99315.248486958386</v>
      </c>
      <c r="Q31" s="6">
        <f t="shared" si="9"/>
        <v>99315.248486958386</v>
      </c>
      <c r="R31" s="5">
        <f t="shared" si="10"/>
        <v>99315.248486958386</v>
      </c>
      <c r="S31" s="5">
        <f t="shared" si="11"/>
        <v>7044155705.4604053</v>
      </c>
      <c r="T31" s="20">
        <f>SUM(S31:$S$136)</f>
        <v>229205908742.71973</v>
      </c>
      <c r="U31" s="6">
        <f t="shared" si="12"/>
        <v>32.538450075009926</v>
      </c>
    </row>
    <row r="32" spans="1:21" x14ac:dyDescent="0.2">
      <c r="A32" s="21">
        <v>18</v>
      </c>
      <c r="B32" s="22">
        <f>Absterbeordnung!B26</f>
        <v>99273.761209343575</v>
      </c>
      <c r="C32" s="15">
        <f t="shared" si="1"/>
        <v>0.7001593749656233</v>
      </c>
      <c r="D32" s="14">
        <f t="shared" si="2"/>
        <v>69507.454598820535</v>
      </c>
      <c r="E32" s="14">
        <f>SUM(D32:$D$127)</f>
        <v>2413520.6523369313</v>
      </c>
      <c r="F32" s="16">
        <f t="shared" si="3"/>
        <v>34.723191437050353</v>
      </c>
      <c r="G32" s="5"/>
      <c r="H32" s="14">
        <f t="shared" si="4"/>
        <v>99273.761209343575</v>
      </c>
      <c r="I32" s="15">
        <f t="shared" si="5"/>
        <v>0.7001593749656233</v>
      </c>
      <c r="J32" s="14">
        <f t="shared" si="6"/>
        <v>69507.454598820535</v>
      </c>
      <c r="K32" s="14">
        <f>SUM($J32:J$127)</f>
        <v>2413520.6523369313</v>
      </c>
      <c r="L32" s="16">
        <f t="shared" si="7"/>
        <v>34.723191437050353</v>
      </c>
      <c r="M32" s="16"/>
      <c r="N32" s="6">
        <v>18</v>
      </c>
      <c r="O32" s="6">
        <f t="shared" si="0"/>
        <v>18</v>
      </c>
      <c r="P32" s="6">
        <f t="shared" si="8"/>
        <v>99273.761209343575</v>
      </c>
      <c r="Q32" s="6">
        <f t="shared" si="9"/>
        <v>99273.761209343575</v>
      </c>
      <c r="R32" s="5">
        <f t="shared" si="10"/>
        <v>99273.761209343575</v>
      </c>
      <c r="S32" s="5">
        <f t="shared" si="11"/>
        <v>6900266450.1125994</v>
      </c>
      <c r="T32" s="20">
        <f>SUM(S32:$S$136)</f>
        <v>222161753037.25931</v>
      </c>
      <c r="U32" s="6">
        <f t="shared" si="12"/>
        <v>32.196112228917485</v>
      </c>
    </row>
    <row r="33" spans="1:21" x14ac:dyDescent="0.2">
      <c r="A33" s="21">
        <v>19</v>
      </c>
      <c r="B33" s="22">
        <f>Absterbeordnung!B27</f>
        <v>99209.377040730062</v>
      </c>
      <c r="C33" s="15">
        <f t="shared" si="1"/>
        <v>0.68643075977021895</v>
      </c>
      <c r="D33" s="14">
        <f t="shared" si="2"/>
        <v>68100.368058398453</v>
      </c>
      <c r="E33" s="14">
        <f>SUM(D33:$D$127)</f>
        <v>2344013.1977381101</v>
      </c>
      <c r="F33" s="16">
        <f t="shared" si="3"/>
        <v>34.419978401996836</v>
      </c>
      <c r="G33" s="5"/>
      <c r="H33" s="14">
        <f t="shared" si="4"/>
        <v>99209.377040730062</v>
      </c>
      <c r="I33" s="15">
        <f t="shared" si="5"/>
        <v>0.68643075977021895</v>
      </c>
      <c r="J33" s="14">
        <f t="shared" si="6"/>
        <v>68100.368058398453</v>
      </c>
      <c r="K33" s="14">
        <f>SUM($J33:J$127)</f>
        <v>2344013.1977381101</v>
      </c>
      <c r="L33" s="16">
        <f t="shared" si="7"/>
        <v>34.419978401996836</v>
      </c>
      <c r="M33" s="16"/>
      <c r="N33" s="6">
        <v>19</v>
      </c>
      <c r="O33" s="6">
        <f t="shared" si="0"/>
        <v>19</v>
      </c>
      <c r="P33" s="6">
        <f t="shared" si="8"/>
        <v>99209.377040730062</v>
      </c>
      <c r="Q33" s="6">
        <f t="shared" si="9"/>
        <v>99209.377040730062</v>
      </c>
      <c r="R33" s="5">
        <f t="shared" si="10"/>
        <v>99209.377040730062</v>
      </c>
      <c r="S33" s="5">
        <f t="shared" si="11"/>
        <v>6756195091.3181419</v>
      </c>
      <c r="T33" s="20">
        <f>SUM(S33:$S$136)</f>
        <v>215261486587.1467</v>
      </c>
      <c r="U33" s="6">
        <f t="shared" si="12"/>
        <v>31.861348536806226</v>
      </c>
    </row>
    <row r="34" spans="1:21" x14ac:dyDescent="0.2">
      <c r="A34" s="21">
        <v>20</v>
      </c>
      <c r="B34" s="22">
        <f>Absterbeordnung!B28</f>
        <v>99144.811064026595</v>
      </c>
      <c r="C34" s="15">
        <f t="shared" si="1"/>
        <v>0.67297133310805779</v>
      </c>
      <c r="D34" s="14">
        <f t="shared" si="2"/>
        <v>66721.6156725045</v>
      </c>
      <c r="E34" s="14">
        <f>SUM(D34:$D$127)</f>
        <v>2275912.8296797122</v>
      </c>
      <c r="F34" s="16">
        <f t="shared" si="3"/>
        <v>34.110577310519169</v>
      </c>
      <c r="G34" s="5"/>
      <c r="H34" s="14">
        <f t="shared" si="4"/>
        <v>99144.811064026595</v>
      </c>
      <c r="I34" s="15">
        <f t="shared" si="5"/>
        <v>0.67297133310805779</v>
      </c>
      <c r="J34" s="14">
        <f t="shared" si="6"/>
        <v>66721.6156725045</v>
      </c>
      <c r="K34" s="14">
        <f>SUM($J34:J$127)</f>
        <v>2275912.8296797122</v>
      </c>
      <c r="L34" s="16">
        <f t="shared" si="7"/>
        <v>34.110577310519169</v>
      </c>
      <c r="M34" s="16"/>
      <c r="N34" s="6">
        <v>20</v>
      </c>
      <c r="O34" s="6">
        <f t="shared" si="0"/>
        <v>20</v>
      </c>
      <c r="P34" s="6">
        <f t="shared" si="8"/>
        <v>99144.811064026595</v>
      </c>
      <c r="Q34" s="6">
        <f t="shared" si="9"/>
        <v>99144.811064026595</v>
      </c>
      <c r="R34" s="5">
        <f t="shared" si="10"/>
        <v>99144.811064026595</v>
      </c>
      <c r="S34" s="5">
        <f t="shared" si="11"/>
        <v>6615101979.7370539</v>
      </c>
      <c r="T34" s="20">
        <f>SUM(S34:$S$136)</f>
        <v>208505291495.82858</v>
      </c>
      <c r="U34" s="6">
        <f t="shared" si="12"/>
        <v>31.519588380422299</v>
      </c>
    </row>
    <row r="35" spans="1:21" x14ac:dyDescent="0.2">
      <c r="A35" s="21">
        <v>21</v>
      </c>
      <c r="B35" s="22">
        <f>Absterbeordnung!B29</f>
        <v>99080.720587262331</v>
      </c>
      <c r="C35" s="15">
        <f t="shared" si="1"/>
        <v>0.65977581677260566</v>
      </c>
      <c r="D35" s="14">
        <f t="shared" si="2"/>
        <v>65371.063351879326</v>
      </c>
      <c r="E35" s="14">
        <f>SUM(D35:$D$127)</f>
        <v>2209191.2140072081</v>
      </c>
      <c r="F35" s="16">
        <f t="shared" si="3"/>
        <v>33.79463482360039</v>
      </c>
      <c r="G35" s="5"/>
      <c r="H35" s="14">
        <f t="shared" si="4"/>
        <v>99080.720587262331</v>
      </c>
      <c r="I35" s="15">
        <f t="shared" si="5"/>
        <v>0.65977581677260566</v>
      </c>
      <c r="J35" s="14">
        <f t="shared" si="6"/>
        <v>65371.063351879326</v>
      </c>
      <c r="K35" s="14">
        <f>SUM($J35:J$127)</f>
        <v>2209191.2140072081</v>
      </c>
      <c r="L35" s="16">
        <f t="shared" si="7"/>
        <v>33.79463482360039</v>
      </c>
      <c r="M35" s="16"/>
      <c r="N35" s="6">
        <v>21</v>
      </c>
      <c r="O35" s="6">
        <f t="shared" si="0"/>
        <v>21</v>
      </c>
      <c r="P35" s="6">
        <f t="shared" si="8"/>
        <v>99080.720587262331</v>
      </c>
      <c r="Q35" s="6">
        <f t="shared" si="9"/>
        <v>99080.720587262331</v>
      </c>
      <c r="R35" s="5">
        <f t="shared" si="10"/>
        <v>99080.720587262331</v>
      </c>
      <c r="S35" s="5">
        <f t="shared" si="11"/>
        <v>6477012062.4597807</v>
      </c>
      <c r="T35" s="20">
        <f>SUM(S35:$S$136)</f>
        <v>201890189516.09152</v>
      </c>
      <c r="U35" s="6">
        <f t="shared" si="12"/>
        <v>31.170266099430346</v>
      </c>
    </row>
    <row r="36" spans="1:21" x14ac:dyDescent="0.2">
      <c r="A36" s="21">
        <v>22</v>
      </c>
      <c r="B36" s="22">
        <f>Absterbeordnung!B30</f>
        <v>99016.130409625956</v>
      </c>
      <c r="C36" s="15">
        <f t="shared" si="1"/>
        <v>0.64683903605157411</v>
      </c>
      <c r="D36" s="14">
        <f t="shared" si="2"/>
        <v>64047.498347719404</v>
      </c>
      <c r="E36" s="14">
        <f>SUM(D36:$D$127)</f>
        <v>2143820.1506553283</v>
      </c>
      <c r="F36" s="16">
        <f t="shared" si="3"/>
        <v>33.47234795988976</v>
      </c>
      <c r="G36" s="5"/>
      <c r="H36" s="14">
        <f t="shared" si="4"/>
        <v>99016.130409625956</v>
      </c>
      <c r="I36" s="15">
        <f t="shared" si="5"/>
        <v>0.64683903605157411</v>
      </c>
      <c r="J36" s="14">
        <f t="shared" si="6"/>
        <v>64047.498347719404</v>
      </c>
      <c r="K36" s="14">
        <f>SUM($J36:J$127)</f>
        <v>2143820.1506553283</v>
      </c>
      <c r="L36" s="16">
        <f t="shared" si="7"/>
        <v>33.47234795988976</v>
      </c>
      <c r="M36" s="16"/>
      <c r="N36" s="6">
        <v>22</v>
      </c>
      <c r="O36" s="6">
        <f t="shared" si="0"/>
        <v>22</v>
      </c>
      <c r="P36" s="6">
        <f t="shared" si="8"/>
        <v>99016.130409625956</v>
      </c>
      <c r="Q36" s="6">
        <f t="shared" si="9"/>
        <v>99016.130409625956</v>
      </c>
      <c r="R36" s="5">
        <f t="shared" si="10"/>
        <v>99016.130409625956</v>
      </c>
      <c r="S36" s="5">
        <f t="shared" si="11"/>
        <v>6341735448.8080883</v>
      </c>
      <c r="T36" s="20">
        <f>SUM(S36:$S$136)</f>
        <v>195413177453.63174</v>
      </c>
      <c r="U36" s="6">
        <f t="shared" si="12"/>
        <v>30.813833063685919</v>
      </c>
    </row>
    <row r="37" spans="1:21" x14ac:dyDescent="0.2">
      <c r="A37" s="21">
        <v>23</v>
      </c>
      <c r="B37" s="22">
        <f>Absterbeordnung!B31</f>
        <v>98951.597680197883</v>
      </c>
      <c r="C37" s="15">
        <f t="shared" si="1"/>
        <v>0.63415591769762181</v>
      </c>
      <c r="D37" s="14">
        <f t="shared" si="2"/>
        <v>62750.741234531757</v>
      </c>
      <c r="E37" s="14">
        <f>SUM(D37:$D$127)</f>
        <v>2079772.6523076084</v>
      </c>
      <c r="F37" s="16">
        <f t="shared" si="3"/>
        <v>33.143395781325189</v>
      </c>
      <c r="G37" s="5"/>
      <c r="H37" s="14">
        <f t="shared" si="4"/>
        <v>98951.597680197883</v>
      </c>
      <c r="I37" s="15">
        <f t="shared" si="5"/>
        <v>0.63415591769762181</v>
      </c>
      <c r="J37" s="14">
        <f t="shared" si="6"/>
        <v>62750.741234531757</v>
      </c>
      <c r="K37" s="14">
        <f>SUM($J37:J$127)</f>
        <v>2079772.6523076084</v>
      </c>
      <c r="L37" s="16">
        <f t="shared" si="7"/>
        <v>33.143395781325189</v>
      </c>
      <c r="M37" s="16"/>
      <c r="N37" s="6">
        <v>23</v>
      </c>
      <c r="O37" s="6">
        <f t="shared" si="0"/>
        <v>23</v>
      </c>
      <c r="P37" s="6">
        <f t="shared" si="8"/>
        <v>98951.597680197883</v>
      </c>
      <c r="Q37" s="6">
        <f t="shared" si="9"/>
        <v>98951.597680197883</v>
      </c>
      <c r="R37" s="5">
        <f t="shared" si="10"/>
        <v>98951.597680197883</v>
      </c>
      <c r="S37" s="5">
        <f t="shared" si="11"/>
        <v>6209286100.7735901</v>
      </c>
      <c r="T37" s="20">
        <f>SUM(S37:$S$136)</f>
        <v>189071442004.8237</v>
      </c>
      <c r="U37" s="6">
        <f t="shared" si="12"/>
        <v>30.449787453225589</v>
      </c>
    </row>
    <row r="38" spans="1:21" x14ac:dyDescent="0.2">
      <c r="A38" s="21">
        <v>24</v>
      </c>
      <c r="B38" s="22">
        <f>Absterbeordnung!B32</f>
        <v>98888.57535758437</v>
      </c>
      <c r="C38" s="15">
        <f t="shared" si="1"/>
        <v>0.62172148793884485</v>
      </c>
      <c r="D38" s="14">
        <f t="shared" si="2"/>
        <v>61481.15221146994</v>
      </c>
      <c r="E38" s="14">
        <f>SUM(D38:$D$127)</f>
        <v>2017021.9110730765</v>
      </c>
      <c r="F38" s="16">
        <f t="shared" si="3"/>
        <v>32.807158592853767</v>
      </c>
      <c r="G38" s="5"/>
      <c r="H38" s="14">
        <f t="shared" si="4"/>
        <v>98888.57535758437</v>
      </c>
      <c r="I38" s="15">
        <f t="shared" si="5"/>
        <v>0.62172148793884485</v>
      </c>
      <c r="J38" s="14">
        <f t="shared" si="6"/>
        <v>61481.15221146994</v>
      </c>
      <c r="K38" s="14">
        <f>SUM($J38:J$127)</f>
        <v>2017021.9110730765</v>
      </c>
      <c r="L38" s="16">
        <f t="shared" si="7"/>
        <v>32.807158592853767</v>
      </c>
      <c r="M38" s="16"/>
      <c r="N38" s="6">
        <v>24</v>
      </c>
      <c r="O38" s="6">
        <f t="shared" si="0"/>
        <v>24</v>
      </c>
      <c r="P38" s="6">
        <f t="shared" si="8"/>
        <v>98888.57535758437</v>
      </c>
      <c r="Q38" s="6">
        <f t="shared" si="9"/>
        <v>98888.57535758437</v>
      </c>
      <c r="R38" s="5">
        <f t="shared" si="10"/>
        <v>98888.57535758437</v>
      </c>
      <c r="S38" s="5">
        <f t="shared" si="11"/>
        <v>6079783553.5350609</v>
      </c>
      <c r="T38" s="20">
        <f>SUM(S38:$S$136)</f>
        <v>182862155904.05011</v>
      </c>
      <c r="U38" s="6">
        <f t="shared" si="12"/>
        <v>30.077083220787653</v>
      </c>
    </row>
    <row r="39" spans="1:21" x14ac:dyDescent="0.2">
      <c r="A39" s="21">
        <v>25</v>
      </c>
      <c r="B39" s="22">
        <f>Absterbeordnung!B33</f>
        <v>98825.164628793165</v>
      </c>
      <c r="C39" s="15">
        <f t="shared" si="1"/>
        <v>0.60953087052827937</v>
      </c>
      <c r="D39" s="14">
        <f t="shared" si="2"/>
        <v>60236.988626288818</v>
      </c>
      <c r="E39" s="14">
        <f>SUM(D39:$D$127)</f>
        <v>1955540.7588616065</v>
      </c>
      <c r="F39" s="16">
        <f t="shared" si="3"/>
        <v>32.464118865466709</v>
      </c>
      <c r="G39" s="5"/>
      <c r="H39" s="14">
        <f t="shared" si="4"/>
        <v>98825.164628793165</v>
      </c>
      <c r="I39" s="15">
        <f t="shared" si="5"/>
        <v>0.60953087052827937</v>
      </c>
      <c r="J39" s="14">
        <f t="shared" si="6"/>
        <v>60236.988626288818</v>
      </c>
      <c r="K39" s="14">
        <f>SUM($J39:J$127)</f>
        <v>1955540.7588616065</v>
      </c>
      <c r="L39" s="16">
        <f t="shared" si="7"/>
        <v>32.464118865466709</v>
      </c>
      <c r="M39" s="16"/>
      <c r="N39" s="6">
        <v>25</v>
      </c>
      <c r="O39" s="6">
        <f t="shared" si="0"/>
        <v>25</v>
      </c>
      <c r="P39" s="6">
        <f t="shared" si="8"/>
        <v>98825.164628793165</v>
      </c>
      <c r="Q39" s="6">
        <f t="shared" si="9"/>
        <v>98825.164628793165</v>
      </c>
      <c r="R39" s="5">
        <f t="shared" si="10"/>
        <v>98825.164628793165</v>
      </c>
      <c r="S39" s="5">
        <f t="shared" si="11"/>
        <v>5952930317.735734</v>
      </c>
      <c r="T39" s="20">
        <f>SUM(S39:$S$136)</f>
        <v>176782372350.51505</v>
      </c>
      <c r="U39" s="6">
        <f t="shared" si="12"/>
        <v>29.696697746288464</v>
      </c>
    </row>
    <row r="40" spans="1:21" x14ac:dyDescent="0.2">
      <c r="A40" s="21">
        <v>26</v>
      </c>
      <c r="B40" s="22">
        <f>Absterbeordnung!B34</f>
        <v>98761.284750779305</v>
      </c>
      <c r="C40" s="15">
        <f t="shared" si="1"/>
        <v>0.59757928483164635</v>
      </c>
      <c r="D40" s="14">
        <f t="shared" si="2"/>
        <v>59017.697910425275</v>
      </c>
      <c r="E40" s="14">
        <f>SUM(D40:$D$127)</f>
        <v>1895303.7702353178</v>
      </c>
      <c r="F40" s="16">
        <f t="shared" si="3"/>
        <v>32.11415960534304</v>
      </c>
      <c r="G40" s="5"/>
      <c r="H40" s="14">
        <f t="shared" si="4"/>
        <v>98761.284750779305</v>
      </c>
      <c r="I40" s="15">
        <f t="shared" si="5"/>
        <v>0.59757928483164635</v>
      </c>
      <c r="J40" s="14">
        <f t="shared" si="6"/>
        <v>59017.697910425275</v>
      </c>
      <c r="K40" s="14">
        <f>SUM($J40:J$127)</f>
        <v>1895303.7702353178</v>
      </c>
      <c r="L40" s="16">
        <f t="shared" si="7"/>
        <v>32.11415960534304</v>
      </c>
      <c r="M40" s="16"/>
      <c r="N40" s="6">
        <v>26</v>
      </c>
      <c r="O40" s="6">
        <f t="shared" si="0"/>
        <v>26</v>
      </c>
      <c r="P40" s="6">
        <f t="shared" si="8"/>
        <v>98761.284750779305</v>
      </c>
      <c r="Q40" s="6">
        <f t="shared" si="9"/>
        <v>98761.284750779305</v>
      </c>
      <c r="R40" s="5">
        <f t="shared" si="10"/>
        <v>98761.284750779305</v>
      </c>
      <c r="S40" s="5">
        <f t="shared" si="11"/>
        <v>5828663668.6669836</v>
      </c>
      <c r="T40" s="20">
        <f>SUM(S40:$S$136)</f>
        <v>170829442032.77936</v>
      </c>
      <c r="U40" s="6">
        <f t="shared" si="12"/>
        <v>29.308509075777241</v>
      </c>
    </row>
    <row r="41" spans="1:21" x14ac:dyDescent="0.2">
      <c r="A41" s="21">
        <v>27</v>
      </c>
      <c r="B41" s="22">
        <f>Absterbeordnung!B35</f>
        <v>98693.999076834356</v>
      </c>
      <c r="C41" s="15">
        <f t="shared" si="1"/>
        <v>0.58586204395259456</v>
      </c>
      <c r="D41" s="14">
        <f t="shared" si="2"/>
        <v>57821.068025009656</v>
      </c>
      <c r="E41" s="14">
        <f>SUM(D41:$D$127)</f>
        <v>1836286.0723248923</v>
      </c>
      <c r="F41" s="16">
        <f t="shared" si="3"/>
        <v>31.758079451777572</v>
      </c>
      <c r="G41" s="5"/>
      <c r="H41" s="14">
        <f t="shared" si="4"/>
        <v>98693.999076834356</v>
      </c>
      <c r="I41" s="15">
        <f t="shared" si="5"/>
        <v>0.58586204395259456</v>
      </c>
      <c r="J41" s="14">
        <f t="shared" si="6"/>
        <v>57821.068025009656</v>
      </c>
      <c r="K41" s="14">
        <f>SUM($J41:J$127)</f>
        <v>1836286.0723248923</v>
      </c>
      <c r="L41" s="16">
        <f t="shared" si="7"/>
        <v>31.758079451777572</v>
      </c>
      <c r="M41" s="16"/>
      <c r="N41" s="6">
        <v>27</v>
      </c>
      <c r="O41" s="6">
        <f t="shared" si="0"/>
        <v>27</v>
      </c>
      <c r="P41" s="6">
        <f t="shared" si="8"/>
        <v>98693.999076834356</v>
      </c>
      <c r="Q41" s="6">
        <f t="shared" si="9"/>
        <v>98693.999076834356</v>
      </c>
      <c r="R41" s="5">
        <f t="shared" si="10"/>
        <v>98693.999076834356</v>
      </c>
      <c r="S41" s="5">
        <f t="shared" si="11"/>
        <v>5706592434.2818794</v>
      </c>
      <c r="T41" s="20">
        <f>SUM(S41:$S$136)</f>
        <v>165000778364.1124</v>
      </c>
      <c r="U41" s="6">
        <f t="shared" si="12"/>
        <v>28.914063911921225</v>
      </c>
    </row>
    <row r="42" spans="1:21" x14ac:dyDescent="0.2">
      <c r="A42" s="21">
        <v>28</v>
      </c>
      <c r="B42" s="22">
        <f>Absterbeordnung!B36</f>
        <v>98631.773005215131</v>
      </c>
      <c r="C42" s="15">
        <f t="shared" si="1"/>
        <v>0.57437455289470041</v>
      </c>
      <c r="D42" s="14">
        <f t="shared" si="2"/>
        <v>56651.580521082025</v>
      </c>
      <c r="E42" s="14">
        <f>SUM(D42:$D$127)</f>
        <v>1778465.0042998828</v>
      </c>
      <c r="F42" s="16">
        <f t="shared" si="3"/>
        <v>31.393034191483043</v>
      </c>
      <c r="G42" s="5"/>
      <c r="H42" s="14">
        <f t="shared" si="4"/>
        <v>98631.773005215131</v>
      </c>
      <c r="I42" s="15">
        <f t="shared" si="5"/>
        <v>0.57437455289470041</v>
      </c>
      <c r="J42" s="14">
        <f t="shared" si="6"/>
        <v>56651.580521082025</v>
      </c>
      <c r="K42" s="14">
        <f>SUM($J42:J$127)</f>
        <v>1778465.0042998828</v>
      </c>
      <c r="L42" s="16">
        <f t="shared" si="7"/>
        <v>31.393034191483043</v>
      </c>
      <c r="M42" s="16"/>
      <c r="N42" s="6">
        <v>28</v>
      </c>
      <c r="O42" s="6">
        <f t="shared" si="0"/>
        <v>28</v>
      </c>
      <c r="P42" s="6">
        <f t="shared" si="8"/>
        <v>98631.773005215131</v>
      </c>
      <c r="Q42" s="6">
        <f t="shared" si="9"/>
        <v>98631.773005215131</v>
      </c>
      <c r="R42" s="5">
        <f t="shared" si="10"/>
        <v>98631.773005215131</v>
      </c>
      <c r="S42" s="5">
        <f t="shared" si="11"/>
        <v>5587645830.3420296</v>
      </c>
      <c r="T42" s="20">
        <f>SUM(S42:$S$136)</f>
        <v>159294185929.83051</v>
      </c>
      <c r="U42" s="6">
        <f t="shared" si="12"/>
        <v>28.508282515837234</v>
      </c>
    </row>
    <row r="43" spans="1:21" x14ac:dyDescent="0.2">
      <c r="A43" s="21">
        <v>29</v>
      </c>
      <c r="B43" s="22">
        <f>Absterbeordnung!B37</f>
        <v>98566.535042473362</v>
      </c>
      <c r="C43" s="15">
        <f t="shared" si="1"/>
        <v>0.56311230675951029</v>
      </c>
      <c r="D43" s="14">
        <f t="shared" si="2"/>
        <v>55504.028917059281</v>
      </c>
      <c r="E43" s="14">
        <f>SUM(D43:$D$127)</f>
        <v>1721813.4237788005</v>
      </c>
      <c r="F43" s="16">
        <f t="shared" si="3"/>
        <v>31.021413352744876</v>
      </c>
      <c r="G43" s="5"/>
      <c r="H43" s="14">
        <f t="shared" si="4"/>
        <v>98566.535042473362</v>
      </c>
      <c r="I43" s="15">
        <f t="shared" si="5"/>
        <v>0.56311230675951029</v>
      </c>
      <c r="J43" s="14">
        <f t="shared" si="6"/>
        <v>55504.028917059281</v>
      </c>
      <c r="K43" s="14">
        <f>SUM($J43:J$127)</f>
        <v>1721813.4237788005</v>
      </c>
      <c r="L43" s="16">
        <f t="shared" si="7"/>
        <v>31.021413352744876</v>
      </c>
      <c r="M43" s="16"/>
      <c r="N43" s="6">
        <v>29</v>
      </c>
      <c r="O43" s="6">
        <f t="shared" si="0"/>
        <v>29</v>
      </c>
      <c r="P43" s="6">
        <f t="shared" si="8"/>
        <v>98566.535042473362</v>
      </c>
      <c r="Q43" s="6">
        <f t="shared" si="9"/>
        <v>98566.535042473362</v>
      </c>
      <c r="R43" s="5">
        <f t="shared" si="10"/>
        <v>98566.535042473362</v>
      </c>
      <c r="S43" s="5">
        <f t="shared" si="11"/>
        <v>5470839811.2517786</v>
      </c>
      <c r="T43" s="20">
        <f>SUM(S43:$S$136)</f>
        <v>153706540099.48849</v>
      </c>
      <c r="U43" s="6">
        <f t="shared" si="12"/>
        <v>28.095602394236256</v>
      </c>
    </row>
    <row r="44" spans="1:21" x14ac:dyDescent="0.2">
      <c r="A44" s="21">
        <v>30</v>
      </c>
      <c r="B44" s="22">
        <f>Absterbeordnung!B38</f>
        <v>98502.482916319437</v>
      </c>
      <c r="C44" s="15">
        <f t="shared" si="1"/>
        <v>0.55207088897991197</v>
      </c>
      <c r="D44" s="14">
        <f t="shared" si="2"/>
        <v>54380.353310341066</v>
      </c>
      <c r="E44" s="14">
        <f>SUM(D44:$D$127)</f>
        <v>1666309.3948617412</v>
      </c>
      <c r="F44" s="16">
        <f t="shared" si="3"/>
        <v>30.641753747945451</v>
      </c>
      <c r="G44" s="5"/>
      <c r="H44" s="14">
        <f t="shared" si="4"/>
        <v>98502.482916319437</v>
      </c>
      <c r="I44" s="15">
        <f t="shared" si="5"/>
        <v>0.55207088897991197</v>
      </c>
      <c r="J44" s="14">
        <f t="shared" si="6"/>
        <v>54380.353310341066</v>
      </c>
      <c r="K44" s="14">
        <f>SUM($J44:J$127)</f>
        <v>1666309.3948617412</v>
      </c>
      <c r="L44" s="16">
        <f t="shared" si="7"/>
        <v>30.641753747945451</v>
      </c>
      <c r="M44" s="16"/>
      <c r="N44" s="6">
        <v>30</v>
      </c>
      <c r="O44" s="6">
        <f t="shared" si="0"/>
        <v>30</v>
      </c>
      <c r="P44" s="6">
        <f t="shared" si="8"/>
        <v>98502.482916319437</v>
      </c>
      <c r="Q44" s="6">
        <f t="shared" si="9"/>
        <v>98502.482916319437</v>
      </c>
      <c r="R44" s="5">
        <f t="shared" si="10"/>
        <v>98502.482916319437</v>
      </c>
      <c r="S44" s="5">
        <f t="shared" si="11"/>
        <v>5356599822.9352856</v>
      </c>
      <c r="T44" s="20">
        <f>SUM(S44:$S$136)</f>
        <v>148235700288.23672</v>
      </c>
      <c r="U44" s="6">
        <f t="shared" si="12"/>
        <v>27.673469213350195</v>
      </c>
    </row>
    <row r="45" spans="1:21" x14ac:dyDescent="0.2">
      <c r="A45" s="21">
        <v>31</v>
      </c>
      <c r="B45" s="22">
        <f>Absterbeordnung!B39</f>
        <v>98437.289548318935</v>
      </c>
      <c r="C45" s="15">
        <f t="shared" si="1"/>
        <v>0.54124596958814919</v>
      </c>
      <c r="D45" s="14">
        <f t="shared" si="2"/>
        <v>53278.786225209267</v>
      </c>
      <c r="E45" s="14">
        <f>SUM(D45:$D$127)</f>
        <v>1611929.0415514002</v>
      </c>
      <c r="F45" s="16">
        <f t="shared" si="3"/>
        <v>30.25461268463927</v>
      </c>
      <c r="G45" s="5"/>
      <c r="H45" s="14">
        <f t="shared" si="4"/>
        <v>98437.289548318935</v>
      </c>
      <c r="I45" s="15">
        <f t="shared" si="5"/>
        <v>0.54124596958814919</v>
      </c>
      <c r="J45" s="14">
        <f t="shared" si="6"/>
        <v>53278.786225209267</v>
      </c>
      <c r="K45" s="14">
        <f>SUM($J45:J$127)</f>
        <v>1611929.0415514002</v>
      </c>
      <c r="L45" s="16">
        <f t="shared" si="7"/>
        <v>30.25461268463927</v>
      </c>
      <c r="M45" s="16"/>
      <c r="N45" s="6">
        <v>31</v>
      </c>
      <c r="O45" s="6">
        <f t="shared" si="0"/>
        <v>31</v>
      </c>
      <c r="P45" s="6">
        <f t="shared" si="8"/>
        <v>98437.289548318935</v>
      </c>
      <c r="Q45" s="6">
        <f t="shared" si="9"/>
        <v>98437.289548318935</v>
      </c>
      <c r="R45" s="5">
        <f t="shared" si="10"/>
        <v>98437.289548318935</v>
      </c>
      <c r="S45" s="5">
        <f t="shared" si="11"/>
        <v>5244619306.4339104</v>
      </c>
      <c r="T45" s="20">
        <f>SUM(S45:$S$136)</f>
        <v>142879100465.30139</v>
      </c>
      <c r="U45" s="6">
        <f t="shared" si="12"/>
        <v>27.242987930510505</v>
      </c>
    </row>
    <row r="46" spans="1:21" x14ac:dyDescent="0.2">
      <c r="A46" s="21">
        <v>32</v>
      </c>
      <c r="B46" s="22">
        <f>Absterbeordnung!B40</f>
        <v>98365.006380771694</v>
      </c>
      <c r="C46" s="15">
        <f t="shared" si="1"/>
        <v>0.53063330351779314</v>
      </c>
      <c r="D46" s="14">
        <f t="shared" si="2"/>
        <v>52195.748286377682</v>
      </c>
      <c r="E46" s="14">
        <f>SUM(D46:$D$127)</f>
        <v>1558650.2553261905</v>
      </c>
      <c r="F46" s="16">
        <f t="shared" si="3"/>
        <v>29.861632537088756</v>
      </c>
      <c r="G46" s="5"/>
      <c r="H46" s="14">
        <f t="shared" si="4"/>
        <v>98365.006380771694</v>
      </c>
      <c r="I46" s="15">
        <f t="shared" si="5"/>
        <v>0.53063330351779314</v>
      </c>
      <c r="J46" s="14">
        <f t="shared" si="6"/>
        <v>52195.748286377682</v>
      </c>
      <c r="K46" s="14">
        <f>SUM($J46:J$127)</f>
        <v>1558650.2553261905</v>
      </c>
      <c r="L46" s="16">
        <f t="shared" si="7"/>
        <v>29.861632537088756</v>
      </c>
      <c r="M46" s="16"/>
      <c r="N46" s="6">
        <v>32</v>
      </c>
      <c r="O46" s="6">
        <f t="shared" ref="O46:O77" si="13">N46+$B$3</f>
        <v>32</v>
      </c>
      <c r="P46" s="6">
        <f t="shared" si="8"/>
        <v>98365.006380771694</v>
      </c>
      <c r="Q46" s="6">
        <f t="shared" si="9"/>
        <v>98365.006380771694</v>
      </c>
      <c r="R46" s="5">
        <f t="shared" si="10"/>
        <v>98365.006380771694</v>
      </c>
      <c r="S46" s="5">
        <f t="shared" si="11"/>
        <v>5134235113.2386951</v>
      </c>
      <c r="T46" s="20">
        <f>SUM(S46:$S$136)</f>
        <v>137634481158.86749</v>
      </c>
      <c r="U46" s="6">
        <f t="shared" si="12"/>
        <v>26.807202654972912</v>
      </c>
    </row>
    <row r="47" spans="1:21" x14ac:dyDescent="0.2">
      <c r="A47" s="21">
        <v>33</v>
      </c>
      <c r="B47" s="22">
        <f>Absterbeordnung!B41</f>
        <v>98289.486515400495</v>
      </c>
      <c r="C47" s="15">
        <f t="shared" ref="C47:C78" si="14">1/(((1+($B$5/100))^A47))</f>
        <v>0.52022872893901284</v>
      </c>
      <c r="D47" s="14">
        <f t="shared" ref="D47:D78" si="15">B47*C47</f>
        <v>51133.014637975044</v>
      </c>
      <c r="E47" s="14">
        <f>SUM(D47:$D$127)</f>
        <v>1506454.5070398129</v>
      </c>
      <c r="F47" s="16">
        <f t="shared" ref="F47:F78" si="16">E47/D47</f>
        <v>29.46148428184032</v>
      </c>
      <c r="G47" s="5"/>
      <c r="H47" s="14">
        <f t="shared" si="4"/>
        <v>98289.486515400495</v>
      </c>
      <c r="I47" s="15">
        <f t="shared" ref="I47:I78" si="17">1/(((1+($B$5/100))^A47))</f>
        <v>0.52022872893901284</v>
      </c>
      <c r="J47" s="14">
        <f t="shared" ref="J47:J78" si="18">H47*I47</f>
        <v>51133.014637975044</v>
      </c>
      <c r="K47" s="14">
        <f>SUM($J47:J$127)</f>
        <v>1506454.5070398129</v>
      </c>
      <c r="L47" s="16">
        <f t="shared" ref="L47:L78" si="19">K47/J47</f>
        <v>29.46148428184032</v>
      </c>
      <c r="M47" s="16"/>
      <c r="N47" s="6">
        <v>33</v>
      </c>
      <c r="O47" s="6">
        <f t="shared" si="13"/>
        <v>33</v>
      </c>
      <c r="P47" s="6">
        <f t="shared" si="8"/>
        <v>98289.486515400495</v>
      </c>
      <c r="Q47" s="6">
        <f t="shared" si="9"/>
        <v>98289.486515400495</v>
      </c>
      <c r="R47" s="5">
        <f t="shared" si="10"/>
        <v>98289.486515400495</v>
      </c>
      <c r="S47" s="5">
        <f t="shared" ref="S47:S78" si="20">P47*R47*I47</f>
        <v>5025837752.7510242</v>
      </c>
      <c r="T47" s="20">
        <f>SUM(S47:$S$136)</f>
        <v>132500246045.6288</v>
      </c>
      <c r="U47" s="6">
        <f t="shared" ref="U47:U78" si="21">T47/S47</f>
        <v>26.363812873406292</v>
      </c>
    </row>
    <row r="48" spans="1:21" x14ac:dyDescent="0.2">
      <c r="A48" s="21">
        <v>34</v>
      </c>
      <c r="B48" s="22">
        <f>Absterbeordnung!B42</f>
        <v>98208.950318671137</v>
      </c>
      <c r="C48" s="15">
        <f t="shared" si="14"/>
        <v>0.51002816562648323</v>
      </c>
      <c r="D48" s="14">
        <f t="shared" si="15"/>
        <v>50089.330779134267</v>
      </c>
      <c r="E48" s="14">
        <f>SUM(D48:$D$127)</f>
        <v>1455321.4924018381</v>
      </c>
      <c r="F48" s="16">
        <f t="shared" si="16"/>
        <v>29.054520588805349</v>
      </c>
      <c r="G48" s="5"/>
      <c r="H48" s="14">
        <f t="shared" si="4"/>
        <v>98208.950318671137</v>
      </c>
      <c r="I48" s="15">
        <f t="shared" si="17"/>
        <v>0.51002816562648323</v>
      </c>
      <c r="J48" s="14">
        <f t="shared" si="18"/>
        <v>50089.330779134267</v>
      </c>
      <c r="K48" s="14">
        <f>SUM($J48:J$127)</f>
        <v>1455321.4924018381</v>
      </c>
      <c r="L48" s="16">
        <f t="shared" si="19"/>
        <v>29.054520588805349</v>
      </c>
      <c r="M48" s="16"/>
      <c r="N48" s="6">
        <v>34</v>
      </c>
      <c r="O48" s="6">
        <f t="shared" si="13"/>
        <v>34</v>
      </c>
      <c r="P48" s="6">
        <f t="shared" si="8"/>
        <v>98208.950318671137</v>
      </c>
      <c r="Q48" s="6">
        <f t="shared" si="9"/>
        <v>98208.950318671137</v>
      </c>
      <c r="R48" s="5">
        <f t="shared" si="10"/>
        <v>98208.950318671137</v>
      </c>
      <c r="S48" s="5">
        <f t="shared" si="20"/>
        <v>4919220597.9834824</v>
      </c>
      <c r="T48" s="20">
        <f>SUM(S48:$S$136)</f>
        <v>127474408292.87779</v>
      </c>
      <c r="U48" s="6">
        <f t="shared" si="21"/>
        <v>25.913537674064241</v>
      </c>
    </row>
    <row r="49" spans="1:21" x14ac:dyDescent="0.2">
      <c r="A49" s="21">
        <v>35</v>
      </c>
      <c r="B49" s="22">
        <f>Absterbeordnung!B43</f>
        <v>98123.537686634096</v>
      </c>
      <c r="C49" s="15">
        <f t="shared" si="14"/>
        <v>0.50002761335929735</v>
      </c>
      <c r="D49" s="14">
        <f t="shared" si="15"/>
        <v>49064.478363818715</v>
      </c>
      <c r="E49" s="14">
        <f>SUM(D49:$D$127)</f>
        <v>1405232.1616227035</v>
      </c>
      <c r="F49" s="16">
        <f t="shared" si="16"/>
        <v>28.640519750413862</v>
      </c>
      <c r="G49" s="5"/>
      <c r="H49" s="14">
        <f t="shared" si="4"/>
        <v>98123.537686634096</v>
      </c>
      <c r="I49" s="15">
        <f t="shared" si="17"/>
        <v>0.50002761335929735</v>
      </c>
      <c r="J49" s="14">
        <f t="shared" si="18"/>
        <v>49064.478363818715</v>
      </c>
      <c r="K49" s="14">
        <f>SUM($J49:J$127)</f>
        <v>1405232.1616227035</v>
      </c>
      <c r="L49" s="16">
        <f t="shared" si="19"/>
        <v>28.640519750413862</v>
      </c>
      <c r="M49" s="16"/>
      <c r="N49" s="6">
        <v>35</v>
      </c>
      <c r="O49" s="6">
        <f t="shared" si="13"/>
        <v>35</v>
      </c>
      <c r="P49" s="6">
        <f t="shared" si="8"/>
        <v>98123.537686634096</v>
      </c>
      <c r="Q49" s="6">
        <f t="shared" si="9"/>
        <v>98123.537686634096</v>
      </c>
      <c r="R49" s="5">
        <f t="shared" si="10"/>
        <v>98123.537686634096</v>
      </c>
      <c r="S49" s="5">
        <f t="shared" si="20"/>
        <v>4814380191.8072081</v>
      </c>
      <c r="T49" s="20">
        <f>SUM(S49:$S$136)</f>
        <v>122555187694.89427</v>
      </c>
      <c r="U49" s="6">
        <f t="shared" si="21"/>
        <v>25.456067616647836</v>
      </c>
    </row>
    <row r="50" spans="1:21" x14ac:dyDescent="0.2">
      <c r="A50" s="21">
        <v>36</v>
      </c>
      <c r="B50" s="22">
        <f>Absterbeordnung!B44</f>
        <v>98031.558076409303</v>
      </c>
      <c r="C50" s="15">
        <f t="shared" si="14"/>
        <v>0.49022315035225233</v>
      </c>
      <c r="D50" s="14">
        <f t="shared" si="15"/>
        <v>48057.339234157153</v>
      </c>
      <c r="E50" s="14">
        <f>SUM(D50:$D$127)</f>
        <v>1356167.6832588846</v>
      </c>
      <c r="F50" s="16">
        <f t="shared" si="16"/>
        <v>28.219782969069939</v>
      </c>
      <c r="G50" s="5"/>
      <c r="H50" s="14">
        <f t="shared" si="4"/>
        <v>98031.558076409303</v>
      </c>
      <c r="I50" s="15">
        <f t="shared" si="17"/>
        <v>0.49022315035225233</v>
      </c>
      <c r="J50" s="14">
        <f t="shared" si="18"/>
        <v>48057.339234157153</v>
      </c>
      <c r="K50" s="14">
        <f>SUM($J50:J$127)</f>
        <v>1356167.6832588846</v>
      </c>
      <c r="L50" s="16">
        <f t="shared" si="19"/>
        <v>28.219782969069939</v>
      </c>
      <c r="M50" s="16"/>
      <c r="N50" s="6">
        <v>36</v>
      </c>
      <c r="O50" s="6">
        <f t="shared" si="13"/>
        <v>36</v>
      </c>
      <c r="P50" s="6">
        <f t="shared" si="8"/>
        <v>98031.558076409303</v>
      </c>
      <c r="Q50" s="6">
        <f t="shared" si="9"/>
        <v>98031.558076409303</v>
      </c>
      <c r="R50" s="5">
        <f t="shared" si="10"/>
        <v>98031.558076409303</v>
      </c>
      <c r="S50" s="5">
        <f t="shared" si="20"/>
        <v>4711135842.1309805</v>
      </c>
      <c r="T50" s="20">
        <f>SUM(S50:$S$136)</f>
        <v>117740807503.08705</v>
      </c>
      <c r="U50" s="6">
        <f t="shared" si="21"/>
        <v>24.992021340193311</v>
      </c>
    </row>
    <row r="51" spans="1:21" x14ac:dyDescent="0.2">
      <c r="A51" s="21">
        <v>37</v>
      </c>
      <c r="B51" s="22">
        <f>Absterbeordnung!B45</f>
        <v>97933.320702586803</v>
      </c>
      <c r="C51" s="15">
        <f t="shared" si="14"/>
        <v>0.48061093171789437</v>
      </c>
      <c r="D51" s="14">
        <f t="shared" si="15"/>
        <v>47067.824509097598</v>
      </c>
      <c r="E51" s="14">
        <f>SUM(D51:$D$127)</f>
        <v>1308110.3440247276</v>
      </c>
      <c r="F51" s="16">
        <f t="shared" si="16"/>
        <v>27.792029006394525</v>
      </c>
      <c r="G51" s="5"/>
      <c r="H51" s="14">
        <f t="shared" si="4"/>
        <v>97933.320702586803</v>
      </c>
      <c r="I51" s="15">
        <f t="shared" si="17"/>
        <v>0.48061093171789437</v>
      </c>
      <c r="J51" s="14">
        <f t="shared" si="18"/>
        <v>47067.824509097598</v>
      </c>
      <c r="K51" s="14">
        <f>SUM($J51:J$127)</f>
        <v>1308110.3440247276</v>
      </c>
      <c r="L51" s="16">
        <f t="shared" si="19"/>
        <v>27.792029006394525</v>
      </c>
      <c r="M51" s="16"/>
      <c r="N51" s="6">
        <v>37</v>
      </c>
      <c r="O51" s="6">
        <f t="shared" si="13"/>
        <v>37</v>
      </c>
      <c r="P51" s="6">
        <f t="shared" si="8"/>
        <v>97933.320702586803</v>
      </c>
      <c r="Q51" s="6">
        <f t="shared" si="9"/>
        <v>97933.320702586803</v>
      </c>
      <c r="R51" s="5">
        <f t="shared" si="10"/>
        <v>97933.320702586803</v>
      </c>
      <c r="S51" s="5">
        <f t="shared" si="20"/>
        <v>4609508352.4225302</v>
      </c>
      <c r="T51" s="20">
        <f>SUM(S51:$S$136)</f>
        <v>113029671660.95607</v>
      </c>
      <c r="U51" s="6">
        <f t="shared" si="21"/>
        <v>24.520982069932305</v>
      </c>
    </row>
    <row r="52" spans="1:21" x14ac:dyDescent="0.2">
      <c r="A52" s="21">
        <v>38</v>
      </c>
      <c r="B52" s="22">
        <f>Absterbeordnung!B46</f>
        <v>97827.348601362974</v>
      </c>
      <c r="C52" s="15">
        <f t="shared" si="14"/>
        <v>0.47118718795871989</v>
      </c>
      <c r="D52" s="14">
        <f t="shared" si="15"/>
        <v>46094.993292933628</v>
      </c>
      <c r="E52" s="14">
        <f>SUM(D52:$D$127)</f>
        <v>1261042.5195156301</v>
      </c>
      <c r="F52" s="16">
        <f t="shared" si="16"/>
        <v>27.357472676082331</v>
      </c>
      <c r="G52" s="5"/>
      <c r="H52" s="14">
        <f t="shared" si="4"/>
        <v>97827.348601362974</v>
      </c>
      <c r="I52" s="15">
        <f t="shared" si="17"/>
        <v>0.47118718795871989</v>
      </c>
      <c r="J52" s="14">
        <f t="shared" si="18"/>
        <v>46094.993292933628</v>
      </c>
      <c r="K52" s="14">
        <f>SUM($J52:J$127)</f>
        <v>1261042.5195156301</v>
      </c>
      <c r="L52" s="16">
        <f t="shared" si="19"/>
        <v>27.357472676082331</v>
      </c>
      <c r="M52" s="16"/>
      <c r="N52" s="6">
        <v>38</v>
      </c>
      <c r="O52" s="6">
        <f t="shared" si="13"/>
        <v>38</v>
      </c>
      <c r="P52" s="6">
        <f t="shared" si="8"/>
        <v>97827.348601362974</v>
      </c>
      <c r="Q52" s="6">
        <f t="shared" si="9"/>
        <v>97827.348601362974</v>
      </c>
      <c r="R52" s="5">
        <f t="shared" si="10"/>
        <v>97827.348601362974</v>
      </c>
      <c r="S52" s="5">
        <f t="shared" si="20"/>
        <v>4509350977.6453066</v>
      </c>
      <c r="T52" s="20">
        <f>SUM(S52:$S$136)</f>
        <v>108420163308.53355</v>
      </c>
      <c r="U52" s="6">
        <f t="shared" si="21"/>
        <v>24.043407542685536</v>
      </c>
    </row>
    <row r="53" spans="1:21" x14ac:dyDescent="0.2">
      <c r="A53" s="21">
        <v>39</v>
      </c>
      <c r="B53" s="22">
        <f>Absterbeordnung!B47</f>
        <v>97707.146270700337</v>
      </c>
      <c r="C53" s="15">
        <f t="shared" si="14"/>
        <v>0.46194822348894127</v>
      </c>
      <c r="D53" s="14">
        <f t="shared" si="15"/>
        <v>45135.642641924154</v>
      </c>
      <c r="E53" s="14">
        <f>SUM(D53:$D$127)</f>
        <v>1214947.5262226963</v>
      </c>
      <c r="F53" s="16">
        <f t="shared" si="16"/>
        <v>26.917696417026189</v>
      </c>
      <c r="G53" s="5"/>
      <c r="H53" s="14">
        <f t="shared" si="4"/>
        <v>97707.146270700337</v>
      </c>
      <c r="I53" s="15">
        <f t="shared" si="17"/>
        <v>0.46194822348894127</v>
      </c>
      <c r="J53" s="14">
        <f t="shared" si="18"/>
        <v>45135.642641924154</v>
      </c>
      <c r="K53" s="14">
        <f>SUM($J53:J$127)</f>
        <v>1214947.5262226963</v>
      </c>
      <c r="L53" s="16">
        <f t="shared" si="19"/>
        <v>26.917696417026189</v>
      </c>
      <c r="M53" s="16"/>
      <c r="N53" s="6">
        <v>39</v>
      </c>
      <c r="O53" s="6">
        <f t="shared" si="13"/>
        <v>39</v>
      </c>
      <c r="P53" s="6">
        <f t="shared" si="8"/>
        <v>97707.146270700337</v>
      </c>
      <c r="Q53" s="6">
        <f t="shared" si="9"/>
        <v>97707.146270700337</v>
      </c>
      <c r="R53" s="5">
        <f t="shared" si="10"/>
        <v>97707.146270700337</v>
      </c>
      <c r="S53" s="5">
        <f t="shared" si="20"/>
        <v>4410074837.6365423</v>
      </c>
      <c r="T53" s="20">
        <f>SUM(S53:$S$136)</f>
        <v>103910812330.88823</v>
      </c>
      <c r="U53" s="6">
        <f t="shared" si="21"/>
        <v>23.562142629438089</v>
      </c>
    </row>
    <row r="54" spans="1:21" x14ac:dyDescent="0.2">
      <c r="A54" s="21">
        <v>40</v>
      </c>
      <c r="B54" s="22">
        <f>Absterbeordnung!B48</f>
        <v>97571.062452389189</v>
      </c>
      <c r="C54" s="15">
        <f t="shared" si="14"/>
        <v>0.45289041518523643</v>
      </c>
      <c r="D54" s="14">
        <f t="shared" si="15"/>
        <v>44188.998984127174</v>
      </c>
      <c r="E54" s="14">
        <f>SUM(D54:$D$127)</f>
        <v>1169811.8835807722</v>
      </c>
      <c r="F54" s="16">
        <f t="shared" si="16"/>
        <v>26.472921099683028</v>
      </c>
      <c r="G54" s="5"/>
      <c r="H54" s="14">
        <f t="shared" si="4"/>
        <v>97571.062452389189</v>
      </c>
      <c r="I54" s="15">
        <f t="shared" si="17"/>
        <v>0.45289041518523643</v>
      </c>
      <c r="J54" s="14">
        <f t="shared" si="18"/>
        <v>44188.998984127174</v>
      </c>
      <c r="K54" s="14">
        <f>SUM($J54:J$127)</f>
        <v>1169811.8835807722</v>
      </c>
      <c r="L54" s="16">
        <f t="shared" si="19"/>
        <v>26.472921099683028</v>
      </c>
      <c r="M54" s="16"/>
      <c r="N54" s="6">
        <v>40</v>
      </c>
      <c r="O54" s="6">
        <f t="shared" si="13"/>
        <v>40</v>
      </c>
      <c r="P54" s="6">
        <f t="shared" si="8"/>
        <v>97571.062452389189</v>
      </c>
      <c r="Q54" s="6">
        <f t="shared" si="9"/>
        <v>97571.062452389189</v>
      </c>
      <c r="R54" s="5">
        <f t="shared" si="10"/>
        <v>97571.062452389189</v>
      </c>
      <c r="S54" s="5">
        <f t="shared" si="20"/>
        <v>4311567579.5888348</v>
      </c>
      <c r="T54" s="20">
        <f>SUM(S54:$S$136)</f>
        <v>99500737493.251694</v>
      </c>
      <c r="U54" s="6">
        <f t="shared" si="21"/>
        <v>23.077624473356952</v>
      </c>
    </row>
    <row r="55" spans="1:21" x14ac:dyDescent="0.2">
      <c r="A55" s="21">
        <v>41</v>
      </c>
      <c r="B55" s="22">
        <f>Absterbeordnung!B49</f>
        <v>97419.001396826206</v>
      </c>
      <c r="C55" s="15">
        <f t="shared" si="14"/>
        <v>0.44401021096591808</v>
      </c>
      <c r="D55" s="14">
        <f t="shared" si="15"/>
        <v>43255.03136229387</v>
      </c>
      <c r="E55" s="14">
        <f>SUM(D55:$D$127)</f>
        <v>1125622.8845966454</v>
      </c>
      <c r="F55" s="16">
        <f t="shared" si="16"/>
        <v>26.022935347536691</v>
      </c>
      <c r="G55" s="5"/>
      <c r="H55" s="14">
        <f t="shared" si="4"/>
        <v>97419.001396826206</v>
      </c>
      <c r="I55" s="15">
        <f t="shared" si="17"/>
        <v>0.44401021096591808</v>
      </c>
      <c r="J55" s="14">
        <f t="shared" si="18"/>
        <v>43255.03136229387</v>
      </c>
      <c r="K55" s="14">
        <f>SUM($J55:J$127)</f>
        <v>1125622.8845966454</v>
      </c>
      <c r="L55" s="16">
        <f t="shared" si="19"/>
        <v>26.022935347536691</v>
      </c>
      <c r="M55" s="16"/>
      <c r="N55" s="6">
        <v>41</v>
      </c>
      <c r="O55" s="6">
        <f t="shared" si="13"/>
        <v>41</v>
      </c>
      <c r="P55" s="6">
        <f t="shared" si="8"/>
        <v>97419.001396826206</v>
      </c>
      <c r="Q55" s="6">
        <f t="shared" si="9"/>
        <v>97419.001396826206</v>
      </c>
      <c r="R55" s="5">
        <f t="shared" si="10"/>
        <v>97419.001396826206</v>
      </c>
      <c r="S55" s="5">
        <f t="shared" si="20"/>
        <v>4213861960.7030683</v>
      </c>
      <c r="T55" s="20">
        <f>SUM(S55:$S$136)</f>
        <v>95189169913.662857</v>
      </c>
      <c r="U55" s="6">
        <f t="shared" si="21"/>
        <v>22.589532073276761</v>
      </c>
    </row>
    <row r="56" spans="1:21" x14ac:dyDescent="0.2">
      <c r="A56" s="21">
        <v>42</v>
      </c>
      <c r="B56" s="22">
        <f>Absterbeordnung!B50</f>
        <v>97251.399411389313</v>
      </c>
      <c r="C56" s="15">
        <f t="shared" si="14"/>
        <v>0.4353041283979589</v>
      </c>
      <c r="D56" s="14">
        <f t="shared" si="15"/>
        <v>42333.935656256595</v>
      </c>
      <c r="E56" s="14">
        <f>SUM(D56:$D$127)</f>
        <v>1082367.8532343509</v>
      </c>
      <c r="F56" s="16">
        <f t="shared" si="16"/>
        <v>25.567380789326307</v>
      </c>
      <c r="G56" s="5"/>
      <c r="H56" s="14">
        <f t="shared" si="4"/>
        <v>97251.399411389313</v>
      </c>
      <c r="I56" s="15">
        <f t="shared" si="17"/>
        <v>0.4353041283979589</v>
      </c>
      <c r="J56" s="14">
        <f t="shared" si="18"/>
        <v>42333.935656256595</v>
      </c>
      <c r="K56" s="14">
        <f>SUM($J56:J$127)</f>
        <v>1082367.8532343509</v>
      </c>
      <c r="L56" s="16">
        <f t="shared" si="19"/>
        <v>25.567380789326307</v>
      </c>
      <c r="M56" s="16"/>
      <c r="N56" s="6">
        <v>42</v>
      </c>
      <c r="O56" s="6">
        <f t="shared" si="13"/>
        <v>42</v>
      </c>
      <c r="P56" s="6">
        <f t="shared" si="8"/>
        <v>97251.399411389313</v>
      </c>
      <c r="Q56" s="6">
        <f t="shared" si="9"/>
        <v>97251.399411389313</v>
      </c>
      <c r="R56" s="5">
        <f t="shared" si="10"/>
        <v>97251.399411389313</v>
      </c>
      <c r="S56" s="5">
        <f t="shared" si="20"/>
        <v>4117034485.1626658</v>
      </c>
      <c r="T56" s="20">
        <f>SUM(S56:$S$136)</f>
        <v>90975307952.959793</v>
      </c>
      <c r="U56" s="6">
        <f t="shared" si="21"/>
        <v>22.09729072730012</v>
      </c>
    </row>
    <row r="57" spans="1:21" x14ac:dyDescent="0.2">
      <c r="A57" s="21">
        <v>43</v>
      </c>
      <c r="B57" s="22">
        <f>Absterbeordnung!B51</f>
        <v>97059.459170809379</v>
      </c>
      <c r="C57" s="15">
        <f t="shared" si="14"/>
        <v>0.4267687533313323</v>
      </c>
      <c r="D57" s="14">
        <f t="shared" si="15"/>
        <v>41421.944389339667</v>
      </c>
      <c r="E57" s="14">
        <f>SUM(D57:$D$127)</f>
        <v>1040033.9175780946</v>
      </c>
      <c r="F57" s="16">
        <f t="shared" si="16"/>
        <v>25.108283372756333</v>
      </c>
      <c r="G57" s="5"/>
      <c r="H57" s="14">
        <f t="shared" si="4"/>
        <v>97059.459170809379</v>
      </c>
      <c r="I57" s="15">
        <f t="shared" si="17"/>
        <v>0.4267687533313323</v>
      </c>
      <c r="J57" s="14">
        <f t="shared" si="18"/>
        <v>41421.944389339667</v>
      </c>
      <c r="K57" s="14">
        <f>SUM($J57:J$127)</f>
        <v>1040033.9175780946</v>
      </c>
      <c r="L57" s="16">
        <f t="shared" si="19"/>
        <v>25.108283372756333</v>
      </c>
      <c r="M57" s="16"/>
      <c r="N57" s="6">
        <v>43</v>
      </c>
      <c r="O57" s="6">
        <f t="shared" si="13"/>
        <v>43</v>
      </c>
      <c r="P57" s="6">
        <f t="shared" si="8"/>
        <v>97059.459170809379</v>
      </c>
      <c r="Q57" s="6">
        <f t="shared" si="9"/>
        <v>97059.459170809379</v>
      </c>
      <c r="R57" s="5">
        <f t="shared" si="10"/>
        <v>97059.459170809379</v>
      </c>
      <c r="S57" s="5">
        <f t="shared" si="20"/>
        <v>4020391520.2326498</v>
      </c>
      <c r="T57" s="20">
        <f>SUM(S57:$S$136)</f>
        <v>86858273467.797134</v>
      </c>
      <c r="U57" s="6">
        <f t="shared" si="21"/>
        <v>21.604431566100523</v>
      </c>
    </row>
    <row r="58" spans="1:21" x14ac:dyDescent="0.2">
      <c r="A58" s="21">
        <v>44</v>
      </c>
      <c r="B58" s="22">
        <f>Absterbeordnung!B52</f>
        <v>96843.477543680405</v>
      </c>
      <c r="C58" s="15">
        <f t="shared" si="14"/>
        <v>0.41840073856012966</v>
      </c>
      <c r="D58" s="14">
        <f t="shared" si="15"/>
        <v>40519.382529007213</v>
      </c>
      <c r="E58" s="14">
        <f>SUM(D58:$D$127)</f>
        <v>998611.97318875487</v>
      </c>
      <c r="F58" s="16">
        <f t="shared" si="16"/>
        <v>24.645290990647837</v>
      </c>
      <c r="G58" s="5"/>
      <c r="H58" s="14">
        <f t="shared" si="4"/>
        <v>96843.477543680405</v>
      </c>
      <c r="I58" s="15">
        <f t="shared" si="17"/>
        <v>0.41840073856012966</v>
      </c>
      <c r="J58" s="14">
        <f t="shared" si="18"/>
        <v>40519.382529007213</v>
      </c>
      <c r="K58" s="14">
        <f>SUM($J58:J$127)</f>
        <v>998611.97318875487</v>
      </c>
      <c r="L58" s="16">
        <f t="shared" si="19"/>
        <v>24.645290990647837</v>
      </c>
      <c r="M58" s="16"/>
      <c r="N58" s="6">
        <v>44</v>
      </c>
      <c r="O58" s="6">
        <f t="shared" si="13"/>
        <v>44</v>
      </c>
      <c r="P58" s="6">
        <f t="shared" si="8"/>
        <v>96843.477543680405</v>
      </c>
      <c r="Q58" s="6">
        <f t="shared" si="9"/>
        <v>96843.477543680405</v>
      </c>
      <c r="R58" s="5">
        <f t="shared" si="10"/>
        <v>96843.477543680405</v>
      </c>
      <c r="S58" s="5">
        <f t="shared" si="20"/>
        <v>3924037912.0317059</v>
      </c>
      <c r="T58" s="20">
        <f>SUM(S58:$S$136)</f>
        <v>82837881947.564484</v>
      </c>
      <c r="U58" s="6">
        <f t="shared" si="21"/>
        <v>21.110367382937547</v>
      </c>
    </row>
    <row r="59" spans="1:21" x14ac:dyDescent="0.2">
      <c r="A59" s="21">
        <v>45</v>
      </c>
      <c r="B59" s="22">
        <f>Absterbeordnung!B53</f>
        <v>96600.428333059332</v>
      </c>
      <c r="C59" s="15">
        <f t="shared" si="14"/>
        <v>0.41019680250993107</v>
      </c>
      <c r="D59" s="14">
        <f t="shared" si="15"/>
        <v>39625.186823310687</v>
      </c>
      <c r="E59" s="14">
        <f>SUM(D59:$D$127)</f>
        <v>958092.59065974783</v>
      </c>
      <c r="F59" s="16">
        <f t="shared" si="16"/>
        <v>24.178878826032982</v>
      </c>
      <c r="G59" s="5"/>
      <c r="H59" s="14">
        <f t="shared" si="4"/>
        <v>96600.428333059332</v>
      </c>
      <c r="I59" s="15">
        <f t="shared" si="17"/>
        <v>0.41019680250993107</v>
      </c>
      <c r="J59" s="14">
        <f t="shared" si="18"/>
        <v>39625.186823310687</v>
      </c>
      <c r="K59" s="14">
        <f>SUM($J59:J$127)</f>
        <v>958092.59065974783</v>
      </c>
      <c r="L59" s="16">
        <f t="shared" si="19"/>
        <v>24.178878826032982</v>
      </c>
      <c r="M59" s="16"/>
      <c r="N59" s="6">
        <v>45</v>
      </c>
      <c r="O59" s="6">
        <f t="shared" si="13"/>
        <v>45</v>
      </c>
      <c r="P59" s="6">
        <f t="shared" si="8"/>
        <v>96600.428333059332</v>
      </c>
      <c r="Q59" s="6">
        <f t="shared" si="9"/>
        <v>96600.428333059332</v>
      </c>
      <c r="R59" s="5">
        <f t="shared" si="10"/>
        <v>96600.428333059332</v>
      </c>
      <c r="S59" s="5">
        <f t="shared" si="20"/>
        <v>3827810019.9093108</v>
      </c>
      <c r="T59" s="20">
        <f>SUM(S59:$S$136)</f>
        <v>78913844035.532791</v>
      </c>
      <c r="U59" s="6">
        <f t="shared" si="21"/>
        <v>20.615924934906364</v>
      </c>
    </row>
    <row r="60" spans="1:21" x14ac:dyDescent="0.2">
      <c r="A60" s="21">
        <v>46</v>
      </c>
      <c r="B60" s="22">
        <f>Absterbeordnung!B54</f>
        <v>96333.989816551722</v>
      </c>
      <c r="C60" s="15">
        <f t="shared" si="14"/>
        <v>0.40215372795091275</v>
      </c>
      <c r="D60" s="14">
        <f t="shared" si="15"/>
        <v>38741.073133111538</v>
      </c>
      <c r="E60" s="14">
        <f>SUM(D60:$D$127)</f>
        <v>918467.40383643715</v>
      </c>
      <c r="F60" s="16">
        <f t="shared" si="16"/>
        <v>23.707846209645492</v>
      </c>
      <c r="G60" s="5"/>
      <c r="H60" s="14">
        <f t="shared" si="4"/>
        <v>96333.989816551722</v>
      </c>
      <c r="I60" s="15">
        <f t="shared" si="17"/>
        <v>0.40215372795091275</v>
      </c>
      <c r="J60" s="14">
        <f t="shared" si="18"/>
        <v>38741.073133111538</v>
      </c>
      <c r="K60" s="14">
        <f>SUM($J60:J$127)</f>
        <v>918467.40383643715</v>
      </c>
      <c r="L60" s="16">
        <f t="shared" si="19"/>
        <v>23.707846209645492</v>
      </c>
      <c r="M60" s="16"/>
      <c r="N60" s="6">
        <v>46</v>
      </c>
      <c r="O60" s="6">
        <f t="shared" si="13"/>
        <v>46</v>
      </c>
      <c r="P60" s="6">
        <f t="shared" si="8"/>
        <v>96333.989816551722</v>
      </c>
      <c r="Q60" s="6">
        <f t="shared" si="9"/>
        <v>96333.989816551722</v>
      </c>
      <c r="R60" s="5">
        <f t="shared" si="10"/>
        <v>96333.989816551722</v>
      </c>
      <c r="S60" s="5">
        <f t="shared" si="20"/>
        <v>3732082144.6874528</v>
      </c>
      <c r="T60" s="20">
        <f>SUM(S60:$S$136)</f>
        <v>75086034015.623459</v>
      </c>
      <c r="U60" s="6">
        <f t="shared" si="21"/>
        <v>20.119073242400891</v>
      </c>
    </row>
    <row r="61" spans="1:21" x14ac:dyDescent="0.2">
      <c r="A61" s="21">
        <v>47</v>
      </c>
      <c r="B61" s="22">
        <f>Absterbeordnung!B55</f>
        <v>96036.871570267758</v>
      </c>
      <c r="C61" s="15">
        <f t="shared" si="14"/>
        <v>0.39426836073618909</v>
      </c>
      <c r="D61" s="14">
        <f t="shared" si="15"/>
        <v>37864.299924241393</v>
      </c>
      <c r="E61" s="14">
        <f>SUM(D61:$D$127)</f>
        <v>879726.33070332569</v>
      </c>
      <c r="F61" s="16">
        <f t="shared" si="16"/>
        <v>23.233661587919901</v>
      </c>
      <c r="G61" s="5"/>
      <c r="H61" s="14">
        <f t="shared" si="4"/>
        <v>96036.871570267758</v>
      </c>
      <c r="I61" s="15">
        <f t="shared" si="17"/>
        <v>0.39426836073618909</v>
      </c>
      <c r="J61" s="14">
        <f t="shared" si="18"/>
        <v>37864.299924241393</v>
      </c>
      <c r="K61" s="14">
        <f>SUM($J61:J$127)</f>
        <v>879726.33070332569</v>
      </c>
      <c r="L61" s="16">
        <f t="shared" si="19"/>
        <v>23.233661587919901</v>
      </c>
      <c r="M61" s="16"/>
      <c r="N61" s="6">
        <v>47</v>
      </c>
      <c r="O61" s="6">
        <f t="shared" si="13"/>
        <v>47</v>
      </c>
      <c r="P61" s="6">
        <f t="shared" si="8"/>
        <v>96036.871570267758</v>
      </c>
      <c r="Q61" s="6">
        <f t="shared" si="9"/>
        <v>96036.871570267758</v>
      </c>
      <c r="R61" s="5">
        <f t="shared" si="10"/>
        <v>96036.871570267758</v>
      </c>
      <c r="S61" s="5">
        <f t="shared" si="20"/>
        <v>3636368908.9224691</v>
      </c>
      <c r="T61" s="20">
        <f>SUM(S61:$S$136)</f>
        <v>71353951870.93602</v>
      </c>
      <c r="U61" s="6">
        <f t="shared" si="21"/>
        <v>19.622308313069276</v>
      </c>
    </row>
    <row r="62" spans="1:21" x14ac:dyDescent="0.2">
      <c r="A62" s="21">
        <v>48</v>
      </c>
      <c r="B62" s="22">
        <f>Absterbeordnung!B56</f>
        <v>95704.100192056314</v>
      </c>
      <c r="C62" s="15">
        <f t="shared" si="14"/>
        <v>0.38653760856489122</v>
      </c>
      <c r="D62" s="14">
        <f t="shared" si="15"/>
        <v>36993.234018092196</v>
      </c>
      <c r="E62" s="14">
        <f>SUM(D62:$D$127)</f>
        <v>841862.03077908431</v>
      </c>
      <c r="F62" s="16">
        <f t="shared" si="16"/>
        <v>22.757189338119417</v>
      </c>
      <c r="G62" s="5"/>
      <c r="H62" s="14">
        <f t="shared" si="4"/>
        <v>95704.100192056314</v>
      </c>
      <c r="I62" s="15">
        <f t="shared" si="17"/>
        <v>0.38653760856489122</v>
      </c>
      <c r="J62" s="14">
        <f t="shared" si="18"/>
        <v>36993.234018092196</v>
      </c>
      <c r="K62" s="14">
        <f>SUM($J62:J$127)</f>
        <v>841862.03077908431</v>
      </c>
      <c r="L62" s="16">
        <f t="shared" si="19"/>
        <v>22.757189338119417</v>
      </c>
      <c r="M62" s="16"/>
      <c r="N62" s="6">
        <v>48</v>
      </c>
      <c r="O62" s="6">
        <f t="shared" si="13"/>
        <v>48</v>
      </c>
      <c r="P62" s="6">
        <f t="shared" si="8"/>
        <v>95704.100192056314</v>
      </c>
      <c r="Q62" s="6">
        <f t="shared" si="9"/>
        <v>95704.100192056314</v>
      </c>
      <c r="R62" s="5">
        <f t="shared" si="10"/>
        <v>95704.100192056314</v>
      </c>
      <c r="S62" s="5">
        <f t="shared" si="20"/>
        <v>3540404174.8956814</v>
      </c>
      <c r="T62" s="20">
        <f>SUM(S62:$S$136)</f>
        <v>67717582962.01355</v>
      </c>
      <c r="U62" s="6">
        <f t="shared" si="21"/>
        <v>19.127076914603645</v>
      </c>
    </row>
    <row r="63" spans="1:21" x14ac:dyDescent="0.2">
      <c r="A63" s="21">
        <v>49</v>
      </c>
      <c r="B63" s="22">
        <f>Absterbeordnung!B57</f>
        <v>95339.783063053808</v>
      </c>
      <c r="C63" s="15">
        <f t="shared" si="14"/>
        <v>0.37895843976950117</v>
      </c>
      <c r="D63" s="14">
        <f t="shared" si="15"/>
        <v>36129.815437537582</v>
      </c>
      <c r="E63" s="14">
        <f>SUM(D63:$D$127)</f>
        <v>804868.79676099191</v>
      </c>
      <c r="F63" s="16">
        <f t="shared" si="16"/>
        <v>22.277135573871824</v>
      </c>
      <c r="G63" s="5"/>
      <c r="H63" s="14">
        <f t="shared" si="4"/>
        <v>95339.783063053808</v>
      </c>
      <c r="I63" s="15">
        <f t="shared" si="17"/>
        <v>0.37895843976950117</v>
      </c>
      <c r="J63" s="14">
        <f t="shared" si="18"/>
        <v>36129.815437537582</v>
      </c>
      <c r="K63" s="14">
        <f>SUM($J63:J$127)</f>
        <v>804868.79676099191</v>
      </c>
      <c r="L63" s="16">
        <f t="shared" si="19"/>
        <v>22.277135573871824</v>
      </c>
      <c r="M63" s="16"/>
      <c r="N63" s="6">
        <v>49</v>
      </c>
      <c r="O63" s="6">
        <f t="shared" si="13"/>
        <v>49</v>
      </c>
      <c r="P63" s="6">
        <f t="shared" si="8"/>
        <v>95339.783063053808</v>
      </c>
      <c r="Q63" s="6">
        <f t="shared" si="9"/>
        <v>95339.783063053808</v>
      </c>
      <c r="R63" s="5">
        <f t="shared" si="10"/>
        <v>95339.783063053808</v>
      </c>
      <c r="S63" s="5">
        <f t="shared" si="20"/>
        <v>3444608765.9230061</v>
      </c>
      <c r="T63" s="20">
        <f>SUM(S63:$S$136)</f>
        <v>64177178787.117867</v>
      </c>
      <c r="U63" s="6">
        <f t="shared" si="21"/>
        <v>18.631195339805494</v>
      </c>
    </row>
    <row r="64" spans="1:21" x14ac:dyDescent="0.2">
      <c r="A64" s="21">
        <v>50</v>
      </c>
      <c r="B64" s="22">
        <f>Absterbeordnung!B58</f>
        <v>94937.036038955383</v>
      </c>
      <c r="C64" s="15">
        <f t="shared" si="14"/>
        <v>0.37152788212696192</v>
      </c>
      <c r="D64" s="14">
        <f t="shared" si="15"/>
        <v>35271.755934964152</v>
      </c>
      <c r="E64" s="14">
        <f>SUM(D64:$D$127)</f>
        <v>768738.9813234543</v>
      </c>
      <c r="F64" s="16">
        <f t="shared" si="16"/>
        <v>21.794746559850722</v>
      </c>
      <c r="G64" s="5"/>
      <c r="H64" s="14">
        <f t="shared" si="4"/>
        <v>94937.036038955383</v>
      </c>
      <c r="I64" s="15">
        <f t="shared" si="17"/>
        <v>0.37152788212696192</v>
      </c>
      <c r="J64" s="14">
        <f t="shared" si="18"/>
        <v>35271.755934964152</v>
      </c>
      <c r="K64" s="14">
        <f>SUM($J64:J$127)</f>
        <v>768738.9813234543</v>
      </c>
      <c r="L64" s="16">
        <f t="shared" si="19"/>
        <v>21.794746559850722</v>
      </c>
      <c r="M64" s="16"/>
      <c r="N64" s="6">
        <v>50</v>
      </c>
      <c r="O64" s="6">
        <f t="shared" si="13"/>
        <v>50</v>
      </c>
      <c r="P64" s="6">
        <f t="shared" si="8"/>
        <v>94937.036038955383</v>
      </c>
      <c r="Q64" s="6">
        <f t="shared" si="9"/>
        <v>94937.036038955383</v>
      </c>
      <c r="R64" s="5">
        <f t="shared" si="10"/>
        <v>94937.036038955383</v>
      </c>
      <c r="S64" s="5">
        <f t="shared" si="20"/>
        <v>3348595964.3549304</v>
      </c>
      <c r="T64" s="20">
        <f>SUM(S64:$S$136)</f>
        <v>60732570021.194855</v>
      </c>
      <c r="U64" s="6">
        <f t="shared" si="21"/>
        <v>18.13672675583431</v>
      </c>
    </row>
    <row r="65" spans="1:21" x14ac:dyDescent="0.2">
      <c r="A65" s="21">
        <v>51</v>
      </c>
      <c r="B65" s="22">
        <f>Absterbeordnung!B59</f>
        <v>94499.906461238876</v>
      </c>
      <c r="C65" s="15">
        <f t="shared" si="14"/>
        <v>0.36424302169309997</v>
      </c>
      <c r="D65" s="14">
        <f t="shared" si="15"/>
        <v>34420.931479156949</v>
      </c>
      <c r="E65" s="14">
        <f>SUM(D65:$D$127)</f>
        <v>733467.22538849013</v>
      </c>
      <c r="F65" s="16">
        <f t="shared" si="16"/>
        <v>21.308755860736355</v>
      </c>
      <c r="G65" s="5"/>
      <c r="H65" s="14">
        <f t="shared" si="4"/>
        <v>94499.906461238876</v>
      </c>
      <c r="I65" s="15">
        <f t="shared" si="17"/>
        <v>0.36424302169309997</v>
      </c>
      <c r="J65" s="14">
        <f t="shared" si="18"/>
        <v>34420.931479156949</v>
      </c>
      <c r="K65" s="14">
        <f>SUM($J65:J$127)</f>
        <v>733467.22538849013</v>
      </c>
      <c r="L65" s="16">
        <f t="shared" si="19"/>
        <v>21.308755860736355</v>
      </c>
      <c r="M65" s="16"/>
      <c r="N65" s="6">
        <v>51</v>
      </c>
      <c r="O65" s="6">
        <f t="shared" si="13"/>
        <v>51</v>
      </c>
      <c r="P65" s="6">
        <f t="shared" si="8"/>
        <v>94499.906461238876</v>
      </c>
      <c r="Q65" s="6">
        <f t="shared" si="9"/>
        <v>94499.906461238876</v>
      </c>
      <c r="R65" s="5">
        <f t="shared" si="10"/>
        <v>94499.906461238876</v>
      </c>
      <c r="S65" s="5">
        <f t="shared" si="20"/>
        <v>3252774805.0890446</v>
      </c>
      <c r="T65" s="20">
        <f>SUM(S65:$S$136)</f>
        <v>57383974056.83992</v>
      </c>
      <c r="U65" s="6">
        <f t="shared" si="21"/>
        <v>17.641545294516334</v>
      </c>
    </row>
    <row r="66" spans="1:21" x14ac:dyDescent="0.2">
      <c r="A66" s="21">
        <v>52</v>
      </c>
      <c r="B66" s="22">
        <f>Absterbeordnung!B60</f>
        <v>94016.006412206159</v>
      </c>
      <c r="C66" s="15">
        <f t="shared" si="14"/>
        <v>0.35710100165990188</v>
      </c>
      <c r="D66" s="14">
        <f t="shared" si="15"/>
        <v>33573.210061862577</v>
      </c>
      <c r="E66" s="14">
        <f>SUM(D66:$D$127)</f>
        <v>699046.29390933318</v>
      </c>
      <c r="F66" s="16">
        <f t="shared" si="16"/>
        <v>20.821550653668755</v>
      </c>
      <c r="G66" s="5"/>
      <c r="H66" s="14">
        <f t="shared" si="4"/>
        <v>94016.006412206159</v>
      </c>
      <c r="I66" s="15">
        <f t="shared" si="17"/>
        <v>0.35710100165990188</v>
      </c>
      <c r="J66" s="14">
        <f t="shared" si="18"/>
        <v>33573.210061862577</v>
      </c>
      <c r="K66" s="14">
        <f>SUM($J66:J$127)</f>
        <v>699046.29390933318</v>
      </c>
      <c r="L66" s="16">
        <f t="shared" si="19"/>
        <v>20.821550653668755</v>
      </c>
      <c r="M66" s="16"/>
      <c r="N66" s="6">
        <v>52</v>
      </c>
      <c r="O66" s="6">
        <f t="shared" si="13"/>
        <v>52</v>
      </c>
      <c r="P66" s="6">
        <f t="shared" si="8"/>
        <v>94016.006412206159</v>
      </c>
      <c r="Q66" s="6">
        <f t="shared" si="9"/>
        <v>94016.006412206159</v>
      </c>
      <c r="R66" s="5">
        <f t="shared" si="10"/>
        <v>94016.006412206159</v>
      </c>
      <c r="S66" s="5">
        <f t="shared" si="20"/>
        <v>3156419132.4544163</v>
      </c>
      <c r="T66" s="20">
        <f>SUM(S66:$S$136)</f>
        <v>54131199251.75087</v>
      </c>
      <c r="U66" s="6">
        <f t="shared" si="21"/>
        <v>17.149559985608981</v>
      </c>
    </row>
    <row r="67" spans="1:21" x14ac:dyDescent="0.2">
      <c r="A67" s="21">
        <v>53</v>
      </c>
      <c r="B67" s="22">
        <f>Absterbeordnung!B61</f>
        <v>93481.332270823739</v>
      </c>
      <c r="C67" s="15">
        <f t="shared" si="14"/>
        <v>0.35009902123519798</v>
      </c>
      <c r="D67" s="14">
        <f t="shared" si="15"/>
        <v>32727.72293177772</v>
      </c>
      <c r="E67" s="14">
        <f>SUM(D67:$D$127)</f>
        <v>665473.08384747058</v>
      </c>
      <c r="F67" s="16">
        <f t="shared" si="16"/>
        <v>20.333620069892319</v>
      </c>
      <c r="G67" s="5"/>
      <c r="H67" s="14">
        <f t="shared" si="4"/>
        <v>93481.332270823739</v>
      </c>
      <c r="I67" s="15">
        <f t="shared" si="17"/>
        <v>0.35009902123519798</v>
      </c>
      <c r="J67" s="14">
        <f t="shared" si="18"/>
        <v>32727.72293177772</v>
      </c>
      <c r="K67" s="14">
        <f>SUM($J67:J$127)</f>
        <v>665473.08384747058</v>
      </c>
      <c r="L67" s="16">
        <f t="shared" si="19"/>
        <v>20.333620069892319</v>
      </c>
      <c r="M67" s="16"/>
      <c r="N67" s="6">
        <v>53</v>
      </c>
      <c r="O67" s="6">
        <f t="shared" si="13"/>
        <v>53</v>
      </c>
      <c r="P67" s="6">
        <f t="shared" si="8"/>
        <v>93481.332270823739</v>
      </c>
      <c r="Q67" s="6">
        <f t="shared" si="9"/>
        <v>93481.332270823739</v>
      </c>
      <c r="R67" s="5">
        <f t="shared" si="10"/>
        <v>93481.332270823739</v>
      </c>
      <c r="S67" s="5">
        <f t="shared" si="20"/>
        <v>3059431141.8529701</v>
      </c>
      <c r="T67" s="20">
        <f>SUM(S67:$S$136)</f>
        <v>50974780119.296463</v>
      </c>
      <c r="U67" s="6">
        <f t="shared" si="21"/>
        <v>16.661522275158369</v>
      </c>
    </row>
    <row r="68" spans="1:21" x14ac:dyDescent="0.2">
      <c r="A68" s="21">
        <v>54</v>
      </c>
      <c r="B68" s="22">
        <f>Absterbeordnung!B62</f>
        <v>92913.132149271725</v>
      </c>
      <c r="C68" s="15">
        <f t="shared" si="14"/>
        <v>0.34323433454431168</v>
      </c>
      <c r="D68" s="14">
        <f t="shared" si="15"/>
        <v>31890.977083682974</v>
      </c>
      <c r="E68" s="14">
        <f>SUM(D68:$D$127)</f>
        <v>632745.36091569287</v>
      </c>
      <c r="F68" s="16">
        <f t="shared" si="16"/>
        <v>19.840889768141885</v>
      </c>
      <c r="G68" s="5"/>
      <c r="H68" s="14">
        <f t="shared" si="4"/>
        <v>92913.132149271725</v>
      </c>
      <c r="I68" s="15">
        <f t="shared" si="17"/>
        <v>0.34323433454431168</v>
      </c>
      <c r="J68" s="14">
        <f t="shared" si="18"/>
        <v>31890.977083682974</v>
      </c>
      <c r="K68" s="14">
        <f>SUM($J68:J$127)</f>
        <v>632745.36091569287</v>
      </c>
      <c r="L68" s="16">
        <f t="shared" si="19"/>
        <v>19.840889768141885</v>
      </c>
      <c r="M68" s="16"/>
      <c r="N68" s="6">
        <v>54</v>
      </c>
      <c r="O68" s="6">
        <f t="shared" si="13"/>
        <v>54</v>
      </c>
      <c r="P68" s="6">
        <f t="shared" si="8"/>
        <v>92913.132149271725</v>
      </c>
      <c r="Q68" s="6">
        <f t="shared" si="9"/>
        <v>92913.132149271725</v>
      </c>
      <c r="R68" s="5">
        <f t="shared" si="10"/>
        <v>92913.132149271725</v>
      </c>
      <c r="S68" s="5">
        <f t="shared" si="20"/>
        <v>2963090568.1456323</v>
      </c>
      <c r="T68" s="20">
        <f>SUM(S68:$S$136)</f>
        <v>47915348977.443497</v>
      </c>
      <c r="U68" s="6">
        <f t="shared" si="21"/>
        <v>16.170733858948491</v>
      </c>
    </row>
    <row r="69" spans="1:21" x14ac:dyDescent="0.2">
      <c r="A69" s="21">
        <v>55</v>
      </c>
      <c r="B69" s="22">
        <f>Absterbeordnung!B63</f>
        <v>92294.256763182275</v>
      </c>
      <c r="C69" s="15">
        <f t="shared" si="14"/>
        <v>0.33650424955324687</v>
      </c>
      <c r="D69" s="14">
        <f t="shared" si="15"/>
        <v>31057.409610169332</v>
      </c>
      <c r="E69" s="14">
        <f>SUM(D69:$D$127)</f>
        <v>600854.38383200997</v>
      </c>
      <c r="F69" s="16">
        <f t="shared" si="16"/>
        <v>19.346571120189889</v>
      </c>
      <c r="G69" s="5"/>
      <c r="H69" s="14">
        <f t="shared" si="4"/>
        <v>92294.256763182275</v>
      </c>
      <c r="I69" s="15">
        <f t="shared" si="17"/>
        <v>0.33650424955324687</v>
      </c>
      <c r="J69" s="14">
        <f t="shared" si="18"/>
        <v>31057.409610169332</v>
      </c>
      <c r="K69" s="14">
        <f>SUM($J69:J$127)</f>
        <v>600854.38383200997</v>
      </c>
      <c r="L69" s="16">
        <f t="shared" si="19"/>
        <v>19.346571120189889</v>
      </c>
      <c r="M69" s="16"/>
      <c r="N69" s="6">
        <v>55</v>
      </c>
      <c r="O69" s="6">
        <f t="shared" si="13"/>
        <v>55</v>
      </c>
      <c r="P69" s="6">
        <f t="shared" si="8"/>
        <v>92294.256763182275</v>
      </c>
      <c r="Q69" s="6">
        <f t="shared" si="9"/>
        <v>92294.256763182275</v>
      </c>
      <c r="R69" s="5">
        <f t="shared" si="10"/>
        <v>92294.256763182275</v>
      </c>
      <c r="S69" s="5">
        <f t="shared" si="20"/>
        <v>2866420536.9602928</v>
      </c>
      <c r="T69" s="20">
        <f>SUM(S69:$S$136)</f>
        <v>44952258409.297874</v>
      </c>
      <c r="U69" s="6">
        <f t="shared" si="21"/>
        <v>15.682366850806783</v>
      </c>
    </row>
    <row r="70" spans="1:21" x14ac:dyDescent="0.2">
      <c r="A70" s="21">
        <v>56</v>
      </c>
      <c r="B70" s="22">
        <f>Absterbeordnung!B64</f>
        <v>91631.83731497523</v>
      </c>
      <c r="C70" s="15">
        <f t="shared" si="14"/>
        <v>0.3299061270129871</v>
      </c>
      <c r="D70" s="14">
        <f t="shared" si="15"/>
        <v>30229.90455966759</v>
      </c>
      <c r="E70" s="14">
        <f>SUM(D70:$D$127)</f>
        <v>569796.97422184073</v>
      </c>
      <c r="F70" s="16">
        <f t="shared" si="16"/>
        <v>18.848785086210881</v>
      </c>
      <c r="G70" s="5"/>
      <c r="H70" s="14">
        <f t="shared" si="4"/>
        <v>91631.83731497523</v>
      </c>
      <c r="I70" s="15">
        <f t="shared" si="17"/>
        <v>0.3299061270129871</v>
      </c>
      <c r="J70" s="14">
        <f t="shared" si="18"/>
        <v>30229.90455966759</v>
      </c>
      <c r="K70" s="14">
        <f>SUM($J70:J$127)</f>
        <v>569796.97422184073</v>
      </c>
      <c r="L70" s="16">
        <f t="shared" si="19"/>
        <v>18.848785086210881</v>
      </c>
      <c r="M70" s="16"/>
      <c r="N70" s="6">
        <v>56</v>
      </c>
      <c r="O70" s="6">
        <f t="shared" si="13"/>
        <v>56</v>
      </c>
      <c r="P70" s="6">
        <f t="shared" si="8"/>
        <v>91631.83731497523</v>
      </c>
      <c r="Q70" s="6">
        <f t="shared" si="9"/>
        <v>91631.83731497523</v>
      </c>
      <c r="R70" s="5">
        <f t="shared" si="10"/>
        <v>91631.83731497523</v>
      </c>
      <c r="S70" s="5">
        <f t="shared" si="20"/>
        <v>2770021696.6586885</v>
      </c>
      <c r="T70" s="20">
        <f>SUM(S70:$S$136)</f>
        <v>42085837872.33757</v>
      </c>
      <c r="U70" s="6">
        <f t="shared" si="21"/>
        <v>15.193324270024021</v>
      </c>
    </row>
    <row r="71" spans="1:21" x14ac:dyDescent="0.2">
      <c r="A71" s="21">
        <v>57</v>
      </c>
      <c r="B71" s="22">
        <f>Absterbeordnung!B65</f>
        <v>90925.133852523504</v>
      </c>
      <c r="C71" s="15">
        <f t="shared" si="14"/>
        <v>0.32343737942449713</v>
      </c>
      <c r="D71" s="14">
        <f t="shared" si="15"/>
        <v>29408.587017081834</v>
      </c>
      <c r="E71" s="14">
        <f>SUM(D71:$D$127)</f>
        <v>539567.06966217316</v>
      </c>
      <c r="F71" s="16">
        <f t="shared" si="16"/>
        <v>18.347262632807496</v>
      </c>
      <c r="G71" s="5"/>
      <c r="H71" s="14">
        <f t="shared" si="4"/>
        <v>90925.133852523504</v>
      </c>
      <c r="I71" s="15">
        <f t="shared" si="17"/>
        <v>0.32343737942449713</v>
      </c>
      <c r="J71" s="14">
        <f t="shared" si="18"/>
        <v>29408.587017081834</v>
      </c>
      <c r="K71" s="14">
        <f>SUM($J71:J$127)</f>
        <v>539567.06966217316</v>
      </c>
      <c r="L71" s="16">
        <f t="shared" si="19"/>
        <v>18.347262632807496</v>
      </c>
      <c r="M71" s="16"/>
      <c r="N71" s="6">
        <v>57</v>
      </c>
      <c r="O71" s="6">
        <f t="shared" si="13"/>
        <v>57</v>
      </c>
      <c r="P71" s="6">
        <f t="shared" si="8"/>
        <v>90925.133852523504</v>
      </c>
      <c r="Q71" s="6">
        <f t="shared" si="9"/>
        <v>90925.133852523504</v>
      </c>
      <c r="R71" s="5">
        <f t="shared" si="10"/>
        <v>90925.133852523504</v>
      </c>
      <c r="S71" s="5">
        <f t="shared" si="20"/>
        <v>2673979710.9417505</v>
      </c>
      <c r="T71" s="20">
        <f>SUM(S71:$S$136)</f>
        <v>39315816175.678879</v>
      </c>
      <c r="U71" s="6">
        <f t="shared" si="21"/>
        <v>14.703109382169627</v>
      </c>
    </row>
    <row r="72" spans="1:21" x14ac:dyDescent="0.2">
      <c r="A72" s="21">
        <v>58</v>
      </c>
      <c r="B72" s="22">
        <f>Absterbeordnung!B66</f>
        <v>90167.361971135921</v>
      </c>
      <c r="C72" s="15">
        <f t="shared" si="14"/>
        <v>0.31709547002401678</v>
      </c>
      <c r="D72" s="14">
        <f t="shared" si="15"/>
        <v>28591.662025063</v>
      </c>
      <c r="E72" s="14">
        <f>SUM(D72:$D$127)</f>
        <v>510158.4826450916</v>
      </c>
      <c r="F72" s="16">
        <f t="shared" si="16"/>
        <v>17.842911062599114</v>
      </c>
      <c r="G72" s="5"/>
      <c r="H72" s="14">
        <f t="shared" si="4"/>
        <v>90167.361971135921</v>
      </c>
      <c r="I72" s="15">
        <f t="shared" si="17"/>
        <v>0.31709547002401678</v>
      </c>
      <c r="J72" s="14">
        <f t="shared" si="18"/>
        <v>28591.662025063</v>
      </c>
      <c r="K72" s="14">
        <f>SUM($J72:J$127)</f>
        <v>510158.4826450916</v>
      </c>
      <c r="L72" s="16">
        <f t="shared" si="19"/>
        <v>17.842911062599114</v>
      </c>
      <c r="M72" s="16"/>
      <c r="N72" s="6">
        <v>58</v>
      </c>
      <c r="O72" s="6">
        <f t="shared" si="13"/>
        <v>58</v>
      </c>
      <c r="P72" s="6">
        <f t="shared" si="8"/>
        <v>90167.361971135921</v>
      </c>
      <c r="Q72" s="6">
        <f t="shared" si="9"/>
        <v>90167.361971135921</v>
      </c>
      <c r="R72" s="5">
        <f t="shared" si="10"/>
        <v>90167.361971135921</v>
      </c>
      <c r="S72" s="5">
        <f t="shared" si="20"/>
        <v>2578034739.1702366</v>
      </c>
      <c r="T72" s="20">
        <f>SUM(S72:$S$136)</f>
        <v>36641836464.737122</v>
      </c>
      <c r="U72" s="6">
        <f t="shared" si="21"/>
        <v>14.213088717544055</v>
      </c>
    </row>
    <row r="73" spans="1:21" x14ac:dyDescent="0.2">
      <c r="A73" s="21">
        <v>59</v>
      </c>
      <c r="B73" s="22">
        <f>Absterbeordnung!B67</f>
        <v>89348.988255870878</v>
      </c>
      <c r="C73" s="15">
        <f t="shared" si="14"/>
        <v>0.3108779117882518</v>
      </c>
      <c r="D73" s="14">
        <f t="shared" si="15"/>
        <v>27776.626889378174</v>
      </c>
      <c r="E73" s="14">
        <f>SUM(D73:$D$127)</f>
        <v>481566.82062002865</v>
      </c>
      <c r="F73" s="16">
        <f t="shared" si="16"/>
        <v>17.337123853731157</v>
      </c>
      <c r="G73" s="5"/>
      <c r="H73" s="14">
        <f t="shared" si="4"/>
        <v>89348.988255870878</v>
      </c>
      <c r="I73" s="15">
        <f t="shared" si="17"/>
        <v>0.3108779117882518</v>
      </c>
      <c r="J73" s="14">
        <f t="shared" si="18"/>
        <v>27776.626889378174</v>
      </c>
      <c r="K73" s="14">
        <f>SUM($J73:J$127)</f>
        <v>481566.82062002865</v>
      </c>
      <c r="L73" s="16">
        <f t="shared" si="19"/>
        <v>17.337123853731157</v>
      </c>
      <c r="M73" s="16"/>
      <c r="N73" s="6">
        <v>59</v>
      </c>
      <c r="O73" s="6">
        <f t="shared" si="13"/>
        <v>59</v>
      </c>
      <c r="P73" s="6">
        <f t="shared" si="8"/>
        <v>89348.988255870878</v>
      </c>
      <c r="Q73" s="6">
        <f t="shared" si="9"/>
        <v>89348.988255870878</v>
      </c>
      <c r="R73" s="5">
        <f t="shared" si="10"/>
        <v>89348.988255870878</v>
      </c>
      <c r="S73" s="5">
        <f t="shared" si="20"/>
        <v>2481813509.7267575</v>
      </c>
      <c r="T73" s="20">
        <f>SUM(S73:$S$136)</f>
        <v>34063801725.566883</v>
      </c>
      <c r="U73" s="6">
        <f t="shared" si="21"/>
        <v>13.725367193007679</v>
      </c>
    </row>
    <row r="74" spans="1:21" x14ac:dyDescent="0.2">
      <c r="A74" s="21">
        <v>60</v>
      </c>
      <c r="B74" s="22">
        <f>Absterbeordnung!B68</f>
        <v>88462.816007785004</v>
      </c>
      <c r="C74" s="15">
        <f t="shared" si="14"/>
        <v>0.30478226645907031</v>
      </c>
      <c r="D74" s="14">
        <f t="shared" si="15"/>
        <v>26961.897560204437</v>
      </c>
      <c r="E74" s="14">
        <f>SUM(D74:$D$127)</f>
        <v>453790.19373065047</v>
      </c>
      <c r="F74" s="16">
        <f t="shared" si="16"/>
        <v>16.830795856165608</v>
      </c>
      <c r="G74" s="5"/>
      <c r="H74" s="14">
        <f t="shared" si="4"/>
        <v>88462.816007785004</v>
      </c>
      <c r="I74" s="15">
        <f t="shared" si="17"/>
        <v>0.30478226645907031</v>
      </c>
      <c r="J74" s="14">
        <f t="shared" si="18"/>
        <v>26961.897560204437</v>
      </c>
      <c r="K74" s="14">
        <f>SUM($J74:J$127)</f>
        <v>453790.19373065047</v>
      </c>
      <c r="L74" s="16">
        <f t="shared" si="19"/>
        <v>16.830795856165608</v>
      </c>
      <c r="M74" s="16"/>
      <c r="N74" s="6">
        <v>60</v>
      </c>
      <c r="O74" s="6">
        <f t="shared" si="13"/>
        <v>60</v>
      </c>
      <c r="P74" s="6">
        <f t="shared" si="8"/>
        <v>88462.816007785004</v>
      </c>
      <c r="Q74" s="6">
        <f t="shared" si="9"/>
        <v>88462.816007785004</v>
      </c>
      <c r="R74" s="5">
        <f t="shared" si="10"/>
        <v>88462.816007785004</v>
      </c>
      <c r="S74" s="5">
        <f t="shared" si="20"/>
        <v>2385125383.0891128</v>
      </c>
      <c r="T74" s="20">
        <f>SUM(S74:$S$136)</f>
        <v>31581988215.840122</v>
      </c>
      <c r="U74" s="6">
        <f t="shared" si="21"/>
        <v>13.241227668684015</v>
      </c>
    </row>
    <row r="75" spans="1:21" x14ac:dyDescent="0.2">
      <c r="A75" s="21">
        <v>61</v>
      </c>
      <c r="B75" s="22">
        <f>Absterbeordnung!B69</f>
        <v>87512.997946989315</v>
      </c>
      <c r="C75" s="15">
        <f t="shared" si="14"/>
        <v>0.29880614358732388</v>
      </c>
      <c r="D75" s="14">
        <f t="shared" si="15"/>
        <v>26149.421430305269</v>
      </c>
      <c r="E75" s="14">
        <f>SUM(D75:$D$127)</f>
        <v>426828.29617044597</v>
      </c>
      <c r="F75" s="16">
        <f t="shared" si="16"/>
        <v>16.322666920491908</v>
      </c>
      <c r="G75" s="5"/>
      <c r="H75" s="14">
        <f t="shared" si="4"/>
        <v>87512.997946989315</v>
      </c>
      <c r="I75" s="15">
        <f t="shared" si="17"/>
        <v>0.29880614358732388</v>
      </c>
      <c r="J75" s="14">
        <f t="shared" si="18"/>
        <v>26149.421430305269</v>
      </c>
      <c r="K75" s="14">
        <f>SUM($J75:J$127)</f>
        <v>426828.29617044597</v>
      </c>
      <c r="L75" s="16">
        <f t="shared" si="19"/>
        <v>16.322666920491908</v>
      </c>
      <c r="M75" s="16"/>
      <c r="N75" s="6">
        <v>61</v>
      </c>
      <c r="O75" s="6">
        <f t="shared" si="13"/>
        <v>61</v>
      </c>
      <c r="P75" s="6">
        <f t="shared" si="8"/>
        <v>87512.997946989315</v>
      </c>
      <c r="Q75" s="6">
        <f t="shared" si="9"/>
        <v>87512.997946989315</v>
      </c>
      <c r="R75" s="5">
        <f t="shared" si="10"/>
        <v>87512.997946989315</v>
      </c>
      <c r="S75" s="5">
        <f t="shared" si="20"/>
        <v>2288414263.9452634</v>
      </c>
      <c r="T75" s="20">
        <f>SUM(S75:$S$136)</f>
        <v>29196862832.751007</v>
      </c>
      <c r="U75" s="6">
        <f t="shared" si="21"/>
        <v>12.758556565896919</v>
      </c>
    </row>
    <row r="76" spans="1:21" x14ac:dyDescent="0.2">
      <c r="A76" s="21">
        <v>62</v>
      </c>
      <c r="B76" s="22">
        <f>Absterbeordnung!B70</f>
        <v>86494.741088321302</v>
      </c>
      <c r="C76" s="15">
        <f t="shared" si="14"/>
        <v>0.29294719959541554</v>
      </c>
      <c r="D76" s="14">
        <f t="shared" si="15"/>
        <v>25338.392181554249</v>
      </c>
      <c r="E76" s="14">
        <f>SUM(D76:$D$127)</f>
        <v>400678.87474014075</v>
      </c>
      <c r="F76" s="16">
        <f t="shared" si="16"/>
        <v>15.813113628883899</v>
      </c>
      <c r="G76" s="5"/>
      <c r="H76" s="14">
        <f t="shared" si="4"/>
        <v>86494.741088321302</v>
      </c>
      <c r="I76" s="15">
        <f t="shared" si="17"/>
        <v>0.29294719959541554</v>
      </c>
      <c r="J76" s="14">
        <f t="shared" si="18"/>
        <v>25338.392181554249</v>
      </c>
      <c r="K76" s="14">
        <f>SUM($J76:J$127)</f>
        <v>400678.87474014075</v>
      </c>
      <c r="L76" s="16">
        <f t="shared" si="19"/>
        <v>15.813113628883899</v>
      </c>
      <c r="M76" s="16"/>
      <c r="N76" s="6">
        <v>62</v>
      </c>
      <c r="O76" s="6">
        <f t="shared" si="13"/>
        <v>62</v>
      </c>
      <c r="P76" s="6">
        <f t="shared" si="8"/>
        <v>86494.741088321302</v>
      </c>
      <c r="Q76" s="6">
        <f t="shared" si="9"/>
        <v>86494.741088321302</v>
      </c>
      <c r="R76" s="5">
        <f t="shared" si="10"/>
        <v>86494.741088321302</v>
      </c>
      <c r="S76" s="5">
        <f t="shared" si="20"/>
        <v>2191637671.3378797</v>
      </c>
      <c r="T76" s="20">
        <f>SUM(S76:$S$136)</f>
        <v>26908448568.805744</v>
      </c>
      <c r="U76" s="6">
        <f t="shared" si="21"/>
        <v>12.277781551537007</v>
      </c>
    </row>
    <row r="77" spans="1:21" x14ac:dyDescent="0.2">
      <c r="A77" s="21">
        <v>63</v>
      </c>
      <c r="B77" s="22">
        <f>Absterbeordnung!B71</f>
        <v>85384.342422070957</v>
      </c>
      <c r="C77" s="15">
        <f t="shared" si="14"/>
        <v>0.28720313685825061</v>
      </c>
      <c r="D77" s="14">
        <f t="shared" si="15"/>
        <v>24522.650982197778</v>
      </c>
      <c r="E77" s="14">
        <f>SUM(D77:$D$127)</f>
        <v>375340.48255858652</v>
      </c>
      <c r="F77" s="16">
        <f t="shared" si="16"/>
        <v>15.305868962987118</v>
      </c>
      <c r="G77" s="5"/>
      <c r="H77" s="14">
        <f t="shared" si="4"/>
        <v>85384.342422070957</v>
      </c>
      <c r="I77" s="15">
        <f t="shared" si="17"/>
        <v>0.28720313685825061</v>
      </c>
      <c r="J77" s="14">
        <f t="shared" si="18"/>
        <v>24522.650982197778</v>
      </c>
      <c r="K77" s="14">
        <f>SUM($J77:J$127)</f>
        <v>375340.48255858652</v>
      </c>
      <c r="L77" s="16">
        <f t="shared" si="19"/>
        <v>15.305868962987118</v>
      </c>
      <c r="M77" s="16"/>
      <c r="N77" s="6">
        <v>63</v>
      </c>
      <c r="O77" s="6">
        <f t="shared" si="13"/>
        <v>63</v>
      </c>
      <c r="P77" s="6">
        <f t="shared" si="8"/>
        <v>85384.342422070957</v>
      </c>
      <c r="Q77" s="6">
        <f t="shared" si="9"/>
        <v>85384.342422070957</v>
      </c>
      <c r="R77" s="5">
        <f t="shared" si="10"/>
        <v>85384.342422070957</v>
      </c>
      <c r="S77" s="5">
        <f t="shared" si="20"/>
        <v>2093850428.5609097</v>
      </c>
      <c r="T77" s="20">
        <f>SUM(S77:$S$136)</f>
        <v>24716810897.467869</v>
      </c>
      <c r="U77" s="6">
        <f t="shared" si="21"/>
        <v>11.804477798567293</v>
      </c>
    </row>
    <row r="78" spans="1:21" x14ac:dyDescent="0.2">
      <c r="A78" s="21">
        <v>64</v>
      </c>
      <c r="B78" s="22">
        <f>Absterbeordnung!B72</f>
        <v>84217.228629901292</v>
      </c>
      <c r="C78" s="15">
        <f t="shared" si="14"/>
        <v>0.28157170280220639</v>
      </c>
      <c r="D78" s="14">
        <f t="shared" si="15"/>
        <v>23713.188470604033</v>
      </c>
      <c r="E78" s="14">
        <f>SUM(D78:$D$127)</f>
        <v>350817.83157638879</v>
      </c>
      <c r="F78" s="16">
        <f t="shared" si="16"/>
        <v>14.794207536083933</v>
      </c>
      <c r="G78" s="5"/>
      <c r="H78" s="14">
        <f t="shared" si="4"/>
        <v>84217.228629901292</v>
      </c>
      <c r="I78" s="15">
        <f t="shared" si="17"/>
        <v>0.28157170280220639</v>
      </c>
      <c r="J78" s="14">
        <f t="shared" si="18"/>
        <v>23713.188470604033</v>
      </c>
      <c r="K78" s="14">
        <f>SUM($J78:J$127)</f>
        <v>350817.83157638879</v>
      </c>
      <c r="L78" s="16">
        <f t="shared" si="19"/>
        <v>14.794207536083933</v>
      </c>
      <c r="M78" s="16"/>
      <c r="N78" s="6">
        <v>64</v>
      </c>
      <c r="O78" s="6">
        <f t="shared" ref="O78:O109" si="22">N78+$B$3</f>
        <v>64</v>
      </c>
      <c r="P78" s="6">
        <f t="shared" si="8"/>
        <v>84217.228629901292</v>
      </c>
      <c r="Q78" s="6">
        <f t="shared" si="9"/>
        <v>84217.228629901292</v>
      </c>
      <c r="R78" s="5">
        <f t="shared" si="10"/>
        <v>84217.228629901292</v>
      </c>
      <c r="S78" s="5">
        <f t="shared" si="20"/>
        <v>1997059014.9727993</v>
      </c>
      <c r="T78" s="20">
        <f>SUM(S78:$S$136)</f>
        <v>22622960468.90696</v>
      </c>
      <c r="U78" s="6">
        <f t="shared" si="21"/>
        <v>11.328138176835546</v>
      </c>
    </row>
    <row r="79" spans="1:21" x14ac:dyDescent="0.2">
      <c r="A79" s="21">
        <v>65</v>
      </c>
      <c r="B79" s="22">
        <f>Absterbeordnung!B73</f>
        <v>82970.477348952249</v>
      </c>
      <c r="C79" s="15">
        <f t="shared" ref="C79:C110" si="23">1/(((1+($B$5/100))^A79))</f>
        <v>0.27605068902177099</v>
      </c>
      <c r="D79" s="14">
        <f t="shared" ref="D79:D110" si="24">B79*C79</f>
        <v>22904.057440643512</v>
      </c>
      <c r="E79" s="14">
        <f>SUM(D79:$D$127)</f>
        <v>327104.64310578466</v>
      </c>
      <c r="F79" s="16">
        <f t="shared" ref="F79:F110" si="25">E79/D79</f>
        <v>14.281515139991473</v>
      </c>
      <c r="G79" s="5"/>
      <c r="H79" s="14">
        <f t="shared" ref="H79:H127" si="26">B79</f>
        <v>82970.477348952249</v>
      </c>
      <c r="I79" s="15">
        <f t="shared" ref="I79:I110" si="27">1/(((1+($B$5/100))^A79))</f>
        <v>0.27605068902177099</v>
      </c>
      <c r="J79" s="14">
        <f t="shared" ref="J79:J110" si="28">H79*I79</f>
        <v>22904.057440643512</v>
      </c>
      <c r="K79" s="14">
        <f>SUM($J79:J$127)</f>
        <v>327104.64310578466</v>
      </c>
      <c r="L79" s="16">
        <f t="shared" ref="L79:L110" si="29">K79/J79</f>
        <v>14.281515139991473</v>
      </c>
      <c r="M79" s="16"/>
      <c r="N79" s="6">
        <v>65</v>
      </c>
      <c r="O79" s="6">
        <f t="shared" si="22"/>
        <v>65</v>
      </c>
      <c r="P79" s="6">
        <f t="shared" ref="P79:P127" si="30">B79</f>
        <v>82970.477348952249</v>
      </c>
      <c r="Q79" s="6">
        <f t="shared" ref="Q79:Q127" si="31">B79</f>
        <v>82970.477348952249</v>
      </c>
      <c r="R79" s="5">
        <f t="shared" ref="R79:R136" si="32">LOOKUP(N79,$O$14:$O$136,$Q$14:$Q$136)</f>
        <v>82970.477348952249</v>
      </c>
      <c r="S79" s="5">
        <f t="shared" ref="S79:S110" si="33">P79*R79*I79</f>
        <v>1900360579.0780137</v>
      </c>
      <c r="T79" s="20">
        <f>SUM(S79:$S$136)</f>
        <v>20625901453.934162</v>
      </c>
      <c r="U79" s="6">
        <f t="shared" ref="U79:U110" si="34">T79/S79</f>
        <v>10.853677813050146</v>
      </c>
    </row>
    <row r="80" spans="1:21" x14ac:dyDescent="0.2">
      <c r="A80" s="21">
        <v>66</v>
      </c>
      <c r="B80" s="22">
        <f>Absterbeordnung!B74</f>
        <v>81607.483698597178</v>
      </c>
      <c r="C80" s="15">
        <f t="shared" si="23"/>
        <v>0.27063793041350098</v>
      </c>
      <c r="D80" s="14">
        <f t="shared" si="24"/>
        <v>22086.08049444186</v>
      </c>
      <c r="E80" s="14">
        <f>SUM(D80:$D$127)</f>
        <v>304200.58566514123</v>
      </c>
      <c r="F80" s="16">
        <f t="shared" si="25"/>
        <v>13.773407451887888</v>
      </c>
      <c r="G80" s="5"/>
      <c r="H80" s="14">
        <f t="shared" si="26"/>
        <v>81607.483698597178</v>
      </c>
      <c r="I80" s="15">
        <f t="shared" si="27"/>
        <v>0.27063793041350098</v>
      </c>
      <c r="J80" s="14">
        <f t="shared" si="28"/>
        <v>22086.08049444186</v>
      </c>
      <c r="K80" s="14">
        <f>SUM($J80:J$127)</f>
        <v>304200.58566514123</v>
      </c>
      <c r="L80" s="16">
        <f t="shared" si="29"/>
        <v>13.773407451887888</v>
      </c>
      <c r="M80" s="16"/>
      <c r="N80" s="6">
        <v>66</v>
      </c>
      <c r="O80" s="6">
        <f t="shared" si="22"/>
        <v>66</v>
      </c>
      <c r="P80" s="6">
        <f t="shared" si="30"/>
        <v>81607.483698597178</v>
      </c>
      <c r="Q80" s="6">
        <f t="shared" si="31"/>
        <v>81607.483698597178</v>
      </c>
      <c r="R80" s="5">
        <f t="shared" si="32"/>
        <v>81607.483698597178</v>
      </c>
      <c r="S80" s="5">
        <f t="shared" si="33"/>
        <v>1802389453.916069</v>
      </c>
      <c r="T80" s="20">
        <f>SUM(S80:$S$136)</f>
        <v>18725540874.856148</v>
      </c>
      <c r="U80" s="6">
        <f t="shared" si="34"/>
        <v>10.389286751634605</v>
      </c>
    </row>
    <row r="81" spans="1:21" x14ac:dyDescent="0.2">
      <c r="A81" s="21">
        <v>67</v>
      </c>
      <c r="B81" s="22">
        <f>Absterbeordnung!B75</f>
        <v>80148.443452949796</v>
      </c>
      <c r="C81" s="15">
        <f t="shared" si="23"/>
        <v>0.26533130432696173</v>
      </c>
      <c r="D81" s="14">
        <f t="shared" si="24"/>
        <v>21265.891041146904</v>
      </c>
      <c r="E81" s="14">
        <f>SUM(D81:$D$127)</f>
        <v>282114.50517069933</v>
      </c>
      <c r="F81" s="16">
        <f t="shared" si="25"/>
        <v>13.266056175348693</v>
      </c>
      <c r="G81" s="5"/>
      <c r="H81" s="14">
        <f t="shared" si="26"/>
        <v>80148.443452949796</v>
      </c>
      <c r="I81" s="15">
        <f t="shared" si="27"/>
        <v>0.26533130432696173</v>
      </c>
      <c r="J81" s="14">
        <f t="shared" si="28"/>
        <v>21265.891041146904</v>
      </c>
      <c r="K81" s="14">
        <f>SUM($J81:J$127)</f>
        <v>282114.50517069933</v>
      </c>
      <c r="L81" s="16">
        <f t="shared" si="29"/>
        <v>13.266056175348693</v>
      </c>
      <c r="M81" s="16"/>
      <c r="N81" s="6">
        <v>67</v>
      </c>
      <c r="O81" s="6">
        <f t="shared" si="22"/>
        <v>67</v>
      </c>
      <c r="P81" s="6">
        <f t="shared" si="30"/>
        <v>80148.443452949796</v>
      </c>
      <c r="Q81" s="6">
        <f t="shared" si="31"/>
        <v>80148.443452949796</v>
      </c>
      <c r="R81" s="5">
        <f t="shared" si="32"/>
        <v>80148.443452949796</v>
      </c>
      <c r="S81" s="5">
        <f t="shared" si="33"/>
        <v>1704428065.5879543</v>
      </c>
      <c r="T81" s="20">
        <f>SUM(S81:$S$136)</f>
        <v>16923151420.940077</v>
      </c>
      <c r="U81" s="6">
        <f t="shared" si="34"/>
        <v>9.9289326212205484</v>
      </c>
    </row>
    <row r="82" spans="1:21" x14ac:dyDescent="0.2">
      <c r="A82" s="21">
        <v>68</v>
      </c>
      <c r="B82" s="22">
        <f>Absterbeordnung!B76</f>
        <v>78597.996883682223</v>
      </c>
      <c r="C82" s="15">
        <f t="shared" si="23"/>
        <v>0.26012872973231543</v>
      </c>
      <c r="D82" s="14">
        <f t="shared" si="24"/>
        <v>20445.597088856743</v>
      </c>
      <c r="E82" s="14">
        <f>SUM(D82:$D$127)</f>
        <v>260848.6141295523</v>
      </c>
      <c r="F82" s="16">
        <f t="shared" si="25"/>
        <v>12.758180306297827</v>
      </c>
      <c r="G82" s="5"/>
      <c r="H82" s="14">
        <f t="shared" si="26"/>
        <v>78597.996883682223</v>
      </c>
      <c r="I82" s="15">
        <f t="shared" si="27"/>
        <v>0.26012872973231543</v>
      </c>
      <c r="J82" s="14">
        <f t="shared" si="28"/>
        <v>20445.597088856743</v>
      </c>
      <c r="K82" s="14">
        <f>SUM($J82:J$127)</f>
        <v>260848.6141295523</v>
      </c>
      <c r="L82" s="16">
        <f t="shared" si="29"/>
        <v>12.758180306297827</v>
      </c>
      <c r="M82" s="16"/>
      <c r="N82" s="6">
        <v>68</v>
      </c>
      <c r="O82" s="6">
        <f t="shared" si="22"/>
        <v>68</v>
      </c>
      <c r="P82" s="6">
        <f t="shared" si="30"/>
        <v>78597.996883682223</v>
      </c>
      <c r="Q82" s="6">
        <f t="shared" si="31"/>
        <v>78597.996883682223</v>
      </c>
      <c r="R82" s="5">
        <f t="shared" si="32"/>
        <v>78597.996883682223</v>
      </c>
      <c r="S82" s="5">
        <f t="shared" si="33"/>
        <v>1606982976.2749846</v>
      </c>
      <c r="T82" s="20">
        <f>SUM(S82:$S$136)</f>
        <v>15218723355.352125</v>
      </c>
      <c r="U82" s="6">
        <f t="shared" si="34"/>
        <v>9.4703699914913848</v>
      </c>
    </row>
    <row r="83" spans="1:21" x14ac:dyDescent="0.2">
      <c r="A83" s="21">
        <v>69</v>
      </c>
      <c r="B83" s="22">
        <f>Absterbeordnung!B77</f>
        <v>76915.80562764901</v>
      </c>
      <c r="C83" s="15">
        <f t="shared" si="23"/>
        <v>0.25502816640423082</v>
      </c>
      <c r="D83" s="14">
        <f t="shared" si="24"/>
        <v>19615.696876723545</v>
      </c>
      <c r="E83" s="14">
        <f>SUM(D83:$D$127)</f>
        <v>240403.01704069556</v>
      </c>
      <c r="F83" s="16">
        <f t="shared" si="25"/>
        <v>12.255644984296405</v>
      </c>
      <c r="G83" s="5"/>
      <c r="H83" s="14">
        <f t="shared" si="26"/>
        <v>76915.80562764901</v>
      </c>
      <c r="I83" s="15">
        <f t="shared" si="27"/>
        <v>0.25502816640423082</v>
      </c>
      <c r="J83" s="14">
        <f t="shared" si="28"/>
        <v>19615.696876723545</v>
      </c>
      <c r="K83" s="14">
        <f>SUM($J83:J$127)</f>
        <v>240403.01704069556</v>
      </c>
      <c r="L83" s="16">
        <f t="shared" si="29"/>
        <v>12.255644984296405</v>
      </c>
      <c r="M83" s="16"/>
      <c r="N83" s="6">
        <v>69</v>
      </c>
      <c r="O83" s="6">
        <f t="shared" si="22"/>
        <v>69</v>
      </c>
      <c r="P83" s="6">
        <f t="shared" si="30"/>
        <v>76915.80562764901</v>
      </c>
      <c r="Q83" s="6">
        <f t="shared" si="31"/>
        <v>76915.80562764901</v>
      </c>
      <c r="R83" s="5">
        <f t="shared" si="32"/>
        <v>76915.80562764901</v>
      </c>
      <c r="S83" s="5">
        <f t="shared" si="33"/>
        <v>1508757128.2209499</v>
      </c>
      <c r="T83" s="20">
        <f>SUM(S83:$S$136)</f>
        <v>13611740379.077139</v>
      </c>
      <c r="U83" s="6">
        <f t="shared" si="34"/>
        <v>9.0218234097938712</v>
      </c>
    </row>
    <row r="84" spans="1:21" x14ac:dyDescent="0.2">
      <c r="A84" s="21">
        <v>70</v>
      </c>
      <c r="B84" s="22">
        <f>Absterbeordnung!B78</f>
        <v>75092.716740217016</v>
      </c>
      <c r="C84" s="15">
        <f t="shared" si="23"/>
        <v>0.25002761412179492</v>
      </c>
      <c r="D84" s="14">
        <f t="shared" si="24"/>
        <v>18775.252804480231</v>
      </c>
      <c r="E84" s="14">
        <f>SUM(D84:$D$127)</f>
        <v>220787.32016397201</v>
      </c>
      <c r="F84" s="16">
        <f t="shared" si="25"/>
        <v>11.759485875539678</v>
      </c>
      <c r="G84" s="5"/>
      <c r="H84" s="14">
        <f t="shared" si="26"/>
        <v>75092.716740217016</v>
      </c>
      <c r="I84" s="15">
        <f t="shared" si="27"/>
        <v>0.25002761412179492</v>
      </c>
      <c r="J84" s="14">
        <f t="shared" si="28"/>
        <v>18775.252804480231</v>
      </c>
      <c r="K84" s="14">
        <f>SUM($J84:J$127)</f>
        <v>220787.32016397201</v>
      </c>
      <c r="L84" s="16">
        <f t="shared" si="29"/>
        <v>11.759485875539678</v>
      </c>
      <c r="M84" s="16"/>
      <c r="N84" s="6">
        <v>70</v>
      </c>
      <c r="O84" s="6">
        <f t="shared" si="22"/>
        <v>70</v>
      </c>
      <c r="P84" s="6">
        <f t="shared" si="30"/>
        <v>75092.716740217016</v>
      </c>
      <c r="Q84" s="6">
        <f t="shared" si="31"/>
        <v>75092.716740217016</v>
      </c>
      <c r="R84" s="5">
        <f t="shared" si="32"/>
        <v>75092.716740217016</v>
      </c>
      <c r="S84" s="5">
        <f t="shared" si="33"/>
        <v>1409884740.572799</v>
      </c>
      <c r="T84" s="20">
        <f>SUM(S84:$S$136)</f>
        <v>12102983250.856188</v>
      </c>
      <c r="U84" s="6">
        <f t="shared" si="34"/>
        <v>8.58437778817229</v>
      </c>
    </row>
    <row r="85" spans="1:21" x14ac:dyDescent="0.2">
      <c r="A85" s="21">
        <v>71</v>
      </c>
      <c r="B85" s="22">
        <f>Absterbeordnung!B79</f>
        <v>73114.706921616642</v>
      </c>
      <c r="C85" s="15">
        <f t="shared" si="23"/>
        <v>0.24512511188411268</v>
      </c>
      <c r="D85" s="14">
        <f t="shared" si="24"/>
        <v>17922.250714535388</v>
      </c>
      <c r="E85" s="14">
        <f>SUM(D85:$D$127)</f>
        <v>202012.06735949178</v>
      </c>
      <c r="F85" s="16">
        <f t="shared" si="25"/>
        <v>11.271579143553382</v>
      </c>
      <c r="G85" s="5"/>
      <c r="H85" s="14">
        <f t="shared" si="26"/>
        <v>73114.706921616642</v>
      </c>
      <c r="I85" s="15">
        <f t="shared" si="27"/>
        <v>0.24512511188411268</v>
      </c>
      <c r="J85" s="14">
        <f t="shared" si="28"/>
        <v>17922.250714535388</v>
      </c>
      <c r="K85" s="14">
        <f>SUM($J85:J$127)</f>
        <v>202012.06735949178</v>
      </c>
      <c r="L85" s="16">
        <f t="shared" si="29"/>
        <v>11.271579143553382</v>
      </c>
      <c r="M85" s="16"/>
      <c r="N85" s="6">
        <v>71</v>
      </c>
      <c r="O85" s="6">
        <f t="shared" si="22"/>
        <v>71</v>
      </c>
      <c r="P85" s="6">
        <f t="shared" si="30"/>
        <v>73114.706921616642</v>
      </c>
      <c r="Q85" s="6">
        <f t="shared" si="31"/>
        <v>73114.706921616642</v>
      </c>
      <c r="R85" s="5">
        <f t="shared" si="32"/>
        <v>73114.706921616642</v>
      </c>
      <c r="S85" s="5">
        <f t="shared" si="33"/>
        <v>1310380108.3689892</v>
      </c>
      <c r="T85" s="20">
        <f>SUM(S85:$S$136)</f>
        <v>10693098510.28339</v>
      </c>
      <c r="U85" s="6">
        <f t="shared" si="34"/>
        <v>8.1603028327352529</v>
      </c>
    </row>
    <row r="86" spans="1:21" x14ac:dyDescent="0.2">
      <c r="A86" s="21">
        <v>72</v>
      </c>
      <c r="B86" s="22">
        <f>Absterbeordnung!B80</f>
        <v>70991.391736805177</v>
      </c>
      <c r="C86" s="15">
        <f t="shared" si="23"/>
        <v>0.24031873714128693</v>
      </c>
      <c r="D86" s="14">
        <f t="shared" si="24"/>
        <v>17060.561610091412</v>
      </c>
      <c r="E86" s="14">
        <f>SUM(D86:$D$127)</f>
        <v>184089.81664495639</v>
      </c>
      <c r="F86" s="16">
        <f t="shared" si="25"/>
        <v>10.790372606260879</v>
      </c>
      <c r="G86" s="5"/>
      <c r="H86" s="14">
        <f t="shared" si="26"/>
        <v>70991.391736805177</v>
      </c>
      <c r="I86" s="15">
        <f t="shared" si="27"/>
        <v>0.24031873714128693</v>
      </c>
      <c r="J86" s="14">
        <f t="shared" si="28"/>
        <v>17060.561610091412</v>
      </c>
      <c r="K86" s="14">
        <f>SUM($J86:J$127)</f>
        <v>184089.81664495639</v>
      </c>
      <c r="L86" s="16">
        <f t="shared" si="29"/>
        <v>10.790372606260879</v>
      </c>
      <c r="M86" s="16"/>
      <c r="N86" s="6">
        <v>72</v>
      </c>
      <c r="O86" s="6">
        <f t="shared" si="22"/>
        <v>72</v>
      </c>
      <c r="P86" s="6">
        <f t="shared" si="30"/>
        <v>70991.391736805177</v>
      </c>
      <c r="Q86" s="6">
        <f t="shared" si="31"/>
        <v>70991.391736805177</v>
      </c>
      <c r="R86" s="5">
        <f t="shared" si="32"/>
        <v>70991.391736805177</v>
      </c>
      <c r="S86" s="5">
        <f t="shared" si="33"/>
        <v>1211153012.511899</v>
      </c>
      <c r="T86" s="20">
        <f>SUM(S86:$S$136)</f>
        <v>9382718401.9144001</v>
      </c>
      <c r="U86" s="6">
        <f t="shared" si="34"/>
        <v>7.7469306561479732</v>
      </c>
    </row>
    <row r="87" spans="1:21" x14ac:dyDescent="0.2">
      <c r="A87" s="21">
        <v>73</v>
      </c>
      <c r="B87" s="22">
        <f>Absterbeordnung!B81</f>
        <v>68734.140402242905</v>
      </c>
      <c r="C87" s="15">
        <f t="shared" si="23"/>
        <v>0.2356066050404774</v>
      </c>
      <c r="D87" s="14">
        <f t="shared" si="24"/>
        <v>16194.217470547965</v>
      </c>
      <c r="E87" s="14">
        <f>SUM(D87:$D$127)</f>
        <v>167029.25503486497</v>
      </c>
      <c r="F87" s="16">
        <f t="shared" si="25"/>
        <v>10.31412943160959</v>
      </c>
      <c r="G87" s="5"/>
      <c r="H87" s="14">
        <f t="shared" si="26"/>
        <v>68734.140402242905</v>
      </c>
      <c r="I87" s="15">
        <f t="shared" si="27"/>
        <v>0.2356066050404774</v>
      </c>
      <c r="J87" s="14">
        <f t="shared" si="28"/>
        <v>16194.217470547965</v>
      </c>
      <c r="K87" s="14">
        <f>SUM($J87:J$127)</f>
        <v>167029.25503486497</v>
      </c>
      <c r="L87" s="16">
        <f t="shared" si="29"/>
        <v>10.31412943160959</v>
      </c>
      <c r="M87" s="16"/>
      <c r="N87" s="6">
        <v>73</v>
      </c>
      <c r="O87" s="6">
        <f t="shared" si="22"/>
        <v>73</v>
      </c>
      <c r="P87" s="6">
        <f t="shared" si="30"/>
        <v>68734.140402242905</v>
      </c>
      <c r="Q87" s="6">
        <f t="shared" si="31"/>
        <v>68734.140402242905</v>
      </c>
      <c r="R87" s="5">
        <f t="shared" si="32"/>
        <v>68734.140402242905</v>
      </c>
      <c r="S87" s="5">
        <f t="shared" si="33"/>
        <v>1113095617.3250988</v>
      </c>
      <c r="T87" s="20">
        <f>SUM(S87:$S$136)</f>
        <v>8171565389.4025049</v>
      </c>
      <c r="U87" s="6">
        <f t="shared" si="34"/>
        <v>7.3412968861019765</v>
      </c>
    </row>
    <row r="88" spans="1:21" x14ac:dyDescent="0.2">
      <c r="A88" s="21">
        <v>74</v>
      </c>
      <c r="B88" s="22">
        <f>Absterbeordnung!B82</f>
        <v>66302.159076414464</v>
      </c>
      <c r="C88" s="15">
        <f t="shared" si="23"/>
        <v>0.23098686768674251</v>
      </c>
      <c r="D88" s="14">
        <f t="shared" si="24"/>
        <v>15314.928045929102</v>
      </c>
      <c r="E88" s="14">
        <f>SUM(D88:$D$127)</f>
        <v>150835.037564317</v>
      </c>
      <c r="F88" s="16">
        <f t="shared" si="25"/>
        <v>9.8488897311150492</v>
      </c>
      <c r="G88" s="5"/>
      <c r="H88" s="14">
        <f t="shared" si="26"/>
        <v>66302.159076414464</v>
      </c>
      <c r="I88" s="15">
        <f t="shared" si="27"/>
        <v>0.23098686768674251</v>
      </c>
      <c r="J88" s="14">
        <f t="shared" si="28"/>
        <v>15314.928045929102</v>
      </c>
      <c r="K88" s="14">
        <f>SUM($J88:J$127)</f>
        <v>150835.037564317</v>
      </c>
      <c r="L88" s="16">
        <f t="shared" si="29"/>
        <v>9.8488897311150492</v>
      </c>
      <c r="M88" s="16"/>
      <c r="N88" s="6">
        <v>74</v>
      </c>
      <c r="O88" s="6">
        <f t="shared" si="22"/>
        <v>74</v>
      </c>
      <c r="P88" s="6">
        <f t="shared" si="30"/>
        <v>66302.159076414464</v>
      </c>
      <c r="Q88" s="6">
        <f t="shared" si="31"/>
        <v>66302.159076414464</v>
      </c>
      <c r="R88" s="5">
        <f t="shared" si="32"/>
        <v>66302.159076414464</v>
      </c>
      <c r="S88" s="5">
        <f t="shared" si="33"/>
        <v>1015412795.5450326</v>
      </c>
      <c r="T88" s="20">
        <f>SUM(S88:$S$136)</f>
        <v>7058469772.077405</v>
      </c>
      <c r="U88" s="6">
        <f t="shared" si="34"/>
        <v>6.9513303387995062</v>
      </c>
    </row>
    <row r="89" spans="1:21" x14ac:dyDescent="0.2">
      <c r="A89" s="21">
        <v>75</v>
      </c>
      <c r="B89" s="22">
        <f>Absterbeordnung!B83</f>
        <v>63680.339282607078</v>
      </c>
      <c r="C89" s="15">
        <f t="shared" si="23"/>
        <v>0.22645771341837509</v>
      </c>
      <c r="D89" s="14">
        <f t="shared" si="24"/>
        <v>14420.904023645528</v>
      </c>
      <c r="E89" s="14">
        <f>SUM(D89:$D$127)</f>
        <v>135520.10951838791</v>
      </c>
      <c r="F89" s="16">
        <f t="shared" si="25"/>
        <v>9.3974766974511184</v>
      </c>
      <c r="G89" s="5"/>
      <c r="H89" s="14">
        <f t="shared" si="26"/>
        <v>63680.339282607078</v>
      </c>
      <c r="I89" s="15">
        <f t="shared" si="27"/>
        <v>0.22645771341837509</v>
      </c>
      <c r="J89" s="14">
        <f t="shared" si="28"/>
        <v>14420.904023645528</v>
      </c>
      <c r="K89" s="14">
        <f>SUM($J89:J$127)</f>
        <v>135520.10951838791</v>
      </c>
      <c r="L89" s="16">
        <f t="shared" si="29"/>
        <v>9.3974766974511184</v>
      </c>
      <c r="M89" s="16"/>
      <c r="N89" s="6">
        <v>75</v>
      </c>
      <c r="O89" s="6">
        <f t="shared" si="22"/>
        <v>75</v>
      </c>
      <c r="P89" s="6">
        <f t="shared" si="30"/>
        <v>63680.339282607078</v>
      </c>
      <c r="Q89" s="6">
        <f t="shared" si="31"/>
        <v>63680.339282607078</v>
      </c>
      <c r="R89" s="5">
        <f t="shared" si="32"/>
        <v>63680.339282607078</v>
      </c>
      <c r="S89" s="5">
        <f t="shared" si="33"/>
        <v>918328060.98766077</v>
      </c>
      <c r="T89" s="20">
        <f>SUM(S89:$S$136)</f>
        <v>6043056976.5323725</v>
      </c>
      <c r="U89" s="6">
        <f t="shared" si="34"/>
        <v>6.5804990974936253</v>
      </c>
    </row>
    <row r="90" spans="1:21" x14ac:dyDescent="0.2">
      <c r="A90" s="21">
        <v>76</v>
      </c>
      <c r="B90" s="22">
        <f>Absterbeordnung!B84</f>
        <v>60890.943222754882</v>
      </c>
      <c r="C90" s="15">
        <f t="shared" si="23"/>
        <v>0.22201736609644609</v>
      </c>
      <c r="D90" s="14">
        <f t="shared" si="24"/>
        <v>13518.846833444284</v>
      </c>
      <c r="E90" s="14">
        <f>SUM(D90:$D$127)</f>
        <v>121099.20549474243</v>
      </c>
      <c r="F90" s="16">
        <f t="shared" si="25"/>
        <v>8.9578058681125832</v>
      </c>
      <c r="G90" s="5"/>
      <c r="H90" s="14">
        <f t="shared" si="26"/>
        <v>60890.943222754882</v>
      </c>
      <c r="I90" s="15">
        <f t="shared" si="27"/>
        <v>0.22201736609644609</v>
      </c>
      <c r="J90" s="14">
        <f t="shared" si="28"/>
        <v>13518.846833444284</v>
      </c>
      <c r="K90" s="14">
        <f>SUM($J90:J$127)</f>
        <v>121099.20549474243</v>
      </c>
      <c r="L90" s="16">
        <f t="shared" si="29"/>
        <v>8.9578058681125832</v>
      </c>
      <c r="M90" s="16"/>
      <c r="N90" s="6">
        <v>76</v>
      </c>
      <c r="O90" s="6">
        <f t="shared" si="22"/>
        <v>76</v>
      </c>
      <c r="P90" s="6">
        <f t="shared" si="30"/>
        <v>60890.943222754882</v>
      </c>
      <c r="Q90" s="6">
        <f t="shared" si="31"/>
        <v>60890.943222754882</v>
      </c>
      <c r="R90" s="5">
        <f t="shared" si="32"/>
        <v>60890.943222754882</v>
      </c>
      <c r="S90" s="5">
        <f t="shared" si="33"/>
        <v>823175334.97237551</v>
      </c>
      <c r="T90" s="20">
        <f>SUM(S90:$S$136)</f>
        <v>5124728915.5447111</v>
      </c>
      <c r="U90" s="6">
        <f t="shared" si="34"/>
        <v>6.2255617944586366</v>
      </c>
    </row>
    <row r="91" spans="1:21" x14ac:dyDescent="0.2">
      <c r="A91" s="21">
        <v>77</v>
      </c>
      <c r="B91" s="22">
        <f>Absterbeordnung!B85</f>
        <v>57961.634756479987</v>
      </c>
      <c r="C91" s="15">
        <f t="shared" si="23"/>
        <v>0.2176640844082805</v>
      </c>
      <c r="D91" s="14">
        <f t="shared" si="24"/>
        <v>12616.166160076385</v>
      </c>
      <c r="E91" s="14">
        <f>SUM(D91:$D$127)</f>
        <v>107580.35866129815</v>
      </c>
      <c r="F91" s="16">
        <f t="shared" si="25"/>
        <v>8.5271830836957516</v>
      </c>
      <c r="G91" s="5"/>
      <c r="H91" s="14">
        <f t="shared" si="26"/>
        <v>57961.634756479987</v>
      </c>
      <c r="I91" s="15">
        <f t="shared" si="27"/>
        <v>0.2176640844082805</v>
      </c>
      <c r="J91" s="14">
        <f t="shared" si="28"/>
        <v>12616.166160076385</v>
      </c>
      <c r="K91" s="14">
        <f>SUM($J91:J$127)</f>
        <v>107580.35866129815</v>
      </c>
      <c r="L91" s="16">
        <f t="shared" si="29"/>
        <v>8.5271830836957516</v>
      </c>
      <c r="M91" s="16"/>
      <c r="N91" s="6">
        <v>77</v>
      </c>
      <c r="O91" s="6">
        <f t="shared" si="22"/>
        <v>77</v>
      </c>
      <c r="P91" s="6">
        <f t="shared" si="30"/>
        <v>57961.634756479987</v>
      </c>
      <c r="Q91" s="6">
        <f t="shared" si="31"/>
        <v>57961.634756479987</v>
      </c>
      <c r="R91" s="5">
        <f t="shared" si="32"/>
        <v>57961.634756479987</v>
      </c>
      <c r="S91" s="5">
        <f t="shared" si="33"/>
        <v>731253614.99741006</v>
      </c>
      <c r="T91" s="20">
        <f>SUM(S91:$S$136)</f>
        <v>4301553580.5723362</v>
      </c>
      <c r="U91" s="6">
        <f t="shared" si="34"/>
        <v>5.8824373546345772</v>
      </c>
    </row>
    <row r="92" spans="1:21" x14ac:dyDescent="0.2">
      <c r="A92" s="21">
        <v>78</v>
      </c>
      <c r="B92" s="22">
        <f>Absterbeordnung!B86</f>
        <v>54924.533696337698</v>
      </c>
      <c r="C92" s="15">
        <f t="shared" si="23"/>
        <v>0.21339616118458871</v>
      </c>
      <c r="D92" s="14">
        <f t="shared" si="24"/>
        <v>11720.684645652052</v>
      </c>
      <c r="E92" s="14">
        <f>SUM(D92:$D$127)</f>
        <v>94964.192501221754</v>
      </c>
      <c r="F92" s="16">
        <f t="shared" si="25"/>
        <v>8.1022734910327969</v>
      </c>
      <c r="G92" s="5"/>
      <c r="H92" s="14">
        <f t="shared" si="26"/>
        <v>54924.533696337698</v>
      </c>
      <c r="I92" s="15">
        <f t="shared" si="27"/>
        <v>0.21339616118458871</v>
      </c>
      <c r="J92" s="14">
        <f t="shared" si="28"/>
        <v>11720.684645652052</v>
      </c>
      <c r="K92" s="14">
        <f>SUM($J92:J$127)</f>
        <v>94964.192501221754</v>
      </c>
      <c r="L92" s="16">
        <f t="shared" si="29"/>
        <v>8.1022734910327969</v>
      </c>
      <c r="M92" s="16"/>
      <c r="N92" s="6">
        <v>78</v>
      </c>
      <c r="O92" s="6">
        <f t="shared" si="22"/>
        <v>78</v>
      </c>
      <c r="P92" s="6">
        <f t="shared" si="30"/>
        <v>54924.533696337698</v>
      </c>
      <c r="Q92" s="6">
        <f t="shared" si="31"/>
        <v>54924.533696337698</v>
      </c>
      <c r="R92" s="5">
        <f t="shared" si="32"/>
        <v>54924.533696337698</v>
      </c>
      <c r="S92" s="5">
        <f t="shared" si="33"/>
        <v>643753138.76426411</v>
      </c>
      <c r="T92" s="20">
        <f>SUM(S92:$S$136)</f>
        <v>3570299965.5749269</v>
      </c>
      <c r="U92" s="6">
        <f t="shared" si="34"/>
        <v>5.5460699926502954</v>
      </c>
    </row>
    <row r="93" spans="1:21" x14ac:dyDescent="0.2">
      <c r="A93" s="21">
        <v>79</v>
      </c>
      <c r="B93" s="22">
        <f>Absterbeordnung!B87</f>
        <v>51772.159098773896</v>
      </c>
      <c r="C93" s="15">
        <f t="shared" si="23"/>
        <v>0.20921192272998898</v>
      </c>
      <c r="D93" s="14">
        <f t="shared" si="24"/>
        <v>10831.35294893738</v>
      </c>
      <c r="E93" s="14">
        <f>SUM(D93:$D$127)</f>
        <v>83243.507855569711</v>
      </c>
      <c r="F93" s="16">
        <f t="shared" si="25"/>
        <v>7.6854210409362018</v>
      </c>
      <c r="G93" s="5"/>
      <c r="H93" s="14">
        <f t="shared" si="26"/>
        <v>51772.159098773896</v>
      </c>
      <c r="I93" s="15">
        <f t="shared" si="27"/>
        <v>0.20921192272998898</v>
      </c>
      <c r="J93" s="14">
        <f t="shared" si="28"/>
        <v>10831.35294893738</v>
      </c>
      <c r="K93" s="14">
        <f>SUM($J93:J$127)</f>
        <v>83243.507855569711</v>
      </c>
      <c r="L93" s="16">
        <f t="shared" si="29"/>
        <v>7.6854210409362018</v>
      </c>
      <c r="M93" s="16"/>
      <c r="N93" s="6">
        <v>79</v>
      </c>
      <c r="O93" s="6">
        <f t="shared" si="22"/>
        <v>79</v>
      </c>
      <c r="P93" s="6">
        <f t="shared" si="30"/>
        <v>51772.159098773896</v>
      </c>
      <c r="Q93" s="6">
        <f t="shared" si="31"/>
        <v>51772.159098773896</v>
      </c>
      <c r="R93" s="5">
        <f t="shared" si="32"/>
        <v>51772.159098773896</v>
      </c>
      <c r="S93" s="5">
        <f t="shared" si="33"/>
        <v>560762528.12735987</v>
      </c>
      <c r="T93" s="20">
        <f>SUM(S93:$S$136)</f>
        <v>2926546826.8106627</v>
      </c>
      <c r="U93" s="6">
        <f t="shared" si="34"/>
        <v>5.218870163425021</v>
      </c>
    </row>
    <row r="94" spans="1:21" x14ac:dyDescent="0.2">
      <c r="A94" s="21">
        <v>80</v>
      </c>
      <c r="B94" s="22">
        <f>Absterbeordnung!B88</f>
        <v>48524.428238248642</v>
      </c>
      <c r="C94" s="15">
        <f t="shared" si="23"/>
        <v>0.20510972816665585</v>
      </c>
      <c r="D94" s="14">
        <f t="shared" si="24"/>
        <v>9952.832285389577</v>
      </c>
      <c r="E94" s="14">
        <f>SUM(D94:$D$127)</f>
        <v>72412.15490663235</v>
      </c>
      <c r="F94" s="16">
        <f t="shared" si="25"/>
        <v>7.2755325147928955</v>
      </c>
      <c r="G94" s="5"/>
      <c r="H94" s="14">
        <f t="shared" si="26"/>
        <v>48524.428238248642</v>
      </c>
      <c r="I94" s="15">
        <f t="shared" si="27"/>
        <v>0.20510972816665585</v>
      </c>
      <c r="J94" s="14">
        <f t="shared" si="28"/>
        <v>9952.832285389577</v>
      </c>
      <c r="K94" s="14">
        <f>SUM($J94:J$127)</f>
        <v>72412.15490663235</v>
      </c>
      <c r="L94" s="16">
        <f t="shared" si="29"/>
        <v>7.2755325147928955</v>
      </c>
      <c r="M94" s="16"/>
      <c r="N94" s="6">
        <v>80</v>
      </c>
      <c r="O94" s="6">
        <f t="shared" si="22"/>
        <v>80</v>
      </c>
      <c r="P94" s="6">
        <f t="shared" si="30"/>
        <v>48524.428238248642</v>
      </c>
      <c r="Q94" s="6">
        <f t="shared" si="31"/>
        <v>48524.428238248642</v>
      </c>
      <c r="R94" s="5">
        <f t="shared" si="32"/>
        <v>48524.428238248642</v>
      </c>
      <c r="S94" s="5">
        <f t="shared" si="33"/>
        <v>482955495.9997108</v>
      </c>
      <c r="T94" s="20">
        <f>SUM(S94:$S$136)</f>
        <v>2365784298.6833029</v>
      </c>
      <c r="U94" s="6">
        <f t="shared" si="34"/>
        <v>4.8985554948208305</v>
      </c>
    </row>
    <row r="95" spans="1:21" x14ac:dyDescent="0.2">
      <c r="A95" s="21">
        <v>81</v>
      </c>
      <c r="B95" s="22">
        <f>Absterbeordnung!B89</f>
        <v>45178.147930226114</v>
      </c>
      <c r="C95" s="15">
        <f t="shared" si="23"/>
        <v>0.20108796879083907</v>
      </c>
      <c r="D95" s="14">
        <f t="shared" si="24"/>
        <v>9084.7820010212199</v>
      </c>
      <c r="E95" s="14">
        <f>SUM(D95:$D$127)</f>
        <v>62459.322621242725</v>
      </c>
      <c r="F95" s="16">
        <f t="shared" si="25"/>
        <v>6.8751592073669654</v>
      </c>
      <c r="G95" s="5"/>
      <c r="H95" s="14">
        <f t="shared" si="26"/>
        <v>45178.147930226114</v>
      </c>
      <c r="I95" s="15">
        <f t="shared" si="27"/>
        <v>0.20108796879083907</v>
      </c>
      <c r="J95" s="14">
        <f t="shared" si="28"/>
        <v>9084.7820010212199</v>
      </c>
      <c r="K95" s="14">
        <f>SUM($J95:J$127)</f>
        <v>62459.322621242725</v>
      </c>
      <c r="L95" s="16">
        <f t="shared" si="29"/>
        <v>6.8751592073669654</v>
      </c>
      <c r="M95" s="16"/>
      <c r="N95" s="6">
        <v>81</v>
      </c>
      <c r="O95" s="6">
        <f t="shared" si="22"/>
        <v>81</v>
      </c>
      <c r="P95" s="6">
        <f t="shared" si="30"/>
        <v>45178.147930226114</v>
      </c>
      <c r="Q95" s="6">
        <f t="shared" si="31"/>
        <v>45178.147930226114</v>
      </c>
      <c r="R95" s="5">
        <f t="shared" si="32"/>
        <v>45178.147930226114</v>
      </c>
      <c r="S95" s="5">
        <f t="shared" si="33"/>
        <v>410433625.15599227</v>
      </c>
      <c r="T95" s="20">
        <f>SUM(S95:$S$136)</f>
        <v>1882828802.6835926</v>
      </c>
      <c r="U95" s="6">
        <f t="shared" si="34"/>
        <v>4.5874136213084187</v>
      </c>
    </row>
    <row r="96" spans="1:21" x14ac:dyDescent="0.2">
      <c r="A96" s="21">
        <v>82</v>
      </c>
      <c r="B96" s="22">
        <f>Absterbeordnung!B90</f>
        <v>41703.152686148082</v>
      </c>
      <c r="C96" s="15">
        <f t="shared" si="23"/>
        <v>0.19714506744199911</v>
      </c>
      <c r="D96" s="14">
        <f t="shared" si="24"/>
        <v>8221.5708488546497</v>
      </c>
      <c r="E96" s="14">
        <f>SUM(D96:$D$127)</f>
        <v>53374.540620221502</v>
      </c>
      <c r="F96" s="16">
        <f t="shared" si="25"/>
        <v>6.4920124878151633</v>
      </c>
      <c r="G96" s="5"/>
      <c r="H96" s="14">
        <f t="shared" si="26"/>
        <v>41703.152686148082</v>
      </c>
      <c r="I96" s="15">
        <f t="shared" si="27"/>
        <v>0.19714506744199911</v>
      </c>
      <c r="J96" s="14">
        <f t="shared" si="28"/>
        <v>8221.5708488546497</v>
      </c>
      <c r="K96" s="14">
        <f>SUM($J96:J$127)</f>
        <v>53374.540620221502</v>
      </c>
      <c r="L96" s="16">
        <f t="shared" si="29"/>
        <v>6.4920124878151633</v>
      </c>
      <c r="M96" s="16"/>
      <c r="N96" s="6">
        <v>82</v>
      </c>
      <c r="O96" s="6">
        <f t="shared" si="22"/>
        <v>82</v>
      </c>
      <c r="P96" s="6">
        <f t="shared" si="30"/>
        <v>41703.152686148082</v>
      </c>
      <c r="Q96" s="6">
        <f t="shared" si="31"/>
        <v>41703.152686148082</v>
      </c>
      <c r="R96" s="5">
        <f t="shared" si="32"/>
        <v>41703.152686148082</v>
      </c>
      <c r="S96" s="5">
        <f t="shared" si="33"/>
        <v>342865424.42976958</v>
      </c>
      <c r="T96" s="20">
        <f>SUM(S96:$S$136)</f>
        <v>1472395177.5276003</v>
      </c>
      <c r="U96" s="6">
        <f t="shared" si="34"/>
        <v>4.2943822054276479</v>
      </c>
    </row>
    <row r="97" spans="1:21" x14ac:dyDescent="0.2">
      <c r="A97" s="21">
        <v>83</v>
      </c>
      <c r="B97" s="22">
        <f>Absterbeordnung!B91</f>
        <v>38101.694970966695</v>
      </c>
      <c r="C97" s="15">
        <f t="shared" si="23"/>
        <v>0.19327947788431285</v>
      </c>
      <c r="D97" s="14">
        <f t="shared" si="24"/>
        <v>7364.2757104957918</v>
      </c>
      <c r="E97" s="14">
        <f>SUM(D97:$D$127)</f>
        <v>45152.969771366857</v>
      </c>
      <c r="F97" s="16">
        <f t="shared" si="25"/>
        <v>6.1313524298137638</v>
      </c>
      <c r="G97" s="5"/>
      <c r="H97" s="14">
        <f t="shared" si="26"/>
        <v>38101.694970966695</v>
      </c>
      <c r="I97" s="15">
        <f t="shared" si="27"/>
        <v>0.19327947788431285</v>
      </c>
      <c r="J97" s="14">
        <f t="shared" si="28"/>
        <v>7364.2757104957918</v>
      </c>
      <c r="K97" s="14">
        <f>SUM($J97:J$127)</f>
        <v>45152.969771366857</v>
      </c>
      <c r="L97" s="16">
        <f t="shared" si="29"/>
        <v>6.1313524298137638</v>
      </c>
      <c r="M97" s="16"/>
      <c r="N97" s="6">
        <v>83</v>
      </c>
      <c r="O97" s="6">
        <f t="shared" si="22"/>
        <v>83</v>
      </c>
      <c r="P97" s="6">
        <f t="shared" si="30"/>
        <v>38101.694970966695</v>
      </c>
      <c r="Q97" s="6">
        <f t="shared" si="31"/>
        <v>38101.694970966695</v>
      </c>
      <c r="R97" s="5">
        <f t="shared" si="32"/>
        <v>38101.694970966695</v>
      </c>
      <c r="S97" s="5">
        <f t="shared" si="33"/>
        <v>280591386.8034097</v>
      </c>
      <c r="T97" s="20">
        <f>SUM(S97:$S$136)</f>
        <v>1129529753.0978308</v>
      </c>
      <c r="U97" s="6">
        <f t="shared" si="34"/>
        <v>4.0255325224548368</v>
      </c>
    </row>
    <row r="98" spans="1:21" x14ac:dyDescent="0.2">
      <c r="A98" s="21">
        <v>84</v>
      </c>
      <c r="B98" s="22">
        <f>Absterbeordnung!B92</f>
        <v>34433.708802978254</v>
      </c>
      <c r="C98" s="15">
        <f t="shared" si="23"/>
        <v>0.18948968420030671</v>
      </c>
      <c r="D98" s="14">
        <f t="shared" si="24"/>
        <v>6524.83260692167</v>
      </c>
      <c r="E98" s="14">
        <f>SUM(D98:$D$127)</f>
        <v>37788.694060871057</v>
      </c>
      <c r="F98" s="16">
        <f t="shared" si="25"/>
        <v>5.7915193135811744</v>
      </c>
      <c r="G98" s="5"/>
      <c r="H98" s="14">
        <f t="shared" si="26"/>
        <v>34433.708802978254</v>
      </c>
      <c r="I98" s="15">
        <f t="shared" si="27"/>
        <v>0.18948968420030671</v>
      </c>
      <c r="J98" s="14">
        <f t="shared" si="28"/>
        <v>6524.83260692167</v>
      </c>
      <c r="K98" s="14">
        <f>SUM($J98:J$127)</f>
        <v>37788.694060871057</v>
      </c>
      <c r="L98" s="16">
        <f t="shared" si="29"/>
        <v>5.7915193135811744</v>
      </c>
      <c r="M98" s="16"/>
      <c r="N98" s="6">
        <v>84</v>
      </c>
      <c r="O98" s="6">
        <f t="shared" si="22"/>
        <v>84</v>
      </c>
      <c r="P98" s="6">
        <f t="shared" si="30"/>
        <v>34433.708802978254</v>
      </c>
      <c r="Q98" s="6">
        <f t="shared" si="31"/>
        <v>34433.708802978254</v>
      </c>
      <c r="R98" s="5">
        <f t="shared" si="32"/>
        <v>34433.708802978254</v>
      </c>
      <c r="S98" s="5">
        <f t="shared" si="33"/>
        <v>224674185.97491828</v>
      </c>
      <c r="T98" s="20">
        <f>SUM(S98:$S$136)</f>
        <v>848938366.29442108</v>
      </c>
      <c r="U98" s="6">
        <f t="shared" si="34"/>
        <v>3.7785309541043275</v>
      </c>
    </row>
    <row r="99" spans="1:21" x14ac:dyDescent="0.2">
      <c r="A99" s="21">
        <v>85</v>
      </c>
      <c r="B99" s="22">
        <f>Absterbeordnung!B93</f>
        <v>30666.881266405828</v>
      </c>
      <c r="C99" s="15">
        <f t="shared" si="23"/>
        <v>0.18577420019637911</v>
      </c>
      <c r="D99" s="14">
        <f t="shared" si="24"/>
        <v>5697.1153397838643</v>
      </c>
      <c r="E99" s="14">
        <f>SUM(D99:$D$127)</f>
        <v>31263.861453949394</v>
      </c>
      <c r="F99" s="16">
        <f t="shared" si="25"/>
        <v>5.4876651760284485</v>
      </c>
      <c r="G99" s="5"/>
      <c r="H99" s="14">
        <f t="shared" si="26"/>
        <v>30666.881266405828</v>
      </c>
      <c r="I99" s="15">
        <f t="shared" si="27"/>
        <v>0.18577420019637911</v>
      </c>
      <c r="J99" s="14">
        <f t="shared" si="28"/>
        <v>5697.1153397838643</v>
      </c>
      <c r="K99" s="14">
        <f>SUM($J99:J$127)</f>
        <v>31263.861453949394</v>
      </c>
      <c r="L99" s="16">
        <f t="shared" si="29"/>
        <v>5.4876651760284485</v>
      </c>
      <c r="M99" s="16"/>
      <c r="N99" s="6">
        <v>85</v>
      </c>
      <c r="O99" s="6">
        <f t="shared" si="22"/>
        <v>85</v>
      </c>
      <c r="P99" s="6">
        <f t="shared" si="30"/>
        <v>30666.881266405828</v>
      </c>
      <c r="Q99" s="6">
        <f t="shared" si="31"/>
        <v>30666.881266405828</v>
      </c>
      <c r="R99" s="5">
        <f t="shared" si="32"/>
        <v>30666.881266405828</v>
      </c>
      <c r="S99" s="5">
        <f t="shared" si="33"/>
        <v>174712759.68617105</v>
      </c>
      <c r="T99" s="20">
        <f>SUM(S99:$S$136)</f>
        <v>624264180.31950283</v>
      </c>
      <c r="U99" s="6">
        <f t="shared" si="34"/>
        <v>3.5730886595852613</v>
      </c>
    </row>
    <row r="100" spans="1:21" x14ac:dyDescent="0.2">
      <c r="A100" s="13">
        <v>86</v>
      </c>
      <c r="B100" s="22">
        <f>Absterbeordnung!B94</f>
        <v>27084.849976121724</v>
      </c>
      <c r="C100" s="15">
        <f t="shared" si="23"/>
        <v>0.18213156881997952</v>
      </c>
      <c r="D100" s="14">
        <f t="shared" si="24"/>
        <v>4933.0062174048344</v>
      </c>
      <c r="E100" s="14">
        <f>SUM(D100:$D$127)</f>
        <v>25566.746114165529</v>
      </c>
      <c r="F100" s="16">
        <f t="shared" si="25"/>
        <v>5.1827921935228645</v>
      </c>
      <c r="G100" s="5"/>
      <c r="H100" s="14">
        <f t="shared" si="26"/>
        <v>27084.849976121724</v>
      </c>
      <c r="I100" s="15">
        <f t="shared" si="27"/>
        <v>0.18213156881997952</v>
      </c>
      <c r="J100" s="14">
        <f t="shared" si="28"/>
        <v>4933.0062174048344</v>
      </c>
      <c r="K100" s="14">
        <f>SUM($J100:J$127)</f>
        <v>25566.746114165529</v>
      </c>
      <c r="L100" s="16">
        <f t="shared" si="29"/>
        <v>5.1827921935228645</v>
      </c>
      <c r="M100" s="16"/>
      <c r="N100" s="20">
        <v>86</v>
      </c>
      <c r="O100" s="6">
        <f t="shared" si="22"/>
        <v>86</v>
      </c>
      <c r="P100" s="6">
        <f t="shared" si="30"/>
        <v>27084.849976121724</v>
      </c>
      <c r="Q100" s="6">
        <f t="shared" si="31"/>
        <v>27084.849976121724</v>
      </c>
      <c r="R100" s="5">
        <f t="shared" si="32"/>
        <v>27084.849976121724</v>
      </c>
      <c r="S100" s="5">
        <f t="shared" si="33"/>
        <v>133609733.32968564</v>
      </c>
      <c r="T100" s="20">
        <f>SUM(S100:$S$136)</f>
        <v>449551420.63333154</v>
      </c>
      <c r="U100" s="6">
        <f t="shared" si="34"/>
        <v>3.3646607131836062</v>
      </c>
    </row>
    <row r="101" spans="1:21" x14ac:dyDescent="0.2">
      <c r="A101" s="13">
        <v>87</v>
      </c>
      <c r="B101" s="22">
        <f>Absterbeordnung!B95</f>
        <v>23632.337975709233</v>
      </c>
      <c r="C101" s="15">
        <f t="shared" si="23"/>
        <v>0.17856036158821526</v>
      </c>
      <c r="D101" s="14">
        <f t="shared" si="24"/>
        <v>4219.798814117552</v>
      </c>
      <c r="E101" s="14">
        <f>SUM(D101:$D$127)</f>
        <v>20633.739896760701</v>
      </c>
      <c r="F101" s="16">
        <f t="shared" si="25"/>
        <v>4.8897449394339541</v>
      </c>
      <c r="G101" s="5"/>
      <c r="H101" s="14">
        <f t="shared" si="26"/>
        <v>23632.337975709233</v>
      </c>
      <c r="I101" s="15">
        <f t="shared" si="27"/>
        <v>0.17856036158821526</v>
      </c>
      <c r="J101" s="14">
        <f t="shared" si="28"/>
        <v>4219.798814117552</v>
      </c>
      <c r="K101" s="14">
        <f>SUM($J101:J$127)</f>
        <v>20633.739896760701</v>
      </c>
      <c r="L101" s="16">
        <f t="shared" si="29"/>
        <v>4.8897449394339541</v>
      </c>
      <c r="M101" s="16"/>
      <c r="N101" s="20">
        <v>87</v>
      </c>
      <c r="O101" s="6">
        <f t="shared" si="22"/>
        <v>87</v>
      </c>
      <c r="P101" s="6">
        <f t="shared" si="30"/>
        <v>23632.337975709233</v>
      </c>
      <c r="Q101" s="6">
        <f t="shared" si="31"/>
        <v>23632.337975709233</v>
      </c>
      <c r="R101" s="5">
        <f t="shared" si="32"/>
        <v>23632.337975709233</v>
      </c>
      <c r="S101" s="5">
        <f t="shared" si="33"/>
        <v>99723711.764723018</v>
      </c>
      <c r="T101" s="20">
        <f>SUM(S101:$S$136)</f>
        <v>315941687.30364591</v>
      </c>
      <c r="U101" s="6">
        <f t="shared" si="34"/>
        <v>3.1681701544467522</v>
      </c>
    </row>
    <row r="102" spans="1:21" x14ac:dyDescent="0.2">
      <c r="A102" s="13">
        <v>88</v>
      </c>
      <c r="B102" s="22">
        <f>Absterbeordnung!B96</f>
        <v>20499.40463622037</v>
      </c>
      <c r="C102" s="15">
        <f t="shared" si="23"/>
        <v>0.17505917802766199</v>
      </c>
      <c r="D102" s="14">
        <f t="shared" si="24"/>
        <v>3588.6089256731811</v>
      </c>
      <c r="E102" s="14">
        <f>SUM(D102:$D$127)</f>
        <v>16413.941082643152</v>
      </c>
      <c r="F102" s="16">
        <f t="shared" si="25"/>
        <v>4.5739007572590511</v>
      </c>
      <c r="G102" s="5"/>
      <c r="H102" s="14">
        <f t="shared" si="26"/>
        <v>20499.40463622037</v>
      </c>
      <c r="I102" s="15">
        <f t="shared" si="27"/>
        <v>0.17505917802766199</v>
      </c>
      <c r="J102" s="14">
        <f t="shared" si="28"/>
        <v>3588.6089256731811</v>
      </c>
      <c r="K102" s="14">
        <f>SUM($J102:J$127)</f>
        <v>16413.941082643152</v>
      </c>
      <c r="L102" s="16">
        <f t="shared" si="29"/>
        <v>4.5739007572590511</v>
      </c>
      <c r="M102" s="16"/>
      <c r="N102" s="20">
        <v>88</v>
      </c>
      <c r="O102" s="6">
        <f t="shared" si="22"/>
        <v>88</v>
      </c>
      <c r="P102" s="6">
        <f t="shared" si="30"/>
        <v>20499.40463622037</v>
      </c>
      <c r="Q102" s="6">
        <f t="shared" si="31"/>
        <v>20499.40463622037</v>
      </c>
      <c r="R102" s="5">
        <f t="shared" si="32"/>
        <v>20499.40463622037</v>
      </c>
      <c r="S102" s="5">
        <f t="shared" si="33"/>
        <v>73564346.448526606</v>
      </c>
      <c r="T102" s="20">
        <f>SUM(S102:$S$136)</f>
        <v>216217975.53892294</v>
      </c>
      <c r="U102" s="6">
        <f t="shared" si="34"/>
        <v>2.9391680342081457</v>
      </c>
    </row>
    <row r="103" spans="1:21" x14ac:dyDescent="0.2">
      <c r="A103" s="13">
        <v>89</v>
      </c>
      <c r="B103" s="22">
        <f>Absterbeordnung!B97</f>
        <v>17417.488642081218</v>
      </c>
      <c r="C103" s="15">
        <f t="shared" si="23"/>
        <v>0.17162664512515882</v>
      </c>
      <c r="D103" s="14">
        <f t="shared" si="24"/>
        <v>2989.3051421459577</v>
      </c>
      <c r="E103" s="14">
        <f>SUM(D103:$D$127)</f>
        <v>12825.332156969969</v>
      </c>
      <c r="F103" s="16">
        <f t="shared" si="25"/>
        <v>4.2904058124233311</v>
      </c>
      <c r="G103" s="5"/>
      <c r="H103" s="14">
        <f t="shared" si="26"/>
        <v>17417.488642081218</v>
      </c>
      <c r="I103" s="15">
        <f t="shared" si="27"/>
        <v>0.17162664512515882</v>
      </c>
      <c r="J103" s="14">
        <f t="shared" si="28"/>
        <v>2989.3051421459577</v>
      </c>
      <c r="K103" s="14">
        <f>SUM($J103:J$127)</f>
        <v>12825.332156969969</v>
      </c>
      <c r="L103" s="16">
        <f t="shared" si="29"/>
        <v>4.2904058124233311</v>
      </c>
      <c r="M103" s="16"/>
      <c r="N103" s="20">
        <v>89</v>
      </c>
      <c r="O103" s="6">
        <f t="shared" si="22"/>
        <v>89</v>
      </c>
      <c r="P103" s="6">
        <f t="shared" si="30"/>
        <v>17417.488642081218</v>
      </c>
      <c r="Q103" s="6">
        <f t="shared" si="31"/>
        <v>17417.488642081218</v>
      </c>
      <c r="R103" s="5">
        <f t="shared" si="32"/>
        <v>17417.488642081218</v>
      </c>
      <c r="S103" s="5">
        <f t="shared" si="33"/>
        <v>52066188.361042202</v>
      </c>
      <c r="T103" s="20">
        <f>SUM(S103:$S$136)</f>
        <v>142653629.09039634</v>
      </c>
      <c r="U103" s="6">
        <f t="shared" si="34"/>
        <v>2.7398515923845683</v>
      </c>
    </row>
    <row r="104" spans="1:21" x14ac:dyDescent="0.2">
      <c r="A104" s="13">
        <v>90</v>
      </c>
      <c r="B104" s="22">
        <f>Absterbeordnung!B98</f>
        <v>14463.255008647866</v>
      </c>
      <c r="C104" s="15">
        <f t="shared" si="23"/>
        <v>0.16826141678937137</v>
      </c>
      <c r="D104" s="14">
        <f t="shared" si="24"/>
        <v>2433.6077791410617</v>
      </c>
      <c r="E104" s="14">
        <f>SUM(D104:$D$127)</f>
        <v>9836.0270148240106</v>
      </c>
      <c r="F104" s="16">
        <f t="shared" si="25"/>
        <v>4.0417470305324308</v>
      </c>
      <c r="G104" s="5"/>
      <c r="H104" s="14">
        <f t="shared" si="26"/>
        <v>14463.255008647866</v>
      </c>
      <c r="I104" s="15">
        <f t="shared" si="27"/>
        <v>0.16826141678937137</v>
      </c>
      <c r="J104" s="14">
        <f t="shared" si="28"/>
        <v>2433.6077791410617</v>
      </c>
      <c r="K104" s="14">
        <f>SUM($J104:J$127)</f>
        <v>9836.0270148240106</v>
      </c>
      <c r="L104" s="16">
        <f t="shared" si="29"/>
        <v>4.0417470305324308</v>
      </c>
      <c r="M104" s="16"/>
      <c r="N104" s="20">
        <v>90</v>
      </c>
      <c r="O104" s="6">
        <f t="shared" si="22"/>
        <v>90</v>
      </c>
      <c r="P104" s="6">
        <f t="shared" si="30"/>
        <v>14463.255008647866</v>
      </c>
      <c r="Q104" s="6">
        <f t="shared" si="31"/>
        <v>14463.255008647866</v>
      </c>
      <c r="R104" s="5">
        <f t="shared" si="32"/>
        <v>14463.255008647866</v>
      </c>
      <c r="S104" s="5">
        <f t="shared" si="33"/>
        <v>35197889.900746368</v>
      </c>
      <c r="T104" s="20">
        <f>SUM(S104:$S$136)</f>
        <v>90587440.729354143</v>
      </c>
      <c r="U104" s="6">
        <f t="shared" si="34"/>
        <v>2.5736611195955028</v>
      </c>
    </row>
    <row r="105" spans="1:21" x14ac:dyDescent="0.2">
      <c r="A105" s="13">
        <v>91</v>
      </c>
      <c r="B105" s="22">
        <f>Absterbeordnung!B99</f>
        <v>11781.457908874436</v>
      </c>
      <c r="C105" s="15">
        <f t="shared" si="23"/>
        <v>0.16496217332291313</v>
      </c>
      <c r="D105" s="14">
        <f t="shared" si="24"/>
        <v>1943.4949015603504</v>
      </c>
      <c r="E105" s="14">
        <f>SUM(D105:$D$127)</f>
        <v>7402.4192356829526</v>
      </c>
      <c r="F105" s="16">
        <f t="shared" si="25"/>
        <v>3.8088184485278873</v>
      </c>
      <c r="G105" s="5"/>
      <c r="H105" s="14">
        <f t="shared" si="26"/>
        <v>11781.457908874436</v>
      </c>
      <c r="I105" s="15">
        <f t="shared" si="27"/>
        <v>0.16496217332291313</v>
      </c>
      <c r="J105" s="14">
        <f t="shared" si="28"/>
        <v>1943.4949015603504</v>
      </c>
      <c r="K105" s="14">
        <f>SUM($J105:J$127)</f>
        <v>7402.4192356829526</v>
      </c>
      <c r="L105" s="16">
        <f t="shared" si="29"/>
        <v>3.8088184485278873</v>
      </c>
      <c r="M105" s="16"/>
      <c r="N105" s="20">
        <v>91</v>
      </c>
      <c r="O105" s="6">
        <f t="shared" si="22"/>
        <v>91</v>
      </c>
      <c r="P105" s="6">
        <f t="shared" si="30"/>
        <v>11781.457908874436</v>
      </c>
      <c r="Q105" s="6">
        <f t="shared" si="31"/>
        <v>11781.457908874436</v>
      </c>
      <c r="R105" s="5">
        <f t="shared" si="32"/>
        <v>11781.457908874436</v>
      </c>
      <c r="S105" s="5">
        <f t="shared" si="33"/>
        <v>22897203.37884533</v>
      </c>
      <c r="T105" s="20">
        <f>SUM(S105:$S$136)</f>
        <v>55389550.828607775</v>
      </c>
      <c r="U105" s="6">
        <f t="shared" si="34"/>
        <v>2.4190531005975187</v>
      </c>
    </row>
    <row r="106" spans="1:21" x14ac:dyDescent="0.2">
      <c r="A106" s="13">
        <v>92</v>
      </c>
      <c r="B106" s="22">
        <f>Absterbeordnung!B100</f>
        <v>9373.6815418482984</v>
      </c>
      <c r="C106" s="15">
        <f t="shared" si="23"/>
        <v>0.16172762090481677</v>
      </c>
      <c r="D106" s="14">
        <f t="shared" si="24"/>
        <v>1515.9832148825199</v>
      </c>
      <c r="E106" s="14">
        <f>SUM(D106:$D$127)</f>
        <v>5458.924334122602</v>
      </c>
      <c r="F106" s="16">
        <f t="shared" si="25"/>
        <v>3.6009134405525973</v>
      </c>
      <c r="G106" s="5"/>
      <c r="H106" s="14">
        <f t="shared" si="26"/>
        <v>9373.6815418482984</v>
      </c>
      <c r="I106" s="15">
        <f t="shared" si="27"/>
        <v>0.16172762090481677</v>
      </c>
      <c r="J106" s="14">
        <f t="shared" si="28"/>
        <v>1515.9832148825199</v>
      </c>
      <c r="K106" s="14">
        <f>SUM($J106:J$127)</f>
        <v>5458.924334122602</v>
      </c>
      <c r="L106" s="16">
        <f t="shared" si="29"/>
        <v>3.6009134405525973</v>
      </c>
      <c r="M106" s="16"/>
      <c r="N106" s="20">
        <v>92</v>
      </c>
      <c r="O106" s="6">
        <f t="shared" si="22"/>
        <v>92</v>
      </c>
      <c r="P106" s="6">
        <f t="shared" si="30"/>
        <v>9373.6815418482984</v>
      </c>
      <c r="Q106" s="6">
        <f t="shared" si="31"/>
        <v>9373.6815418482984</v>
      </c>
      <c r="R106" s="5">
        <f t="shared" si="32"/>
        <v>9373.6815418482984</v>
      </c>
      <c r="S106" s="5">
        <f t="shared" si="33"/>
        <v>14210343.879096119</v>
      </c>
      <c r="T106" s="20">
        <f>SUM(S106:$S$136)</f>
        <v>32492347.449762452</v>
      </c>
      <c r="U106" s="6">
        <f t="shared" si="34"/>
        <v>2.2865278790022638</v>
      </c>
    </row>
    <row r="107" spans="1:21" x14ac:dyDescent="0.2">
      <c r="A107" s="13">
        <v>93</v>
      </c>
      <c r="B107" s="22">
        <f>Absterbeordnung!B101</f>
        <v>7295.9481085384623</v>
      </c>
      <c r="C107" s="15">
        <f t="shared" si="23"/>
        <v>0.15855649108315373</v>
      </c>
      <c r="D107" s="14">
        <f t="shared" si="24"/>
        <v>1156.819931214631</v>
      </c>
      <c r="E107" s="14">
        <f>SUM(D107:$D$127)</f>
        <v>3942.9411192400803</v>
      </c>
      <c r="F107" s="16">
        <f t="shared" si="25"/>
        <v>3.4084311765791364</v>
      </c>
      <c r="G107" s="5"/>
      <c r="H107" s="14">
        <f t="shared" si="26"/>
        <v>7295.9481085384623</v>
      </c>
      <c r="I107" s="15">
        <f t="shared" si="27"/>
        <v>0.15855649108315373</v>
      </c>
      <c r="J107" s="14">
        <f t="shared" si="28"/>
        <v>1156.819931214631</v>
      </c>
      <c r="K107" s="14">
        <f>SUM($J107:J$127)</f>
        <v>3942.9411192400803</v>
      </c>
      <c r="L107" s="16">
        <f t="shared" si="29"/>
        <v>3.4084311765791364</v>
      </c>
      <c r="M107" s="16"/>
      <c r="N107" s="20">
        <v>93</v>
      </c>
      <c r="O107" s="6">
        <f t="shared" si="22"/>
        <v>93</v>
      </c>
      <c r="P107" s="6">
        <f t="shared" si="30"/>
        <v>7295.9481085384623</v>
      </c>
      <c r="Q107" s="6">
        <f t="shared" si="31"/>
        <v>7295.9481085384623</v>
      </c>
      <c r="R107" s="5">
        <f t="shared" si="32"/>
        <v>7295.9481085384623</v>
      </c>
      <c r="S107" s="5">
        <f t="shared" si="33"/>
        <v>8440098.1890649814</v>
      </c>
      <c r="T107" s="20">
        <f>SUM(S107:$S$136)</f>
        <v>18282003.570666336</v>
      </c>
      <c r="U107" s="6">
        <f t="shared" si="34"/>
        <v>2.1660889673478634</v>
      </c>
    </row>
    <row r="108" spans="1:21" x14ac:dyDescent="0.2">
      <c r="A108" s="13">
        <v>94</v>
      </c>
      <c r="B108" s="22">
        <f>Absterbeordnung!B102</f>
        <v>5548.3306455621441</v>
      </c>
      <c r="C108" s="15">
        <f t="shared" si="23"/>
        <v>0.15544754027760166</v>
      </c>
      <c r="D108" s="14">
        <f t="shared" si="24"/>
        <v>862.47435149947296</v>
      </c>
      <c r="E108" s="14">
        <f>SUM(D108:$D$127)</f>
        <v>2786.1211880254496</v>
      </c>
      <c r="F108" s="16">
        <f t="shared" si="25"/>
        <v>3.2303814985124832</v>
      </c>
      <c r="G108" s="5"/>
      <c r="H108" s="14">
        <f t="shared" si="26"/>
        <v>5548.3306455621441</v>
      </c>
      <c r="I108" s="15">
        <f t="shared" si="27"/>
        <v>0.15544754027760166</v>
      </c>
      <c r="J108" s="14">
        <f t="shared" si="28"/>
        <v>862.47435149947296</v>
      </c>
      <c r="K108" s="14">
        <f>SUM($J108:J$127)</f>
        <v>2786.1211880254496</v>
      </c>
      <c r="L108" s="16">
        <f t="shared" si="29"/>
        <v>3.2303814985124832</v>
      </c>
      <c r="M108" s="16"/>
      <c r="N108" s="20">
        <v>94</v>
      </c>
      <c r="O108" s="6">
        <f t="shared" si="22"/>
        <v>94</v>
      </c>
      <c r="P108" s="6">
        <f t="shared" si="30"/>
        <v>5548.3306455621441</v>
      </c>
      <c r="Q108" s="6">
        <f t="shared" si="31"/>
        <v>5548.3306455621441</v>
      </c>
      <c r="R108" s="5">
        <f t="shared" si="32"/>
        <v>5548.3306455621441</v>
      </c>
      <c r="S108" s="5">
        <f t="shared" si="33"/>
        <v>4785292.8754358627</v>
      </c>
      <c r="T108" s="20">
        <f>SUM(S108:$S$136)</f>
        <v>9841905.3816013485</v>
      </c>
      <c r="U108" s="6">
        <f t="shared" si="34"/>
        <v>2.0566986468314985</v>
      </c>
    </row>
    <row r="109" spans="1:21" x14ac:dyDescent="0.2">
      <c r="A109" s="13">
        <v>95</v>
      </c>
      <c r="B109" s="22">
        <f>Absterbeordnung!B103</f>
        <v>4117.1876577230551</v>
      </c>
      <c r="C109" s="15">
        <f t="shared" si="23"/>
        <v>0.15239954929176638</v>
      </c>
      <c r="D109" s="14">
        <f t="shared" si="24"/>
        <v>627.45754338661686</v>
      </c>
      <c r="E109" s="14">
        <f>SUM(D109:$D$127)</f>
        <v>1923.6468365259768</v>
      </c>
      <c r="F109" s="16">
        <f t="shared" si="25"/>
        <v>3.0657800783513642</v>
      </c>
      <c r="G109" s="5"/>
      <c r="H109" s="14">
        <f t="shared" si="26"/>
        <v>4117.1876577230551</v>
      </c>
      <c r="I109" s="15">
        <f t="shared" si="27"/>
        <v>0.15239954929176638</v>
      </c>
      <c r="J109" s="14">
        <f t="shared" si="28"/>
        <v>627.45754338661686</v>
      </c>
      <c r="K109" s="14">
        <f>SUM($J109:J$127)</f>
        <v>1923.6468365259768</v>
      </c>
      <c r="L109" s="16">
        <f t="shared" si="29"/>
        <v>3.0657800783513642</v>
      </c>
      <c r="M109" s="16"/>
      <c r="N109" s="20">
        <v>95</v>
      </c>
      <c r="O109" s="6">
        <f t="shared" si="22"/>
        <v>95</v>
      </c>
      <c r="P109" s="6">
        <f t="shared" si="30"/>
        <v>4117.1876577230551</v>
      </c>
      <c r="Q109" s="6">
        <f t="shared" si="31"/>
        <v>4117.1876577230551</v>
      </c>
      <c r="R109" s="5">
        <f t="shared" si="32"/>
        <v>4117.1876577230551</v>
      </c>
      <c r="S109" s="5">
        <f t="shared" si="33"/>
        <v>2583360.4533766075</v>
      </c>
      <c r="T109" s="20">
        <f>SUM(S109:$S$136)</f>
        <v>5056612.5061654849</v>
      </c>
      <c r="U109" s="6">
        <f t="shared" si="34"/>
        <v>1.9573778407717701</v>
      </c>
    </row>
    <row r="110" spans="1:21" x14ac:dyDescent="0.2">
      <c r="A110" s="13">
        <v>96</v>
      </c>
      <c r="B110" s="22">
        <f>Absterbeordnung!B104</f>
        <v>2977.4562822329553</v>
      </c>
      <c r="C110" s="15">
        <f t="shared" si="23"/>
        <v>0.14941132283506506</v>
      </c>
      <c r="D110" s="14">
        <f t="shared" si="24"/>
        <v>444.86568181200067</v>
      </c>
      <c r="E110" s="14">
        <f>SUM(D110:$D$127)</f>
        <v>1296.1892931393602</v>
      </c>
      <c r="F110" s="16">
        <f t="shared" si="25"/>
        <v>2.9136643848538695</v>
      </c>
      <c r="G110" s="5"/>
      <c r="H110" s="14">
        <f t="shared" si="26"/>
        <v>2977.4562822329553</v>
      </c>
      <c r="I110" s="15">
        <f t="shared" si="27"/>
        <v>0.14941132283506506</v>
      </c>
      <c r="J110" s="14">
        <f t="shared" si="28"/>
        <v>444.86568181200067</v>
      </c>
      <c r="K110" s="14">
        <f>SUM($J110:J$127)</f>
        <v>1296.1892931393602</v>
      </c>
      <c r="L110" s="16">
        <f t="shared" si="29"/>
        <v>2.9136643848538695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2977.4562822329553</v>
      </c>
      <c r="Q110" s="6">
        <f t="shared" si="31"/>
        <v>2977.4562822329553</v>
      </c>
      <c r="R110" s="5">
        <f t="shared" si="32"/>
        <v>2977.4562822329553</v>
      </c>
      <c r="S110" s="5">
        <f t="shared" si="33"/>
        <v>1324568.1190609885</v>
      </c>
      <c r="T110" s="20">
        <f>SUM(S110:$S$136)</f>
        <v>2473252.0527888769</v>
      </c>
      <c r="U110" s="6">
        <f t="shared" si="34"/>
        <v>1.8672139372810908</v>
      </c>
    </row>
    <row r="111" spans="1:21" x14ac:dyDescent="0.2">
      <c r="A111" s="13">
        <v>97</v>
      </c>
      <c r="B111" s="22">
        <f>Absterbeordnung!B105</f>
        <v>2095.7776366160788</v>
      </c>
      <c r="C111" s="15">
        <f t="shared" ref="C111:C127" si="36">1/(((1+($B$5/100))^A111))</f>
        <v>0.14648168905398534</v>
      </c>
      <c r="D111" s="14">
        <f t="shared" ref="D111:D127" si="37">B111*C111</f>
        <v>306.99304809309274</v>
      </c>
      <c r="E111" s="14">
        <f>SUM(D111:$D$127)</f>
        <v>851.32361132735969</v>
      </c>
      <c r="F111" s="16">
        <f t="shared" ref="F111:F127" si="38">E111/D111</f>
        <v>2.7731038752030757</v>
      </c>
      <c r="G111" s="5"/>
      <c r="H111" s="14">
        <f t="shared" si="26"/>
        <v>2095.7776366160788</v>
      </c>
      <c r="I111" s="15">
        <f t="shared" ref="I111:I127" si="39">1/(((1+($B$5/100))^A111))</f>
        <v>0.14648168905398534</v>
      </c>
      <c r="J111" s="14">
        <f t="shared" ref="J111:J127" si="40">H111*I111</f>
        <v>306.99304809309274</v>
      </c>
      <c r="K111" s="14">
        <f>SUM($J111:J$127)</f>
        <v>851.32361132735969</v>
      </c>
      <c r="L111" s="16">
        <f t="shared" ref="L111:L127" si="41">K111/J111</f>
        <v>2.7731038752030757</v>
      </c>
      <c r="M111" s="16"/>
      <c r="N111" s="20">
        <v>97</v>
      </c>
      <c r="O111" s="6">
        <f t="shared" si="35"/>
        <v>97</v>
      </c>
      <c r="P111" s="6">
        <f t="shared" si="30"/>
        <v>2095.7776366160788</v>
      </c>
      <c r="Q111" s="6">
        <f t="shared" si="31"/>
        <v>2095.7776366160788</v>
      </c>
      <c r="R111" s="5">
        <f t="shared" si="32"/>
        <v>2095.7776366160788</v>
      </c>
      <c r="S111" s="5">
        <f t="shared" ref="S111:S136" si="42">P111*R111*I111</f>
        <v>643389.16479010822</v>
      </c>
      <c r="T111" s="20">
        <f>SUM(S111:$S$136)</f>
        <v>1148683.9337278891</v>
      </c>
      <c r="U111" s="6">
        <f t="shared" ref="U111:U127" si="43">T111/S111</f>
        <v>1.7853641257738966</v>
      </c>
    </row>
    <row r="112" spans="1:21" x14ac:dyDescent="0.2">
      <c r="A112" s="13">
        <v>98</v>
      </c>
      <c r="B112" s="22">
        <f>Absterbeordnung!B106</f>
        <v>1433.9987104800421</v>
      </c>
      <c r="C112" s="15">
        <f t="shared" si="36"/>
        <v>0.14360949907253467</v>
      </c>
      <c r="D112" s="14">
        <f t="shared" si="37"/>
        <v>205.93583648269953</v>
      </c>
      <c r="E112" s="14">
        <f>SUM(D112:$D$127)</f>
        <v>544.33056323426683</v>
      </c>
      <c r="F112" s="16">
        <f t="shared" si="38"/>
        <v>2.6432046628270816</v>
      </c>
      <c r="G112" s="5"/>
      <c r="H112" s="14">
        <f t="shared" si="26"/>
        <v>1433.9987104800421</v>
      </c>
      <c r="I112" s="15">
        <f t="shared" si="39"/>
        <v>0.14360949907253467</v>
      </c>
      <c r="J112" s="14">
        <f t="shared" si="40"/>
        <v>205.93583648269953</v>
      </c>
      <c r="K112" s="14">
        <f>SUM($J112:J$127)</f>
        <v>544.33056323426683</v>
      </c>
      <c r="L112" s="16">
        <f t="shared" si="41"/>
        <v>2.6432046628270816</v>
      </c>
      <c r="M112" s="16"/>
      <c r="N112" s="20">
        <v>98</v>
      </c>
      <c r="O112" s="6">
        <f t="shared" si="35"/>
        <v>98</v>
      </c>
      <c r="P112" s="6">
        <f t="shared" si="30"/>
        <v>1433.9987104800421</v>
      </c>
      <c r="Q112" s="6">
        <f t="shared" si="31"/>
        <v>1433.9987104800421</v>
      </c>
      <c r="R112" s="5">
        <f t="shared" si="32"/>
        <v>1433.9987104800421</v>
      </c>
      <c r="S112" s="5">
        <f t="shared" si="42"/>
        <v>295311.72395781992</v>
      </c>
      <c r="T112" s="20">
        <f>SUM(S112:$S$136)</f>
        <v>505294.76893778099</v>
      </c>
      <c r="U112" s="6">
        <f t="shared" si="43"/>
        <v>1.7110555658465949</v>
      </c>
    </row>
    <row r="113" spans="1:21" x14ac:dyDescent="0.2">
      <c r="A113" s="13">
        <v>99</v>
      </c>
      <c r="B113" s="22">
        <f>Absterbeordnung!B107</f>
        <v>952.58720528243452</v>
      </c>
      <c r="C113" s="15">
        <f t="shared" si="36"/>
        <v>0.14079362654170063</v>
      </c>
      <c r="D113" s="14">
        <f t="shared" si="37"/>
        <v>134.11820722893739</v>
      </c>
      <c r="E113" s="14">
        <f>SUM(D113:$D$127)</f>
        <v>338.39472675156713</v>
      </c>
      <c r="F113" s="16">
        <f t="shared" si="38"/>
        <v>2.5231080383734428</v>
      </c>
      <c r="G113" s="5"/>
      <c r="H113" s="14">
        <f t="shared" si="26"/>
        <v>952.58720528243452</v>
      </c>
      <c r="I113" s="15">
        <f t="shared" si="39"/>
        <v>0.14079362654170063</v>
      </c>
      <c r="J113" s="14">
        <f t="shared" si="40"/>
        <v>134.11820722893739</v>
      </c>
      <c r="K113" s="14">
        <f>SUM($J113:J$127)</f>
        <v>338.39472675156713</v>
      </c>
      <c r="L113" s="16">
        <f t="shared" si="41"/>
        <v>2.5231080383734428</v>
      </c>
      <c r="M113" s="16"/>
      <c r="N113" s="20">
        <v>99</v>
      </c>
      <c r="O113" s="6">
        <f t="shared" si="35"/>
        <v>99</v>
      </c>
      <c r="P113" s="6">
        <f t="shared" si="30"/>
        <v>952.58720528243452</v>
      </c>
      <c r="Q113" s="6">
        <f t="shared" si="31"/>
        <v>952.58720528243452</v>
      </c>
      <c r="R113" s="5">
        <f t="shared" si="32"/>
        <v>952.58720528243452</v>
      </c>
      <c r="S113" s="5">
        <f t="shared" si="42"/>
        <v>127759.28820170389</v>
      </c>
      <c r="T113" s="20">
        <f>SUM(S113:$S$136)</f>
        <v>209983.04497996107</v>
      </c>
      <c r="U113" s="6">
        <f t="shared" si="43"/>
        <v>1.6435833976191532</v>
      </c>
    </row>
    <row r="114" spans="1:21" x14ac:dyDescent="0.2">
      <c r="A114" s="13">
        <v>100</v>
      </c>
      <c r="B114" s="22">
        <f>Absterbeordnung!B108</f>
        <v>613.56676179513079</v>
      </c>
      <c r="C114" s="15">
        <f t="shared" si="36"/>
        <v>0.13803296719774574</v>
      </c>
      <c r="D114" s="14">
        <f t="shared" si="37"/>
        <v>84.692440704494359</v>
      </c>
      <c r="E114" s="14">
        <f>SUM(D114:$D$127)</f>
        <v>204.27651952262971</v>
      </c>
      <c r="F114" s="16">
        <f t="shared" si="38"/>
        <v>2.4119805477726586</v>
      </c>
      <c r="G114" s="5"/>
      <c r="H114" s="14">
        <f t="shared" si="26"/>
        <v>613.56676179513079</v>
      </c>
      <c r="I114" s="15">
        <f t="shared" si="39"/>
        <v>0.13803296719774574</v>
      </c>
      <c r="J114" s="14">
        <f t="shared" si="40"/>
        <v>84.692440704494359</v>
      </c>
      <c r="K114" s="14">
        <f>SUM($J114:J$127)</f>
        <v>204.27651952262971</v>
      </c>
      <c r="L114" s="16">
        <f t="shared" si="41"/>
        <v>2.4119805477726586</v>
      </c>
      <c r="M114" s="16"/>
      <c r="N114" s="20">
        <v>100</v>
      </c>
      <c r="O114" s="6">
        <f t="shared" si="35"/>
        <v>100</v>
      </c>
      <c r="P114" s="6">
        <f t="shared" si="30"/>
        <v>613.56676179513079</v>
      </c>
      <c r="Q114" s="6">
        <f t="shared" si="31"/>
        <v>613.56676179513079</v>
      </c>
      <c r="R114" s="5">
        <f t="shared" si="32"/>
        <v>613.56676179513079</v>
      </c>
      <c r="S114" s="5">
        <f t="shared" si="42"/>
        <v>51964.466591582728</v>
      </c>
      <c r="T114" s="20">
        <f>SUM(S114:$S$136)</f>
        <v>82223.756778257186</v>
      </c>
      <c r="U114" s="6">
        <f t="shared" si="43"/>
        <v>1.5823073375215959</v>
      </c>
    </row>
    <row r="115" spans="1:21" x14ac:dyDescent="0.2">
      <c r="A115" s="13">
        <v>101</v>
      </c>
      <c r="B115" s="22">
        <f>Absterbeordnung!B109</f>
        <v>382.70900158516559</v>
      </c>
      <c r="C115" s="15">
        <f t="shared" si="36"/>
        <v>0.13532643842916248</v>
      </c>
      <c r="D115" s="14">
        <f t="shared" si="37"/>
        <v>51.79064613930116</v>
      </c>
      <c r="E115" s="14">
        <f>SUM(D115:$D$127)</f>
        <v>119.5840788181354</v>
      </c>
      <c r="F115" s="16">
        <f t="shared" si="38"/>
        <v>2.3089898993824178</v>
      </c>
      <c r="G115" s="5"/>
      <c r="H115" s="14">
        <f t="shared" si="26"/>
        <v>382.70900158516559</v>
      </c>
      <c r="I115" s="15">
        <f t="shared" si="39"/>
        <v>0.13532643842916248</v>
      </c>
      <c r="J115" s="14">
        <f t="shared" si="40"/>
        <v>51.79064613930116</v>
      </c>
      <c r="K115" s="14">
        <f>SUM($J115:J$127)</f>
        <v>119.5840788181354</v>
      </c>
      <c r="L115" s="16">
        <f t="shared" si="41"/>
        <v>2.3089898993824178</v>
      </c>
      <c r="M115" s="16"/>
      <c r="N115" s="20">
        <v>101</v>
      </c>
      <c r="O115" s="6">
        <f t="shared" si="35"/>
        <v>101</v>
      </c>
      <c r="P115" s="6">
        <f t="shared" si="30"/>
        <v>382.70900158516559</v>
      </c>
      <c r="Q115" s="6">
        <f t="shared" si="31"/>
        <v>382.70900158516559</v>
      </c>
      <c r="R115" s="5">
        <f t="shared" si="32"/>
        <v>382.70900158516559</v>
      </c>
      <c r="S115" s="5">
        <f t="shared" si="42"/>
        <v>19820.746475422558</v>
      </c>
      <c r="T115" s="20">
        <f>SUM(S115:$S$136)</f>
        <v>30259.290186674458</v>
      </c>
      <c r="U115" s="6">
        <f t="shared" si="43"/>
        <v>1.5266473552948949</v>
      </c>
    </row>
    <row r="116" spans="1:21" x14ac:dyDescent="0.2">
      <c r="A116" s="21">
        <v>102</v>
      </c>
      <c r="B116" s="22">
        <f>Absterbeordnung!B110</f>
        <v>230.87344030448463</v>
      </c>
      <c r="C116" s="15">
        <f t="shared" si="36"/>
        <v>0.13267297885212007</v>
      </c>
      <c r="D116" s="14">
        <f t="shared" si="37"/>
        <v>30.630667063033094</v>
      </c>
      <c r="E116" s="14">
        <f>SUM(D116:$D$127)</f>
        <v>67.793432678834222</v>
      </c>
      <c r="F116" s="16">
        <f t="shared" si="38"/>
        <v>2.2132535520472345</v>
      </c>
      <c r="G116" s="5"/>
      <c r="H116" s="14">
        <f t="shared" si="26"/>
        <v>230.87344030448463</v>
      </c>
      <c r="I116" s="15">
        <f t="shared" si="39"/>
        <v>0.13267297885212007</v>
      </c>
      <c r="J116" s="14">
        <f t="shared" si="40"/>
        <v>30.630667063033094</v>
      </c>
      <c r="K116" s="14">
        <f>SUM($J116:J$127)</f>
        <v>67.793432678834222</v>
      </c>
      <c r="L116" s="16">
        <f t="shared" si="41"/>
        <v>2.2132535520472345</v>
      </c>
      <c r="M116" s="16"/>
      <c r="N116" s="6">
        <v>102</v>
      </c>
      <c r="O116" s="6">
        <f t="shared" si="35"/>
        <v>102</v>
      </c>
      <c r="P116" s="6">
        <f t="shared" si="30"/>
        <v>230.87344030448463</v>
      </c>
      <c r="Q116" s="6">
        <f t="shared" si="31"/>
        <v>230.87344030448463</v>
      </c>
      <c r="R116" s="5">
        <f t="shared" si="32"/>
        <v>230.87344030448463</v>
      </c>
      <c r="S116" s="5">
        <f t="shared" si="42"/>
        <v>7071.8074836637143</v>
      </c>
      <c r="T116" s="20">
        <f>SUM(S116:$S$136)</f>
        <v>10438.543711251894</v>
      </c>
      <c r="U116" s="6">
        <f t="shared" si="43"/>
        <v>1.4760786030113993</v>
      </c>
    </row>
    <row r="117" spans="1:21" x14ac:dyDescent="0.2">
      <c r="A117" s="21">
        <v>103</v>
      </c>
      <c r="B117" s="22">
        <f>Absterbeordnung!B111</f>
        <v>134.53224524571917</v>
      </c>
      <c r="C117" s="15">
        <f t="shared" si="36"/>
        <v>0.13007154789423539</v>
      </c>
      <c r="D117" s="14">
        <f t="shared" si="37"/>
        <v>17.498817380797583</v>
      </c>
      <c r="E117" s="14">
        <f>SUM(D117:$D$127)</f>
        <v>37.162765615801128</v>
      </c>
      <c r="F117" s="16">
        <f t="shared" si="38"/>
        <v>2.1237301245615536</v>
      </c>
      <c r="G117" s="5"/>
      <c r="H117" s="14">
        <f t="shared" si="26"/>
        <v>134.53224524571917</v>
      </c>
      <c r="I117" s="15">
        <f t="shared" si="39"/>
        <v>0.13007154789423539</v>
      </c>
      <c r="J117" s="14">
        <f t="shared" si="40"/>
        <v>17.498817380797583</v>
      </c>
      <c r="K117" s="14">
        <f>SUM($J117:J$127)</f>
        <v>37.162765615801128</v>
      </c>
      <c r="L117" s="16">
        <f t="shared" si="41"/>
        <v>2.1237301245615536</v>
      </c>
      <c r="M117" s="16"/>
      <c r="N117" s="6">
        <v>103</v>
      </c>
      <c r="O117" s="6">
        <f t="shared" si="35"/>
        <v>103</v>
      </c>
      <c r="P117" s="6">
        <f t="shared" si="30"/>
        <v>134.53224524571917</v>
      </c>
      <c r="Q117" s="6">
        <f t="shared" si="31"/>
        <v>134.53224524571917</v>
      </c>
      <c r="R117" s="5">
        <f t="shared" si="32"/>
        <v>134.53224524571917</v>
      </c>
      <c r="S117" s="5">
        <f t="shared" si="42"/>
        <v>2354.1551913835133</v>
      </c>
      <c r="T117" s="20">
        <f>SUM(S117:$S$136)</f>
        <v>3366.7362275881787</v>
      </c>
      <c r="U117" s="6">
        <f t="shared" si="43"/>
        <v>1.4301250146595399</v>
      </c>
    </row>
    <row r="118" spans="1:21" x14ac:dyDescent="0.2">
      <c r="A118" s="21">
        <v>104</v>
      </c>
      <c r="B118" s="22">
        <f>Absterbeordnung!B112</f>
        <v>75.626603876644978</v>
      </c>
      <c r="C118" s="15">
        <f t="shared" si="36"/>
        <v>0.12752112538650526</v>
      </c>
      <c r="D118" s="14">
        <f t="shared" si="37"/>
        <v>9.6439896355092092</v>
      </c>
      <c r="E118" s="14">
        <f>SUM(D118:$D$127)</f>
        <v>19.663948235003541</v>
      </c>
      <c r="F118" s="16">
        <f t="shared" si="38"/>
        <v>2.0389847955249563</v>
      </c>
      <c r="G118" s="5"/>
      <c r="H118" s="14">
        <f t="shared" si="26"/>
        <v>75.626603876644978</v>
      </c>
      <c r="I118" s="15">
        <f t="shared" si="39"/>
        <v>0.12752112538650526</v>
      </c>
      <c r="J118" s="14">
        <f t="shared" si="40"/>
        <v>9.6439896355092092</v>
      </c>
      <c r="K118" s="14">
        <f>SUM($J118:J$127)</f>
        <v>19.663948235003541</v>
      </c>
      <c r="L118" s="16">
        <f t="shared" si="41"/>
        <v>2.0389847955249563</v>
      </c>
      <c r="M118" s="16"/>
      <c r="N118" s="6">
        <v>104</v>
      </c>
      <c r="O118" s="6">
        <f t="shared" si="35"/>
        <v>104</v>
      </c>
      <c r="P118" s="6">
        <f t="shared" si="30"/>
        <v>75.626603876644978</v>
      </c>
      <c r="Q118" s="6">
        <f t="shared" si="31"/>
        <v>75.626603876644978</v>
      </c>
      <c r="R118" s="5">
        <f t="shared" si="32"/>
        <v>75.626603876644978</v>
      </c>
      <c r="S118" s="5">
        <f t="shared" si="42"/>
        <v>729.34218395512471</v>
      </c>
      <c r="T118" s="20">
        <f>SUM(S118:$S$136)</f>
        <v>1012.5810362046659</v>
      </c>
      <c r="U118" s="6">
        <f t="shared" si="43"/>
        <v>1.3883483753998362</v>
      </c>
    </row>
    <row r="119" spans="1:21" x14ac:dyDescent="0.2">
      <c r="A119" s="21">
        <v>105</v>
      </c>
      <c r="B119" s="22">
        <f>Absterbeordnung!B113</f>
        <v>40.960690742201045</v>
      </c>
      <c r="C119" s="15">
        <f t="shared" si="36"/>
        <v>0.12502071116324046</v>
      </c>
      <c r="D119" s="14">
        <f t="shared" si="37"/>
        <v>5.1209346863275345</v>
      </c>
      <c r="E119" s="14">
        <f>SUM(D119:$D$127)</f>
        <v>10.019958599494332</v>
      </c>
      <c r="F119" s="16">
        <f t="shared" si="38"/>
        <v>1.9566659630021801</v>
      </c>
      <c r="G119" s="5"/>
      <c r="H119" s="14">
        <f t="shared" si="26"/>
        <v>40.960690742201045</v>
      </c>
      <c r="I119" s="15">
        <f t="shared" si="39"/>
        <v>0.12502071116324046</v>
      </c>
      <c r="J119" s="14">
        <f t="shared" si="40"/>
        <v>5.1209346863275345</v>
      </c>
      <c r="K119" s="14">
        <f>SUM($J119:J$127)</f>
        <v>10.019958599494332</v>
      </c>
      <c r="L119" s="16">
        <f t="shared" si="41"/>
        <v>1.9566659630021801</v>
      </c>
      <c r="M119" s="16"/>
      <c r="N119" s="6">
        <v>105</v>
      </c>
      <c r="O119" s="6">
        <f t="shared" si="35"/>
        <v>105</v>
      </c>
      <c r="P119" s="6">
        <f t="shared" si="30"/>
        <v>40.960690742201045</v>
      </c>
      <c r="Q119" s="6">
        <f t="shared" si="31"/>
        <v>40.960690742201045</v>
      </c>
      <c r="R119" s="5">
        <f t="shared" si="32"/>
        <v>40.960690742201045</v>
      </c>
      <c r="S119" s="5">
        <f t="shared" si="42"/>
        <v>209.75702199767247</v>
      </c>
      <c r="T119" s="20">
        <f>SUM(S119:$S$136)</f>
        <v>283.23885224954108</v>
      </c>
      <c r="U119" s="6">
        <f t="shared" si="43"/>
        <v>1.3503188096019212</v>
      </c>
    </row>
    <row r="120" spans="1:21" x14ac:dyDescent="0.2">
      <c r="A120" s="21">
        <v>106</v>
      </c>
      <c r="B120" s="22">
        <f>Absterbeordnung!B114</f>
        <v>21.347797994238324</v>
      </c>
      <c r="C120" s="15">
        <f t="shared" si="36"/>
        <v>0.12256932466984359</v>
      </c>
      <c r="D120" s="14">
        <f t="shared" si="37"/>
        <v>2.6165851833420328</v>
      </c>
      <c r="E120" s="14">
        <f>SUM(D120:$D$127)</f>
        <v>4.899023913166797</v>
      </c>
      <c r="F120" s="16">
        <f t="shared" si="38"/>
        <v>1.8722967417057372</v>
      </c>
      <c r="G120" s="5"/>
      <c r="H120" s="14">
        <f t="shared" si="26"/>
        <v>21.347797994238324</v>
      </c>
      <c r="I120" s="15">
        <f t="shared" si="39"/>
        <v>0.12256932466984359</v>
      </c>
      <c r="J120" s="14">
        <f t="shared" si="40"/>
        <v>2.6165851833420328</v>
      </c>
      <c r="K120" s="14">
        <f>SUM($J120:J$127)</f>
        <v>4.899023913166797</v>
      </c>
      <c r="L120" s="16">
        <f t="shared" si="41"/>
        <v>1.8722967417057372</v>
      </c>
      <c r="M120" s="16"/>
      <c r="N120" s="6">
        <v>106</v>
      </c>
      <c r="O120" s="6">
        <f t="shared" si="35"/>
        <v>106</v>
      </c>
      <c r="P120" s="6">
        <f t="shared" si="30"/>
        <v>21.347797994238324</v>
      </c>
      <c r="Q120" s="6">
        <f t="shared" si="31"/>
        <v>21.347797994238324</v>
      </c>
      <c r="R120" s="5">
        <f t="shared" si="32"/>
        <v>21.347797994238324</v>
      </c>
      <c r="S120" s="5">
        <f t="shared" si="42"/>
        <v>55.858331928702761</v>
      </c>
      <c r="T120" s="20">
        <f>SUM(S120:$S$136)</f>
        <v>73.481830251868644</v>
      </c>
      <c r="U120" s="6">
        <f t="shared" si="43"/>
        <v>1.3155034838072217</v>
      </c>
    </row>
    <row r="121" spans="1:21" x14ac:dyDescent="0.2">
      <c r="A121" s="21">
        <v>107</v>
      </c>
      <c r="B121" s="22">
        <f>Absterbeordnung!B115</f>
        <v>10.692535732185668</v>
      </c>
      <c r="C121" s="15">
        <f t="shared" si="36"/>
        <v>0.12016600457827803</v>
      </c>
      <c r="D121" s="14">
        <f t="shared" si="37"/>
        <v>1.2848792977472243</v>
      </c>
      <c r="E121" s="14">
        <f>SUM(D121:$D$127)</f>
        <v>2.2824387298247641</v>
      </c>
      <c r="F121" s="16">
        <f t="shared" si="38"/>
        <v>1.7763837691420186</v>
      </c>
      <c r="G121" s="5"/>
      <c r="H121" s="14">
        <f t="shared" si="26"/>
        <v>10.692535732185668</v>
      </c>
      <c r="I121" s="15">
        <f t="shared" si="39"/>
        <v>0.12016600457827803</v>
      </c>
      <c r="J121" s="14">
        <f t="shared" si="40"/>
        <v>1.2848792977472243</v>
      </c>
      <c r="K121" s="14">
        <f>SUM($J121:J$127)</f>
        <v>2.2824387298247641</v>
      </c>
      <c r="L121" s="16">
        <f t="shared" si="41"/>
        <v>1.7763837691420186</v>
      </c>
      <c r="M121" s="16"/>
      <c r="N121" s="6">
        <v>107</v>
      </c>
      <c r="O121" s="6">
        <f t="shared" si="35"/>
        <v>107</v>
      </c>
      <c r="P121" s="6">
        <f t="shared" si="30"/>
        <v>10.692535732185668</v>
      </c>
      <c r="Q121" s="6">
        <f t="shared" si="31"/>
        <v>10.692535732185668</v>
      </c>
      <c r="R121" s="5">
        <f t="shared" si="32"/>
        <v>10.692535732185668</v>
      </c>
      <c r="S121" s="5">
        <f t="shared" si="42"/>
        <v>13.738617802707823</v>
      </c>
      <c r="T121" s="20">
        <f>SUM(S121:$S$136)</f>
        <v>17.623498323165879</v>
      </c>
      <c r="U121" s="6">
        <f t="shared" si="43"/>
        <v>1.2827708417430728</v>
      </c>
    </row>
    <row r="122" spans="1:21" x14ac:dyDescent="0.2">
      <c r="A122" s="21">
        <v>108</v>
      </c>
      <c r="B122" s="22">
        <f>Absterbeordnung!B116</f>
        <v>5.140422576488378</v>
      </c>
      <c r="C122" s="15">
        <f t="shared" si="36"/>
        <v>0.11780980841007649</v>
      </c>
      <c r="D122" s="14">
        <f t="shared" si="37"/>
        <v>0.60559219888292759</v>
      </c>
      <c r="E122" s="14">
        <f>SUM(D122:$D$127)</f>
        <v>0.99755943207754028</v>
      </c>
      <c r="F122" s="16">
        <f t="shared" si="38"/>
        <v>1.6472461731139099</v>
      </c>
      <c r="G122" s="5"/>
      <c r="H122" s="14">
        <f t="shared" si="26"/>
        <v>5.140422576488378</v>
      </c>
      <c r="I122" s="15">
        <f t="shared" si="39"/>
        <v>0.11780980841007649</v>
      </c>
      <c r="J122" s="14">
        <f t="shared" si="40"/>
        <v>0.60559219888292759</v>
      </c>
      <c r="K122" s="14">
        <f>SUM($J122:J$127)</f>
        <v>0.99755943207754028</v>
      </c>
      <c r="L122" s="16">
        <f t="shared" si="41"/>
        <v>1.6472461731139099</v>
      </c>
      <c r="M122" s="16"/>
      <c r="N122" s="6">
        <v>108</v>
      </c>
      <c r="O122" s="6">
        <f t="shared" si="35"/>
        <v>108</v>
      </c>
      <c r="P122" s="6">
        <f t="shared" si="30"/>
        <v>5.140422576488378</v>
      </c>
      <c r="Q122" s="6">
        <f t="shared" si="31"/>
        <v>5.140422576488378</v>
      </c>
      <c r="R122" s="5">
        <f t="shared" si="32"/>
        <v>5.140422576488378</v>
      </c>
      <c r="S122" s="5">
        <f t="shared" si="42"/>
        <v>3.1129998112830406</v>
      </c>
      <c r="T122" s="20">
        <f>SUM(S122:$S$136)</f>
        <v>3.8848805204580543</v>
      </c>
      <c r="U122" s="6">
        <f t="shared" si="43"/>
        <v>1.2479539852130215</v>
      </c>
    </row>
    <row r="123" spans="1:21" x14ac:dyDescent="0.2">
      <c r="A123" s="21">
        <v>109</v>
      </c>
      <c r="B123" s="22">
        <f>Absterbeordnung!B117</f>
        <v>2.3689510906892197</v>
      </c>
      <c r="C123" s="15">
        <f t="shared" si="36"/>
        <v>0.11549981216674166</v>
      </c>
      <c r="D123" s="14">
        <f t="shared" si="37"/>
        <v>0.27361340600680267</v>
      </c>
      <c r="E123" s="14">
        <f>SUM(D123:$D$127)</f>
        <v>0.39196723319461257</v>
      </c>
      <c r="F123" s="16">
        <f t="shared" si="38"/>
        <v>1.4325585829842977</v>
      </c>
      <c r="G123" s="5"/>
      <c r="H123" s="14">
        <f t="shared" si="26"/>
        <v>2.3689510906892197</v>
      </c>
      <c r="I123" s="15">
        <f t="shared" si="39"/>
        <v>0.11549981216674166</v>
      </c>
      <c r="J123" s="14">
        <f t="shared" si="40"/>
        <v>0.27361340600680267</v>
      </c>
      <c r="K123" s="14">
        <f>SUM($J123:J$127)</f>
        <v>0.39196723319461257</v>
      </c>
      <c r="L123" s="16">
        <f t="shared" si="41"/>
        <v>1.4325585829842977</v>
      </c>
      <c r="M123" s="16"/>
      <c r="N123" s="6">
        <v>109</v>
      </c>
      <c r="O123" s="6">
        <f t="shared" si="35"/>
        <v>109</v>
      </c>
      <c r="P123" s="6">
        <f t="shared" si="30"/>
        <v>2.3689510906892197</v>
      </c>
      <c r="Q123" s="6">
        <f t="shared" si="31"/>
        <v>2.3689510906892197</v>
      </c>
      <c r="R123" s="5">
        <f t="shared" si="32"/>
        <v>2.3689510906892197</v>
      </c>
      <c r="S123" s="5">
        <f t="shared" si="42"/>
        <v>0.64817677658700745</v>
      </c>
      <c r="T123" s="20">
        <f>SUM(S123:$S$136)</f>
        <v>0.77188070917501383</v>
      </c>
      <c r="U123" s="6">
        <f t="shared" si="43"/>
        <v>1.1908490662676512</v>
      </c>
    </row>
    <row r="124" spans="1:21" x14ac:dyDescent="0.2">
      <c r="A124" s="21">
        <v>110</v>
      </c>
      <c r="B124" s="22">
        <f>Absterbeordnung!B118</f>
        <v>1.0452043294865883</v>
      </c>
      <c r="C124" s="15">
        <f t="shared" si="36"/>
        <v>0.11323510996739378</v>
      </c>
      <c r="D124" s="14">
        <f t="shared" si="37"/>
        <v>0.1183538271878099</v>
      </c>
      <c r="E124" s="14">
        <f>SUM(D124:$D$127)</f>
        <v>0.1183538271878099</v>
      </c>
      <c r="F124" s="16">
        <f t="shared" si="38"/>
        <v>1</v>
      </c>
      <c r="G124" s="5"/>
      <c r="H124" s="14">
        <f t="shared" si="26"/>
        <v>1.0452043294865883</v>
      </c>
      <c r="I124" s="15">
        <f t="shared" si="39"/>
        <v>0.11323510996739378</v>
      </c>
      <c r="J124" s="14">
        <f t="shared" si="40"/>
        <v>0.1183538271878099</v>
      </c>
      <c r="K124" s="14">
        <f>SUM($J124:J$127)</f>
        <v>0.1183538271878099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1.0452043294865883</v>
      </c>
      <c r="Q124" s="6">
        <f t="shared" si="31"/>
        <v>1.0452043294865883</v>
      </c>
      <c r="R124" s="5">
        <f t="shared" si="32"/>
        <v>1.0452043294865883</v>
      </c>
      <c r="S124" s="5">
        <f t="shared" si="42"/>
        <v>0.12370393258800638</v>
      </c>
      <c r="T124" s="20">
        <f>SUM(S124:$S$136)</f>
        <v>0.12370393258800638</v>
      </c>
      <c r="U124" s="6">
        <f t="shared" si="43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5" t="s">
        <v>1</v>
      </c>
      <c r="C11" s="265"/>
      <c r="D11" s="265"/>
      <c r="E11" s="265"/>
      <c r="F11" s="265"/>
      <c r="H11" s="269" t="s">
        <v>0</v>
      </c>
      <c r="I11" s="270"/>
      <c r="J11" s="270"/>
      <c r="K11" s="270"/>
      <c r="L11" s="271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371264403362.58276</v>
      </c>
    </row>
    <row r="15" spans="1:21" x14ac:dyDescent="0.2">
      <c r="A15" s="21">
        <v>1</v>
      </c>
      <c r="B15" s="14">
        <f>Absterbeordnung!B9</f>
        <v>99567.395926024561</v>
      </c>
      <c r="C15" s="15">
        <f t="shared" ref="C15:C46" si="0">1/(((1+($B$5/100))^A15))</f>
        <v>0.98039215686274506</v>
      </c>
      <c r="D15" s="14">
        <f>B15*C15</f>
        <v>97615.09404512211</v>
      </c>
      <c r="E15" s="14">
        <f>SUM(D15:$D$136)</f>
        <v>3834773.2118409458</v>
      </c>
      <c r="F15" s="16">
        <f>E15/D15</f>
        <v>39.284633686551999</v>
      </c>
      <c r="G15" s="5"/>
      <c r="H15" s="17">
        <f>Absterbeordnung!C9</f>
        <v>99643.413824242816</v>
      </c>
      <c r="I15" s="18">
        <f t="shared" ref="I15:I46" si="1">1/(((1+($B$5/100))^A15))</f>
        <v>0.98039215686274506</v>
      </c>
      <c r="J15" s="17">
        <f>H15*I15</f>
        <v>97689.621396316477</v>
      </c>
      <c r="K15" s="17">
        <f>SUM($J15:J$136)</f>
        <v>3962231.3083871547</v>
      </c>
      <c r="L15" s="19">
        <f>K15/J15</f>
        <v>40.559388517975727</v>
      </c>
      <c r="N15" s="6">
        <v>1</v>
      </c>
      <c r="O15" s="6">
        <f t="shared" ref="O15:O78" si="2">N15+$B$3</f>
        <v>1</v>
      </c>
      <c r="P15" s="20">
        <f t="shared" ref="P15:P78" si="3">B15</f>
        <v>99567.395926024561</v>
      </c>
      <c r="Q15" s="20">
        <f t="shared" ref="Q15:Q78" si="4">H15</f>
        <v>99643.413824242816</v>
      </c>
      <c r="R15" s="5">
        <f t="shared" ref="R15:R78" si="5">LOOKUP(N15,$O$14:$O$136,$Q$14:$Q$136)</f>
        <v>99643.413824242816</v>
      </c>
      <c r="S15" s="5">
        <f t="shared" ref="S15:S46" si="6">P15*R15*I15</f>
        <v>9726701211.4304829</v>
      </c>
      <c r="T15" s="20">
        <f>SUM(S15:$S$136)</f>
        <v>371264403362.58276</v>
      </c>
      <c r="U15" s="6">
        <f>T15/S15</f>
        <v>38.169611185988288</v>
      </c>
    </row>
    <row r="16" spans="1:21" x14ac:dyDescent="0.2">
      <c r="A16" s="21">
        <v>2</v>
      </c>
      <c r="B16" s="14">
        <f>Absterbeordnung!B10</f>
        <v>99531.197677528398</v>
      </c>
      <c r="C16" s="15">
        <f t="shared" si="0"/>
        <v>0.96116878123798544</v>
      </c>
      <c r="D16" s="14">
        <f t="shared" ref="D16:D79" si="7">B16*C16</f>
        <v>95666.279966866976</v>
      </c>
      <c r="E16" s="14">
        <f>SUM(D16:$D$136)</f>
        <v>3737158.1177958241</v>
      </c>
      <c r="F16" s="16">
        <f t="shared" ref="F16:F79" si="8">E16/D16</f>
        <v>39.064528474297838</v>
      </c>
      <c r="G16" s="5"/>
      <c r="H16" s="17">
        <f>Absterbeordnung!C10</f>
        <v>99613.648286184034</v>
      </c>
      <c r="I16" s="18">
        <f t="shared" si="1"/>
        <v>0.96116878123798544</v>
      </c>
      <c r="J16" s="17">
        <f t="shared" ref="J16:J79" si="9">H16*I16</f>
        <v>95745.52891790084</v>
      </c>
      <c r="K16" s="17">
        <f>SUM($J16:J$136)</f>
        <v>3864541.686990838</v>
      </c>
      <c r="L16" s="19">
        <f t="shared" ref="L16:L79" si="10">K16/J16</f>
        <v>40.362633437479637</v>
      </c>
      <c r="N16" s="6">
        <v>2</v>
      </c>
      <c r="O16" s="6">
        <f t="shared" si="2"/>
        <v>2</v>
      </c>
      <c r="P16" s="20">
        <f t="shared" si="3"/>
        <v>99531.197677528398</v>
      </c>
      <c r="Q16" s="20">
        <f t="shared" si="4"/>
        <v>99613.648286184034</v>
      </c>
      <c r="R16" s="5">
        <f t="shared" si="5"/>
        <v>99613.648286184034</v>
      </c>
      <c r="S16" s="5">
        <f t="shared" si="6"/>
        <v>9529667165.4671001</v>
      </c>
      <c r="T16" s="20">
        <f>SUM(S16:$S$136)</f>
        <v>361537702151.15234</v>
      </c>
      <c r="U16" s="6">
        <f t="shared" ref="U16:U79" si="11">T16/S16</f>
        <v>37.938124792150752</v>
      </c>
    </row>
    <row r="17" spans="1:21" x14ac:dyDescent="0.2">
      <c r="A17" s="21">
        <v>3</v>
      </c>
      <c r="B17" s="14">
        <f>Absterbeordnung!B11</f>
        <v>99511.879108852023</v>
      </c>
      <c r="C17" s="15">
        <f t="shared" si="0"/>
        <v>0.94232233454704462</v>
      </c>
      <c r="D17" s="14">
        <f t="shared" si="7"/>
        <v>93772.266237016709</v>
      </c>
      <c r="E17" s="14">
        <f>SUM(D17:$D$136)</f>
        <v>3641491.8378289565</v>
      </c>
      <c r="F17" s="16">
        <f t="shared" si="8"/>
        <v>38.833356427846184</v>
      </c>
      <c r="G17" s="5"/>
      <c r="H17" s="17">
        <f>Absterbeordnung!C11</f>
        <v>99594.419269357953</v>
      </c>
      <c r="I17" s="18">
        <f t="shared" si="1"/>
        <v>0.94232233454704462</v>
      </c>
      <c r="J17" s="17">
        <f t="shared" si="9"/>
        <v>93850.045673758548</v>
      </c>
      <c r="K17" s="17">
        <f>SUM($J17:J$136)</f>
        <v>3768796.1580729377</v>
      </c>
      <c r="L17" s="19">
        <f t="shared" si="10"/>
        <v>40.157637974668908</v>
      </c>
      <c r="N17" s="6">
        <v>3</v>
      </c>
      <c r="O17" s="6">
        <f t="shared" si="2"/>
        <v>3</v>
      </c>
      <c r="P17" s="20">
        <f t="shared" si="3"/>
        <v>99511.879108852023</v>
      </c>
      <c r="Q17" s="20">
        <f t="shared" si="4"/>
        <v>99594.419269357953</v>
      </c>
      <c r="R17" s="5">
        <f t="shared" si="5"/>
        <v>99594.419269357953</v>
      </c>
      <c r="S17" s="5">
        <f t="shared" si="6"/>
        <v>9339194399.4473019</v>
      </c>
      <c r="T17" s="20">
        <f>SUM(S17:$S$136)</f>
        <v>352008034985.68524</v>
      </c>
      <c r="U17" s="6">
        <f t="shared" si="11"/>
        <v>37.691477436910112</v>
      </c>
    </row>
    <row r="18" spans="1:21" x14ac:dyDescent="0.2">
      <c r="A18" s="21">
        <v>4</v>
      </c>
      <c r="B18" s="14">
        <f>Absterbeordnung!B12</f>
        <v>99494.828929258641</v>
      </c>
      <c r="C18" s="15">
        <f t="shared" si="0"/>
        <v>0.9238454260265142</v>
      </c>
      <c r="D18" s="14">
        <f t="shared" si="7"/>
        <v>91917.842619586096</v>
      </c>
      <c r="E18" s="14">
        <f>SUM(D18:$D$136)</f>
        <v>3547719.5715919398</v>
      </c>
      <c r="F18" s="16">
        <f t="shared" si="8"/>
        <v>38.59663663206976</v>
      </c>
      <c r="G18" s="5"/>
      <c r="H18" s="17">
        <f>Absterbeordnung!C12</f>
        <v>99581.095192742083</v>
      </c>
      <c r="I18" s="18">
        <f t="shared" si="1"/>
        <v>0.9238454260265142</v>
      </c>
      <c r="J18" s="17">
        <f t="shared" si="9"/>
        <v>91997.539312525681</v>
      </c>
      <c r="K18" s="17">
        <f>SUM($J18:J$136)</f>
        <v>3674946.112399179</v>
      </c>
      <c r="L18" s="19">
        <f t="shared" si="10"/>
        <v>39.946134862531331</v>
      </c>
      <c r="N18" s="6">
        <v>4</v>
      </c>
      <c r="O18" s="6">
        <f t="shared" si="2"/>
        <v>4</v>
      </c>
      <c r="P18" s="20">
        <f t="shared" si="3"/>
        <v>99494.828929258641</v>
      </c>
      <c r="Q18" s="20">
        <f t="shared" si="4"/>
        <v>99581.095192742083</v>
      </c>
      <c r="R18" s="5">
        <f t="shared" si="5"/>
        <v>99581.095192742083</v>
      </c>
      <c r="S18" s="5">
        <f t="shared" si="6"/>
        <v>9153279435.8124886</v>
      </c>
      <c r="T18" s="20">
        <f>SUM(S18:$S$136)</f>
        <v>342668840586.23798</v>
      </c>
      <c r="U18" s="6">
        <f t="shared" si="11"/>
        <v>37.436728878344468</v>
      </c>
    </row>
    <row r="19" spans="1:21" x14ac:dyDescent="0.2">
      <c r="A19" s="21">
        <v>5</v>
      </c>
      <c r="B19" s="14">
        <f>Absterbeordnung!B13</f>
        <v>99480.795168436351</v>
      </c>
      <c r="C19" s="15">
        <f t="shared" si="0"/>
        <v>0.90573080982991594</v>
      </c>
      <c r="D19" s="14">
        <f t="shared" si="7"/>
        <v>90102.821170431838</v>
      </c>
      <c r="E19" s="14">
        <f>SUM(D19:$D$136)</f>
        <v>3455801.728972354</v>
      </c>
      <c r="F19" s="16">
        <f t="shared" si="8"/>
        <v>38.353979199337331</v>
      </c>
      <c r="G19" s="5"/>
      <c r="H19" s="17">
        <f>Absterbeordnung!C13</f>
        <v>99569.926899585756</v>
      </c>
      <c r="I19" s="18">
        <f t="shared" si="1"/>
        <v>0.90573080982991594</v>
      </c>
      <c r="J19" s="17">
        <f t="shared" si="9"/>
        <v>90183.550525467334</v>
      </c>
      <c r="K19" s="17">
        <f>SUM($J19:J$136)</f>
        <v>3582948.5730866534</v>
      </c>
      <c r="L19" s="19">
        <f t="shared" si="10"/>
        <v>39.729513333752017</v>
      </c>
      <c r="N19" s="6">
        <v>5</v>
      </c>
      <c r="O19" s="6">
        <f t="shared" si="2"/>
        <v>5</v>
      </c>
      <c r="P19" s="20">
        <f t="shared" si="3"/>
        <v>99480.795168436351</v>
      </c>
      <c r="Q19" s="20">
        <f t="shared" si="4"/>
        <v>99569.926899585756</v>
      </c>
      <c r="R19" s="5">
        <f t="shared" si="5"/>
        <v>99569.926899585756</v>
      </c>
      <c r="S19" s="5">
        <f t="shared" si="6"/>
        <v>8971531317.3863468</v>
      </c>
      <c r="T19" s="20">
        <f>SUM(S19:$S$136)</f>
        <v>333515561150.4256</v>
      </c>
      <c r="U19" s="6">
        <f t="shared" si="11"/>
        <v>37.174875654069261</v>
      </c>
    </row>
    <row r="20" spans="1:21" x14ac:dyDescent="0.2">
      <c r="A20" s="21">
        <v>6</v>
      </c>
      <c r="B20" s="14">
        <f>Absterbeordnung!B14</f>
        <v>99468.261796963474</v>
      </c>
      <c r="C20" s="15">
        <f t="shared" si="0"/>
        <v>0.88797138218619198</v>
      </c>
      <c r="D20" s="14">
        <f t="shared" si="7"/>
        <v>88324.969911507651</v>
      </c>
      <c r="E20" s="14">
        <f>SUM(D20:$D$136)</f>
        <v>3365698.9078019224</v>
      </c>
      <c r="F20" s="16">
        <f t="shared" si="8"/>
        <v>38.105859658644654</v>
      </c>
      <c r="G20" s="5"/>
      <c r="H20" s="17">
        <f>Absterbeordnung!C14</f>
        <v>99559.806032455454</v>
      </c>
      <c r="I20" s="18">
        <f t="shared" si="1"/>
        <v>0.88797138218619198</v>
      </c>
      <c r="J20" s="17">
        <f t="shared" si="9"/>
        <v>88406.25857282865</v>
      </c>
      <c r="K20" s="17">
        <f>SUM($J20:J$136)</f>
        <v>3492765.022561186</v>
      </c>
      <c r="L20" s="19">
        <f t="shared" si="10"/>
        <v>39.508119435728219</v>
      </c>
      <c r="N20" s="6">
        <v>6</v>
      </c>
      <c r="O20" s="6">
        <f t="shared" si="2"/>
        <v>6</v>
      </c>
      <c r="P20" s="20">
        <f t="shared" si="3"/>
        <v>99468.261796963474</v>
      </c>
      <c r="Q20" s="20">
        <f t="shared" si="4"/>
        <v>99559.806032455454</v>
      </c>
      <c r="R20" s="5">
        <f t="shared" si="5"/>
        <v>99559.806032455454</v>
      </c>
      <c r="S20" s="5">
        <f t="shared" si="6"/>
        <v>8793616872.2121658</v>
      </c>
      <c r="T20" s="20">
        <f>SUM(S20:$S$136)</f>
        <v>324544029833.03931</v>
      </c>
      <c r="U20" s="6">
        <f t="shared" si="11"/>
        <v>36.906773919000109</v>
      </c>
    </row>
    <row r="21" spans="1:21" x14ac:dyDescent="0.2">
      <c r="A21" s="21">
        <v>7</v>
      </c>
      <c r="B21" s="14">
        <f>Absterbeordnung!B15</f>
        <v>99457.701069125251</v>
      </c>
      <c r="C21" s="15">
        <f t="shared" si="0"/>
        <v>0.87056017861391388</v>
      </c>
      <c r="D21" s="14">
        <f t="shared" si="7"/>
        <v>86583.914007266925</v>
      </c>
      <c r="E21" s="14">
        <f>SUM(D21:$D$136)</f>
        <v>3277373.9378904146</v>
      </c>
      <c r="F21" s="16">
        <f t="shared" si="8"/>
        <v>37.851995667640374</v>
      </c>
      <c r="G21" s="5"/>
      <c r="H21" s="17">
        <f>Absterbeordnung!C15</f>
        <v>99550.135723150132</v>
      </c>
      <c r="I21" s="18">
        <f t="shared" si="1"/>
        <v>0.87056017861391388</v>
      </c>
      <c r="J21" s="17">
        <f t="shared" si="9"/>
        <v>86664.383936184953</v>
      </c>
      <c r="K21" s="17">
        <f>SUM($J21:J$136)</f>
        <v>3404358.7639883575</v>
      </c>
      <c r="L21" s="19">
        <f t="shared" si="10"/>
        <v>39.282097320338032</v>
      </c>
      <c r="N21" s="6">
        <v>7</v>
      </c>
      <c r="O21" s="6">
        <f t="shared" si="2"/>
        <v>7</v>
      </c>
      <c r="P21" s="20">
        <f t="shared" si="3"/>
        <v>99457.701069125251</v>
      </c>
      <c r="Q21" s="20">
        <f t="shared" si="4"/>
        <v>99550.135723150132</v>
      </c>
      <c r="R21" s="5">
        <f t="shared" si="5"/>
        <v>99550.135723150132</v>
      </c>
      <c r="S21" s="5">
        <f t="shared" si="6"/>
        <v>8619440390.8649826</v>
      </c>
      <c r="T21" s="20">
        <f>SUM(S21:$S$136)</f>
        <v>315750412960.82715</v>
      </c>
      <c r="U21" s="6">
        <f t="shared" si="11"/>
        <v>36.632356468926261</v>
      </c>
    </row>
    <row r="22" spans="1:21" x14ac:dyDescent="0.2">
      <c r="A22" s="21">
        <v>8</v>
      </c>
      <c r="B22" s="14">
        <f>Absterbeordnung!B16</f>
        <v>99447.213792524635</v>
      </c>
      <c r="C22" s="15">
        <f t="shared" si="0"/>
        <v>0.85349037119011162</v>
      </c>
      <c r="D22" s="14">
        <f t="shared" si="7"/>
        <v>84877.239413604242</v>
      </c>
      <c r="E22" s="14">
        <f>SUM(D22:$D$136)</f>
        <v>3190790.0238831472</v>
      </c>
      <c r="F22" s="16">
        <f t="shared" si="8"/>
        <v>37.592999559452245</v>
      </c>
      <c r="G22" s="5"/>
      <c r="H22" s="17">
        <f>Absterbeordnung!C16</f>
        <v>99541.876523383849</v>
      </c>
      <c r="I22" s="18">
        <f t="shared" si="1"/>
        <v>0.85349037119011162</v>
      </c>
      <c r="J22" s="17">
        <f t="shared" si="9"/>
        <v>84958.033142903136</v>
      </c>
      <c r="K22" s="17">
        <f>SUM($J22:J$136)</f>
        <v>3317694.3800521726</v>
      </c>
      <c r="L22" s="19">
        <f t="shared" si="10"/>
        <v>39.050979140155768</v>
      </c>
      <c r="N22" s="6">
        <v>8</v>
      </c>
      <c r="O22" s="6">
        <f t="shared" si="2"/>
        <v>8</v>
      </c>
      <c r="P22" s="20">
        <f t="shared" si="3"/>
        <v>99447.213792524635</v>
      </c>
      <c r="Q22" s="20">
        <f t="shared" si="4"/>
        <v>99541.876523383849</v>
      </c>
      <c r="R22" s="5">
        <f t="shared" si="5"/>
        <v>99541.876523383849</v>
      </c>
      <c r="S22" s="5">
        <f t="shared" si="6"/>
        <v>8448839685.354682</v>
      </c>
      <c r="T22" s="20">
        <f>SUM(S22:$S$136)</f>
        <v>307130972569.96216</v>
      </c>
      <c r="U22" s="6">
        <f t="shared" si="11"/>
        <v>36.351852326224936</v>
      </c>
    </row>
    <row r="23" spans="1:21" x14ac:dyDescent="0.2">
      <c r="A23" s="21">
        <v>9</v>
      </c>
      <c r="B23" s="14">
        <f>Absterbeordnung!B17</f>
        <v>99436.749664002884</v>
      </c>
      <c r="C23" s="15">
        <f t="shared" si="0"/>
        <v>0.83675526587265847</v>
      </c>
      <c r="D23" s="14">
        <f t="shared" si="7"/>
        <v>83204.223902615719</v>
      </c>
      <c r="E23" s="14">
        <f>SUM(D23:$D$136)</f>
        <v>3105912.784469543</v>
      </c>
      <c r="F23" s="16">
        <f t="shared" si="8"/>
        <v>37.328787395514681</v>
      </c>
      <c r="G23" s="5"/>
      <c r="H23" s="17">
        <f>Absterbeordnung!C17</f>
        <v>99533.385688644645</v>
      </c>
      <c r="I23" s="18">
        <f t="shared" si="1"/>
        <v>0.83675526587265847</v>
      </c>
      <c r="J23" s="17">
        <f t="shared" si="9"/>
        <v>83285.08460510771</v>
      </c>
      <c r="K23" s="17">
        <f>SUM($J23:J$136)</f>
        <v>3232736.3469092697</v>
      </c>
      <c r="L23" s="19">
        <f t="shared" si="10"/>
        <v>38.815309634818</v>
      </c>
      <c r="N23" s="6">
        <v>9</v>
      </c>
      <c r="O23" s="6">
        <f t="shared" si="2"/>
        <v>9</v>
      </c>
      <c r="P23" s="20">
        <f t="shared" si="3"/>
        <v>99436.749664002884</v>
      </c>
      <c r="Q23" s="20">
        <f t="shared" si="4"/>
        <v>99533.385688644645</v>
      </c>
      <c r="R23" s="5">
        <f t="shared" si="5"/>
        <v>99533.385688644645</v>
      </c>
      <c r="S23" s="5">
        <f t="shared" si="6"/>
        <v>8281598108.6233959</v>
      </c>
      <c r="T23" s="20">
        <f>SUM(S23:$S$136)</f>
        <v>298682132884.60748</v>
      </c>
      <c r="U23" s="6">
        <f t="shared" si="11"/>
        <v>36.065760372215863</v>
      </c>
    </row>
    <row r="24" spans="1:21" x14ac:dyDescent="0.2">
      <c r="A24" s="21">
        <v>10</v>
      </c>
      <c r="B24" s="14">
        <f>Absterbeordnung!B18</f>
        <v>99426.354531688557</v>
      </c>
      <c r="C24" s="15">
        <f t="shared" si="0"/>
        <v>0.82034829987515534</v>
      </c>
      <c r="D24" s="14">
        <f t="shared" si="7"/>
        <v>81564.240902855148</v>
      </c>
      <c r="E24" s="14">
        <f>SUM(D24:$D$136)</f>
        <v>3022708.5605669273</v>
      </c>
      <c r="F24" s="16">
        <f t="shared" si="8"/>
        <v>37.059237321500255</v>
      </c>
      <c r="G24" s="5"/>
      <c r="H24" s="17">
        <f>Absterbeordnung!C18</f>
        <v>99527.043815461118</v>
      </c>
      <c r="I24" s="18">
        <f t="shared" si="1"/>
        <v>0.82034829987515534</v>
      </c>
      <c r="J24" s="17">
        <f t="shared" si="9"/>
        <v>81646.841185613623</v>
      </c>
      <c r="K24" s="17">
        <f>SUM($J24:J$136)</f>
        <v>3149451.2623041621</v>
      </c>
      <c r="L24" s="19">
        <f t="shared" si="10"/>
        <v>38.574073614731631</v>
      </c>
      <c r="N24" s="6">
        <v>10</v>
      </c>
      <c r="O24" s="6">
        <f t="shared" si="2"/>
        <v>10</v>
      </c>
      <c r="P24" s="20">
        <f t="shared" si="3"/>
        <v>99426.354531688557</v>
      </c>
      <c r="Q24" s="20">
        <f t="shared" si="4"/>
        <v>99527.043815461118</v>
      </c>
      <c r="R24" s="5">
        <f t="shared" si="5"/>
        <v>99527.043815461118</v>
      </c>
      <c r="S24" s="5">
        <f t="shared" si="6"/>
        <v>8117847778.1132908</v>
      </c>
      <c r="T24" s="20">
        <f>SUM(S24:$S$136)</f>
        <v>290400534775.98419</v>
      </c>
      <c r="U24" s="6">
        <f t="shared" si="11"/>
        <v>35.773094385797613</v>
      </c>
    </row>
    <row r="25" spans="1:21" x14ac:dyDescent="0.2">
      <c r="A25" s="21">
        <v>11</v>
      </c>
      <c r="B25" s="14">
        <f>Absterbeordnung!B19</f>
        <v>99418.703608259399</v>
      </c>
      <c r="C25" s="15">
        <f t="shared" si="0"/>
        <v>0.80426303909328967</v>
      </c>
      <c r="D25" s="14">
        <f t="shared" si="7"/>
        <v>79958.788706693711</v>
      </c>
      <c r="E25" s="14">
        <f>SUM(D25:$D$136)</f>
        <v>2941144.3196640727</v>
      </c>
      <c r="F25" s="16">
        <f t="shared" si="8"/>
        <v>36.783252563427794</v>
      </c>
      <c r="G25" s="5"/>
      <c r="H25" s="17">
        <f>Absterbeordnung!C19</f>
        <v>99519.396379188271</v>
      </c>
      <c r="I25" s="18">
        <f t="shared" si="1"/>
        <v>0.80426303909328967</v>
      </c>
      <c r="J25" s="17">
        <f t="shared" si="9"/>
        <v>80039.77218065568</v>
      </c>
      <c r="K25" s="17">
        <f>SUM($J25:J$136)</f>
        <v>3067804.4211185486</v>
      </c>
      <c r="L25" s="19">
        <f t="shared" si="10"/>
        <v>38.328500163572272</v>
      </c>
      <c r="N25" s="6">
        <v>11</v>
      </c>
      <c r="O25" s="6">
        <f t="shared" si="2"/>
        <v>11</v>
      </c>
      <c r="P25" s="20">
        <f t="shared" si="3"/>
        <v>99418.703608259399</v>
      </c>
      <c r="Q25" s="20">
        <f t="shared" si="4"/>
        <v>99519.396379188271</v>
      </c>
      <c r="R25" s="5">
        <f t="shared" si="5"/>
        <v>99519.396379188271</v>
      </c>
      <c r="S25" s="5">
        <f t="shared" si="6"/>
        <v>7957450387.3012142</v>
      </c>
      <c r="T25" s="20">
        <f>SUM(S25:$S$136)</f>
        <v>282282686997.87091</v>
      </c>
      <c r="U25" s="6">
        <f t="shared" si="11"/>
        <v>35.474011556308007</v>
      </c>
    </row>
    <row r="26" spans="1:21" x14ac:dyDescent="0.2">
      <c r="A26" s="21">
        <v>12</v>
      </c>
      <c r="B26" s="14">
        <f>Absterbeordnung!B20</f>
        <v>99408.220594315819</v>
      </c>
      <c r="C26" s="15">
        <f t="shared" si="0"/>
        <v>0.78849317558165644</v>
      </c>
      <c r="D26" s="14">
        <f t="shared" si="7"/>
        <v>78382.703535333902</v>
      </c>
      <c r="E26" s="14">
        <f>SUM(D26:$D$136)</f>
        <v>2861185.5309573789</v>
      </c>
      <c r="F26" s="16">
        <f t="shared" si="8"/>
        <v>36.502766578695436</v>
      </c>
      <c r="G26" s="5"/>
      <c r="H26" s="17">
        <f>Absterbeordnung!C20</f>
        <v>99509.433277499134</v>
      </c>
      <c r="I26" s="18">
        <f t="shared" si="1"/>
        <v>0.78849317558165644</v>
      </c>
      <c r="J26" s="17">
        <f t="shared" si="9"/>
        <v>78462.509045306244</v>
      </c>
      <c r="K26" s="17">
        <f>SUM($J26:J$136)</f>
        <v>2987764.6489378931</v>
      </c>
      <c r="L26" s="19">
        <f t="shared" si="10"/>
        <v>38.078882325986825</v>
      </c>
      <c r="N26" s="6">
        <v>12</v>
      </c>
      <c r="O26" s="6">
        <f t="shared" si="2"/>
        <v>12</v>
      </c>
      <c r="P26" s="20">
        <f t="shared" si="3"/>
        <v>99408.220594315819</v>
      </c>
      <c r="Q26" s="20">
        <f t="shared" si="4"/>
        <v>99509.433277499134</v>
      </c>
      <c r="R26" s="5">
        <f t="shared" si="5"/>
        <v>99509.433277499134</v>
      </c>
      <c r="S26" s="5">
        <f t="shared" si="6"/>
        <v>7799818407.5593033</v>
      </c>
      <c r="T26" s="20">
        <f>SUM(S26:$S$136)</f>
        <v>274325236610.56979</v>
      </c>
      <c r="U26" s="6">
        <f t="shared" si="11"/>
        <v>35.170720942003427</v>
      </c>
    </row>
    <row r="27" spans="1:21" x14ac:dyDescent="0.2">
      <c r="A27" s="21">
        <v>13</v>
      </c>
      <c r="B27" s="14">
        <f>Absterbeordnung!B21</f>
        <v>99395.723021045487</v>
      </c>
      <c r="C27" s="15">
        <f t="shared" si="0"/>
        <v>0.77303252508005538</v>
      </c>
      <c r="D27" s="14">
        <f t="shared" si="7"/>
        <v>76836.126749116578</v>
      </c>
      <c r="E27" s="14">
        <f>SUM(D27:$D$136)</f>
        <v>2782802.8274220452</v>
      </c>
      <c r="F27" s="16">
        <f t="shared" si="8"/>
        <v>36.217375148390602</v>
      </c>
      <c r="G27" s="5"/>
      <c r="H27" s="17">
        <f>Absterbeordnung!C21</f>
        <v>99501.57701117899</v>
      </c>
      <c r="I27" s="18">
        <f t="shared" si="1"/>
        <v>0.77303252508005538</v>
      </c>
      <c r="J27" s="17">
        <f t="shared" si="9"/>
        <v>76917.955326399286</v>
      </c>
      <c r="K27" s="17">
        <f>SUM($J27:J$136)</f>
        <v>2909302.139892587</v>
      </c>
      <c r="L27" s="19">
        <f t="shared" si="10"/>
        <v>37.823446132272252</v>
      </c>
      <c r="N27" s="6">
        <v>13</v>
      </c>
      <c r="O27" s="6">
        <f t="shared" si="2"/>
        <v>13</v>
      </c>
      <c r="P27" s="20">
        <f t="shared" si="3"/>
        <v>99395.723021045487</v>
      </c>
      <c r="Q27" s="20">
        <f t="shared" si="4"/>
        <v>99501.57701117899</v>
      </c>
      <c r="R27" s="5">
        <f t="shared" si="5"/>
        <v>99501.57701117899</v>
      </c>
      <c r="S27" s="5">
        <f t="shared" si="6"/>
        <v>7645315782.9679337</v>
      </c>
      <c r="T27" s="20">
        <f>SUM(S27:$S$136)</f>
        <v>266525418203.01047</v>
      </c>
      <c r="U27" s="6">
        <f t="shared" si="11"/>
        <v>34.861270059867238</v>
      </c>
    </row>
    <row r="28" spans="1:21" x14ac:dyDescent="0.2">
      <c r="A28" s="21">
        <v>14</v>
      </c>
      <c r="B28" s="14">
        <f>Absterbeordnung!B22</f>
        <v>99382.070200658636</v>
      </c>
      <c r="C28" s="15">
        <f t="shared" si="0"/>
        <v>0.75787502458828948</v>
      </c>
      <c r="D28" s="14">
        <f t="shared" si="7"/>
        <v>75319.188896959269</v>
      </c>
      <c r="E28" s="14">
        <f>SUM(D28:$D$136)</f>
        <v>2705966.7006729292</v>
      </c>
      <c r="F28" s="16">
        <f t="shared" si="8"/>
        <v>35.926657473367619</v>
      </c>
      <c r="G28" s="5"/>
      <c r="H28" s="17">
        <f>Absterbeordnung!C22</f>
        <v>99491.175052619932</v>
      </c>
      <c r="I28" s="18">
        <f t="shared" si="1"/>
        <v>0.75787502458828948</v>
      </c>
      <c r="J28" s="17">
        <f t="shared" si="9"/>
        <v>75401.87673932215</v>
      </c>
      <c r="K28" s="17">
        <f>SUM($J28:J$136)</f>
        <v>2832384.1845661877</v>
      </c>
      <c r="L28" s="19">
        <f t="shared" si="10"/>
        <v>37.563842003008084</v>
      </c>
      <c r="N28" s="6">
        <v>14</v>
      </c>
      <c r="O28" s="6">
        <f t="shared" si="2"/>
        <v>14</v>
      </c>
      <c r="P28" s="20">
        <f t="shared" si="3"/>
        <v>99382.070200658636</v>
      </c>
      <c r="Q28" s="20">
        <f t="shared" si="4"/>
        <v>99491.175052619932</v>
      </c>
      <c r="R28" s="5">
        <f t="shared" si="5"/>
        <v>99491.175052619932</v>
      </c>
      <c r="S28" s="5">
        <f t="shared" si="6"/>
        <v>7493594607.3687229</v>
      </c>
      <c r="T28" s="20">
        <f>SUM(S28:$S$136)</f>
        <v>258880102420.04257</v>
      </c>
      <c r="U28" s="6">
        <f t="shared" si="11"/>
        <v>34.546851809340794</v>
      </c>
    </row>
    <row r="29" spans="1:21" x14ac:dyDescent="0.2">
      <c r="A29" s="21">
        <v>15</v>
      </c>
      <c r="B29" s="14">
        <f>Absterbeordnung!B23</f>
        <v>99366.936718828234</v>
      </c>
      <c r="C29" s="15">
        <f t="shared" si="0"/>
        <v>0.74301472998851925</v>
      </c>
      <c r="D29" s="14">
        <f t="shared" si="7"/>
        <v>73831.097655926438</v>
      </c>
      <c r="E29" s="14">
        <f>SUM(D29:$D$136)</f>
        <v>2630647.51177597</v>
      </c>
      <c r="F29" s="16">
        <f t="shared" si="8"/>
        <v>35.630616302571077</v>
      </c>
      <c r="G29" s="5"/>
      <c r="H29" s="17">
        <f>Absterbeordnung!C23</f>
        <v>99479.16986834901</v>
      </c>
      <c r="I29" s="18">
        <f t="shared" si="1"/>
        <v>0.74301472998851925</v>
      </c>
      <c r="J29" s="17">
        <f t="shared" si="9"/>
        <v>73914.488539213373</v>
      </c>
      <c r="K29" s="17">
        <f>SUM($J29:J$136)</f>
        <v>2756982.3078268655</v>
      </c>
      <c r="L29" s="19">
        <f t="shared" si="10"/>
        <v>37.299619632275771</v>
      </c>
      <c r="N29" s="6">
        <v>15</v>
      </c>
      <c r="O29" s="6">
        <f t="shared" si="2"/>
        <v>15</v>
      </c>
      <c r="P29" s="20">
        <f t="shared" si="3"/>
        <v>99366.936718828234</v>
      </c>
      <c r="Q29" s="20">
        <f t="shared" si="4"/>
        <v>99479.16986834901</v>
      </c>
      <c r="R29" s="5">
        <f t="shared" si="5"/>
        <v>99479.16986834901</v>
      </c>
      <c r="S29" s="5">
        <f t="shared" si="6"/>
        <v>7344656305.280571</v>
      </c>
      <c r="T29" s="20">
        <f>SUM(S29:$S$136)</f>
        <v>251386507812.67386</v>
      </c>
      <c r="U29" s="6">
        <f t="shared" si="11"/>
        <v>34.227130224178779</v>
      </c>
    </row>
    <row r="30" spans="1:21" x14ac:dyDescent="0.2">
      <c r="A30" s="21">
        <v>16</v>
      </c>
      <c r="B30" s="14">
        <f>Absterbeordnung!B24</f>
        <v>99346.482702437803</v>
      </c>
      <c r="C30" s="15">
        <f t="shared" si="0"/>
        <v>0.72844581371423445</v>
      </c>
      <c r="D30" s="14">
        <f t="shared" si="7"/>
        <v>72368.529431824427</v>
      </c>
      <c r="E30" s="14">
        <f>SUM(D30:$D$136)</f>
        <v>2556816.4141200432</v>
      </c>
      <c r="F30" s="16">
        <f t="shared" si="8"/>
        <v>35.330501174944011</v>
      </c>
      <c r="G30" s="5"/>
      <c r="H30" s="17">
        <f>Absterbeordnung!C24</f>
        <v>99463.182328333496</v>
      </c>
      <c r="I30" s="18">
        <f t="shared" si="1"/>
        <v>0.72844581371423445</v>
      </c>
      <c r="J30" s="17">
        <f t="shared" si="9"/>
        <v>72453.538785770157</v>
      </c>
      <c r="K30" s="17">
        <f>SUM($J30:J$136)</f>
        <v>2683067.8192876521</v>
      </c>
      <c r="L30" s="19">
        <f t="shared" si="10"/>
        <v>37.031563457803188</v>
      </c>
      <c r="N30" s="6">
        <v>16</v>
      </c>
      <c r="O30" s="6">
        <f t="shared" si="2"/>
        <v>16</v>
      </c>
      <c r="P30" s="20">
        <f t="shared" si="3"/>
        <v>99346.482702437803</v>
      </c>
      <c r="Q30" s="20">
        <f t="shared" si="4"/>
        <v>99463.182328333496</v>
      </c>
      <c r="R30" s="5">
        <f t="shared" si="5"/>
        <v>99463.182328333496</v>
      </c>
      <c r="S30" s="5">
        <f t="shared" si="6"/>
        <v>7198004237.7109213</v>
      </c>
      <c r="T30" s="20">
        <f>SUM(S30:$S$136)</f>
        <v>244041851507.39328</v>
      </c>
      <c r="U30" s="6">
        <f t="shared" si="11"/>
        <v>33.904099448683077</v>
      </c>
    </row>
    <row r="31" spans="1:21" x14ac:dyDescent="0.2">
      <c r="A31" s="21">
        <v>17</v>
      </c>
      <c r="B31" s="14">
        <f>Absterbeordnung!B25</f>
        <v>99315.248486958386</v>
      </c>
      <c r="C31" s="15">
        <f t="shared" si="0"/>
        <v>0.7141625624649357</v>
      </c>
      <c r="D31" s="14">
        <f t="shared" si="7"/>
        <v>70927.232351288025</v>
      </c>
      <c r="E31" s="14">
        <f>SUM(D31:$D$136)</f>
        <v>2484447.8846882186</v>
      </c>
      <c r="F31" s="16">
        <f t="shared" si="8"/>
        <v>35.028123928243218</v>
      </c>
      <c r="G31" s="5"/>
      <c r="H31" s="17">
        <f>Absterbeordnung!C25</f>
        <v>99446.645973729072</v>
      </c>
      <c r="I31" s="18">
        <f t="shared" si="1"/>
        <v>0.7141625624649357</v>
      </c>
      <c r="J31" s="17">
        <f t="shared" si="9"/>
        <v>71021.071517141638</v>
      </c>
      <c r="K31" s="17">
        <f>SUM($J31:J$136)</f>
        <v>2610614.2805018825</v>
      </c>
      <c r="L31" s="19">
        <f t="shared" si="10"/>
        <v>36.758306017275238</v>
      </c>
      <c r="N31" s="6">
        <v>17</v>
      </c>
      <c r="O31" s="6">
        <f t="shared" si="2"/>
        <v>17</v>
      </c>
      <c r="P31" s="20">
        <f t="shared" si="3"/>
        <v>99315.248486958386</v>
      </c>
      <c r="Q31" s="20">
        <f t="shared" si="4"/>
        <v>99446.645973729072</v>
      </c>
      <c r="R31" s="5">
        <f t="shared" si="5"/>
        <v>99446.645973729072</v>
      </c>
      <c r="S31" s="5">
        <f t="shared" si="6"/>
        <v>7053475365.5349646</v>
      </c>
      <c r="T31" s="20">
        <f>SUM(S31:$S$136)</f>
        <v>236843847269.68234</v>
      </c>
      <c r="U31" s="6">
        <f t="shared" si="11"/>
        <v>33.578319196655919</v>
      </c>
    </row>
    <row r="32" spans="1:21" x14ac:dyDescent="0.2">
      <c r="A32" s="21">
        <v>18</v>
      </c>
      <c r="B32" s="14">
        <f>Absterbeordnung!B26</f>
        <v>99273.761209343575</v>
      </c>
      <c r="C32" s="15">
        <f t="shared" si="0"/>
        <v>0.7001593749656233</v>
      </c>
      <c r="D32" s="14">
        <f t="shared" si="7"/>
        <v>69507.454598820535</v>
      </c>
      <c r="E32" s="14">
        <f>SUM(D32:$D$136)</f>
        <v>2413520.6523369313</v>
      </c>
      <c r="F32" s="16">
        <f t="shared" si="8"/>
        <v>34.723191437050353</v>
      </c>
      <c r="G32" s="5"/>
      <c r="H32" s="17">
        <f>Absterbeordnung!C26</f>
        <v>99427.778848484159</v>
      </c>
      <c r="I32" s="18">
        <f t="shared" si="1"/>
        <v>0.7001593749656233</v>
      </c>
      <c r="J32" s="17">
        <f t="shared" si="9"/>
        <v>69615.291492774893</v>
      </c>
      <c r="K32" s="17">
        <f>SUM($J32:J$136)</f>
        <v>2539593.208984741</v>
      </c>
      <c r="L32" s="19">
        <f t="shared" si="10"/>
        <v>36.480393237286322</v>
      </c>
      <c r="N32" s="6">
        <v>18</v>
      </c>
      <c r="O32" s="6">
        <f t="shared" si="2"/>
        <v>18</v>
      </c>
      <c r="P32" s="20">
        <f t="shared" si="3"/>
        <v>99273.761209343575</v>
      </c>
      <c r="Q32" s="20">
        <f t="shared" si="4"/>
        <v>99427.778848484159</v>
      </c>
      <c r="R32" s="5">
        <f t="shared" si="5"/>
        <v>99427.778848484159</v>
      </c>
      <c r="S32" s="5">
        <f t="shared" si="6"/>
        <v>6910971824.1725807</v>
      </c>
      <c r="T32" s="20">
        <f>SUM(S32:$S$136)</f>
        <v>229790371904.14737</v>
      </c>
      <c r="U32" s="6">
        <f t="shared" si="11"/>
        <v>33.250080849759378</v>
      </c>
    </row>
    <row r="33" spans="1:21" x14ac:dyDescent="0.2">
      <c r="A33" s="21">
        <v>19</v>
      </c>
      <c r="B33" s="14">
        <f>Absterbeordnung!B27</f>
        <v>99209.377040730062</v>
      </c>
      <c r="C33" s="15">
        <f t="shared" si="0"/>
        <v>0.68643075977021895</v>
      </c>
      <c r="D33" s="14">
        <f t="shared" si="7"/>
        <v>68100.368058398453</v>
      </c>
      <c r="E33" s="14">
        <f>SUM(D33:$D$136)</f>
        <v>2344013.1977381101</v>
      </c>
      <c r="F33" s="16">
        <f t="shared" si="8"/>
        <v>34.419978401996836</v>
      </c>
      <c r="G33" s="5"/>
      <c r="H33" s="17">
        <f>Absterbeordnung!C27</f>
        <v>99402.433970499551</v>
      </c>
      <c r="I33" s="18">
        <f t="shared" si="1"/>
        <v>0.68643075977021895</v>
      </c>
      <c r="J33" s="17">
        <f t="shared" si="9"/>
        <v>68232.888273379023</v>
      </c>
      <c r="K33" s="17">
        <f>SUM($J33:J$136)</f>
        <v>2469977.9174919655</v>
      </c>
      <c r="L33" s="19">
        <f t="shared" si="10"/>
        <v>36.199228553770958</v>
      </c>
      <c r="N33" s="6">
        <v>19</v>
      </c>
      <c r="O33" s="6">
        <f t="shared" si="2"/>
        <v>19</v>
      </c>
      <c r="P33" s="20">
        <f t="shared" si="3"/>
        <v>99209.377040730062</v>
      </c>
      <c r="Q33" s="20">
        <f t="shared" si="4"/>
        <v>99402.433970499551</v>
      </c>
      <c r="R33" s="5">
        <f t="shared" si="5"/>
        <v>99402.433970499551</v>
      </c>
      <c r="S33" s="5">
        <f t="shared" si="6"/>
        <v>6769342339.2916689</v>
      </c>
      <c r="T33" s="20">
        <f>SUM(S33:$S$136)</f>
        <v>222879400079.97476</v>
      </c>
      <c r="U33" s="6">
        <f t="shared" si="11"/>
        <v>32.924823255917126</v>
      </c>
    </row>
    <row r="34" spans="1:21" x14ac:dyDescent="0.2">
      <c r="A34" s="21">
        <v>20</v>
      </c>
      <c r="B34" s="14">
        <f>Absterbeordnung!B28</f>
        <v>99144.811064026595</v>
      </c>
      <c r="C34" s="15">
        <f t="shared" si="0"/>
        <v>0.67297133310805779</v>
      </c>
      <c r="D34" s="14">
        <f t="shared" si="7"/>
        <v>66721.6156725045</v>
      </c>
      <c r="E34" s="14">
        <f>SUM(D34:$D$136)</f>
        <v>2275912.8296797122</v>
      </c>
      <c r="F34" s="16">
        <f t="shared" si="8"/>
        <v>34.110577310519169</v>
      </c>
      <c r="G34" s="5"/>
      <c r="H34" s="17">
        <f>Absterbeordnung!C28</f>
        <v>99377.382647226099</v>
      </c>
      <c r="I34" s="18">
        <f t="shared" si="1"/>
        <v>0.67297133310805779</v>
      </c>
      <c r="J34" s="17">
        <f t="shared" si="9"/>
        <v>66878.129680893311</v>
      </c>
      <c r="K34" s="17">
        <f>SUM($J34:J$136)</f>
        <v>2401745.0292185866</v>
      </c>
      <c r="L34" s="19">
        <f t="shared" si="10"/>
        <v>35.912263705316377</v>
      </c>
      <c r="N34" s="6">
        <v>20</v>
      </c>
      <c r="O34" s="6">
        <f t="shared" si="2"/>
        <v>20</v>
      </c>
      <c r="P34" s="20">
        <f t="shared" si="3"/>
        <v>99144.811064026595</v>
      </c>
      <c r="Q34" s="20">
        <f t="shared" si="4"/>
        <v>99377.382647226099</v>
      </c>
      <c r="R34" s="5">
        <f t="shared" si="5"/>
        <v>99377.382647226099</v>
      </c>
      <c r="S34" s="5">
        <f t="shared" si="6"/>
        <v>6630619531.5276365</v>
      </c>
      <c r="T34" s="20">
        <f>SUM(S34:$S$136)</f>
        <v>216110057740.68307</v>
      </c>
      <c r="U34" s="6">
        <f t="shared" si="11"/>
        <v>32.592739896040037</v>
      </c>
    </row>
    <row r="35" spans="1:21" x14ac:dyDescent="0.2">
      <c r="A35" s="21">
        <v>21</v>
      </c>
      <c r="B35" s="14">
        <f>Absterbeordnung!B29</f>
        <v>99080.720587262331</v>
      </c>
      <c r="C35" s="15">
        <f t="shared" si="0"/>
        <v>0.65977581677260566</v>
      </c>
      <c r="D35" s="14">
        <f t="shared" si="7"/>
        <v>65371.063351879326</v>
      </c>
      <c r="E35" s="14">
        <f>SUM(D35:$D$136)</f>
        <v>2209191.2140072081</v>
      </c>
      <c r="F35" s="16">
        <f t="shared" si="8"/>
        <v>33.79463482360039</v>
      </c>
      <c r="G35" s="5"/>
      <c r="H35" s="17">
        <f>Absterbeordnung!C29</f>
        <v>99352.013125669269</v>
      </c>
      <c r="I35" s="18">
        <f t="shared" si="1"/>
        <v>0.65977581677260566</v>
      </c>
      <c r="J35" s="17">
        <f t="shared" si="9"/>
        <v>65550.055607991075</v>
      </c>
      <c r="K35" s="17">
        <f>SUM($J35:J$136)</f>
        <v>2334866.8995376932</v>
      </c>
      <c r="L35" s="19">
        <f t="shared" si="10"/>
        <v>35.619602117516045</v>
      </c>
      <c r="N35" s="6">
        <v>21</v>
      </c>
      <c r="O35" s="6">
        <f t="shared" si="2"/>
        <v>21</v>
      </c>
      <c r="P35" s="20">
        <f t="shared" si="3"/>
        <v>99080.720587262331</v>
      </c>
      <c r="Q35" s="20">
        <f t="shared" si="4"/>
        <v>99352.013125669269</v>
      </c>
      <c r="R35" s="5">
        <f t="shared" si="5"/>
        <v>99352.013125669269</v>
      </c>
      <c r="S35" s="5">
        <f t="shared" si="6"/>
        <v>6494746744.1748724</v>
      </c>
      <c r="T35" s="20">
        <f>SUM(S35:$S$136)</f>
        <v>209479438209.15549</v>
      </c>
      <c r="U35" s="6">
        <f t="shared" si="11"/>
        <v>32.253673077712733</v>
      </c>
    </row>
    <row r="36" spans="1:21" x14ac:dyDescent="0.2">
      <c r="A36" s="21">
        <v>22</v>
      </c>
      <c r="B36" s="14">
        <f>Absterbeordnung!B30</f>
        <v>99016.130409625956</v>
      </c>
      <c r="C36" s="15">
        <f t="shared" si="0"/>
        <v>0.64683903605157411</v>
      </c>
      <c r="D36" s="14">
        <f t="shared" si="7"/>
        <v>64047.498347719404</v>
      </c>
      <c r="E36" s="14">
        <f>SUM(D36:$D$136)</f>
        <v>2143820.1506553283</v>
      </c>
      <c r="F36" s="16">
        <f t="shared" si="8"/>
        <v>33.47234795988976</v>
      </c>
      <c r="G36" s="5"/>
      <c r="H36" s="17">
        <f>Absterbeordnung!C30</f>
        <v>99330.656082531452</v>
      </c>
      <c r="I36" s="18">
        <f t="shared" si="1"/>
        <v>0.64683903605157411</v>
      </c>
      <c r="J36" s="17">
        <f t="shared" si="9"/>
        <v>64250.94583079507</v>
      </c>
      <c r="K36" s="17">
        <f>SUM($J36:J$136)</f>
        <v>2269316.843929702</v>
      </c>
      <c r="L36" s="19">
        <f t="shared" si="10"/>
        <v>35.319586577074681</v>
      </c>
      <c r="N36" s="6">
        <v>22</v>
      </c>
      <c r="O36" s="6">
        <f t="shared" si="2"/>
        <v>22</v>
      </c>
      <c r="P36" s="20">
        <f t="shared" si="3"/>
        <v>99016.130409625956</v>
      </c>
      <c r="Q36" s="20">
        <f t="shared" si="4"/>
        <v>99330.656082531452</v>
      </c>
      <c r="R36" s="5">
        <f t="shared" si="5"/>
        <v>99330.656082531452</v>
      </c>
      <c r="S36" s="5">
        <f t="shared" si="6"/>
        <v>6361880031.3238182</v>
      </c>
      <c r="T36" s="20">
        <f>SUM(S36:$S$136)</f>
        <v>202984691464.98056</v>
      </c>
      <c r="U36" s="6">
        <f t="shared" si="11"/>
        <v>31.906400382520619</v>
      </c>
    </row>
    <row r="37" spans="1:21" x14ac:dyDescent="0.2">
      <c r="A37" s="21">
        <v>23</v>
      </c>
      <c r="B37" s="14">
        <f>Absterbeordnung!B31</f>
        <v>98951.597680197883</v>
      </c>
      <c r="C37" s="15">
        <f t="shared" si="0"/>
        <v>0.63415591769762181</v>
      </c>
      <c r="D37" s="14">
        <f t="shared" si="7"/>
        <v>62750.741234531757</v>
      </c>
      <c r="E37" s="14">
        <f>SUM(D37:$D$136)</f>
        <v>2079772.6523076084</v>
      </c>
      <c r="F37" s="16">
        <f t="shared" si="8"/>
        <v>33.143395781325189</v>
      </c>
      <c r="G37" s="5"/>
      <c r="H37" s="17">
        <f>Absterbeordnung!C31</f>
        <v>99305.512316066088</v>
      </c>
      <c r="I37" s="18">
        <f t="shared" si="1"/>
        <v>0.63415591769762181</v>
      </c>
      <c r="J37" s="17">
        <f t="shared" si="9"/>
        <v>62975.178295227372</v>
      </c>
      <c r="K37" s="17">
        <f>SUM($J37:J$136)</f>
        <v>2205065.8980989065</v>
      </c>
      <c r="L37" s="19">
        <f t="shared" si="10"/>
        <v>35.014841685109118</v>
      </c>
      <c r="N37" s="6">
        <v>23</v>
      </c>
      <c r="O37" s="6">
        <f t="shared" si="2"/>
        <v>23</v>
      </c>
      <c r="P37" s="20">
        <f t="shared" si="3"/>
        <v>98951.597680197883</v>
      </c>
      <c r="Q37" s="20">
        <f t="shared" si="4"/>
        <v>99305.512316066088</v>
      </c>
      <c r="R37" s="5">
        <f t="shared" si="5"/>
        <v>99305.512316066088</v>
      </c>
      <c r="S37" s="5">
        <f t="shared" si="6"/>
        <v>6231494506.508069</v>
      </c>
      <c r="T37" s="20">
        <f>SUM(S37:$S$136)</f>
        <v>196622811433.65671</v>
      </c>
      <c r="U37" s="6">
        <f t="shared" si="11"/>
        <v>31.553074664240999</v>
      </c>
    </row>
    <row r="38" spans="1:21" x14ac:dyDescent="0.2">
      <c r="A38" s="21">
        <v>24</v>
      </c>
      <c r="B38" s="14">
        <f>Absterbeordnung!B32</f>
        <v>98888.57535758437</v>
      </c>
      <c r="C38" s="15">
        <f t="shared" si="0"/>
        <v>0.62172148793884485</v>
      </c>
      <c r="D38" s="14">
        <f t="shared" si="7"/>
        <v>61481.15221146994</v>
      </c>
      <c r="E38" s="14">
        <f>SUM(D38:$D$136)</f>
        <v>2017021.9110730765</v>
      </c>
      <c r="F38" s="16">
        <f t="shared" si="8"/>
        <v>32.807158592853767</v>
      </c>
      <c r="G38" s="5"/>
      <c r="H38" s="17">
        <f>Absterbeordnung!C32</f>
        <v>99280.433157598163</v>
      </c>
      <c r="I38" s="18">
        <f t="shared" si="1"/>
        <v>0.62172148793884485</v>
      </c>
      <c r="J38" s="17">
        <f t="shared" si="9"/>
        <v>61724.778625954961</v>
      </c>
      <c r="K38" s="17">
        <f>SUM($J38:J$136)</f>
        <v>2142090.7198036783</v>
      </c>
      <c r="L38" s="19">
        <f t="shared" si="10"/>
        <v>34.703902832677635</v>
      </c>
      <c r="N38" s="6">
        <v>24</v>
      </c>
      <c r="O38" s="6">
        <f t="shared" si="2"/>
        <v>24</v>
      </c>
      <c r="P38" s="20">
        <f t="shared" si="3"/>
        <v>98888.57535758437</v>
      </c>
      <c r="Q38" s="20">
        <f t="shared" si="4"/>
        <v>99280.433157598163</v>
      </c>
      <c r="R38" s="5">
        <f t="shared" si="5"/>
        <v>99280.433157598163</v>
      </c>
      <c r="S38" s="5">
        <f t="shared" si="6"/>
        <v>6103875422.5829601</v>
      </c>
      <c r="T38" s="20">
        <f>SUM(S38:$S$136)</f>
        <v>190391316927.14865</v>
      </c>
      <c r="U38" s="6">
        <f t="shared" si="11"/>
        <v>31.191874628165539</v>
      </c>
    </row>
    <row r="39" spans="1:21" x14ac:dyDescent="0.2">
      <c r="A39" s="21">
        <v>25</v>
      </c>
      <c r="B39" s="14">
        <f>Absterbeordnung!B33</f>
        <v>98825.164628793165</v>
      </c>
      <c r="C39" s="15">
        <f t="shared" si="0"/>
        <v>0.60953087052827937</v>
      </c>
      <c r="D39" s="14">
        <f t="shared" si="7"/>
        <v>60236.988626288818</v>
      </c>
      <c r="E39" s="14">
        <f>SUM(D39:$D$136)</f>
        <v>1955540.7588616065</v>
      </c>
      <c r="F39" s="16">
        <f t="shared" si="8"/>
        <v>32.464118865466709</v>
      </c>
      <c r="G39" s="5"/>
      <c r="H39" s="17">
        <f>Absterbeordnung!C33</f>
        <v>99257.247284780824</v>
      </c>
      <c r="I39" s="18">
        <f t="shared" si="1"/>
        <v>0.60953087052827937</v>
      </c>
      <c r="J39" s="17">
        <f t="shared" si="9"/>
        <v>60500.356343733147</v>
      </c>
      <c r="K39" s="17">
        <f>SUM($J39:J$136)</f>
        <v>2080365.9411777228</v>
      </c>
      <c r="L39" s="19">
        <f t="shared" si="10"/>
        <v>34.386011370877071</v>
      </c>
      <c r="N39" s="6">
        <v>25</v>
      </c>
      <c r="O39" s="6">
        <f t="shared" si="2"/>
        <v>25</v>
      </c>
      <c r="P39" s="20">
        <f t="shared" si="3"/>
        <v>98825.164628793165</v>
      </c>
      <c r="Q39" s="20">
        <f t="shared" si="4"/>
        <v>99257.247284780824</v>
      </c>
      <c r="R39" s="5">
        <f t="shared" si="5"/>
        <v>99257.247284780824</v>
      </c>
      <c r="S39" s="5">
        <f t="shared" si="6"/>
        <v>5978957675.7700796</v>
      </c>
      <c r="T39" s="20">
        <f>SUM(S39:$S$136)</f>
        <v>184287441504.56564</v>
      </c>
      <c r="U39" s="6">
        <f t="shared" si="11"/>
        <v>30.822670354633299</v>
      </c>
    </row>
    <row r="40" spans="1:21" x14ac:dyDescent="0.2">
      <c r="A40" s="21">
        <v>26</v>
      </c>
      <c r="B40" s="14">
        <f>Absterbeordnung!B34</f>
        <v>98761.284750779305</v>
      </c>
      <c r="C40" s="15">
        <f t="shared" si="0"/>
        <v>0.59757928483164635</v>
      </c>
      <c r="D40" s="14">
        <f t="shared" si="7"/>
        <v>59017.697910425275</v>
      </c>
      <c r="E40" s="14">
        <f>SUM(D40:$D$136)</f>
        <v>1895303.7702353178</v>
      </c>
      <c r="F40" s="16">
        <f t="shared" si="8"/>
        <v>32.11415960534304</v>
      </c>
      <c r="G40" s="5"/>
      <c r="H40" s="17">
        <f>Absterbeordnung!C34</f>
        <v>99234.478845939608</v>
      </c>
      <c r="I40" s="18">
        <f t="shared" si="1"/>
        <v>0.59757928483164635</v>
      </c>
      <c r="J40" s="17">
        <f t="shared" si="9"/>
        <v>59300.468899397732</v>
      </c>
      <c r="K40" s="17">
        <f>SUM($J40:J$136)</f>
        <v>2019865.5848339896</v>
      </c>
      <c r="L40" s="19">
        <f t="shared" si="10"/>
        <v>34.061544913930753</v>
      </c>
      <c r="N40" s="6">
        <v>26</v>
      </c>
      <c r="O40" s="6">
        <f t="shared" si="2"/>
        <v>26</v>
      </c>
      <c r="P40" s="20">
        <f t="shared" si="3"/>
        <v>98761.284750779305</v>
      </c>
      <c r="Q40" s="20">
        <f t="shared" si="4"/>
        <v>99234.478845939608</v>
      </c>
      <c r="R40" s="5">
        <f t="shared" si="5"/>
        <v>99234.478845939608</v>
      </c>
      <c r="S40" s="5">
        <f t="shared" si="6"/>
        <v>5856590494.8281517</v>
      </c>
      <c r="T40" s="20">
        <f>SUM(S40:$S$136)</f>
        <v>178308483828.79562</v>
      </c>
      <c r="U40" s="6">
        <f t="shared" si="11"/>
        <v>30.445783085953611</v>
      </c>
    </row>
    <row r="41" spans="1:21" x14ac:dyDescent="0.2">
      <c r="A41" s="21">
        <v>27</v>
      </c>
      <c r="B41" s="14">
        <f>Absterbeordnung!B35</f>
        <v>98693.999076834356</v>
      </c>
      <c r="C41" s="15">
        <f t="shared" si="0"/>
        <v>0.58586204395259456</v>
      </c>
      <c r="D41" s="14">
        <f t="shared" si="7"/>
        <v>57821.068025009656</v>
      </c>
      <c r="E41" s="14">
        <f>SUM(D41:$D$136)</f>
        <v>1836286.0723248923</v>
      </c>
      <c r="F41" s="16">
        <f t="shared" si="8"/>
        <v>31.758079451777572</v>
      </c>
      <c r="G41" s="5"/>
      <c r="H41" s="17">
        <f>Absterbeordnung!C35</f>
        <v>99209.703981118801</v>
      </c>
      <c r="I41" s="18">
        <f t="shared" si="1"/>
        <v>0.58586204395259456</v>
      </c>
      <c r="J41" s="17">
        <f t="shared" si="9"/>
        <v>58123.199954310119</v>
      </c>
      <c r="K41" s="17">
        <f>SUM($J41:J$136)</f>
        <v>1960565.115934592</v>
      </c>
      <c r="L41" s="19">
        <f t="shared" si="10"/>
        <v>33.731197137731002</v>
      </c>
      <c r="N41" s="6">
        <v>27</v>
      </c>
      <c r="O41" s="6">
        <f t="shared" si="2"/>
        <v>27</v>
      </c>
      <c r="P41" s="20">
        <f t="shared" si="3"/>
        <v>98693.999076834356</v>
      </c>
      <c r="Q41" s="20">
        <f t="shared" si="4"/>
        <v>99209.703981118801</v>
      </c>
      <c r="R41" s="5">
        <f t="shared" si="5"/>
        <v>99209.703981118801</v>
      </c>
      <c r="S41" s="5">
        <f t="shared" si="6"/>
        <v>5736411042.6333418</v>
      </c>
      <c r="T41" s="20">
        <f>SUM(S41:$S$136)</f>
        <v>172451893333.96744</v>
      </c>
      <c r="U41" s="6">
        <f t="shared" si="11"/>
        <v>30.062680664320407</v>
      </c>
    </row>
    <row r="42" spans="1:21" x14ac:dyDescent="0.2">
      <c r="A42" s="21">
        <v>28</v>
      </c>
      <c r="B42" s="14">
        <f>Absterbeordnung!B36</f>
        <v>98631.773005215131</v>
      </c>
      <c r="C42" s="15">
        <f t="shared" si="0"/>
        <v>0.57437455289470041</v>
      </c>
      <c r="D42" s="14">
        <f t="shared" si="7"/>
        <v>56651.580521082025</v>
      </c>
      <c r="E42" s="14">
        <f>SUM(D42:$D$136)</f>
        <v>1778465.0042998828</v>
      </c>
      <c r="F42" s="16">
        <f t="shared" si="8"/>
        <v>31.393034191483043</v>
      </c>
      <c r="G42" s="5"/>
      <c r="H42" s="17">
        <f>Absterbeordnung!C36</f>
        <v>99183.558728278673</v>
      </c>
      <c r="I42" s="18">
        <f t="shared" si="1"/>
        <v>0.57437455289470041</v>
      </c>
      <c r="J42" s="17">
        <f t="shared" si="9"/>
        <v>56968.512199060322</v>
      </c>
      <c r="K42" s="17">
        <f>SUM($J42:J$136)</f>
        <v>1902441.915980282</v>
      </c>
      <c r="L42" s="19">
        <f t="shared" si="10"/>
        <v>33.394621740036634</v>
      </c>
      <c r="N42" s="6">
        <v>28</v>
      </c>
      <c r="O42" s="6">
        <f t="shared" si="2"/>
        <v>28</v>
      </c>
      <c r="P42" s="20">
        <f t="shared" si="3"/>
        <v>98631.773005215131</v>
      </c>
      <c r="Q42" s="20">
        <f t="shared" si="4"/>
        <v>99183.558728278673</v>
      </c>
      <c r="R42" s="5">
        <f t="shared" si="5"/>
        <v>99183.558728278673</v>
      </c>
      <c r="S42" s="5">
        <f t="shared" si="6"/>
        <v>5618905363.6625462</v>
      </c>
      <c r="T42" s="20">
        <f>SUM(S42:$S$136)</f>
        <v>166715482291.33408</v>
      </c>
      <c r="U42" s="6">
        <f t="shared" si="11"/>
        <v>29.670455631711274</v>
      </c>
    </row>
    <row r="43" spans="1:21" x14ac:dyDescent="0.2">
      <c r="A43" s="21">
        <v>29</v>
      </c>
      <c r="B43" s="14">
        <f>Absterbeordnung!B37</f>
        <v>98566.535042473362</v>
      </c>
      <c r="C43" s="15">
        <f t="shared" si="0"/>
        <v>0.56311230675951029</v>
      </c>
      <c r="D43" s="14">
        <f t="shared" si="7"/>
        <v>55504.028917059281</v>
      </c>
      <c r="E43" s="14">
        <f>SUM(D43:$D$136)</f>
        <v>1721813.4237788005</v>
      </c>
      <c r="F43" s="16">
        <f t="shared" si="8"/>
        <v>31.021413352744876</v>
      </c>
      <c r="G43" s="5"/>
      <c r="H43" s="17">
        <f>Absterbeordnung!C37</f>
        <v>99159.643403344468</v>
      </c>
      <c r="I43" s="18">
        <f t="shared" si="1"/>
        <v>0.56311230675951029</v>
      </c>
      <c r="J43" s="17">
        <f t="shared" si="9"/>
        <v>55838.015534307764</v>
      </c>
      <c r="K43" s="17">
        <f>SUM($J43:J$136)</f>
        <v>1845473.4037812215</v>
      </c>
      <c r="L43" s="19">
        <f t="shared" si="10"/>
        <v>33.050483369118538</v>
      </c>
      <c r="N43" s="6">
        <v>29</v>
      </c>
      <c r="O43" s="6">
        <f t="shared" si="2"/>
        <v>29</v>
      </c>
      <c r="P43" s="20">
        <f t="shared" si="3"/>
        <v>98566.535042473362</v>
      </c>
      <c r="Q43" s="20">
        <f t="shared" si="4"/>
        <v>99159.643403344468</v>
      </c>
      <c r="R43" s="5">
        <f t="shared" si="5"/>
        <v>99159.643403344468</v>
      </c>
      <c r="S43" s="5">
        <f t="shared" si="6"/>
        <v>5503759714.8645182</v>
      </c>
      <c r="T43" s="20">
        <f>SUM(S43:$S$136)</f>
        <v>161096576927.67154</v>
      </c>
      <c r="U43" s="6">
        <f t="shared" si="11"/>
        <v>29.270278005157632</v>
      </c>
    </row>
    <row r="44" spans="1:21" x14ac:dyDescent="0.2">
      <c r="A44" s="21">
        <v>30</v>
      </c>
      <c r="B44" s="14">
        <f>Absterbeordnung!B38</f>
        <v>98502.482916319437</v>
      </c>
      <c r="C44" s="15">
        <f t="shared" si="0"/>
        <v>0.55207088897991197</v>
      </c>
      <c r="D44" s="14">
        <f t="shared" si="7"/>
        <v>54380.353310341066</v>
      </c>
      <c r="E44" s="14">
        <f>SUM(D44:$D$136)</f>
        <v>1666309.3948617412</v>
      </c>
      <c r="F44" s="16">
        <f t="shared" si="8"/>
        <v>30.641753747945451</v>
      </c>
      <c r="G44" s="5"/>
      <c r="H44" s="17">
        <f>Absterbeordnung!C38</f>
        <v>99131.025663596869</v>
      </c>
      <c r="I44" s="18">
        <f t="shared" si="1"/>
        <v>0.55207088897991197</v>
      </c>
      <c r="J44" s="17">
        <f t="shared" si="9"/>
        <v>54727.353463592393</v>
      </c>
      <c r="K44" s="17">
        <f>SUM($J44:J$136)</f>
        <v>1789635.3882469134</v>
      </c>
      <c r="L44" s="19">
        <f t="shared" si="10"/>
        <v>32.700930613015593</v>
      </c>
      <c r="N44" s="6">
        <v>30</v>
      </c>
      <c r="O44" s="6">
        <f t="shared" si="2"/>
        <v>30</v>
      </c>
      <c r="P44" s="20">
        <f t="shared" si="3"/>
        <v>98502.482916319437</v>
      </c>
      <c r="Q44" s="20">
        <f t="shared" si="4"/>
        <v>99131.025663596869</v>
      </c>
      <c r="R44" s="5">
        <f t="shared" si="5"/>
        <v>99131.025663596869</v>
      </c>
      <c r="S44" s="5">
        <f t="shared" si="6"/>
        <v>5390780199.6028843</v>
      </c>
      <c r="T44" s="20">
        <f>SUM(S44:$S$136)</f>
        <v>155592817212.80704</v>
      </c>
      <c r="U44" s="6">
        <f t="shared" si="11"/>
        <v>28.862764099391196</v>
      </c>
    </row>
    <row r="45" spans="1:21" x14ac:dyDescent="0.2">
      <c r="A45" s="21">
        <v>31</v>
      </c>
      <c r="B45" s="14">
        <f>Absterbeordnung!B39</f>
        <v>98437.289548318935</v>
      </c>
      <c r="C45" s="15">
        <f t="shared" si="0"/>
        <v>0.54124596958814919</v>
      </c>
      <c r="D45" s="14">
        <f t="shared" si="7"/>
        <v>53278.786225209267</v>
      </c>
      <c r="E45" s="14">
        <f>SUM(D45:$D$136)</f>
        <v>1611929.0415514002</v>
      </c>
      <c r="F45" s="16">
        <f t="shared" si="8"/>
        <v>30.25461268463927</v>
      </c>
      <c r="G45" s="5"/>
      <c r="H45" s="17">
        <f>Absterbeordnung!C39</f>
        <v>99099.190098947336</v>
      </c>
      <c r="I45" s="18">
        <f t="shared" si="1"/>
        <v>0.54124596958814919</v>
      </c>
      <c r="J45" s="17">
        <f t="shared" si="9"/>
        <v>53637.037230505062</v>
      </c>
      <c r="K45" s="17">
        <f>SUM($J45:J$136)</f>
        <v>1734908.034783321</v>
      </c>
      <c r="L45" s="19">
        <f t="shared" si="10"/>
        <v>32.345336811344687</v>
      </c>
      <c r="N45" s="6">
        <v>31</v>
      </c>
      <c r="O45" s="6">
        <f t="shared" si="2"/>
        <v>31</v>
      </c>
      <c r="P45" s="20">
        <f t="shared" si="3"/>
        <v>98437.289548318935</v>
      </c>
      <c r="Q45" s="20">
        <f t="shared" si="4"/>
        <v>99099.190098947336</v>
      </c>
      <c r="R45" s="5">
        <f t="shared" si="5"/>
        <v>99099.190098947336</v>
      </c>
      <c r="S45" s="5">
        <f t="shared" si="6"/>
        <v>5279884564.3731899</v>
      </c>
      <c r="T45" s="20">
        <f>SUM(S45:$S$136)</f>
        <v>150202037013.20416</v>
      </c>
      <c r="U45" s="6">
        <f t="shared" si="11"/>
        <v>28.447977447597026</v>
      </c>
    </row>
    <row r="46" spans="1:21" x14ac:dyDescent="0.2">
      <c r="A46" s="21">
        <v>32</v>
      </c>
      <c r="B46" s="14">
        <f>Absterbeordnung!B40</f>
        <v>98365.006380771694</v>
      </c>
      <c r="C46" s="15">
        <f t="shared" si="0"/>
        <v>0.53063330351779314</v>
      </c>
      <c r="D46" s="14">
        <f t="shared" si="7"/>
        <v>52195.748286377682</v>
      </c>
      <c r="E46" s="14">
        <f>SUM(D46:$D$136)</f>
        <v>1558650.2553261905</v>
      </c>
      <c r="F46" s="16">
        <f t="shared" si="8"/>
        <v>29.861632537088756</v>
      </c>
      <c r="G46" s="5"/>
      <c r="H46" s="17">
        <f>Absterbeordnung!C40</f>
        <v>99067.428641597304</v>
      </c>
      <c r="I46" s="18">
        <f t="shared" si="1"/>
        <v>0.53063330351779314</v>
      </c>
      <c r="J46" s="17">
        <f t="shared" si="9"/>
        <v>52568.476931104015</v>
      </c>
      <c r="K46" s="17">
        <f>SUM($J46:J$136)</f>
        <v>1681270.9975528163</v>
      </c>
      <c r="L46" s="19">
        <f t="shared" si="10"/>
        <v>31.982493990767161</v>
      </c>
      <c r="N46" s="6">
        <v>32</v>
      </c>
      <c r="O46" s="6">
        <f t="shared" si="2"/>
        <v>32</v>
      </c>
      <c r="P46" s="20">
        <f t="shared" si="3"/>
        <v>98365.006380771694</v>
      </c>
      <c r="Q46" s="20">
        <f t="shared" si="4"/>
        <v>99067.428641597304</v>
      </c>
      <c r="R46" s="5">
        <f t="shared" si="5"/>
        <v>99067.428641597304</v>
      </c>
      <c r="S46" s="5">
        <f t="shared" si="6"/>
        <v>5170898568.755496</v>
      </c>
      <c r="T46" s="20">
        <f>SUM(S46:$S$136)</f>
        <v>144922152448.83099</v>
      </c>
      <c r="U46" s="6">
        <f t="shared" si="11"/>
        <v>28.026492982187829</v>
      </c>
    </row>
    <row r="47" spans="1:21" x14ac:dyDescent="0.2">
      <c r="A47" s="21">
        <v>33</v>
      </c>
      <c r="B47" s="14">
        <f>Absterbeordnung!B41</f>
        <v>98289.486515400495</v>
      </c>
      <c r="C47" s="15">
        <f t="shared" ref="C47:C78" si="12">1/(((1+($B$5/100))^A47))</f>
        <v>0.52022872893901284</v>
      </c>
      <c r="D47" s="14">
        <f t="shared" si="7"/>
        <v>51133.014637975044</v>
      </c>
      <c r="E47" s="14">
        <f>SUM(D47:$D$136)</f>
        <v>1506454.5070398129</v>
      </c>
      <c r="F47" s="16">
        <f t="shared" si="8"/>
        <v>29.46148428184032</v>
      </c>
      <c r="G47" s="5"/>
      <c r="H47" s="17">
        <f>Absterbeordnung!C41</f>
        <v>99032.632211502612</v>
      </c>
      <c r="I47" s="18">
        <f t="shared" ref="I47:I78" si="13">1/(((1+($B$5/100))^A47))</f>
        <v>0.52022872893901284</v>
      </c>
      <c r="J47" s="17">
        <f t="shared" si="9"/>
        <v>51519.620378874744</v>
      </c>
      <c r="K47" s="17">
        <f>SUM($J47:J$136)</f>
        <v>1628702.5206217121</v>
      </c>
      <c r="L47" s="19">
        <f t="shared" si="10"/>
        <v>31.613247703384669</v>
      </c>
      <c r="N47" s="6">
        <v>33</v>
      </c>
      <c r="O47" s="6">
        <f t="shared" si="2"/>
        <v>33</v>
      </c>
      <c r="P47" s="20">
        <f t="shared" si="3"/>
        <v>98289.486515400495</v>
      </c>
      <c r="Q47" s="20">
        <f t="shared" si="4"/>
        <v>99032.632211502612</v>
      </c>
      <c r="R47" s="5">
        <f t="shared" si="5"/>
        <v>99032.632211502612</v>
      </c>
      <c r="S47" s="5">
        <f t="shared" ref="S47:S78" si="14">P47*R47*I47</f>
        <v>5063837032.5079622</v>
      </c>
      <c r="T47" s="20">
        <f>SUM(S47:$S$136)</f>
        <v>139751253880.07547</v>
      </c>
      <c r="U47" s="6">
        <f t="shared" si="11"/>
        <v>27.597897203824701</v>
      </c>
    </row>
    <row r="48" spans="1:21" x14ac:dyDescent="0.2">
      <c r="A48" s="21">
        <v>34</v>
      </c>
      <c r="B48" s="14">
        <f>Absterbeordnung!B42</f>
        <v>98208.950318671137</v>
      </c>
      <c r="C48" s="15">
        <f t="shared" si="12"/>
        <v>0.51002816562648323</v>
      </c>
      <c r="D48" s="14">
        <f t="shared" si="7"/>
        <v>50089.330779134267</v>
      </c>
      <c r="E48" s="14">
        <f>SUM(D48:$D$136)</f>
        <v>1455321.4924018381</v>
      </c>
      <c r="F48" s="16">
        <f t="shared" si="8"/>
        <v>29.054520588805349</v>
      </c>
      <c r="G48" s="5"/>
      <c r="H48" s="17">
        <f>Absterbeordnung!C42</f>
        <v>98994.189268024114</v>
      </c>
      <c r="I48" s="18">
        <f t="shared" si="13"/>
        <v>0.51002816562648323</v>
      </c>
      <c r="J48" s="17">
        <f t="shared" si="9"/>
        <v>50489.824760051233</v>
      </c>
      <c r="K48" s="17">
        <f>SUM($J48:J$136)</f>
        <v>1577182.9002428371</v>
      </c>
      <c r="L48" s="19">
        <f t="shared" si="10"/>
        <v>31.237638627946719</v>
      </c>
      <c r="N48" s="6">
        <v>34</v>
      </c>
      <c r="O48" s="6">
        <f t="shared" si="2"/>
        <v>34</v>
      </c>
      <c r="P48" s="20">
        <f t="shared" si="3"/>
        <v>98208.950318671137</v>
      </c>
      <c r="Q48" s="20">
        <f t="shared" si="4"/>
        <v>98994.189268024114</v>
      </c>
      <c r="R48" s="5">
        <f t="shared" si="5"/>
        <v>98994.189268024114</v>
      </c>
      <c r="S48" s="5">
        <f t="shared" si="14"/>
        <v>4958552691.4582834</v>
      </c>
      <c r="T48" s="20">
        <f>SUM(S48:$S$136)</f>
        <v>134687416847.56747</v>
      </c>
      <c r="U48" s="6">
        <f t="shared" si="11"/>
        <v>27.162647092483883</v>
      </c>
    </row>
    <row r="49" spans="1:21" x14ac:dyDescent="0.2">
      <c r="A49" s="21">
        <v>35</v>
      </c>
      <c r="B49" s="14">
        <f>Absterbeordnung!B43</f>
        <v>98123.537686634096</v>
      </c>
      <c r="C49" s="15">
        <f t="shared" si="12"/>
        <v>0.50002761335929735</v>
      </c>
      <c r="D49" s="14">
        <f t="shared" si="7"/>
        <v>49064.478363818715</v>
      </c>
      <c r="E49" s="14">
        <f>SUM(D49:$D$136)</f>
        <v>1405232.1616227035</v>
      </c>
      <c r="F49" s="16">
        <f t="shared" si="8"/>
        <v>28.640519750413862</v>
      </c>
      <c r="G49" s="5"/>
      <c r="H49" s="17">
        <f>Absterbeordnung!C43</f>
        <v>98953.529000160139</v>
      </c>
      <c r="I49" s="18">
        <f t="shared" si="13"/>
        <v>0.50002761335929735</v>
      </c>
      <c r="J49" s="17">
        <f t="shared" si="9"/>
        <v>49479.496939430093</v>
      </c>
      <c r="K49" s="17">
        <f>SUM($J49:J$136)</f>
        <v>1526693.0754827859</v>
      </c>
      <c r="L49" s="19">
        <f t="shared" si="10"/>
        <v>30.855064621042416</v>
      </c>
      <c r="N49" s="6">
        <v>35</v>
      </c>
      <c r="O49" s="6">
        <f t="shared" si="2"/>
        <v>35</v>
      </c>
      <c r="P49" s="20">
        <f t="shared" si="3"/>
        <v>98123.537686634096</v>
      </c>
      <c r="Q49" s="20">
        <f t="shared" si="4"/>
        <v>98953.529000160139</v>
      </c>
      <c r="R49" s="5">
        <f t="shared" si="5"/>
        <v>98953.529000160139</v>
      </c>
      <c r="S49" s="5">
        <f t="shared" si="14"/>
        <v>4855103282.651865</v>
      </c>
      <c r="T49" s="20">
        <f>SUM(S49:$S$136)</f>
        <v>129728864156.10919</v>
      </c>
      <c r="U49" s="6">
        <f t="shared" si="11"/>
        <v>26.72010389967463</v>
      </c>
    </row>
    <row r="50" spans="1:21" x14ac:dyDescent="0.2">
      <c r="A50" s="21">
        <v>36</v>
      </c>
      <c r="B50" s="14">
        <f>Absterbeordnung!B44</f>
        <v>98031.558076409303</v>
      </c>
      <c r="C50" s="15">
        <f t="shared" si="12"/>
        <v>0.49022315035225233</v>
      </c>
      <c r="D50" s="14">
        <f t="shared" si="7"/>
        <v>48057.339234157153</v>
      </c>
      <c r="E50" s="14">
        <f>SUM(D50:$D$136)</f>
        <v>1356167.6832588846</v>
      </c>
      <c r="F50" s="16">
        <f t="shared" si="8"/>
        <v>28.219782969069939</v>
      </c>
      <c r="G50" s="5"/>
      <c r="H50" s="17">
        <f>Absterbeordnung!C44</f>
        <v>98906.197438941774</v>
      </c>
      <c r="I50" s="18">
        <f t="shared" si="13"/>
        <v>0.49022315035225233</v>
      </c>
      <c r="J50" s="17">
        <f t="shared" si="9"/>
        <v>48486.10769787991</v>
      </c>
      <c r="K50" s="17">
        <f>SUM($J50:J$136)</f>
        <v>1477213.5785433559</v>
      </c>
      <c r="L50" s="19">
        <f t="shared" si="10"/>
        <v>30.466738797594761</v>
      </c>
      <c r="N50" s="6">
        <v>36</v>
      </c>
      <c r="O50" s="6">
        <f t="shared" si="2"/>
        <v>36</v>
      </c>
      <c r="P50" s="20">
        <f t="shared" si="3"/>
        <v>98031.558076409303</v>
      </c>
      <c r="Q50" s="20">
        <f t="shared" si="4"/>
        <v>98906.197438941774</v>
      </c>
      <c r="R50" s="5">
        <f t="shared" si="5"/>
        <v>98906.197438941774</v>
      </c>
      <c r="S50" s="5">
        <f t="shared" si="14"/>
        <v>4753168682.6837502</v>
      </c>
      <c r="T50" s="20">
        <f>SUM(S50:$S$136)</f>
        <v>124873760873.45734</v>
      </c>
      <c r="U50" s="6">
        <f t="shared" si="11"/>
        <v>26.271687206975095</v>
      </c>
    </row>
    <row r="51" spans="1:21" x14ac:dyDescent="0.2">
      <c r="A51" s="21">
        <v>37</v>
      </c>
      <c r="B51" s="14">
        <f>Absterbeordnung!B45</f>
        <v>97933.320702586803</v>
      </c>
      <c r="C51" s="15">
        <f t="shared" si="12"/>
        <v>0.48061093171789437</v>
      </c>
      <c r="D51" s="14">
        <f t="shared" si="7"/>
        <v>47067.824509097598</v>
      </c>
      <c r="E51" s="14">
        <f>SUM(D51:$D$136)</f>
        <v>1308110.3440247276</v>
      </c>
      <c r="F51" s="16">
        <f t="shared" si="8"/>
        <v>27.792029006394525</v>
      </c>
      <c r="G51" s="5"/>
      <c r="H51" s="17">
        <f>Absterbeordnung!C45</f>
        <v>98854.125738457704</v>
      </c>
      <c r="I51" s="18">
        <f t="shared" si="13"/>
        <v>0.48061093171789437</v>
      </c>
      <c r="J51" s="17">
        <f t="shared" si="9"/>
        <v>47510.37347531804</v>
      </c>
      <c r="K51" s="17">
        <f>SUM($J51:J$136)</f>
        <v>1428727.470845476</v>
      </c>
      <c r="L51" s="19">
        <f t="shared" si="10"/>
        <v>30.07190569839889</v>
      </c>
      <c r="N51" s="6">
        <v>37</v>
      </c>
      <c r="O51" s="6">
        <f t="shared" si="2"/>
        <v>37</v>
      </c>
      <c r="P51" s="20">
        <f t="shared" si="3"/>
        <v>97933.320702586803</v>
      </c>
      <c r="Q51" s="20">
        <f t="shared" si="4"/>
        <v>98854.125738457704</v>
      </c>
      <c r="R51" s="5">
        <f t="shared" si="5"/>
        <v>98854.125738457704</v>
      </c>
      <c r="S51" s="5">
        <f t="shared" si="14"/>
        <v>4652848642.2579956</v>
      </c>
      <c r="T51" s="20">
        <f>SUM(S51:$S$136)</f>
        <v>120120592190.77356</v>
      </c>
      <c r="U51" s="6">
        <f t="shared" si="11"/>
        <v>25.816569896518246</v>
      </c>
    </row>
    <row r="52" spans="1:21" x14ac:dyDescent="0.2">
      <c r="A52" s="21">
        <v>38</v>
      </c>
      <c r="B52" s="14">
        <f>Absterbeordnung!B46</f>
        <v>97827.348601362974</v>
      </c>
      <c r="C52" s="15">
        <f t="shared" si="12"/>
        <v>0.47118718795871989</v>
      </c>
      <c r="D52" s="14">
        <f t="shared" si="7"/>
        <v>46094.993292933628</v>
      </c>
      <c r="E52" s="14">
        <f>SUM(D52:$D$136)</f>
        <v>1261042.5195156301</v>
      </c>
      <c r="F52" s="16">
        <f t="shared" si="8"/>
        <v>27.357472676082331</v>
      </c>
      <c r="G52" s="5"/>
      <c r="H52" s="17">
        <f>Absterbeordnung!C46</f>
        <v>98796.342759757637</v>
      </c>
      <c r="I52" s="18">
        <f t="shared" si="13"/>
        <v>0.47118718795871989</v>
      </c>
      <c r="J52" s="17">
        <f t="shared" si="9"/>
        <v>46551.570925576038</v>
      </c>
      <c r="K52" s="17">
        <f>SUM($J52:J$136)</f>
        <v>1381217.0973701584</v>
      </c>
      <c r="L52" s="19">
        <f t="shared" si="10"/>
        <v>29.670687152069874</v>
      </c>
      <c r="N52" s="6">
        <v>38</v>
      </c>
      <c r="O52" s="6">
        <f t="shared" si="2"/>
        <v>38</v>
      </c>
      <c r="P52" s="20">
        <f t="shared" si="3"/>
        <v>97827.348601362974</v>
      </c>
      <c r="Q52" s="20">
        <f t="shared" si="4"/>
        <v>98796.342759757637</v>
      </c>
      <c r="R52" s="5">
        <f t="shared" si="5"/>
        <v>98796.342759757637</v>
      </c>
      <c r="S52" s="5">
        <f t="shared" si="14"/>
        <v>4554016756.8774004</v>
      </c>
      <c r="T52" s="20">
        <f>SUM(S52:$S$136)</f>
        <v>115467743548.51558</v>
      </c>
      <c r="U52" s="6">
        <f t="shared" si="11"/>
        <v>25.355142440821744</v>
      </c>
    </row>
    <row r="53" spans="1:21" x14ac:dyDescent="0.2">
      <c r="A53" s="21">
        <v>39</v>
      </c>
      <c r="B53" s="14">
        <f>Absterbeordnung!B47</f>
        <v>97707.146270700337</v>
      </c>
      <c r="C53" s="15">
        <f t="shared" si="12"/>
        <v>0.46194822348894127</v>
      </c>
      <c r="D53" s="14">
        <f t="shared" si="7"/>
        <v>45135.642641924154</v>
      </c>
      <c r="E53" s="14">
        <f>SUM(D53:$D$136)</f>
        <v>1214947.5262226963</v>
      </c>
      <c r="F53" s="16">
        <f t="shared" si="8"/>
        <v>26.917696417026189</v>
      </c>
      <c r="G53" s="5"/>
      <c r="H53" s="17">
        <f>Absterbeordnung!C47</f>
        <v>98736.127952249211</v>
      </c>
      <c r="I53" s="18">
        <f t="shared" si="13"/>
        <v>0.46194822348894127</v>
      </c>
      <c r="J53" s="17">
        <f t="shared" si="9"/>
        <v>45610.978901718321</v>
      </c>
      <c r="K53" s="17">
        <f>SUM($J53:J$136)</f>
        <v>1334665.5264445823</v>
      </c>
      <c r="L53" s="19">
        <f t="shared" si="10"/>
        <v>29.261935581792585</v>
      </c>
      <c r="N53" s="6">
        <v>39</v>
      </c>
      <c r="O53" s="6">
        <f t="shared" si="2"/>
        <v>39</v>
      </c>
      <c r="P53" s="20">
        <f t="shared" si="3"/>
        <v>97707.146270700337</v>
      </c>
      <c r="Q53" s="20">
        <f t="shared" si="4"/>
        <v>98736.127952249211</v>
      </c>
      <c r="R53" s="5">
        <f t="shared" si="5"/>
        <v>98736.127952249211</v>
      </c>
      <c r="S53" s="5">
        <f t="shared" si="14"/>
        <v>4456518587.1000185</v>
      </c>
      <c r="T53" s="20">
        <f>SUM(S53:$S$136)</f>
        <v>110913726791.63815</v>
      </c>
      <c r="U53" s="6">
        <f t="shared" si="11"/>
        <v>24.887975809793002</v>
      </c>
    </row>
    <row r="54" spans="1:21" x14ac:dyDescent="0.2">
      <c r="A54" s="21">
        <v>40</v>
      </c>
      <c r="B54" s="14">
        <f>Absterbeordnung!B48</f>
        <v>97571.062452389189</v>
      </c>
      <c r="C54" s="15">
        <f t="shared" si="12"/>
        <v>0.45289041518523643</v>
      </c>
      <c r="D54" s="14">
        <f t="shared" si="7"/>
        <v>44188.998984127174</v>
      </c>
      <c r="E54" s="14">
        <f>SUM(D54:$D$136)</f>
        <v>1169811.8835807722</v>
      </c>
      <c r="F54" s="16">
        <f t="shared" si="8"/>
        <v>26.472921099683028</v>
      </c>
      <c r="G54" s="5"/>
      <c r="H54" s="17">
        <f>Absterbeordnung!C48</f>
        <v>98665.04088152769</v>
      </c>
      <c r="I54" s="18">
        <f t="shared" si="13"/>
        <v>0.45289041518523643</v>
      </c>
      <c r="J54" s="17">
        <f t="shared" si="9"/>
        <v>44684.451329103402</v>
      </c>
      <c r="K54" s="17">
        <f>SUM($J54:J$136)</f>
        <v>1289054.5475428642</v>
      </c>
      <c r="L54" s="19">
        <f t="shared" si="10"/>
        <v>28.847943953678826</v>
      </c>
      <c r="N54" s="6">
        <v>40</v>
      </c>
      <c r="O54" s="6">
        <f t="shared" si="2"/>
        <v>40</v>
      </c>
      <c r="P54" s="20">
        <f t="shared" si="3"/>
        <v>97571.062452389189</v>
      </c>
      <c r="Q54" s="20">
        <f t="shared" si="4"/>
        <v>98665.04088152769</v>
      </c>
      <c r="R54" s="5">
        <f t="shared" si="5"/>
        <v>98665.04088152769</v>
      </c>
      <c r="S54" s="5">
        <f t="shared" si="14"/>
        <v>4359909391.2826929</v>
      </c>
      <c r="T54" s="20">
        <f>SUM(S54:$S$136)</f>
        <v>106457208204.53815</v>
      </c>
      <c r="U54" s="6">
        <f t="shared" si="11"/>
        <v>24.417298308398617</v>
      </c>
    </row>
    <row r="55" spans="1:21" x14ac:dyDescent="0.2">
      <c r="A55" s="21">
        <v>41</v>
      </c>
      <c r="B55" s="14">
        <f>Absterbeordnung!B49</f>
        <v>97419.001396826206</v>
      </c>
      <c r="C55" s="15">
        <f t="shared" si="12"/>
        <v>0.44401021096591808</v>
      </c>
      <c r="D55" s="14">
        <f t="shared" si="7"/>
        <v>43255.03136229387</v>
      </c>
      <c r="E55" s="14">
        <f>SUM(D55:$D$136)</f>
        <v>1125622.8845966454</v>
      </c>
      <c r="F55" s="16">
        <f t="shared" si="8"/>
        <v>26.022935347536691</v>
      </c>
      <c r="G55" s="5"/>
      <c r="H55" s="17">
        <f>Absterbeordnung!C49</f>
        <v>98584.943237391606</v>
      </c>
      <c r="I55" s="18">
        <f t="shared" si="13"/>
        <v>0.44401021096591808</v>
      </c>
      <c r="J55" s="17">
        <f t="shared" si="9"/>
        <v>43772.72144489731</v>
      </c>
      <c r="K55" s="17">
        <f>SUM($J55:J$136)</f>
        <v>1244370.0962137603</v>
      </c>
      <c r="L55" s="19">
        <f t="shared" si="10"/>
        <v>28.427981060766772</v>
      </c>
      <c r="N55" s="6">
        <v>41</v>
      </c>
      <c r="O55" s="6">
        <f t="shared" si="2"/>
        <v>41</v>
      </c>
      <c r="P55" s="20">
        <f t="shared" si="3"/>
        <v>97419.001396826206</v>
      </c>
      <c r="Q55" s="20">
        <f t="shared" si="4"/>
        <v>98584.943237391606</v>
      </c>
      <c r="R55" s="5">
        <f t="shared" si="5"/>
        <v>98584.943237391606</v>
      </c>
      <c r="S55" s="5">
        <f t="shared" si="14"/>
        <v>4264294811.5833354</v>
      </c>
      <c r="T55" s="20">
        <f>SUM(S55:$S$136)</f>
        <v>102097298813.25545</v>
      </c>
      <c r="U55" s="6">
        <f t="shared" si="11"/>
        <v>23.942364054174448</v>
      </c>
    </row>
    <row r="56" spans="1:21" x14ac:dyDescent="0.2">
      <c r="A56" s="21">
        <v>42</v>
      </c>
      <c r="B56" s="14">
        <f>Absterbeordnung!B50</f>
        <v>97251.399411389313</v>
      </c>
      <c r="C56" s="15">
        <f t="shared" si="12"/>
        <v>0.4353041283979589</v>
      </c>
      <c r="D56" s="14">
        <f t="shared" si="7"/>
        <v>42333.935656256595</v>
      </c>
      <c r="E56" s="14">
        <f>SUM(D56:$D$136)</f>
        <v>1082367.8532343509</v>
      </c>
      <c r="F56" s="16">
        <f t="shared" si="8"/>
        <v>25.567380789326307</v>
      </c>
      <c r="G56" s="5"/>
      <c r="H56" s="17">
        <f>Absterbeordnung!C50</f>
        <v>98497.080289102945</v>
      </c>
      <c r="I56" s="18">
        <f t="shared" si="13"/>
        <v>0.4353041283979589</v>
      </c>
      <c r="J56" s="17">
        <f t="shared" si="9"/>
        <v>42876.185684991739</v>
      </c>
      <c r="K56" s="17">
        <f>SUM($J56:J$136)</f>
        <v>1200597.374768863</v>
      </c>
      <c r="L56" s="19">
        <f t="shared" si="10"/>
        <v>28.001496765350485</v>
      </c>
      <c r="N56" s="6">
        <v>42</v>
      </c>
      <c r="O56" s="6">
        <f t="shared" si="2"/>
        <v>42</v>
      </c>
      <c r="P56" s="20">
        <f t="shared" si="3"/>
        <v>97251.399411389313</v>
      </c>
      <c r="Q56" s="20">
        <f t="shared" si="4"/>
        <v>98497.080289102945</v>
      </c>
      <c r="R56" s="5">
        <f t="shared" si="5"/>
        <v>98497.080289102945</v>
      </c>
      <c r="S56" s="5">
        <f t="shared" si="14"/>
        <v>4169769059.2880239</v>
      </c>
      <c r="T56" s="20">
        <f>SUM(S56:$S$136)</f>
        <v>97833004001.672119</v>
      </c>
      <c r="U56" s="6">
        <f t="shared" si="11"/>
        <v>23.462451423719092</v>
      </c>
    </row>
    <row r="57" spans="1:21" x14ac:dyDescent="0.2">
      <c r="A57" s="21">
        <v>43</v>
      </c>
      <c r="B57" s="14">
        <f>Absterbeordnung!B51</f>
        <v>97059.459170809379</v>
      </c>
      <c r="C57" s="15">
        <f t="shared" si="12"/>
        <v>0.4267687533313323</v>
      </c>
      <c r="D57" s="14">
        <f t="shared" si="7"/>
        <v>41421.944389339667</v>
      </c>
      <c r="E57" s="14">
        <f>SUM(D57:$D$136)</f>
        <v>1040033.9175780946</v>
      </c>
      <c r="F57" s="16">
        <f t="shared" si="8"/>
        <v>25.108283372756333</v>
      </c>
      <c r="G57" s="5"/>
      <c r="H57" s="17">
        <f>Absterbeordnung!C51</f>
        <v>98393.884282014187</v>
      </c>
      <c r="I57" s="18">
        <f t="shared" si="13"/>
        <v>0.4267687533313323</v>
      </c>
      <c r="J57" s="17">
        <f t="shared" si="9"/>
        <v>41991.435330462569</v>
      </c>
      <c r="K57" s="17">
        <f>SUM($J57:J$136)</f>
        <v>1157721.1890838712</v>
      </c>
      <c r="L57" s="19">
        <f t="shared" si="10"/>
        <v>27.570412394167569</v>
      </c>
      <c r="N57" s="6">
        <v>43</v>
      </c>
      <c r="O57" s="6">
        <f t="shared" si="2"/>
        <v>43</v>
      </c>
      <c r="P57" s="20">
        <f t="shared" si="3"/>
        <v>97059.459170809379</v>
      </c>
      <c r="Q57" s="20">
        <f t="shared" si="4"/>
        <v>98393.884282014187</v>
      </c>
      <c r="R57" s="5">
        <f t="shared" si="5"/>
        <v>98393.884282014187</v>
      </c>
      <c r="S57" s="5">
        <f t="shared" si="14"/>
        <v>4075666002.9807138</v>
      </c>
      <c r="T57" s="20">
        <f>SUM(S57:$S$136)</f>
        <v>93663234942.384109</v>
      </c>
      <c r="U57" s="6">
        <f t="shared" si="11"/>
        <v>22.981086986491057</v>
      </c>
    </row>
    <row r="58" spans="1:21" x14ac:dyDescent="0.2">
      <c r="A58" s="21">
        <v>44</v>
      </c>
      <c r="B58" s="14">
        <f>Absterbeordnung!B52</f>
        <v>96843.477543680405</v>
      </c>
      <c r="C58" s="15">
        <f t="shared" si="12"/>
        <v>0.41840073856012966</v>
      </c>
      <c r="D58" s="14">
        <f t="shared" si="7"/>
        <v>40519.382529007213</v>
      </c>
      <c r="E58" s="14">
        <f>SUM(D58:$D$136)</f>
        <v>998611.97318875487</v>
      </c>
      <c r="F58" s="16">
        <f t="shared" si="8"/>
        <v>24.645290990647837</v>
      </c>
      <c r="G58" s="5"/>
      <c r="H58" s="17">
        <f>Absterbeordnung!C52</f>
        <v>98277.337682337238</v>
      </c>
      <c r="I58" s="18">
        <f t="shared" si="13"/>
        <v>0.41840073856012966</v>
      </c>
      <c r="J58" s="17">
        <f t="shared" si="9"/>
        <v>41119.310670013161</v>
      </c>
      <c r="K58" s="17">
        <f>SUM($J58:J$136)</f>
        <v>1115729.753753409</v>
      </c>
      <c r="L58" s="19">
        <f t="shared" si="10"/>
        <v>27.133960554622593</v>
      </c>
      <c r="N58" s="6">
        <v>44</v>
      </c>
      <c r="O58" s="6">
        <f t="shared" si="2"/>
        <v>44</v>
      </c>
      <c r="P58" s="20">
        <f t="shared" si="3"/>
        <v>96843.477543680405</v>
      </c>
      <c r="Q58" s="20">
        <f t="shared" si="4"/>
        <v>98277.337682337238</v>
      </c>
      <c r="R58" s="5">
        <f t="shared" si="5"/>
        <v>98277.337682337238</v>
      </c>
      <c r="S58" s="5">
        <f t="shared" si="14"/>
        <v>3982137039.4830375</v>
      </c>
      <c r="T58" s="20">
        <f>SUM(S58:$S$136)</f>
        <v>89587568939.403381</v>
      </c>
      <c r="U58" s="6">
        <f t="shared" si="11"/>
        <v>22.497359596402458</v>
      </c>
    </row>
    <row r="59" spans="1:21" x14ac:dyDescent="0.2">
      <c r="A59" s="21">
        <v>45</v>
      </c>
      <c r="B59" s="14">
        <f>Absterbeordnung!B53</f>
        <v>96600.428333059332</v>
      </c>
      <c r="C59" s="15">
        <f t="shared" si="12"/>
        <v>0.41019680250993107</v>
      </c>
      <c r="D59" s="14">
        <f t="shared" si="7"/>
        <v>39625.186823310687</v>
      </c>
      <c r="E59" s="14">
        <f>SUM(D59:$D$136)</f>
        <v>958092.59065974783</v>
      </c>
      <c r="F59" s="16">
        <f t="shared" si="8"/>
        <v>24.178878826032982</v>
      </c>
      <c r="G59" s="5"/>
      <c r="H59" s="17">
        <f>Absterbeordnung!C53</f>
        <v>98152.663684124418</v>
      </c>
      <c r="I59" s="18">
        <f t="shared" si="13"/>
        <v>0.41019680250993107</v>
      </c>
      <c r="J59" s="17">
        <f t="shared" si="9"/>
        <v>40261.908801060468</v>
      </c>
      <c r="K59" s="17">
        <f>SUM($J59:J$136)</f>
        <v>1074610.4430833959</v>
      </c>
      <c r="L59" s="19">
        <f t="shared" si="10"/>
        <v>26.690499161209452</v>
      </c>
      <c r="N59" s="6">
        <v>45</v>
      </c>
      <c r="O59" s="6">
        <f t="shared" si="2"/>
        <v>45</v>
      </c>
      <c r="P59" s="20">
        <f t="shared" si="3"/>
        <v>96600.428333059332</v>
      </c>
      <c r="Q59" s="20">
        <f t="shared" si="4"/>
        <v>98152.663684124418</v>
      </c>
      <c r="R59" s="5">
        <f t="shared" si="5"/>
        <v>98152.663684124418</v>
      </c>
      <c r="S59" s="5">
        <f t="shared" si="14"/>
        <v>3889317635.6890121</v>
      </c>
      <c r="T59" s="20">
        <f>SUM(S59:$S$136)</f>
        <v>85605431899.920334</v>
      </c>
      <c r="U59" s="6">
        <f t="shared" si="11"/>
        <v>22.010398717345929</v>
      </c>
    </row>
    <row r="60" spans="1:21" x14ac:dyDescent="0.2">
      <c r="A60" s="21">
        <v>46</v>
      </c>
      <c r="B60" s="14">
        <f>Absterbeordnung!B54</f>
        <v>96333.989816551722</v>
      </c>
      <c r="C60" s="15">
        <f t="shared" si="12"/>
        <v>0.40215372795091275</v>
      </c>
      <c r="D60" s="14">
        <f t="shared" si="7"/>
        <v>38741.073133111538</v>
      </c>
      <c r="E60" s="14">
        <f>SUM(D60:$D$136)</f>
        <v>918467.40383643715</v>
      </c>
      <c r="F60" s="16">
        <f t="shared" si="8"/>
        <v>23.707846209645492</v>
      </c>
      <c r="G60" s="5"/>
      <c r="H60" s="17">
        <f>Absterbeordnung!C54</f>
        <v>98004.681597574774</v>
      </c>
      <c r="I60" s="18">
        <f t="shared" si="13"/>
        <v>0.40215372795091275</v>
      </c>
      <c r="J60" s="17">
        <f t="shared" si="9"/>
        <v>39412.948061106908</v>
      </c>
      <c r="K60" s="17">
        <f>SUM($J60:J$136)</f>
        <v>1034348.5342823359</v>
      </c>
      <c r="L60" s="19">
        <f t="shared" si="10"/>
        <v>26.24387631898669</v>
      </c>
      <c r="N60" s="6">
        <v>46</v>
      </c>
      <c r="O60" s="6">
        <f t="shared" si="2"/>
        <v>46</v>
      </c>
      <c r="P60" s="20">
        <f t="shared" si="3"/>
        <v>96333.989816551722</v>
      </c>
      <c r="Q60" s="20">
        <f t="shared" si="4"/>
        <v>98004.681597574774</v>
      </c>
      <c r="R60" s="5">
        <f t="shared" si="5"/>
        <v>98004.681597574774</v>
      </c>
      <c r="S60" s="5">
        <f t="shared" si="14"/>
        <v>3796806537.1589556</v>
      </c>
      <c r="T60" s="20">
        <f>SUM(S60:$S$136)</f>
        <v>81716114264.231323</v>
      </c>
      <c r="U60" s="6">
        <f t="shared" si="11"/>
        <v>21.522327636260659</v>
      </c>
    </row>
    <row r="61" spans="1:21" x14ac:dyDescent="0.2">
      <c r="A61" s="21">
        <v>47</v>
      </c>
      <c r="B61" s="14">
        <f>Absterbeordnung!B55</f>
        <v>96036.871570267758</v>
      </c>
      <c r="C61" s="15">
        <f t="shared" si="12"/>
        <v>0.39426836073618909</v>
      </c>
      <c r="D61" s="14">
        <f t="shared" si="7"/>
        <v>37864.299924241393</v>
      </c>
      <c r="E61" s="14">
        <f>SUM(D61:$D$136)</f>
        <v>879726.33070332569</v>
      </c>
      <c r="F61" s="16">
        <f t="shared" si="8"/>
        <v>23.233661587919901</v>
      </c>
      <c r="G61" s="5"/>
      <c r="H61" s="17">
        <f>Absterbeordnung!C55</f>
        <v>97839.509011351503</v>
      </c>
      <c r="I61" s="18">
        <f t="shared" si="13"/>
        <v>0.39426836073618909</v>
      </c>
      <c r="J61" s="17">
        <f t="shared" si="9"/>
        <v>38575.022833139155</v>
      </c>
      <c r="K61" s="17">
        <f>SUM($J61:J$136)</f>
        <v>994935.58622122882</v>
      </c>
      <c r="L61" s="19">
        <f t="shared" si="10"/>
        <v>25.79222287242553</v>
      </c>
      <c r="N61" s="6">
        <v>47</v>
      </c>
      <c r="O61" s="6">
        <f t="shared" si="2"/>
        <v>47</v>
      </c>
      <c r="P61" s="20">
        <f t="shared" si="3"/>
        <v>96036.871570267758</v>
      </c>
      <c r="Q61" s="20">
        <f t="shared" si="4"/>
        <v>97839.509011351503</v>
      </c>
      <c r="R61" s="5">
        <f t="shared" si="5"/>
        <v>97839.509011351503</v>
      </c>
      <c r="S61" s="5">
        <f t="shared" si="14"/>
        <v>3704624513.6463313</v>
      </c>
      <c r="T61" s="20">
        <f>SUM(S61:$S$136)</f>
        <v>77919307727.072357</v>
      </c>
      <c r="U61" s="6">
        <f t="shared" si="11"/>
        <v>21.032983893522619</v>
      </c>
    </row>
    <row r="62" spans="1:21" x14ac:dyDescent="0.2">
      <c r="A62" s="21">
        <v>48</v>
      </c>
      <c r="B62" s="14">
        <f>Absterbeordnung!B56</f>
        <v>95704.100192056314</v>
      </c>
      <c r="C62" s="15">
        <f t="shared" si="12"/>
        <v>0.38653760856489122</v>
      </c>
      <c r="D62" s="14">
        <f t="shared" si="7"/>
        <v>36993.234018092196</v>
      </c>
      <c r="E62" s="14">
        <f>SUM(D62:$D$136)</f>
        <v>841862.03077908431</v>
      </c>
      <c r="F62" s="16">
        <f t="shared" si="8"/>
        <v>22.757189338119417</v>
      </c>
      <c r="G62" s="5"/>
      <c r="H62" s="17">
        <f>Absterbeordnung!C56</f>
        <v>97657.555802397474</v>
      </c>
      <c r="I62" s="18">
        <f t="shared" si="13"/>
        <v>0.38653760856489122</v>
      </c>
      <c r="J62" s="17">
        <f t="shared" si="9"/>
        <v>37748.318078151133</v>
      </c>
      <c r="K62" s="17">
        <f>SUM($J62:J$136)</f>
        <v>956360.56338808977</v>
      </c>
      <c r="L62" s="19">
        <f t="shared" si="10"/>
        <v>25.335183448653698</v>
      </c>
      <c r="N62" s="6">
        <v>48</v>
      </c>
      <c r="O62" s="6">
        <f t="shared" si="2"/>
        <v>48</v>
      </c>
      <c r="P62" s="20">
        <f t="shared" si="3"/>
        <v>95704.100192056314</v>
      </c>
      <c r="Q62" s="20">
        <f t="shared" si="4"/>
        <v>97657.555802397474</v>
      </c>
      <c r="R62" s="5">
        <f t="shared" si="5"/>
        <v>97657.555802397474</v>
      </c>
      <c r="S62" s="5">
        <f t="shared" si="14"/>
        <v>3612668815.4329872</v>
      </c>
      <c r="T62" s="20">
        <f>SUM(S62:$S$136)</f>
        <v>74214683213.42601</v>
      </c>
      <c r="U62" s="6">
        <f t="shared" si="11"/>
        <v>20.542896956506986</v>
      </c>
    </row>
    <row r="63" spans="1:21" x14ac:dyDescent="0.2">
      <c r="A63" s="21">
        <v>49</v>
      </c>
      <c r="B63" s="14">
        <f>Absterbeordnung!B57</f>
        <v>95339.783063053808</v>
      </c>
      <c r="C63" s="15">
        <f t="shared" si="12"/>
        <v>0.37895843976950117</v>
      </c>
      <c r="D63" s="14">
        <f t="shared" si="7"/>
        <v>36129.815437537582</v>
      </c>
      <c r="E63" s="14">
        <f>SUM(D63:$D$136)</f>
        <v>804868.79676099191</v>
      </c>
      <c r="F63" s="16">
        <f t="shared" si="8"/>
        <v>22.277135573871824</v>
      </c>
      <c r="G63" s="5"/>
      <c r="H63" s="17">
        <f>Absterbeordnung!C57</f>
        <v>97461.888620746759</v>
      </c>
      <c r="I63" s="18">
        <f t="shared" si="13"/>
        <v>0.37895843976950117</v>
      </c>
      <c r="J63" s="17">
        <f t="shared" si="9"/>
        <v>36934.005248707093</v>
      </c>
      <c r="K63" s="17">
        <f>SUM($J63:J$136)</f>
        <v>918612.24530993856</v>
      </c>
      <c r="L63" s="19">
        <f t="shared" si="10"/>
        <v>24.871720224334332</v>
      </c>
      <c r="N63" s="6">
        <v>49</v>
      </c>
      <c r="O63" s="6">
        <f t="shared" si="2"/>
        <v>49</v>
      </c>
      <c r="P63" s="20">
        <f t="shared" si="3"/>
        <v>95339.783063053808</v>
      </c>
      <c r="Q63" s="20">
        <f t="shared" si="4"/>
        <v>97461.888620746759</v>
      </c>
      <c r="R63" s="5">
        <f t="shared" si="5"/>
        <v>97461.888620746759</v>
      </c>
      <c r="S63" s="5">
        <f t="shared" si="14"/>
        <v>3521280048.0614243</v>
      </c>
      <c r="T63" s="20">
        <f>SUM(S63:$S$136)</f>
        <v>70602014397.993027</v>
      </c>
      <c r="U63" s="6">
        <f t="shared" si="11"/>
        <v>20.050099235038594</v>
      </c>
    </row>
    <row r="64" spans="1:21" x14ac:dyDescent="0.2">
      <c r="A64" s="21">
        <v>50</v>
      </c>
      <c r="B64" s="14">
        <f>Absterbeordnung!B58</f>
        <v>94937.036038955383</v>
      </c>
      <c r="C64" s="15">
        <f t="shared" si="12"/>
        <v>0.37152788212696192</v>
      </c>
      <c r="D64" s="14">
        <f t="shared" si="7"/>
        <v>35271.755934964152</v>
      </c>
      <c r="E64" s="14">
        <f>SUM(D64:$D$136)</f>
        <v>768738.9813234543</v>
      </c>
      <c r="F64" s="16">
        <f t="shared" si="8"/>
        <v>21.794746559850722</v>
      </c>
      <c r="G64" s="5"/>
      <c r="H64" s="17">
        <f>Absterbeordnung!C58</f>
        <v>97238.689855180084</v>
      </c>
      <c r="I64" s="18">
        <f t="shared" si="13"/>
        <v>0.37152788212696192</v>
      </c>
      <c r="J64" s="17">
        <f t="shared" si="9"/>
        <v>36126.884502695553</v>
      </c>
      <c r="K64" s="17">
        <f>SUM($J64:J$136)</f>
        <v>881678.24006123142</v>
      </c>
      <c r="L64" s="19">
        <f t="shared" si="10"/>
        <v>24.405044946387402</v>
      </c>
      <c r="N64" s="6">
        <v>50</v>
      </c>
      <c r="O64" s="6">
        <f t="shared" si="2"/>
        <v>50</v>
      </c>
      <c r="P64" s="20">
        <f t="shared" si="3"/>
        <v>94937.036038955383</v>
      </c>
      <c r="Q64" s="20">
        <f t="shared" si="4"/>
        <v>97238.689855180084</v>
      </c>
      <c r="R64" s="5">
        <f t="shared" si="5"/>
        <v>97238.689855180084</v>
      </c>
      <c r="S64" s="5">
        <f t="shared" si="14"/>
        <v>3429779336.0075865</v>
      </c>
      <c r="T64" s="20">
        <f>SUM(S64:$S$136)</f>
        <v>67080734349.931641</v>
      </c>
      <c r="U64" s="6">
        <f t="shared" si="11"/>
        <v>19.55832366405722</v>
      </c>
    </row>
    <row r="65" spans="1:21" x14ac:dyDescent="0.2">
      <c r="A65" s="21">
        <v>51</v>
      </c>
      <c r="B65" s="14">
        <f>Absterbeordnung!B59</f>
        <v>94499.906461238876</v>
      </c>
      <c r="C65" s="15">
        <f t="shared" si="12"/>
        <v>0.36424302169309997</v>
      </c>
      <c r="D65" s="14">
        <f t="shared" si="7"/>
        <v>34420.931479156949</v>
      </c>
      <c r="E65" s="14">
        <f>SUM(D65:$D$136)</f>
        <v>733467.22538849013</v>
      </c>
      <c r="F65" s="16">
        <f t="shared" si="8"/>
        <v>21.308755860736355</v>
      </c>
      <c r="G65" s="5"/>
      <c r="H65" s="17">
        <f>Absterbeordnung!C59</f>
        <v>97001.248166252379</v>
      </c>
      <c r="I65" s="18">
        <f t="shared" si="13"/>
        <v>0.36424302169309997</v>
      </c>
      <c r="J65" s="17">
        <f t="shared" si="9"/>
        <v>35332.02774007804</v>
      </c>
      <c r="K65" s="17">
        <f>SUM($J65:J$136)</f>
        <v>845551.3555585359</v>
      </c>
      <c r="L65" s="19">
        <f t="shared" si="10"/>
        <v>23.93158303222447</v>
      </c>
      <c r="N65" s="6">
        <v>51</v>
      </c>
      <c r="O65" s="6">
        <f t="shared" si="2"/>
        <v>51</v>
      </c>
      <c r="P65" s="20">
        <f t="shared" si="3"/>
        <v>94499.906461238876</v>
      </c>
      <c r="Q65" s="20">
        <f t="shared" si="4"/>
        <v>97001.248166252379</v>
      </c>
      <c r="R65" s="5">
        <f t="shared" si="5"/>
        <v>97001.248166252379</v>
      </c>
      <c r="S65" s="5">
        <f t="shared" si="14"/>
        <v>3338873316.5232716</v>
      </c>
      <c r="T65" s="20">
        <f>SUM(S65:$S$136)</f>
        <v>63650955013.924057</v>
      </c>
      <c r="U65" s="6">
        <f t="shared" si="11"/>
        <v>19.063602892308303</v>
      </c>
    </row>
    <row r="66" spans="1:21" x14ac:dyDescent="0.2">
      <c r="A66" s="21">
        <v>52</v>
      </c>
      <c r="B66" s="14">
        <f>Absterbeordnung!B60</f>
        <v>94016.006412206159</v>
      </c>
      <c r="C66" s="15">
        <f t="shared" si="12"/>
        <v>0.35710100165990188</v>
      </c>
      <c r="D66" s="14">
        <f t="shared" si="7"/>
        <v>33573.210061862577</v>
      </c>
      <c r="E66" s="14">
        <f>SUM(D66:$D$136)</f>
        <v>699046.29390933318</v>
      </c>
      <c r="F66" s="16">
        <f t="shared" si="8"/>
        <v>20.821550653668755</v>
      </c>
      <c r="G66" s="5"/>
      <c r="H66" s="17">
        <f>Absterbeordnung!C60</f>
        <v>96748.179455729012</v>
      </c>
      <c r="I66" s="18">
        <f t="shared" si="13"/>
        <v>0.35710100165990188</v>
      </c>
      <c r="J66" s="17">
        <f t="shared" si="9"/>
        <v>34548.87179241277</v>
      </c>
      <c r="K66" s="17">
        <f>SUM($J66:J$136)</f>
        <v>810219.32781845785</v>
      </c>
      <c r="L66" s="19">
        <f t="shared" si="10"/>
        <v>23.451397564779207</v>
      </c>
      <c r="N66" s="6">
        <v>52</v>
      </c>
      <c r="O66" s="6">
        <f t="shared" si="2"/>
        <v>52</v>
      </c>
      <c r="P66" s="20">
        <f t="shared" si="3"/>
        <v>94016.006412206159</v>
      </c>
      <c r="Q66" s="20">
        <f t="shared" si="4"/>
        <v>96748.179455729012</v>
      </c>
      <c r="R66" s="5">
        <f t="shared" si="5"/>
        <v>96748.179455729012</v>
      </c>
      <c r="S66" s="5">
        <f t="shared" si="14"/>
        <v>3248146951.9699674</v>
      </c>
      <c r="T66" s="20">
        <f>SUM(S66:$S$136)</f>
        <v>60312081697.400772</v>
      </c>
      <c r="U66" s="6">
        <f t="shared" si="11"/>
        <v>18.568150576076036</v>
      </c>
    </row>
    <row r="67" spans="1:21" x14ac:dyDescent="0.2">
      <c r="A67" s="21">
        <v>53</v>
      </c>
      <c r="B67" s="14">
        <f>Absterbeordnung!B61</f>
        <v>93481.332270823739</v>
      </c>
      <c r="C67" s="15">
        <f t="shared" si="12"/>
        <v>0.35009902123519798</v>
      </c>
      <c r="D67" s="14">
        <f t="shared" si="7"/>
        <v>32727.72293177772</v>
      </c>
      <c r="E67" s="14">
        <f>SUM(D67:$D$136)</f>
        <v>665473.08384747058</v>
      </c>
      <c r="F67" s="16">
        <f t="shared" si="8"/>
        <v>20.333620069892319</v>
      </c>
      <c r="G67" s="5"/>
      <c r="H67" s="17">
        <f>Absterbeordnung!C61</f>
        <v>96472.283276531263</v>
      </c>
      <c r="I67" s="18">
        <f t="shared" si="13"/>
        <v>0.35009902123519798</v>
      </c>
      <c r="J67" s="17">
        <f t="shared" si="9"/>
        <v>33774.851951438352</v>
      </c>
      <c r="K67" s="17">
        <f>SUM($J67:J$136)</f>
        <v>775670.45602604502</v>
      </c>
      <c r="L67" s="19">
        <f t="shared" si="10"/>
        <v>22.965917278965659</v>
      </c>
      <c r="N67" s="6">
        <v>53</v>
      </c>
      <c r="O67" s="6">
        <f t="shared" si="2"/>
        <v>53</v>
      </c>
      <c r="P67" s="20">
        <f t="shared" si="3"/>
        <v>93481.332270823739</v>
      </c>
      <c r="Q67" s="20">
        <f t="shared" si="4"/>
        <v>96472.283276531263</v>
      </c>
      <c r="R67" s="5">
        <f t="shared" si="5"/>
        <v>96472.283276531263</v>
      </c>
      <c r="S67" s="5">
        <f t="shared" si="14"/>
        <v>3157318157.6702881</v>
      </c>
      <c r="T67" s="20">
        <f>SUM(S67:$S$136)</f>
        <v>57063934745.430817</v>
      </c>
      <c r="U67" s="6">
        <f t="shared" si="11"/>
        <v>18.073545932265809</v>
      </c>
    </row>
    <row r="68" spans="1:21" x14ac:dyDescent="0.2">
      <c r="A68" s="21">
        <v>54</v>
      </c>
      <c r="B68" s="14">
        <f>Absterbeordnung!B62</f>
        <v>92913.132149271725</v>
      </c>
      <c r="C68" s="15">
        <f t="shared" si="12"/>
        <v>0.34323433454431168</v>
      </c>
      <c r="D68" s="14">
        <f t="shared" si="7"/>
        <v>31890.977083682974</v>
      </c>
      <c r="E68" s="14">
        <f>SUM(D68:$D$136)</f>
        <v>632745.36091569287</v>
      </c>
      <c r="F68" s="16">
        <f t="shared" si="8"/>
        <v>19.840889768141885</v>
      </c>
      <c r="G68" s="5"/>
      <c r="H68" s="17">
        <f>Absterbeordnung!C62</f>
        <v>96177.863373977394</v>
      </c>
      <c r="I68" s="18">
        <f t="shared" si="13"/>
        <v>0.34323433454431168</v>
      </c>
      <c r="J68" s="17">
        <f t="shared" si="9"/>
        <v>33011.544933060861</v>
      </c>
      <c r="K68" s="17">
        <f>SUM($J68:J$136)</f>
        <v>741895.60407460679</v>
      </c>
      <c r="L68" s="19">
        <f t="shared" si="10"/>
        <v>22.473822584764971</v>
      </c>
      <c r="N68" s="6">
        <v>54</v>
      </c>
      <c r="O68" s="6">
        <f t="shared" si="2"/>
        <v>54</v>
      </c>
      <c r="P68" s="20">
        <f t="shared" si="3"/>
        <v>92913.132149271725</v>
      </c>
      <c r="Q68" s="20">
        <f t="shared" si="4"/>
        <v>96177.863373977394</v>
      </c>
      <c r="R68" s="5">
        <f t="shared" si="5"/>
        <v>96177.863373977394</v>
      </c>
      <c r="S68" s="5">
        <f t="shared" si="14"/>
        <v>3067206036.8171053</v>
      </c>
      <c r="T68" s="20">
        <f>SUM(S68:$S$136)</f>
        <v>53906616587.760529</v>
      </c>
      <c r="U68" s="6">
        <f t="shared" si="11"/>
        <v>17.575153393901243</v>
      </c>
    </row>
    <row r="69" spans="1:21" x14ac:dyDescent="0.2">
      <c r="A69" s="21">
        <v>55</v>
      </c>
      <c r="B69" s="14">
        <f>Absterbeordnung!B63</f>
        <v>92294.256763182275</v>
      </c>
      <c r="C69" s="15">
        <f t="shared" si="12"/>
        <v>0.33650424955324687</v>
      </c>
      <c r="D69" s="14">
        <f t="shared" si="7"/>
        <v>31057.409610169332</v>
      </c>
      <c r="E69" s="14">
        <f>SUM(D69:$D$136)</f>
        <v>600854.38383200997</v>
      </c>
      <c r="F69" s="16">
        <f t="shared" si="8"/>
        <v>19.346571120189889</v>
      </c>
      <c r="G69" s="5"/>
      <c r="H69" s="17">
        <f>Absterbeordnung!C63</f>
        <v>95859.185903521633</v>
      </c>
      <c r="I69" s="18">
        <f t="shared" si="13"/>
        <v>0.33650424955324687</v>
      </c>
      <c r="J69" s="17">
        <f t="shared" si="9"/>
        <v>32257.023415249729</v>
      </c>
      <c r="K69" s="17">
        <f>SUM($J69:J$136)</f>
        <v>708884.05914154591</v>
      </c>
      <c r="L69" s="19">
        <f t="shared" si="10"/>
        <v>21.976115093323092</v>
      </c>
      <c r="N69" s="6">
        <v>55</v>
      </c>
      <c r="O69" s="6">
        <f t="shared" si="2"/>
        <v>55</v>
      </c>
      <c r="P69" s="20">
        <f t="shared" si="3"/>
        <v>92294.256763182275</v>
      </c>
      <c r="Q69" s="20">
        <f t="shared" si="4"/>
        <v>95859.185903521633</v>
      </c>
      <c r="R69" s="5">
        <f t="shared" si="5"/>
        <v>95859.185903521633</v>
      </c>
      <c r="S69" s="5">
        <f t="shared" si="14"/>
        <v>2977138001.5030413</v>
      </c>
      <c r="T69" s="20">
        <f>SUM(S69:$S$136)</f>
        <v>50839410550.94342</v>
      </c>
      <c r="U69" s="6">
        <f t="shared" si="11"/>
        <v>17.076605291819384</v>
      </c>
    </row>
    <row r="70" spans="1:21" x14ac:dyDescent="0.2">
      <c r="A70" s="21">
        <v>56</v>
      </c>
      <c r="B70" s="14">
        <f>Absterbeordnung!B64</f>
        <v>91631.83731497523</v>
      </c>
      <c r="C70" s="15">
        <f t="shared" si="12"/>
        <v>0.3299061270129871</v>
      </c>
      <c r="D70" s="14">
        <f t="shared" si="7"/>
        <v>30229.90455966759</v>
      </c>
      <c r="E70" s="14">
        <f>SUM(D70:$D$136)</f>
        <v>569796.97422184073</v>
      </c>
      <c r="F70" s="16">
        <f t="shared" si="8"/>
        <v>18.848785086210881</v>
      </c>
      <c r="G70" s="5"/>
      <c r="H70" s="17">
        <f>Absterbeordnung!C64</f>
        <v>95511.199377036828</v>
      </c>
      <c r="I70" s="18">
        <f t="shared" si="13"/>
        <v>0.3299061270129871</v>
      </c>
      <c r="J70" s="17">
        <f t="shared" si="9"/>
        <v>31509.729872843447</v>
      </c>
      <c r="K70" s="17">
        <f>SUM($J70:J$136)</f>
        <v>676627.03572629625</v>
      </c>
      <c r="L70" s="19">
        <f t="shared" si="10"/>
        <v>21.473590489566366</v>
      </c>
      <c r="N70" s="6">
        <v>56</v>
      </c>
      <c r="O70" s="6">
        <f t="shared" si="2"/>
        <v>56</v>
      </c>
      <c r="P70" s="20">
        <f t="shared" si="3"/>
        <v>91631.83731497523</v>
      </c>
      <c r="Q70" s="20">
        <f t="shared" si="4"/>
        <v>95511.199377036828</v>
      </c>
      <c r="R70" s="5">
        <f t="shared" si="5"/>
        <v>95511.199377036828</v>
      </c>
      <c r="S70" s="5">
        <f t="shared" si="14"/>
        <v>2887294441.5472059</v>
      </c>
      <c r="T70" s="20">
        <f>SUM(S70:$S$136)</f>
        <v>47862272549.440384</v>
      </c>
      <c r="U70" s="6">
        <f t="shared" si="11"/>
        <v>16.576858896244946</v>
      </c>
    </row>
    <row r="71" spans="1:21" x14ac:dyDescent="0.2">
      <c r="A71" s="21">
        <v>57</v>
      </c>
      <c r="B71" s="14">
        <f>Absterbeordnung!B65</f>
        <v>90925.133852523504</v>
      </c>
      <c r="C71" s="15">
        <f t="shared" si="12"/>
        <v>0.32343737942449713</v>
      </c>
      <c r="D71" s="14">
        <f t="shared" si="7"/>
        <v>29408.587017081834</v>
      </c>
      <c r="E71" s="14">
        <f>SUM(D71:$D$136)</f>
        <v>539567.06966217316</v>
      </c>
      <c r="F71" s="16">
        <f t="shared" si="8"/>
        <v>18.347262632807496</v>
      </c>
      <c r="G71" s="5"/>
      <c r="H71" s="17">
        <f>Absterbeordnung!C65</f>
        <v>95135.829350175918</v>
      </c>
      <c r="I71" s="18">
        <f t="shared" si="13"/>
        <v>0.32343737942449713</v>
      </c>
      <c r="J71" s="17">
        <f t="shared" si="9"/>
        <v>30770.483334397057</v>
      </c>
      <c r="K71" s="17">
        <f>SUM($J71:J$136)</f>
        <v>645117.30585345277</v>
      </c>
      <c r="L71" s="19">
        <f t="shared" si="10"/>
        <v>20.965458970620155</v>
      </c>
      <c r="N71" s="6">
        <v>57</v>
      </c>
      <c r="O71" s="6">
        <f t="shared" si="2"/>
        <v>57</v>
      </c>
      <c r="P71" s="20">
        <f t="shared" si="3"/>
        <v>90925.133852523504</v>
      </c>
      <c r="Q71" s="20">
        <f t="shared" si="4"/>
        <v>95135.829350175918</v>
      </c>
      <c r="R71" s="5">
        <f t="shared" si="5"/>
        <v>95135.829350175918</v>
      </c>
      <c r="S71" s="5">
        <f t="shared" si="14"/>
        <v>2797810315.8868961</v>
      </c>
      <c r="T71" s="20">
        <f>SUM(S71:$S$136)</f>
        <v>44974978107.893173</v>
      </c>
      <c r="U71" s="6">
        <f t="shared" si="11"/>
        <v>16.075063363842183</v>
      </c>
    </row>
    <row r="72" spans="1:21" x14ac:dyDescent="0.2">
      <c r="A72" s="21">
        <v>58</v>
      </c>
      <c r="B72" s="14">
        <f>Absterbeordnung!B66</f>
        <v>90167.361971135921</v>
      </c>
      <c r="C72" s="15">
        <f t="shared" si="12"/>
        <v>0.31709547002401678</v>
      </c>
      <c r="D72" s="14">
        <f t="shared" si="7"/>
        <v>28591.662025063</v>
      </c>
      <c r="E72" s="14">
        <f>SUM(D72:$D$136)</f>
        <v>510158.4826450916</v>
      </c>
      <c r="F72" s="16">
        <f t="shared" si="8"/>
        <v>17.842911062599114</v>
      </c>
      <c r="G72" s="5"/>
      <c r="H72" s="17">
        <f>Absterbeordnung!C66</f>
        <v>94719.629358315797</v>
      </c>
      <c r="I72" s="18">
        <f t="shared" si="13"/>
        <v>0.31709547002401678</v>
      </c>
      <c r="J72" s="17">
        <f t="shared" si="9"/>
        <v>30035.165391875806</v>
      </c>
      <c r="K72" s="17">
        <f>SUM($J72:J$136)</f>
        <v>614346.82251905557</v>
      </c>
      <c r="L72" s="19">
        <f t="shared" si="10"/>
        <v>20.45425135848361</v>
      </c>
      <c r="N72" s="6">
        <v>58</v>
      </c>
      <c r="O72" s="6">
        <f t="shared" si="2"/>
        <v>58</v>
      </c>
      <c r="P72" s="20">
        <f t="shared" si="3"/>
        <v>90167.361971135921</v>
      </c>
      <c r="Q72" s="20">
        <f t="shared" si="4"/>
        <v>94719.629358315797</v>
      </c>
      <c r="R72" s="5">
        <f t="shared" si="5"/>
        <v>94719.629358315797</v>
      </c>
      <c r="S72" s="5">
        <f t="shared" si="14"/>
        <v>2708191629.7522006</v>
      </c>
      <c r="T72" s="20">
        <f>SUM(S72:$S$136)</f>
        <v>42177167792.006279</v>
      </c>
      <c r="U72" s="6">
        <f t="shared" si="11"/>
        <v>15.573922956059608</v>
      </c>
    </row>
    <row r="73" spans="1:21" x14ac:dyDescent="0.2">
      <c r="A73" s="21">
        <v>59</v>
      </c>
      <c r="B73" s="14">
        <f>Absterbeordnung!B67</f>
        <v>89348.988255870878</v>
      </c>
      <c r="C73" s="15">
        <f t="shared" si="12"/>
        <v>0.3108779117882518</v>
      </c>
      <c r="D73" s="14">
        <f t="shared" si="7"/>
        <v>27776.626889378174</v>
      </c>
      <c r="E73" s="14">
        <f>SUM(D73:$D$136)</f>
        <v>481566.82062002865</v>
      </c>
      <c r="F73" s="16">
        <f t="shared" si="8"/>
        <v>17.337123853731157</v>
      </c>
      <c r="G73" s="5"/>
      <c r="H73" s="17">
        <f>Absterbeordnung!C67</f>
        <v>94280.317023858399</v>
      </c>
      <c r="I73" s="18">
        <f t="shared" si="13"/>
        <v>0.3108779117882518</v>
      </c>
      <c r="J73" s="17">
        <f t="shared" si="9"/>
        <v>29309.668079111467</v>
      </c>
      <c r="K73" s="17">
        <f>SUM($J73:J$136)</f>
        <v>584311.65712717979</v>
      </c>
      <c r="L73" s="19">
        <f t="shared" si="10"/>
        <v>19.935799189196871</v>
      </c>
      <c r="N73" s="6">
        <v>59</v>
      </c>
      <c r="O73" s="6">
        <f t="shared" si="2"/>
        <v>59</v>
      </c>
      <c r="P73" s="20">
        <f t="shared" si="3"/>
        <v>89348.988255870878</v>
      </c>
      <c r="Q73" s="20">
        <f t="shared" si="4"/>
        <v>94280.317023858399</v>
      </c>
      <c r="R73" s="5">
        <f t="shared" si="5"/>
        <v>94280.317023858399</v>
      </c>
      <c r="S73" s="5">
        <f t="shared" si="14"/>
        <v>2618789188.984004</v>
      </c>
      <c r="T73" s="20">
        <f>SUM(S73:$S$136)</f>
        <v>39468976162.254089</v>
      </c>
      <c r="U73" s="6">
        <f t="shared" si="11"/>
        <v>15.07145986713296</v>
      </c>
    </row>
    <row r="74" spans="1:21" x14ac:dyDescent="0.2">
      <c r="A74" s="21">
        <v>60</v>
      </c>
      <c r="B74" s="14">
        <f>Absterbeordnung!B68</f>
        <v>88462.816007785004</v>
      </c>
      <c r="C74" s="15">
        <f t="shared" si="12"/>
        <v>0.30478226645907031</v>
      </c>
      <c r="D74" s="14">
        <f t="shared" si="7"/>
        <v>26961.897560204437</v>
      </c>
      <c r="E74" s="14">
        <f>SUM(D74:$D$136)</f>
        <v>453790.19373065047</v>
      </c>
      <c r="F74" s="16">
        <f t="shared" si="8"/>
        <v>16.830795856165608</v>
      </c>
      <c r="G74" s="5"/>
      <c r="H74" s="17">
        <f>Absterbeordnung!C68</f>
        <v>93807.670073218876</v>
      </c>
      <c r="I74" s="18">
        <f t="shared" si="13"/>
        <v>0.30478226645907031</v>
      </c>
      <c r="J74" s="17">
        <f t="shared" si="9"/>
        <v>28590.91429616035</v>
      </c>
      <c r="K74" s="17">
        <f>SUM($J74:J$136)</f>
        <v>555001.9890480683</v>
      </c>
      <c r="L74" s="19">
        <f t="shared" si="10"/>
        <v>19.411830741019813</v>
      </c>
      <c r="N74" s="6">
        <v>60</v>
      </c>
      <c r="O74" s="6">
        <f t="shared" si="2"/>
        <v>60</v>
      </c>
      <c r="P74" s="20">
        <f t="shared" si="3"/>
        <v>88462.816007785004</v>
      </c>
      <c r="Q74" s="20">
        <f t="shared" si="4"/>
        <v>93807.670073218876</v>
      </c>
      <c r="R74" s="5">
        <f t="shared" si="5"/>
        <v>93807.670073218876</v>
      </c>
      <c r="S74" s="5">
        <f t="shared" si="14"/>
        <v>2529232790.8755832</v>
      </c>
      <c r="T74" s="20">
        <f>SUM(S74:$S$136)</f>
        <v>36850186973.270088</v>
      </c>
      <c r="U74" s="6">
        <f t="shared" si="11"/>
        <v>14.569709481155783</v>
      </c>
    </row>
    <row r="75" spans="1:21" x14ac:dyDescent="0.2">
      <c r="A75" s="21">
        <v>61</v>
      </c>
      <c r="B75" s="14">
        <f>Absterbeordnung!B69</f>
        <v>87512.997946989315</v>
      </c>
      <c r="C75" s="15">
        <f t="shared" si="12"/>
        <v>0.29880614358732388</v>
      </c>
      <c r="D75" s="14">
        <f t="shared" si="7"/>
        <v>26149.421430305269</v>
      </c>
      <c r="E75" s="14">
        <f>SUM(D75:$D$136)</f>
        <v>426828.29617044597</v>
      </c>
      <c r="F75" s="16">
        <f t="shared" si="8"/>
        <v>16.322666920491908</v>
      </c>
      <c r="G75" s="5"/>
      <c r="H75" s="17">
        <f>Absterbeordnung!C69</f>
        <v>93300.082998133323</v>
      </c>
      <c r="I75" s="18">
        <f t="shared" si="13"/>
        <v>0.29880614358732388</v>
      </c>
      <c r="J75" s="17">
        <f t="shared" si="9"/>
        <v>27878.63799704946</v>
      </c>
      <c r="K75" s="17">
        <f>SUM($J75:J$136)</f>
        <v>526411.07475190796</v>
      </c>
      <c r="L75" s="19">
        <f t="shared" si="10"/>
        <v>18.882237891521843</v>
      </c>
      <c r="N75" s="6">
        <v>61</v>
      </c>
      <c r="O75" s="6">
        <f t="shared" si="2"/>
        <v>61</v>
      </c>
      <c r="P75" s="20">
        <f t="shared" si="3"/>
        <v>87512.997946989315</v>
      </c>
      <c r="Q75" s="20">
        <f t="shared" si="4"/>
        <v>93300.082998133323</v>
      </c>
      <c r="R75" s="5">
        <f t="shared" si="5"/>
        <v>93300.082998133323</v>
      </c>
      <c r="S75" s="5">
        <f t="shared" si="14"/>
        <v>2439743189.8006477</v>
      </c>
      <c r="T75" s="20">
        <f>SUM(S75:$S$136)</f>
        <v>34320954182.394489</v>
      </c>
      <c r="U75" s="6">
        <f t="shared" si="11"/>
        <v>14.067445428630899</v>
      </c>
    </row>
    <row r="76" spans="1:21" x14ac:dyDescent="0.2">
      <c r="A76" s="21">
        <v>62</v>
      </c>
      <c r="B76" s="14">
        <f>Absterbeordnung!B70</f>
        <v>86494.741088321302</v>
      </c>
      <c r="C76" s="15">
        <f t="shared" si="12"/>
        <v>0.29294719959541554</v>
      </c>
      <c r="D76" s="14">
        <f t="shared" si="7"/>
        <v>25338.392181554249</v>
      </c>
      <c r="E76" s="14">
        <f>SUM(D76:$D$136)</f>
        <v>400678.87474014075</v>
      </c>
      <c r="F76" s="16">
        <f t="shared" si="8"/>
        <v>15.813113628883899</v>
      </c>
      <c r="G76" s="5"/>
      <c r="H76" s="17">
        <f>Absterbeordnung!C70</f>
        <v>92748.227448962556</v>
      </c>
      <c r="I76" s="18">
        <f t="shared" si="13"/>
        <v>0.29294719959541554</v>
      </c>
      <c r="J76" s="17">
        <f t="shared" si="9"/>
        <v>27170.333498612232</v>
      </c>
      <c r="K76" s="17">
        <f>SUM($J76:J$136)</f>
        <v>498532.43675485847</v>
      </c>
      <c r="L76" s="19">
        <f t="shared" si="10"/>
        <v>18.348410658276308</v>
      </c>
      <c r="N76" s="6">
        <v>62</v>
      </c>
      <c r="O76" s="6">
        <f t="shared" si="2"/>
        <v>62</v>
      </c>
      <c r="P76" s="20">
        <f t="shared" si="3"/>
        <v>86494.741088321302</v>
      </c>
      <c r="Q76" s="20">
        <f t="shared" si="4"/>
        <v>92748.227448962556</v>
      </c>
      <c r="R76" s="5">
        <f t="shared" si="5"/>
        <v>92748.227448962556</v>
      </c>
      <c r="S76" s="5">
        <f t="shared" si="14"/>
        <v>2350090961.2458081</v>
      </c>
      <c r="T76" s="20">
        <f>SUM(S76:$S$136)</f>
        <v>31881210992.593842</v>
      </c>
      <c r="U76" s="6">
        <f t="shared" si="11"/>
        <v>13.565947666848297</v>
      </c>
    </row>
    <row r="77" spans="1:21" x14ac:dyDescent="0.2">
      <c r="A77" s="21">
        <v>63</v>
      </c>
      <c r="B77" s="14">
        <f>Absterbeordnung!B71</f>
        <v>85384.342422070957</v>
      </c>
      <c r="C77" s="15">
        <f t="shared" si="12"/>
        <v>0.28720313685825061</v>
      </c>
      <c r="D77" s="14">
        <f t="shared" si="7"/>
        <v>24522.650982197778</v>
      </c>
      <c r="E77" s="14">
        <f>SUM(D77:$D$136)</f>
        <v>375340.48255858652</v>
      </c>
      <c r="F77" s="16">
        <f t="shared" si="8"/>
        <v>15.305868962987118</v>
      </c>
      <c r="G77" s="5"/>
      <c r="H77" s="17">
        <f>Absterbeordnung!C71</f>
        <v>92165.829945453646</v>
      </c>
      <c r="I77" s="18">
        <f t="shared" si="13"/>
        <v>0.28720313685825061</v>
      </c>
      <c r="J77" s="17">
        <f t="shared" si="9"/>
        <v>26470.315471478374</v>
      </c>
      <c r="K77" s="17">
        <f>SUM($J77:J$136)</f>
        <v>471362.10325624631</v>
      </c>
      <c r="L77" s="19">
        <f t="shared" si="10"/>
        <v>17.807196282346407</v>
      </c>
      <c r="N77" s="6">
        <v>63</v>
      </c>
      <c r="O77" s="6">
        <f t="shared" si="2"/>
        <v>63</v>
      </c>
      <c r="P77" s="20">
        <f t="shared" si="3"/>
        <v>85384.342422070957</v>
      </c>
      <c r="Q77" s="20">
        <f t="shared" si="4"/>
        <v>92165.829945453646</v>
      </c>
      <c r="R77" s="5">
        <f t="shared" si="5"/>
        <v>92165.829945453646</v>
      </c>
      <c r="S77" s="5">
        <f t="shared" si="14"/>
        <v>2260150480.2369523</v>
      </c>
      <c r="T77" s="20">
        <f>SUM(S77:$S$136)</f>
        <v>29531120031.348034</v>
      </c>
      <c r="U77" s="6">
        <f t="shared" si="11"/>
        <v>13.065997281850018</v>
      </c>
    </row>
    <row r="78" spans="1:21" x14ac:dyDescent="0.2">
      <c r="A78" s="21">
        <v>64</v>
      </c>
      <c r="B78" s="14">
        <f>Absterbeordnung!B72</f>
        <v>84217.228629901292</v>
      </c>
      <c r="C78" s="15">
        <f t="shared" si="12"/>
        <v>0.28157170280220639</v>
      </c>
      <c r="D78" s="14">
        <f t="shared" si="7"/>
        <v>23713.188470604033</v>
      </c>
      <c r="E78" s="14">
        <f>SUM(D78:$D$136)</f>
        <v>350817.83157638879</v>
      </c>
      <c r="F78" s="16">
        <f t="shared" si="8"/>
        <v>14.794207536083933</v>
      </c>
      <c r="G78" s="5"/>
      <c r="H78" s="17">
        <f>Absterbeordnung!C72</f>
        <v>91562.911572967627</v>
      </c>
      <c r="I78" s="18">
        <f t="shared" si="13"/>
        <v>0.28157170280220639</v>
      </c>
      <c r="J78" s="17">
        <f t="shared" si="9"/>
        <v>25781.524925128346</v>
      </c>
      <c r="K78" s="17">
        <f>SUM($J78:J$136)</f>
        <v>444891.78778476792</v>
      </c>
      <c r="L78" s="19">
        <f t="shared" si="10"/>
        <v>17.256224722035256</v>
      </c>
      <c r="N78" s="6">
        <v>64</v>
      </c>
      <c r="O78" s="6">
        <f t="shared" si="2"/>
        <v>64</v>
      </c>
      <c r="P78" s="20">
        <f t="shared" si="3"/>
        <v>84217.228629901292</v>
      </c>
      <c r="Q78" s="20">
        <f t="shared" si="4"/>
        <v>91562.911572967627</v>
      </c>
      <c r="R78" s="5">
        <f t="shared" si="5"/>
        <v>91562.911572967627</v>
      </c>
      <c r="S78" s="5">
        <f t="shared" si="14"/>
        <v>2171248579.0470328</v>
      </c>
      <c r="T78" s="20">
        <f>SUM(S78:$S$136)</f>
        <v>27270969551.111084</v>
      </c>
      <c r="U78" s="6">
        <f t="shared" si="11"/>
        <v>12.56004025254464</v>
      </c>
    </row>
    <row r="79" spans="1:21" x14ac:dyDescent="0.2">
      <c r="A79" s="21">
        <v>65</v>
      </c>
      <c r="B79" s="14">
        <f>Absterbeordnung!B73</f>
        <v>82970.477348952249</v>
      </c>
      <c r="C79" s="15">
        <f t="shared" ref="C79:C110" si="15">1/(((1+($B$5/100))^A79))</f>
        <v>0.27605068902177099</v>
      </c>
      <c r="D79" s="14">
        <f t="shared" si="7"/>
        <v>22904.057440643512</v>
      </c>
      <c r="E79" s="14">
        <f>SUM(D79:$D$136)</f>
        <v>327104.64310578466</v>
      </c>
      <c r="F79" s="16">
        <f t="shared" si="8"/>
        <v>14.281515139991473</v>
      </c>
      <c r="G79" s="5"/>
      <c r="H79" s="17">
        <f>Absterbeordnung!C73</f>
        <v>90923.348179901746</v>
      </c>
      <c r="I79" s="18">
        <f t="shared" ref="I79:I110" si="16">1/(((1+($B$5/100))^A79))</f>
        <v>0.27605068902177099</v>
      </c>
      <c r="J79" s="17">
        <f t="shared" si="9"/>
        <v>25099.452913228266</v>
      </c>
      <c r="K79" s="17">
        <f>SUM($J79:J$136)</f>
        <v>419110.2628596396</v>
      </c>
      <c r="L79" s="19">
        <f t="shared" si="10"/>
        <v>16.697983988278654</v>
      </c>
      <c r="N79" s="6">
        <v>65</v>
      </c>
      <c r="O79" s="6">
        <f t="shared" ref="O79:O136" si="17">N79+$B$3</f>
        <v>65</v>
      </c>
      <c r="P79" s="20">
        <f t="shared" ref="P79:P127" si="18">B79</f>
        <v>82970.477348952249</v>
      </c>
      <c r="Q79" s="20">
        <f t="shared" ref="Q79:Q127" si="19">H79</f>
        <v>90923.348179901746</v>
      </c>
      <c r="R79" s="5">
        <f t="shared" ref="R79:R136" si="20">LOOKUP(N79,$O$14:$O$136,$Q$14:$Q$136)</f>
        <v>90923.348179901746</v>
      </c>
      <c r="S79" s="5">
        <f t="shared" ref="S79:S110" si="21">P79*R79*I79</f>
        <v>2082513589.4080994</v>
      </c>
      <c r="T79" s="20">
        <f>SUM(S79:$S$136)</f>
        <v>25099720972.064049</v>
      </c>
      <c r="U79" s="6">
        <f t="shared" si="11"/>
        <v>12.052608491836057</v>
      </c>
    </row>
    <row r="80" spans="1:21" x14ac:dyDescent="0.2">
      <c r="A80" s="21">
        <v>66</v>
      </c>
      <c r="B80" s="14">
        <f>Absterbeordnung!B74</f>
        <v>81607.483698597178</v>
      </c>
      <c r="C80" s="15">
        <f t="shared" si="15"/>
        <v>0.27063793041350098</v>
      </c>
      <c r="D80" s="14">
        <f t="shared" ref="D80:D127" si="22">B80*C80</f>
        <v>22086.08049444186</v>
      </c>
      <c r="E80" s="14">
        <f>SUM(D80:$D$136)</f>
        <v>304200.58566514123</v>
      </c>
      <c r="F80" s="16">
        <f t="shared" ref="F80:F127" si="23">E80/D80</f>
        <v>13.773407451887888</v>
      </c>
      <c r="G80" s="5"/>
      <c r="H80" s="17">
        <f>Absterbeordnung!C74</f>
        <v>90231.928600780506</v>
      </c>
      <c r="I80" s="18">
        <f t="shared" si="16"/>
        <v>0.27063793041350098</v>
      </c>
      <c r="J80" s="17">
        <f t="shared" ref="J80:J127" si="24">H80*I80</f>
        <v>24420.182413734023</v>
      </c>
      <c r="K80" s="17">
        <f>SUM($J80:J$136)</f>
        <v>394010.80994641135</v>
      </c>
      <c r="L80" s="19">
        <f t="shared" ref="L80:L127" si="25">K80/J80</f>
        <v>16.134638278738567</v>
      </c>
      <c r="N80" s="6">
        <v>66</v>
      </c>
      <c r="O80" s="6">
        <f t="shared" si="17"/>
        <v>66</v>
      </c>
      <c r="P80" s="20">
        <f t="shared" si="18"/>
        <v>81607.483698597178</v>
      </c>
      <c r="Q80" s="20">
        <f t="shared" si="19"/>
        <v>90231.928600780506</v>
      </c>
      <c r="R80" s="5">
        <f t="shared" si="20"/>
        <v>90231.928600780506</v>
      </c>
      <c r="S80" s="5">
        <f t="shared" si="21"/>
        <v>1992869638.245569</v>
      </c>
      <c r="T80" s="20">
        <f>SUM(S80:$S$136)</f>
        <v>23017207382.655956</v>
      </c>
      <c r="U80" s="6">
        <f t="shared" ref="U80:U127" si="26">T80/S80</f>
        <v>11.549780748789594</v>
      </c>
    </row>
    <row r="81" spans="1:21" x14ac:dyDescent="0.2">
      <c r="A81" s="21">
        <v>67</v>
      </c>
      <c r="B81" s="14">
        <f>Absterbeordnung!B75</f>
        <v>80148.443452949796</v>
      </c>
      <c r="C81" s="15">
        <f t="shared" si="15"/>
        <v>0.26533130432696173</v>
      </c>
      <c r="D81" s="14">
        <f t="shared" si="22"/>
        <v>21265.891041146904</v>
      </c>
      <c r="E81" s="14">
        <f>SUM(D81:$D$136)</f>
        <v>282114.50517069933</v>
      </c>
      <c r="F81" s="16">
        <f t="shared" si="23"/>
        <v>13.266056175348693</v>
      </c>
      <c r="G81" s="5"/>
      <c r="H81" s="17">
        <f>Absterbeordnung!C75</f>
        <v>89469.643701479697</v>
      </c>
      <c r="I81" s="18">
        <f t="shared" si="16"/>
        <v>0.26533130432696173</v>
      </c>
      <c r="J81" s="17">
        <f t="shared" si="24"/>
        <v>23739.097260982144</v>
      </c>
      <c r="K81" s="17">
        <f>SUM($J81:J$136)</f>
        <v>369590.62753267743</v>
      </c>
      <c r="L81" s="19">
        <f t="shared" si="25"/>
        <v>15.568857714743048</v>
      </c>
      <c r="N81" s="6">
        <v>67</v>
      </c>
      <c r="O81" s="6">
        <f t="shared" si="17"/>
        <v>67</v>
      </c>
      <c r="P81" s="20">
        <f t="shared" si="18"/>
        <v>80148.443452949796</v>
      </c>
      <c r="Q81" s="20">
        <f t="shared" si="19"/>
        <v>89469.643701479697</v>
      </c>
      <c r="R81" s="5">
        <f t="shared" si="20"/>
        <v>89469.643701479697</v>
      </c>
      <c r="S81" s="5">
        <f t="shared" si="21"/>
        <v>1902651694.4459028</v>
      </c>
      <c r="T81" s="20">
        <f>SUM(S81:$S$136)</f>
        <v>21024337744.410385</v>
      </c>
      <c r="U81" s="6">
        <f t="shared" si="26"/>
        <v>11.05001919467618</v>
      </c>
    </row>
    <row r="82" spans="1:21" x14ac:dyDescent="0.2">
      <c r="A82" s="21">
        <v>68</v>
      </c>
      <c r="B82" s="14">
        <f>Absterbeordnung!B76</f>
        <v>78597.996883682223</v>
      </c>
      <c r="C82" s="15">
        <f t="shared" si="15"/>
        <v>0.26012872973231543</v>
      </c>
      <c r="D82" s="14">
        <f t="shared" si="22"/>
        <v>20445.597088856743</v>
      </c>
      <c r="E82" s="14">
        <f>SUM(D82:$D$136)</f>
        <v>260848.6141295523</v>
      </c>
      <c r="F82" s="16">
        <f t="shared" si="23"/>
        <v>12.758180306297827</v>
      </c>
      <c r="G82" s="5"/>
      <c r="H82" s="17">
        <f>Absterbeordnung!C76</f>
        <v>88632.787464032575</v>
      </c>
      <c r="I82" s="18">
        <f t="shared" si="16"/>
        <v>0.26012872973231543</v>
      </c>
      <c r="J82" s="17">
        <f t="shared" si="24"/>
        <v>23055.934415653086</v>
      </c>
      <c r="K82" s="17">
        <f>SUM($J82:J$136)</f>
        <v>345851.53027169523</v>
      </c>
      <c r="L82" s="19">
        <f t="shared" si="25"/>
        <v>15.000542768585014</v>
      </c>
      <c r="N82" s="6">
        <v>68</v>
      </c>
      <c r="O82" s="6">
        <f t="shared" si="17"/>
        <v>68</v>
      </c>
      <c r="P82" s="20">
        <f t="shared" si="18"/>
        <v>78597.996883682223</v>
      </c>
      <c r="Q82" s="20">
        <f t="shared" si="19"/>
        <v>88632.787464032575</v>
      </c>
      <c r="R82" s="5">
        <f t="shared" si="20"/>
        <v>88632.787464032575</v>
      </c>
      <c r="S82" s="5">
        <f t="shared" si="21"/>
        <v>1812150261.3518829</v>
      </c>
      <c r="T82" s="20">
        <f>SUM(S82:$S$136)</f>
        <v>19121686049.964481</v>
      </c>
      <c r="U82" s="6">
        <f t="shared" si="26"/>
        <v>10.551931844602944</v>
      </c>
    </row>
    <row r="83" spans="1:21" x14ac:dyDescent="0.2">
      <c r="A83" s="21">
        <v>69</v>
      </c>
      <c r="B83" s="14">
        <f>Absterbeordnung!B77</f>
        <v>76915.80562764901</v>
      </c>
      <c r="C83" s="15">
        <f t="shared" si="15"/>
        <v>0.25502816640423082</v>
      </c>
      <c r="D83" s="14">
        <f t="shared" si="22"/>
        <v>19615.696876723545</v>
      </c>
      <c r="E83" s="14">
        <f>SUM(D83:$D$136)</f>
        <v>240403.01704069556</v>
      </c>
      <c r="F83" s="16">
        <f t="shared" si="23"/>
        <v>12.255644984296405</v>
      </c>
      <c r="G83" s="5"/>
      <c r="H83" s="17">
        <f>Absterbeordnung!C77</f>
        <v>87720.143554744529</v>
      </c>
      <c r="I83" s="18">
        <f t="shared" si="16"/>
        <v>0.25502816640423082</v>
      </c>
      <c r="J83" s="17">
        <f t="shared" si="24"/>
        <v>22371.107367482404</v>
      </c>
      <c r="K83" s="17">
        <f>SUM($J83:J$136)</f>
        <v>322795.59585604217</v>
      </c>
      <c r="L83" s="19">
        <f t="shared" si="25"/>
        <v>14.429129079468044</v>
      </c>
      <c r="N83" s="6">
        <v>69</v>
      </c>
      <c r="O83" s="6">
        <f t="shared" si="17"/>
        <v>69</v>
      </c>
      <c r="P83" s="20">
        <f t="shared" si="18"/>
        <v>76915.80562764901</v>
      </c>
      <c r="Q83" s="20">
        <f t="shared" si="19"/>
        <v>87720.143554744529</v>
      </c>
      <c r="R83" s="5">
        <f t="shared" si="20"/>
        <v>87720.143554744529</v>
      </c>
      <c r="S83" s="5">
        <f t="shared" si="21"/>
        <v>1720691745.9525433</v>
      </c>
      <c r="T83" s="20">
        <f>SUM(S83:$S$136)</f>
        <v>17309535788.612598</v>
      </c>
      <c r="U83" s="6">
        <f t="shared" si="26"/>
        <v>10.059637834219027</v>
      </c>
    </row>
    <row r="84" spans="1:21" x14ac:dyDescent="0.2">
      <c r="A84" s="21">
        <v>70</v>
      </c>
      <c r="B84" s="14">
        <f>Absterbeordnung!B78</f>
        <v>75092.716740217016</v>
      </c>
      <c r="C84" s="15">
        <f t="shared" si="15"/>
        <v>0.25002761412179492</v>
      </c>
      <c r="D84" s="14">
        <f t="shared" si="22"/>
        <v>18775.252804480231</v>
      </c>
      <c r="E84" s="14">
        <f>SUM(D84:$D$136)</f>
        <v>220787.32016397201</v>
      </c>
      <c r="F84" s="16">
        <f t="shared" si="23"/>
        <v>11.759485875539678</v>
      </c>
      <c r="G84" s="5"/>
      <c r="H84" s="17">
        <f>Absterbeordnung!C78</f>
        <v>86681.186184343271</v>
      </c>
      <c r="I84" s="18">
        <f t="shared" si="16"/>
        <v>0.25002761412179492</v>
      </c>
      <c r="J84" s="17">
        <f t="shared" si="24"/>
        <v>21672.690170918439</v>
      </c>
      <c r="K84" s="17">
        <f>SUM($J84:J$136)</f>
        <v>300424.48848855984</v>
      </c>
      <c r="L84" s="19">
        <f t="shared" si="25"/>
        <v>13.861891907248566</v>
      </c>
      <c r="N84" s="6">
        <v>70</v>
      </c>
      <c r="O84" s="6">
        <f t="shared" si="17"/>
        <v>70</v>
      </c>
      <c r="P84" s="20">
        <f t="shared" si="18"/>
        <v>75092.716740217016</v>
      </c>
      <c r="Q84" s="20">
        <f t="shared" si="19"/>
        <v>86681.186184343271</v>
      </c>
      <c r="R84" s="5">
        <f t="shared" si="20"/>
        <v>86681.186184343271</v>
      </c>
      <c r="S84" s="5">
        <f t="shared" si="21"/>
        <v>1627461184.003264</v>
      </c>
      <c r="T84" s="20">
        <f>SUM(S84:$S$136)</f>
        <v>15588844042.660057</v>
      </c>
      <c r="U84" s="6">
        <f t="shared" si="26"/>
        <v>9.5786272483097168</v>
      </c>
    </row>
    <row r="85" spans="1:21" x14ac:dyDescent="0.2">
      <c r="A85" s="21">
        <v>71</v>
      </c>
      <c r="B85" s="14">
        <f>Absterbeordnung!B79</f>
        <v>73114.706921616642</v>
      </c>
      <c r="C85" s="15">
        <f t="shared" si="15"/>
        <v>0.24512511188411268</v>
      </c>
      <c r="D85" s="14">
        <f t="shared" si="22"/>
        <v>17922.250714535388</v>
      </c>
      <c r="E85" s="14">
        <f>SUM(D85:$D$136)</f>
        <v>202012.06735949178</v>
      </c>
      <c r="F85" s="16">
        <f t="shared" si="23"/>
        <v>11.271579143553382</v>
      </c>
      <c r="G85" s="5"/>
      <c r="H85" s="17">
        <f>Absterbeordnung!C79</f>
        <v>85543.001799390229</v>
      </c>
      <c r="I85" s="18">
        <f t="shared" si="16"/>
        <v>0.24512511188411268</v>
      </c>
      <c r="J85" s="17">
        <f t="shared" si="24"/>
        <v>20968.737886978382</v>
      </c>
      <c r="K85" s="17">
        <f>SUM($J85:J$136)</f>
        <v>278751.79831764143</v>
      </c>
      <c r="L85" s="19">
        <f t="shared" si="25"/>
        <v>13.293685095407994</v>
      </c>
      <c r="N85" s="6">
        <v>71</v>
      </c>
      <c r="O85" s="6">
        <f t="shared" si="17"/>
        <v>71</v>
      </c>
      <c r="P85" s="20">
        <f t="shared" si="18"/>
        <v>73114.706921616642</v>
      </c>
      <c r="Q85" s="20">
        <f t="shared" si="19"/>
        <v>85543.001799390229</v>
      </c>
      <c r="R85" s="5">
        <f t="shared" si="20"/>
        <v>85543.001799390229</v>
      </c>
      <c r="S85" s="5">
        <f t="shared" si="21"/>
        <v>1533123125.1226234</v>
      </c>
      <c r="T85" s="20">
        <f>SUM(S85:$S$136)</f>
        <v>13961382858.656794</v>
      </c>
      <c r="U85" s="6">
        <f t="shared" si="26"/>
        <v>9.1064981213039378</v>
      </c>
    </row>
    <row r="86" spans="1:21" x14ac:dyDescent="0.2">
      <c r="A86" s="21">
        <v>72</v>
      </c>
      <c r="B86" s="14">
        <f>Absterbeordnung!B80</f>
        <v>70991.391736805177</v>
      </c>
      <c r="C86" s="15">
        <f t="shared" si="15"/>
        <v>0.24031873714128693</v>
      </c>
      <c r="D86" s="14">
        <f t="shared" si="22"/>
        <v>17060.561610091412</v>
      </c>
      <c r="E86" s="14">
        <f>SUM(D86:$D$136)</f>
        <v>184089.81664495639</v>
      </c>
      <c r="F86" s="16">
        <f t="shared" si="23"/>
        <v>10.790372606260879</v>
      </c>
      <c r="G86" s="5"/>
      <c r="H86" s="17">
        <f>Absterbeordnung!C80</f>
        <v>84269.591583935893</v>
      </c>
      <c r="I86" s="18">
        <f t="shared" si="16"/>
        <v>0.24031873714128693</v>
      </c>
      <c r="J86" s="17">
        <f t="shared" si="24"/>
        <v>20251.561828863494</v>
      </c>
      <c r="K86" s="17">
        <f>SUM($J86:J$136)</f>
        <v>257783.06043066297</v>
      </c>
      <c r="L86" s="19">
        <f t="shared" si="25"/>
        <v>12.729045917992272</v>
      </c>
      <c r="N86" s="6">
        <v>72</v>
      </c>
      <c r="O86" s="6">
        <f t="shared" si="17"/>
        <v>72</v>
      </c>
      <c r="P86" s="20">
        <f t="shared" si="18"/>
        <v>70991.391736805177</v>
      </c>
      <c r="Q86" s="20">
        <f t="shared" si="19"/>
        <v>84269.591583935893</v>
      </c>
      <c r="R86" s="5">
        <f t="shared" si="20"/>
        <v>84269.591583935893</v>
      </c>
      <c r="S86" s="5">
        <f t="shared" si="21"/>
        <v>1437686559.0749791</v>
      </c>
      <c r="T86" s="20">
        <f>SUM(S86:$S$136)</f>
        <v>12428259733.534168</v>
      </c>
      <c r="U86" s="6">
        <f t="shared" si="26"/>
        <v>8.6446240003319126</v>
      </c>
    </row>
    <row r="87" spans="1:21" x14ac:dyDescent="0.2">
      <c r="A87" s="21">
        <v>73</v>
      </c>
      <c r="B87" s="14">
        <f>Absterbeordnung!B81</f>
        <v>68734.140402242905</v>
      </c>
      <c r="C87" s="15">
        <f t="shared" si="15"/>
        <v>0.2356066050404774</v>
      </c>
      <c r="D87" s="14">
        <f t="shared" si="22"/>
        <v>16194.217470547965</v>
      </c>
      <c r="E87" s="14">
        <f>SUM(D87:$D$136)</f>
        <v>167029.25503486497</v>
      </c>
      <c r="F87" s="16">
        <f t="shared" si="23"/>
        <v>10.31412943160959</v>
      </c>
      <c r="G87" s="5"/>
      <c r="H87" s="17">
        <f>Absterbeordnung!C81</f>
        <v>82868.124646522614</v>
      </c>
      <c r="I87" s="18">
        <f t="shared" si="16"/>
        <v>0.2356066050404774</v>
      </c>
      <c r="J87" s="17">
        <f t="shared" si="24"/>
        <v>19524.277514038306</v>
      </c>
      <c r="K87" s="17">
        <f>SUM($J87:J$136)</f>
        <v>237531.49860179945</v>
      </c>
      <c r="L87" s="19">
        <f t="shared" si="25"/>
        <v>12.165955868585153</v>
      </c>
      <c r="N87" s="6">
        <v>73</v>
      </c>
      <c r="O87" s="6">
        <f t="shared" si="17"/>
        <v>73</v>
      </c>
      <c r="P87" s="20">
        <f t="shared" si="18"/>
        <v>68734.140402242905</v>
      </c>
      <c r="Q87" s="20">
        <f t="shared" si="19"/>
        <v>82868.124646522614</v>
      </c>
      <c r="R87" s="5">
        <f t="shared" si="20"/>
        <v>82868.124646522614</v>
      </c>
      <c r="S87" s="5">
        <f t="shared" si="21"/>
        <v>1341984431.9022627</v>
      </c>
      <c r="T87" s="20">
        <f>SUM(S87:$S$136)</f>
        <v>10990573174.45919</v>
      </c>
      <c r="U87" s="6">
        <f t="shared" si="26"/>
        <v>8.1897918583750293</v>
      </c>
    </row>
    <row r="88" spans="1:21" x14ac:dyDescent="0.2">
      <c r="A88" s="21">
        <v>74</v>
      </c>
      <c r="B88" s="14">
        <f>Absterbeordnung!B82</f>
        <v>66302.159076414464</v>
      </c>
      <c r="C88" s="15">
        <f t="shared" si="15"/>
        <v>0.23098686768674251</v>
      </c>
      <c r="D88" s="14">
        <f t="shared" si="22"/>
        <v>15314.928045929102</v>
      </c>
      <c r="E88" s="14">
        <f>SUM(D88:$D$136)</f>
        <v>150835.037564317</v>
      </c>
      <c r="F88" s="16">
        <f t="shared" si="23"/>
        <v>9.8488897311150492</v>
      </c>
      <c r="G88" s="5"/>
      <c r="H88" s="17">
        <f>Absterbeordnung!C82</f>
        <v>81303.551805973446</v>
      </c>
      <c r="I88" s="18">
        <f t="shared" si="16"/>
        <v>0.23098686768674251</v>
      </c>
      <c r="J88" s="17">
        <f t="shared" si="24"/>
        <v>18780.052763468604</v>
      </c>
      <c r="K88" s="17">
        <f>SUM($J88:J$136)</f>
        <v>218007.22108776114</v>
      </c>
      <c r="L88" s="19">
        <f t="shared" si="25"/>
        <v>11.608445611603065</v>
      </c>
      <c r="N88" s="6">
        <v>74</v>
      </c>
      <c r="O88" s="6">
        <f t="shared" si="17"/>
        <v>74</v>
      </c>
      <c r="P88" s="20">
        <f t="shared" si="18"/>
        <v>66302.159076414464</v>
      </c>
      <c r="Q88" s="20">
        <f t="shared" si="19"/>
        <v>81303.551805973446</v>
      </c>
      <c r="R88" s="5">
        <f t="shared" si="20"/>
        <v>81303.551805973446</v>
      </c>
      <c r="S88" s="5">
        <f t="shared" si="21"/>
        <v>1245158045.7869525</v>
      </c>
      <c r="T88" s="20">
        <f>SUM(S88:$S$136)</f>
        <v>9648588742.5569267</v>
      </c>
      <c r="U88" s="6">
        <f t="shared" si="26"/>
        <v>7.7488867981083649</v>
      </c>
    </row>
    <row r="89" spans="1:21" x14ac:dyDescent="0.2">
      <c r="A89" s="21">
        <v>75</v>
      </c>
      <c r="B89" s="14">
        <f>Absterbeordnung!B83</f>
        <v>63680.339282607078</v>
      </c>
      <c r="C89" s="15">
        <f t="shared" si="15"/>
        <v>0.22645771341837509</v>
      </c>
      <c r="D89" s="14">
        <f t="shared" si="22"/>
        <v>14420.904023645528</v>
      </c>
      <c r="E89" s="14">
        <f>SUM(D89:$D$136)</f>
        <v>135520.10951838791</v>
      </c>
      <c r="F89" s="16">
        <f t="shared" si="23"/>
        <v>9.3974766974511184</v>
      </c>
      <c r="G89" s="5"/>
      <c r="H89" s="17">
        <f>Absterbeordnung!C83</f>
        <v>79578.204232525619</v>
      </c>
      <c r="I89" s="18">
        <f t="shared" si="16"/>
        <v>0.22645771341837509</v>
      </c>
      <c r="J89" s="17">
        <f t="shared" si="24"/>
        <v>18021.09816843821</v>
      </c>
      <c r="K89" s="17">
        <f>SUM($J89:J$136)</f>
        <v>199227.16832429255</v>
      </c>
      <c r="L89" s="19">
        <f t="shared" si="25"/>
        <v>11.055217970745813</v>
      </c>
      <c r="N89" s="6">
        <v>75</v>
      </c>
      <c r="O89" s="6">
        <f t="shared" si="17"/>
        <v>75</v>
      </c>
      <c r="P89" s="20">
        <f t="shared" si="18"/>
        <v>63680.339282607078</v>
      </c>
      <c r="Q89" s="20">
        <f t="shared" si="19"/>
        <v>79578.204232525619</v>
      </c>
      <c r="R89" s="5">
        <f t="shared" si="20"/>
        <v>79578.204232525619</v>
      </c>
      <c r="S89" s="5">
        <f t="shared" si="21"/>
        <v>1147589645.6113143</v>
      </c>
      <c r="T89" s="20">
        <f>SUM(S89:$S$136)</f>
        <v>8403430696.7699728</v>
      </c>
      <c r="U89" s="6">
        <f t="shared" si="26"/>
        <v>7.3226790856007717</v>
      </c>
    </row>
    <row r="90" spans="1:21" x14ac:dyDescent="0.2">
      <c r="A90" s="21">
        <v>76</v>
      </c>
      <c r="B90" s="14">
        <f>Absterbeordnung!B84</f>
        <v>60890.943222754882</v>
      </c>
      <c r="C90" s="15">
        <f t="shared" si="15"/>
        <v>0.22201736609644609</v>
      </c>
      <c r="D90" s="14">
        <f t="shared" si="22"/>
        <v>13518.846833444284</v>
      </c>
      <c r="E90" s="14">
        <f>SUM(D90:$D$136)</f>
        <v>121099.20549474243</v>
      </c>
      <c r="F90" s="16">
        <f t="shared" si="23"/>
        <v>8.9578058681125832</v>
      </c>
      <c r="G90" s="5"/>
      <c r="H90" s="17">
        <f>Absterbeordnung!C84</f>
        <v>77672.236677759342</v>
      </c>
      <c r="I90" s="18">
        <f t="shared" si="16"/>
        <v>0.22201736609644609</v>
      </c>
      <c r="J90" s="17">
        <f t="shared" si="24"/>
        <v>17244.585406015904</v>
      </c>
      <c r="K90" s="17">
        <f>SUM($J90:J$136)</f>
        <v>181206.07015585434</v>
      </c>
      <c r="L90" s="19">
        <f t="shared" si="25"/>
        <v>10.507998069506456</v>
      </c>
      <c r="N90" s="6">
        <v>76</v>
      </c>
      <c r="O90" s="6">
        <f t="shared" si="17"/>
        <v>76</v>
      </c>
      <c r="P90" s="20">
        <f t="shared" si="18"/>
        <v>60890.943222754882</v>
      </c>
      <c r="Q90" s="20">
        <f t="shared" si="19"/>
        <v>77672.236677759342</v>
      </c>
      <c r="R90" s="5">
        <f t="shared" si="20"/>
        <v>77672.236677759342</v>
      </c>
      <c r="S90" s="5">
        <f t="shared" si="21"/>
        <v>1050039070.8576618</v>
      </c>
      <c r="T90" s="20">
        <f>SUM(S90:$S$136)</f>
        <v>7255841051.158659</v>
      </c>
      <c r="U90" s="6">
        <f t="shared" si="26"/>
        <v>6.9100676846549698</v>
      </c>
    </row>
    <row r="91" spans="1:21" x14ac:dyDescent="0.2">
      <c r="A91" s="21">
        <v>77</v>
      </c>
      <c r="B91" s="14">
        <f>Absterbeordnung!B85</f>
        <v>57961.634756479987</v>
      </c>
      <c r="C91" s="15">
        <f t="shared" si="15"/>
        <v>0.2176640844082805</v>
      </c>
      <c r="D91" s="14">
        <f t="shared" si="22"/>
        <v>12616.166160076385</v>
      </c>
      <c r="E91" s="14">
        <f>SUM(D91:$D$136)</f>
        <v>107580.35866129815</v>
      </c>
      <c r="F91" s="16">
        <f t="shared" si="23"/>
        <v>8.5271830836957516</v>
      </c>
      <c r="G91" s="5"/>
      <c r="H91" s="17">
        <f>Absterbeordnung!C85</f>
        <v>75542.999743886015</v>
      </c>
      <c r="I91" s="18">
        <f t="shared" si="16"/>
        <v>0.2176640844082805</v>
      </c>
      <c r="J91" s="17">
        <f t="shared" si="24"/>
        <v>16442.997872707918</v>
      </c>
      <c r="K91" s="17">
        <f>SUM($J91:J$136)</f>
        <v>163961.48474983839</v>
      </c>
      <c r="L91" s="19">
        <f t="shared" si="25"/>
        <v>9.9715079950221011</v>
      </c>
      <c r="N91" s="6">
        <v>77</v>
      </c>
      <c r="O91" s="6">
        <f t="shared" si="17"/>
        <v>77</v>
      </c>
      <c r="P91" s="20">
        <f t="shared" si="18"/>
        <v>57961.634756479987</v>
      </c>
      <c r="Q91" s="20">
        <f t="shared" si="19"/>
        <v>75542.999743886015</v>
      </c>
      <c r="R91" s="5">
        <f t="shared" si="20"/>
        <v>75542.999743886015</v>
      </c>
      <c r="S91" s="5">
        <f t="shared" si="21"/>
        <v>953063036.99947369</v>
      </c>
      <c r="T91" s="20">
        <f>SUM(S91:$S$136)</f>
        <v>6205801980.3009977</v>
      </c>
      <c r="U91" s="6">
        <f t="shared" si="26"/>
        <v>6.5114286667109775</v>
      </c>
    </row>
    <row r="92" spans="1:21" x14ac:dyDescent="0.2">
      <c r="A92" s="21">
        <v>78</v>
      </c>
      <c r="B92" s="14">
        <f>Absterbeordnung!B86</f>
        <v>54924.533696337698</v>
      </c>
      <c r="C92" s="15">
        <f t="shared" si="15"/>
        <v>0.21339616118458871</v>
      </c>
      <c r="D92" s="14">
        <f t="shared" si="22"/>
        <v>11720.684645652052</v>
      </c>
      <c r="E92" s="14">
        <f>SUM(D92:$D$136)</f>
        <v>94964.192501221754</v>
      </c>
      <c r="F92" s="16">
        <f t="shared" si="23"/>
        <v>8.1022734910327969</v>
      </c>
      <c r="G92" s="5"/>
      <c r="H92" s="17">
        <f>Absterbeordnung!C86</f>
        <v>73242.822664625652</v>
      </c>
      <c r="I92" s="18">
        <f t="shared" si="16"/>
        <v>0.21339616118458871</v>
      </c>
      <c r="J92" s="17">
        <f t="shared" si="24"/>
        <v>15629.737190954702</v>
      </c>
      <c r="K92" s="17">
        <f>SUM($J92:J$136)</f>
        <v>147518.48687713046</v>
      </c>
      <c r="L92" s="19">
        <f t="shared" si="25"/>
        <v>9.4383216476923799</v>
      </c>
      <c r="N92" s="6">
        <v>78</v>
      </c>
      <c r="O92" s="6">
        <f t="shared" si="17"/>
        <v>78</v>
      </c>
      <c r="P92" s="20">
        <f t="shared" si="18"/>
        <v>54924.533696337698</v>
      </c>
      <c r="Q92" s="20">
        <f t="shared" si="19"/>
        <v>73242.822664625652</v>
      </c>
      <c r="R92" s="5">
        <f t="shared" si="20"/>
        <v>73242.822664625652</v>
      </c>
      <c r="S92" s="5">
        <f t="shared" si="21"/>
        <v>858456027.00949407</v>
      </c>
      <c r="T92" s="20">
        <f>SUM(S92:$S$136)</f>
        <v>5252738943.3015232</v>
      </c>
      <c r="U92" s="6">
        <f t="shared" si="26"/>
        <v>6.1188212069520835</v>
      </c>
    </row>
    <row r="93" spans="1:21" x14ac:dyDescent="0.2">
      <c r="A93" s="21">
        <v>79</v>
      </c>
      <c r="B93" s="14">
        <f>Absterbeordnung!B87</f>
        <v>51772.159098773896</v>
      </c>
      <c r="C93" s="15">
        <f t="shared" si="15"/>
        <v>0.20921192272998898</v>
      </c>
      <c r="D93" s="14">
        <f t="shared" si="22"/>
        <v>10831.35294893738</v>
      </c>
      <c r="E93" s="14">
        <f>SUM(D93:$D$136)</f>
        <v>83243.507855569711</v>
      </c>
      <c r="F93" s="16">
        <f t="shared" si="23"/>
        <v>7.6854210409362018</v>
      </c>
      <c r="G93" s="5"/>
      <c r="H93" s="17">
        <f>Absterbeordnung!C87</f>
        <v>70702.636650999368</v>
      </c>
      <c r="I93" s="18">
        <f t="shared" si="16"/>
        <v>0.20921192272998898</v>
      </c>
      <c r="J93" s="17">
        <f t="shared" si="24"/>
        <v>14791.834555835367</v>
      </c>
      <c r="K93" s="17">
        <f>SUM($J93:J$136)</f>
        <v>131888.74968617578</v>
      </c>
      <c r="L93" s="19">
        <f t="shared" si="25"/>
        <v>8.9163213114863957</v>
      </c>
      <c r="N93" s="6">
        <v>79</v>
      </c>
      <c r="O93" s="6">
        <f t="shared" si="17"/>
        <v>79</v>
      </c>
      <c r="P93" s="20">
        <f t="shared" si="18"/>
        <v>51772.159098773896</v>
      </c>
      <c r="Q93" s="20">
        <f t="shared" si="19"/>
        <v>70702.636650999368</v>
      </c>
      <c r="R93" s="5">
        <f t="shared" si="20"/>
        <v>70702.636650999368</v>
      </c>
      <c r="S93" s="5">
        <f t="shared" si="21"/>
        <v>765805211.98745012</v>
      </c>
      <c r="T93" s="20">
        <f>SUM(S93:$S$136)</f>
        <v>4394282916.2920284</v>
      </c>
      <c r="U93" s="6">
        <f t="shared" si="26"/>
        <v>5.7381209314151826</v>
      </c>
    </row>
    <row r="94" spans="1:21" x14ac:dyDescent="0.2">
      <c r="A94" s="21">
        <v>80</v>
      </c>
      <c r="B94" s="14">
        <f>Absterbeordnung!B88</f>
        <v>48524.428238248642</v>
      </c>
      <c r="C94" s="15">
        <f t="shared" si="15"/>
        <v>0.20510972816665585</v>
      </c>
      <c r="D94" s="14">
        <f t="shared" si="22"/>
        <v>9952.832285389577</v>
      </c>
      <c r="E94" s="14">
        <f>SUM(D94:$D$136)</f>
        <v>72412.15490663235</v>
      </c>
      <c r="F94" s="16">
        <f t="shared" si="23"/>
        <v>7.2755325147928955</v>
      </c>
      <c r="G94" s="5"/>
      <c r="H94" s="17">
        <f>Absterbeordnung!C88</f>
        <v>67886.277571444094</v>
      </c>
      <c r="I94" s="18">
        <f t="shared" si="16"/>
        <v>0.20510972816665585</v>
      </c>
      <c r="J94" s="17">
        <f t="shared" si="24"/>
        <v>13924.135938925045</v>
      </c>
      <c r="K94" s="17">
        <f>SUM($J94:J$136)</f>
        <v>117096.91513034041</v>
      </c>
      <c r="L94" s="19">
        <f t="shared" si="25"/>
        <v>8.4096360193521917</v>
      </c>
      <c r="N94" s="6">
        <v>80</v>
      </c>
      <c r="O94" s="6">
        <f t="shared" si="17"/>
        <v>80</v>
      </c>
      <c r="P94" s="20">
        <f t="shared" si="18"/>
        <v>48524.428238248642</v>
      </c>
      <c r="Q94" s="20">
        <f t="shared" si="19"/>
        <v>67886.277571444094</v>
      </c>
      <c r="R94" s="5">
        <f t="shared" si="20"/>
        <v>67886.277571444094</v>
      </c>
      <c r="S94" s="5">
        <f t="shared" si="21"/>
        <v>675660735.14798713</v>
      </c>
      <c r="T94" s="20">
        <f>SUM(S94:$S$136)</f>
        <v>3628477704.3045778</v>
      </c>
      <c r="U94" s="6">
        <f t="shared" si="26"/>
        <v>5.3702657495848829</v>
      </c>
    </row>
    <row r="95" spans="1:21" x14ac:dyDescent="0.2">
      <c r="A95" s="21">
        <v>81</v>
      </c>
      <c r="B95" s="14">
        <f>Absterbeordnung!B89</f>
        <v>45178.147930226114</v>
      </c>
      <c r="C95" s="15">
        <f t="shared" si="15"/>
        <v>0.20108796879083907</v>
      </c>
      <c r="D95" s="14">
        <f t="shared" si="22"/>
        <v>9084.7820010212199</v>
      </c>
      <c r="E95" s="14">
        <f>SUM(D95:$D$136)</f>
        <v>62459.322621242725</v>
      </c>
      <c r="F95" s="16">
        <f t="shared" si="23"/>
        <v>6.8751592073669654</v>
      </c>
      <c r="G95" s="5"/>
      <c r="H95" s="17">
        <f>Absterbeordnung!C89</f>
        <v>64787.221913797286</v>
      </c>
      <c r="I95" s="18">
        <f t="shared" si="16"/>
        <v>0.20108796879083907</v>
      </c>
      <c r="J95" s="17">
        <f t="shared" si="24"/>
        <v>13027.930858246833</v>
      </c>
      <c r="K95" s="17">
        <f>SUM($J95:J$136)</f>
        <v>103172.77919141536</v>
      </c>
      <c r="L95" s="19">
        <f t="shared" si="25"/>
        <v>7.9193526826330816</v>
      </c>
      <c r="N95" s="6">
        <v>81</v>
      </c>
      <c r="O95" s="6">
        <f t="shared" si="17"/>
        <v>81</v>
      </c>
      <c r="P95" s="20">
        <f t="shared" si="18"/>
        <v>45178.147930226114</v>
      </c>
      <c r="Q95" s="20">
        <f t="shared" si="19"/>
        <v>64787.221913797286</v>
      </c>
      <c r="R95" s="5">
        <f t="shared" si="20"/>
        <v>64787.221913797286</v>
      </c>
      <c r="S95" s="5">
        <f t="shared" si="21"/>
        <v>588577787.53863311</v>
      </c>
      <c r="T95" s="20">
        <f>SUM(S95:$S$136)</f>
        <v>2952816969.1565909</v>
      </c>
      <c r="U95" s="6">
        <f t="shared" si="26"/>
        <v>5.0168678323810747</v>
      </c>
    </row>
    <row r="96" spans="1:21" x14ac:dyDescent="0.2">
      <c r="A96" s="21">
        <v>82</v>
      </c>
      <c r="B96" s="14">
        <f>Absterbeordnung!B90</f>
        <v>41703.152686148082</v>
      </c>
      <c r="C96" s="15">
        <f t="shared" si="15"/>
        <v>0.19714506744199911</v>
      </c>
      <c r="D96" s="14">
        <f t="shared" si="22"/>
        <v>8221.5708488546497</v>
      </c>
      <c r="E96" s="14">
        <f>SUM(D96:$D$136)</f>
        <v>53374.540620221502</v>
      </c>
      <c r="F96" s="16">
        <f t="shared" si="23"/>
        <v>6.4920124878151633</v>
      </c>
      <c r="G96" s="5"/>
      <c r="H96" s="17">
        <f>Absterbeordnung!C90</f>
        <v>61428.485585308896</v>
      </c>
      <c r="I96" s="18">
        <f t="shared" si="16"/>
        <v>0.19714506744199911</v>
      </c>
      <c r="J96" s="17">
        <f t="shared" si="24"/>
        <v>12110.322933575593</v>
      </c>
      <c r="K96" s="17">
        <f>SUM($J96:J$136)</f>
        <v>90144.848333168542</v>
      </c>
      <c r="L96" s="19">
        <f t="shared" si="25"/>
        <v>7.4436370382200145</v>
      </c>
      <c r="N96" s="6">
        <v>82</v>
      </c>
      <c r="O96" s="6">
        <f t="shared" si="17"/>
        <v>82</v>
      </c>
      <c r="P96" s="20">
        <f t="shared" si="18"/>
        <v>41703.152686148082</v>
      </c>
      <c r="Q96" s="20">
        <f t="shared" si="19"/>
        <v>61428.485585308896</v>
      </c>
      <c r="R96" s="5">
        <f t="shared" si="20"/>
        <v>61428.485585308896</v>
      </c>
      <c r="S96" s="5">
        <f t="shared" si="21"/>
        <v>505038646.3774637</v>
      </c>
      <c r="T96" s="20">
        <f>SUM(S96:$S$136)</f>
        <v>2364239181.6179581</v>
      </c>
      <c r="U96" s="6">
        <f t="shared" si="26"/>
        <v>4.6813034974177716</v>
      </c>
    </row>
    <row r="97" spans="1:21" x14ac:dyDescent="0.2">
      <c r="A97" s="21">
        <v>83</v>
      </c>
      <c r="B97" s="14">
        <f>Absterbeordnung!B91</f>
        <v>38101.694970966695</v>
      </c>
      <c r="C97" s="15">
        <f t="shared" si="15"/>
        <v>0.19327947788431285</v>
      </c>
      <c r="D97" s="14">
        <f t="shared" si="22"/>
        <v>7364.2757104957918</v>
      </c>
      <c r="E97" s="14">
        <f>SUM(D97:$D$136)</f>
        <v>45152.969771366857</v>
      </c>
      <c r="F97" s="16">
        <f t="shared" si="23"/>
        <v>6.1313524298137638</v>
      </c>
      <c r="G97" s="5"/>
      <c r="H97" s="17">
        <f>Absterbeordnung!C91</f>
        <v>57785.97535049203</v>
      </c>
      <c r="I97" s="18">
        <f t="shared" si="16"/>
        <v>0.19327947788431285</v>
      </c>
      <c r="J97" s="17">
        <f t="shared" si="24"/>
        <v>11168.843144778872</v>
      </c>
      <c r="K97" s="17">
        <f>SUM($J97:J$136)</f>
        <v>78034.525399592952</v>
      </c>
      <c r="L97" s="19">
        <f t="shared" si="25"/>
        <v>6.9868046661638328</v>
      </c>
      <c r="N97" s="6">
        <v>83</v>
      </c>
      <c r="O97" s="6">
        <f t="shared" si="17"/>
        <v>83</v>
      </c>
      <c r="P97" s="20">
        <f t="shared" si="18"/>
        <v>38101.694970966695</v>
      </c>
      <c r="Q97" s="20">
        <f t="shared" si="19"/>
        <v>57785.97535049203</v>
      </c>
      <c r="R97" s="5">
        <f t="shared" si="20"/>
        <v>57785.97535049203</v>
      </c>
      <c r="S97" s="5">
        <f t="shared" si="21"/>
        <v>425551854.68093699</v>
      </c>
      <c r="T97" s="20">
        <f>SUM(S97:$S$136)</f>
        <v>1859200535.2404943</v>
      </c>
      <c r="U97" s="6">
        <f t="shared" si="26"/>
        <v>4.3689165369387331</v>
      </c>
    </row>
    <row r="98" spans="1:21" x14ac:dyDescent="0.2">
      <c r="A98" s="21">
        <v>84</v>
      </c>
      <c r="B98" s="14">
        <f>Absterbeordnung!B92</f>
        <v>34433.708802978254</v>
      </c>
      <c r="C98" s="15">
        <f t="shared" si="15"/>
        <v>0.18948968420030671</v>
      </c>
      <c r="D98" s="14">
        <f t="shared" si="22"/>
        <v>6524.83260692167</v>
      </c>
      <c r="E98" s="14">
        <f>SUM(D98:$D$136)</f>
        <v>37788.694060871057</v>
      </c>
      <c r="F98" s="16">
        <f t="shared" si="23"/>
        <v>5.7915193135811744</v>
      </c>
      <c r="G98" s="5"/>
      <c r="H98" s="17">
        <f>Absterbeordnung!C92</f>
        <v>53844.614181518526</v>
      </c>
      <c r="I98" s="18">
        <f t="shared" si="16"/>
        <v>0.18948968420030671</v>
      </c>
      <c r="J98" s="17">
        <f t="shared" si="24"/>
        <v>10202.998937143302</v>
      </c>
      <c r="K98" s="17">
        <f>SUM($J98:J$136)</f>
        <v>66865.682254814063</v>
      </c>
      <c r="L98" s="19">
        <f t="shared" si="25"/>
        <v>6.5535322180025162</v>
      </c>
      <c r="N98" s="6">
        <v>84</v>
      </c>
      <c r="O98" s="6">
        <f t="shared" si="17"/>
        <v>84</v>
      </c>
      <c r="P98" s="20">
        <f t="shared" si="18"/>
        <v>34433.708802978254</v>
      </c>
      <c r="Q98" s="20">
        <f t="shared" si="19"/>
        <v>53844.614181518526</v>
      </c>
      <c r="R98" s="5">
        <f t="shared" si="20"/>
        <v>53844.614181518526</v>
      </c>
      <c r="S98" s="5">
        <f t="shared" si="21"/>
        <v>351327094.31868905</v>
      </c>
      <c r="T98" s="20">
        <f>SUM(S98:$S$136)</f>
        <v>1433648680.5595572</v>
      </c>
      <c r="U98" s="6">
        <f t="shared" si="26"/>
        <v>4.0806664323449349</v>
      </c>
    </row>
    <row r="99" spans="1:21" x14ac:dyDescent="0.2">
      <c r="A99" s="21">
        <v>85</v>
      </c>
      <c r="B99" s="14">
        <f>Absterbeordnung!B93</f>
        <v>30666.881266405828</v>
      </c>
      <c r="C99" s="15">
        <f t="shared" si="15"/>
        <v>0.18577420019637911</v>
      </c>
      <c r="D99" s="14">
        <f t="shared" si="22"/>
        <v>5697.1153397838643</v>
      </c>
      <c r="E99" s="14">
        <f>SUM(D99:$D$136)</f>
        <v>31263.861453949394</v>
      </c>
      <c r="F99" s="16">
        <f t="shared" si="23"/>
        <v>5.4876651760284485</v>
      </c>
      <c r="G99" s="5"/>
      <c r="H99" s="17">
        <f>Absterbeordnung!C93</f>
        <v>49588.31195625852</v>
      </c>
      <c r="I99" s="18">
        <f t="shared" si="16"/>
        <v>0.18577420019637911</v>
      </c>
      <c r="J99" s="17">
        <f t="shared" si="24"/>
        <v>9212.2289927624697</v>
      </c>
      <c r="K99" s="17">
        <f>SUM($J99:J$136)</f>
        <v>56662.683317670751</v>
      </c>
      <c r="L99" s="19">
        <f t="shared" si="25"/>
        <v>6.1508114227498512</v>
      </c>
      <c r="N99" s="6">
        <v>85</v>
      </c>
      <c r="O99" s="6">
        <f t="shared" si="17"/>
        <v>85</v>
      </c>
      <c r="P99" s="20">
        <f t="shared" si="18"/>
        <v>30666.881266405828</v>
      </c>
      <c r="Q99" s="20">
        <f t="shared" si="19"/>
        <v>49588.31195625852</v>
      </c>
      <c r="R99" s="5">
        <f t="shared" si="20"/>
        <v>49588.31195625852</v>
      </c>
      <c r="S99" s="5">
        <f t="shared" si="21"/>
        <v>282510332.71998799</v>
      </c>
      <c r="T99" s="20">
        <f>SUM(S99:$S$136)</f>
        <v>1082321586.2408686</v>
      </c>
      <c r="U99" s="6">
        <f t="shared" si="26"/>
        <v>3.8310867281219725</v>
      </c>
    </row>
    <row r="100" spans="1:21" x14ac:dyDescent="0.2">
      <c r="A100" s="13">
        <v>86</v>
      </c>
      <c r="B100" s="14">
        <f>Absterbeordnung!B94</f>
        <v>27084.849976121724</v>
      </c>
      <c r="C100" s="15">
        <f t="shared" si="15"/>
        <v>0.18213156881997952</v>
      </c>
      <c r="D100" s="14">
        <f t="shared" si="22"/>
        <v>4933.0062174048344</v>
      </c>
      <c r="E100" s="14">
        <f>SUM(D100:$D$136)</f>
        <v>25566.746114165529</v>
      </c>
      <c r="F100" s="16">
        <f t="shared" si="23"/>
        <v>5.1827921935228645</v>
      </c>
      <c r="G100" s="5"/>
      <c r="H100" s="17">
        <f>Absterbeordnung!C94</f>
        <v>45201.003793125667</v>
      </c>
      <c r="I100" s="18">
        <f t="shared" si="16"/>
        <v>0.18213156881997952</v>
      </c>
      <c r="J100" s="17">
        <f t="shared" si="24"/>
        <v>8232.5297330798221</v>
      </c>
      <c r="K100" s="17">
        <f>SUM($J100:J$136)</f>
        <v>47450.454324908271</v>
      </c>
      <c r="L100" s="19">
        <f t="shared" si="25"/>
        <v>5.7637756392477515</v>
      </c>
      <c r="N100" s="20">
        <v>86</v>
      </c>
      <c r="O100" s="6">
        <f t="shared" si="17"/>
        <v>86</v>
      </c>
      <c r="P100" s="20">
        <f t="shared" si="18"/>
        <v>27084.849976121724</v>
      </c>
      <c r="Q100" s="20">
        <f t="shared" si="19"/>
        <v>45201.003793125667</v>
      </c>
      <c r="R100" s="5">
        <f t="shared" si="20"/>
        <v>45201.003793125667</v>
      </c>
      <c r="S100" s="5">
        <f t="shared" si="21"/>
        <v>222976832.74442843</v>
      </c>
      <c r="T100" s="20">
        <f>SUM(S100:$S$136)</f>
        <v>799811253.52088034</v>
      </c>
      <c r="U100" s="6">
        <f t="shared" si="26"/>
        <v>3.5869701963055864</v>
      </c>
    </row>
    <row r="101" spans="1:21" x14ac:dyDescent="0.2">
      <c r="A101" s="13">
        <v>87</v>
      </c>
      <c r="B101" s="14">
        <f>Absterbeordnung!B95</f>
        <v>23632.337975709233</v>
      </c>
      <c r="C101" s="15">
        <f t="shared" si="15"/>
        <v>0.17856036158821526</v>
      </c>
      <c r="D101" s="14">
        <f t="shared" si="22"/>
        <v>4219.798814117552</v>
      </c>
      <c r="E101" s="14">
        <f>SUM(D101:$D$136)</f>
        <v>20633.739896760701</v>
      </c>
      <c r="F101" s="16">
        <f t="shared" si="23"/>
        <v>4.8897449394339541</v>
      </c>
      <c r="G101" s="5"/>
      <c r="H101" s="17">
        <f>Absterbeordnung!C95</f>
        <v>40708.762573620967</v>
      </c>
      <c r="I101" s="18">
        <f t="shared" si="16"/>
        <v>0.17856036158821526</v>
      </c>
      <c r="J101" s="17">
        <f t="shared" si="24"/>
        <v>7268.9713649545638</v>
      </c>
      <c r="K101" s="17">
        <f>SUM($J101:J$136)</f>
        <v>39217.924591828465</v>
      </c>
      <c r="L101" s="19">
        <f t="shared" si="25"/>
        <v>5.3952509403059956</v>
      </c>
      <c r="N101" s="20">
        <v>87</v>
      </c>
      <c r="O101" s="6">
        <f t="shared" si="17"/>
        <v>87</v>
      </c>
      <c r="P101" s="20">
        <f t="shared" si="18"/>
        <v>23632.337975709233</v>
      </c>
      <c r="Q101" s="20">
        <f t="shared" si="19"/>
        <v>40708.762573620967</v>
      </c>
      <c r="R101" s="5">
        <f t="shared" si="20"/>
        <v>40708.762573620967</v>
      </c>
      <c r="S101" s="5">
        <f t="shared" si="21"/>
        <v>171782788.03235871</v>
      </c>
      <c r="T101" s="20">
        <f>SUM(S101:$S$136)</f>
        <v>576834420.77645183</v>
      </c>
      <c r="U101" s="6">
        <f t="shared" si="26"/>
        <v>3.3579290881446959</v>
      </c>
    </row>
    <row r="102" spans="1:21" x14ac:dyDescent="0.2">
      <c r="A102" s="13">
        <v>88</v>
      </c>
      <c r="B102" s="14">
        <f>Absterbeordnung!B96</f>
        <v>20499.40463622037</v>
      </c>
      <c r="C102" s="15">
        <f t="shared" si="15"/>
        <v>0.17505917802766199</v>
      </c>
      <c r="D102" s="14">
        <f t="shared" si="22"/>
        <v>3588.6089256731811</v>
      </c>
      <c r="E102" s="14">
        <f>SUM(D102:$D$136)</f>
        <v>16413.941082643152</v>
      </c>
      <c r="F102" s="16">
        <f t="shared" si="23"/>
        <v>4.5739007572590511</v>
      </c>
      <c r="G102" s="5"/>
      <c r="H102" s="17">
        <f>Absterbeordnung!C96</f>
        <v>36404.37875819343</v>
      </c>
      <c r="I102" s="18">
        <f t="shared" si="16"/>
        <v>0.17505917802766199</v>
      </c>
      <c r="J102" s="17">
        <f t="shared" si="24"/>
        <v>6372.9206220170199</v>
      </c>
      <c r="K102" s="17">
        <f>SUM($J102:J$136)</f>
        <v>31948.953226873884</v>
      </c>
      <c r="L102" s="19">
        <f t="shared" si="25"/>
        <v>5.0132357080515604</v>
      </c>
      <c r="N102" s="20">
        <v>88</v>
      </c>
      <c r="O102" s="6">
        <f t="shared" si="17"/>
        <v>88</v>
      </c>
      <c r="P102" s="20">
        <f t="shared" si="18"/>
        <v>20499.40463622037</v>
      </c>
      <c r="Q102" s="20">
        <f t="shared" si="19"/>
        <v>36404.37875819343</v>
      </c>
      <c r="R102" s="5">
        <f t="shared" si="20"/>
        <v>36404.37875819343</v>
      </c>
      <c r="S102" s="5">
        <f t="shared" si="21"/>
        <v>130641078.5452401</v>
      </c>
      <c r="T102" s="20">
        <f>SUM(S102:$S$136)</f>
        <v>405051632.74409336</v>
      </c>
      <c r="U102" s="6">
        <f t="shared" si="26"/>
        <v>3.1004921059636441</v>
      </c>
    </row>
    <row r="103" spans="1:21" x14ac:dyDescent="0.2">
      <c r="A103" s="13">
        <v>89</v>
      </c>
      <c r="B103" s="14">
        <f>Absterbeordnung!B97</f>
        <v>17417.488642081218</v>
      </c>
      <c r="C103" s="15">
        <f t="shared" si="15"/>
        <v>0.17162664512515882</v>
      </c>
      <c r="D103" s="14">
        <f t="shared" si="22"/>
        <v>2989.3051421459577</v>
      </c>
      <c r="E103" s="14">
        <f>SUM(D103:$D$136)</f>
        <v>12825.332156969969</v>
      </c>
      <c r="F103" s="16">
        <f t="shared" si="23"/>
        <v>4.2904058124233311</v>
      </c>
      <c r="G103" s="5"/>
      <c r="H103" s="17">
        <f>Absterbeordnung!C97</f>
        <v>31923.5649032371</v>
      </c>
      <c r="I103" s="18">
        <f t="shared" si="16"/>
        <v>0.17162664512515882</v>
      </c>
      <c r="J103" s="17">
        <f t="shared" si="24"/>
        <v>5478.9343447778492</v>
      </c>
      <c r="K103" s="17">
        <f>SUM($J103:J$136)</f>
        <v>25576.032604856868</v>
      </c>
      <c r="L103" s="19">
        <f t="shared" si="25"/>
        <v>4.668066999056891</v>
      </c>
      <c r="N103" s="20">
        <v>89</v>
      </c>
      <c r="O103" s="6">
        <f t="shared" si="17"/>
        <v>89</v>
      </c>
      <c r="P103" s="20">
        <f t="shared" si="18"/>
        <v>17417.488642081218</v>
      </c>
      <c r="Q103" s="20">
        <f t="shared" si="19"/>
        <v>31923.5649032371</v>
      </c>
      <c r="R103" s="5">
        <f t="shared" si="20"/>
        <v>31923.5649032371</v>
      </c>
      <c r="S103" s="5">
        <f t="shared" si="21"/>
        <v>95429276.720876887</v>
      </c>
      <c r="T103" s="20">
        <f>SUM(S103:$S$136)</f>
        <v>274410554.19885325</v>
      </c>
      <c r="U103" s="6">
        <f t="shared" si="26"/>
        <v>2.8755384471945908</v>
      </c>
    </row>
    <row r="104" spans="1:21" x14ac:dyDescent="0.2">
      <c r="A104" s="13">
        <v>90</v>
      </c>
      <c r="B104" s="14">
        <f>Absterbeordnung!B98</f>
        <v>14463.255008647866</v>
      </c>
      <c r="C104" s="15">
        <f t="shared" si="15"/>
        <v>0.16826141678937137</v>
      </c>
      <c r="D104" s="14">
        <f t="shared" si="22"/>
        <v>2433.6077791410617</v>
      </c>
      <c r="E104" s="14">
        <f>SUM(D104:$D$136)</f>
        <v>9836.0270148240106</v>
      </c>
      <c r="F104" s="16">
        <f t="shared" si="23"/>
        <v>4.0417470305324308</v>
      </c>
      <c r="G104" s="5"/>
      <c r="H104" s="17">
        <f>Absterbeordnung!C98</f>
        <v>27389.288118229026</v>
      </c>
      <c r="I104" s="18">
        <f t="shared" si="16"/>
        <v>0.16826141678937137</v>
      </c>
      <c r="J104" s="17">
        <f t="shared" si="24"/>
        <v>4608.5604236255112</v>
      </c>
      <c r="K104" s="17">
        <f>SUM($J104:J$136)</f>
        <v>20097.098260079023</v>
      </c>
      <c r="L104" s="19">
        <f t="shared" si="25"/>
        <v>4.3608190872473847</v>
      </c>
      <c r="N104" s="20">
        <v>90</v>
      </c>
      <c r="O104" s="6">
        <f t="shared" si="17"/>
        <v>90</v>
      </c>
      <c r="P104" s="20">
        <f t="shared" si="18"/>
        <v>14463.255008647866</v>
      </c>
      <c r="Q104" s="20">
        <f t="shared" si="19"/>
        <v>27389.288118229026</v>
      </c>
      <c r="R104" s="5">
        <f t="shared" si="20"/>
        <v>27389.288118229026</v>
      </c>
      <c r="S104" s="5">
        <f t="shared" si="21"/>
        <v>66654784.629658006</v>
      </c>
      <c r="T104" s="20">
        <f>SUM(S104:$S$136)</f>
        <v>178981277.47797626</v>
      </c>
      <c r="U104" s="6">
        <f t="shared" si="26"/>
        <v>2.6851977464546279</v>
      </c>
    </row>
    <row r="105" spans="1:21" x14ac:dyDescent="0.2">
      <c r="A105" s="13">
        <v>91</v>
      </c>
      <c r="B105" s="14">
        <f>Absterbeordnung!B99</f>
        <v>11781.457908874436</v>
      </c>
      <c r="C105" s="15">
        <f t="shared" si="15"/>
        <v>0.16496217332291313</v>
      </c>
      <c r="D105" s="14">
        <f t="shared" si="22"/>
        <v>1943.4949015603504</v>
      </c>
      <c r="E105" s="14">
        <f>SUM(D105:$D$136)</f>
        <v>7402.4192356829526</v>
      </c>
      <c r="F105" s="16">
        <f t="shared" si="23"/>
        <v>3.8088184485278873</v>
      </c>
      <c r="G105" s="5"/>
      <c r="H105" s="17">
        <f>Absterbeordnung!C99</f>
        <v>23043.25330495862</v>
      </c>
      <c r="I105" s="18">
        <f t="shared" si="16"/>
        <v>0.16496217332291313</v>
      </c>
      <c r="J105" s="17">
        <f t="shared" si="24"/>
        <v>3801.2651456163749</v>
      </c>
      <c r="K105" s="17">
        <f>SUM($J105:J$136)</f>
        <v>15488.537836453515</v>
      </c>
      <c r="L105" s="19">
        <f t="shared" si="25"/>
        <v>4.0745744490659703</v>
      </c>
      <c r="N105" s="20">
        <v>91</v>
      </c>
      <c r="O105" s="6">
        <f t="shared" si="17"/>
        <v>91</v>
      </c>
      <c r="P105" s="20">
        <f t="shared" si="18"/>
        <v>11781.457908874436</v>
      </c>
      <c r="Q105" s="20">
        <f t="shared" si="19"/>
        <v>23043.25330495862</v>
      </c>
      <c r="R105" s="5">
        <f t="shared" si="20"/>
        <v>23043.25330495862</v>
      </c>
      <c r="S105" s="5">
        <f t="shared" si="21"/>
        <v>44784445.313550778</v>
      </c>
      <c r="T105" s="20">
        <f>SUM(S105:$S$136)</f>
        <v>112326492.84831826</v>
      </c>
      <c r="U105" s="6">
        <f t="shared" si="26"/>
        <v>2.5081586265473019</v>
      </c>
    </row>
    <row r="106" spans="1:21" x14ac:dyDescent="0.2">
      <c r="A106" s="13">
        <v>92</v>
      </c>
      <c r="B106" s="14">
        <f>Absterbeordnung!B100</f>
        <v>9373.6815418482984</v>
      </c>
      <c r="C106" s="15">
        <f t="shared" si="15"/>
        <v>0.16172762090481677</v>
      </c>
      <c r="D106" s="14">
        <f t="shared" si="22"/>
        <v>1515.9832148825199</v>
      </c>
      <c r="E106" s="14">
        <f>SUM(D106:$D$136)</f>
        <v>5458.924334122602</v>
      </c>
      <c r="F106" s="16">
        <f t="shared" si="23"/>
        <v>3.6009134405525973</v>
      </c>
      <c r="G106" s="5"/>
      <c r="H106" s="17">
        <f>Absterbeordnung!C100</f>
        <v>18858.910980100591</v>
      </c>
      <c r="I106" s="18">
        <f t="shared" si="16"/>
        <v>0.16172762090481677</v>
      </c>
      <c r="J106" s="17">
        <f t="shared" si="24"/>
        <v>3050.0068056673949</v>
      </c>
      <c r="K106" s="17">
        <f>SUM($J106:J$136)</f>
        <v>11687.272690837141</v>
      </c>
      <c r="L106" s="19">
        <f t="shared" si="25"/>
        <v>3.8318841351830231</v>
      </c>
      <c r="N106" s="20">
        <v>92</v>
      </c>
      <c r="O106" s="6">
        <f t="shared" si="17"/>
        <v>92</v>
      </c>
      <c r="P106" s="20">
        <f t="shared" si="18"/>
        <v>9373.6815418482984</v>
      </c>
      <c r="Q106" s="20">
        <f t="shared" si="19"/>
        <v>18858.910980100591</v>
      </c>
      <c r="R106" s="5">
        <f t="shared" si="20"/>
        <v>18858.910980100591</v>
      </c>
      <c r="S106" s="5">
        <f t="shared" si="21"/>
        <v>28589792.496796146</v>
      </c>
      <c r="T106" s="20">
        <f>SUM(S106:$S$136)</f>
        <v>67542047.534767479</v>
      </c>
      <c r="U106" s="6">
        <f t="shared" si="26"/>
        <v>2.3624532267009783</v>
      </c>
    </row>
    <row r="107" spans="1:21" x14ac:dyDescent="0.2">
      <c r="A107" s="13">
        <v>93</v>
      </c>
      <c r="B107" s="14">
        <f>Absterbeordnung!B101</f>
        <v>7295.9481085384623</v>
      </c>
      <c r="C107" s="15">
        <f t="shared" si="15"/>
        <v>0.15855649108315373</v>
      </c>
      <c r="D107" s="14">
        <f t="shared" si="22"/>
        <v>1156.819931214631</v>
      </c>
      <c r="E107" s="14">
        <f>SUM(D107:$D$136)</f>
        <v>3942.9411192400803</v>
      </c>
      <c r="F107" s="16">
        <f t="shared" si="23"/>
        <v>3.4084311765791364</v>
      </c>
      <c r="G107" s="5"/>
      <c r="H107" s="17">
        <f>Absterbeordnung!C101</f>
        <v>15094.570989183252</v>
      </c>
      <c r="I107" s="18">
        <f t="shared" si="16"/>
        <v>0.15855649108315373</v>
      </c>
      <c r="J107" s="17">
        <f t="shared" si="24"/>
        <v>2393.3422104504652</v>
      </c>
      <c r="K107" s="17">
        <f>SUM($J107:J$136)</f>
        <v>8637.2658851697452</v>
      </c>
      <c r="L107" s="19">
        <f t="shared" si="25"/>
        <v>3.6088720816669482</v>
      </c>
      <c r="N107" s="20">
        <v>93</v>
      </c>
      <c r="O107" s="6">
        <f t="shared" si="17"/>
        <v>93</v>
      </c>
      <c r="P107" s="20">
        <f t="shared" si="18"/>
        <v>7295.9481085384623</v>
      </c>
      <c r="Q107" s="20">
        <f t="shared" si="19"/>
        <v>15094.570989183252</v>
      </c>
      <c r="R107" s="5">
        <f t="shared" si="20"/>
        <v>15094.570989183252</v>
      </c>
      <c r="S107" s="5">
        <f t="shared" si="21"/>
        <v>17461700.573421337</v>
      </c>
      <c r="T107" s="20">
        <f>SUM(S107:$S$136)</f>
        <v>38952255.03797134</v>
      </c>
      <c r="U107" s="6">
        <f t="shared" si="26"/>
        <v>2.2307251733122162</v>
      </c>
    </row>
    <row r="108" spans="1:21" x14ac:dyDescent="0.2">
      <c r="A108" s="13">
        <v>94</v>
      </c>
      <c r="B108" s="14">
        <f>Absterbeordnung!B102</f>
        <v>5548.3306455621441</v>
      </c>
      <c r="C108" s="15">
        <f t="shared" si="15"/>
        <v>0.15544754027760166</v>
      </c>
      <c r="D108" s="14">
        <f t="shared" si="22"/>
        <v>862.47435149947296</v>
      </c>
      <c r="E108" s="14">
        <f>SUM(D108:$D$136)</f>
        <v>2786.1211880254496</v>
      </c>
      <c r="F108" s="16">
        <f t="shared" si="23"/>
        <v>3.2303814985124832</v>
      </c>
      <c r="G108" s="5"/>
      <c r="H108" s="17">
        <f>Absterbeordnung!C102</f>
        <v>11799.804514088524</v>
      </c>
      <c r="I108" s="18">
        <f t="shared" si="16"/>
        <v>0.15544754027760166</v>
      </c>
      <c r="J108" s="17">
        <f t="shared" si="24"/>
        <v>1834.2505874716016</v>
      </c>
      <c r="K108" s="17">
        <f>SUM($J108:J$136)</f>
        <v>6243.923674719279</v>
      </c>
      <c r="L108" s="19">
        <f t="shared" si="25"/>
        <v>3.4040734223376385</v>
      </c>
      <c r="N108" s="20">
        <v>94</v>
      </c>
      <c r="O108" s="6">
        <f t="shared" si="17"/>
        <v>94</v>
      </c>
      <c r="P108" s="20">
        <f t="shared" si="18"/>
        <v>5548.3306455621441</v>
      </c>
      <c r="Q108" s="20">
        <f t="shared" si="19"/>
        <v>11799.804514088524</v>
      </c>
      <c r="R108" s="5">
        <f t="shared" si="20"/>
        <v>11799.804514088524</v>
      </c>
      <c r="S108" s="5">
        <f t="shared" si="21"/>
        <v>10177028.746109053</v>
      </c>
      <c r="T108" s="20">
        <f>SUM(S108:$S$136)</f>
        <v>21490554.464550003</v>
      </c>
      <c r="U108" s="6">
        <f t="shared" si="26"/>
        <v>2.1116727682199392</v>
      </c>
    </row>
    <row r="109" spans="1:21" x14ac:dyDescent="0.2">
      <c r="A109" s="13">
        <v>95</v>
      </c>
      <c r="B109" s="14">
        <f>Absterbeordnung!B103</f>
        <v>4117.1876577230551</v>
      </c>
      <c r="C109" s="15">
        <f t="shared" si="15"/>
        <v>0.15239954929176638</v>
      </c>
      <c r="D109" s="14">
        <f t="shared" si="22"/>
        <v>627.45754338661686</v>
      </c>
      <c r="E109" s="14">
        <f>SUM(D109:$D$136)</f>
        <v>1923.6468365259768</v>
      </c>
      <c r="F109" s="16">
        <f t="shared" si="23"/>
        <v>3.0657800783513642</v>
      </c>
      <c r="G109" s="5"/>
      <c r="H109" s="17">
        <f>Absterbeordnung!C103</f>
        <v>8996.9903093072116</v>
      </c>
      <c r="I109" s="18">
        <f t="shared" si="16"/>
        <v>0.15239954929176638</v>
      </c>
      <c r="J109" s="17">
        <f t="shared" si="24"/>
        <v>1371.1372681208088</v>
      </c>
      <c r="K109" s="17">
        <f>SUM($J109:J$136)</f>
        <v>4409.6730872476783</v>
      </c>
      <c r="L109" s="19">
        <f t="shared" si="25"/>
        <v>3.2160697471897093</v>
      </c>
      <c r="N109" s="20">
        <v>95</v>
      </c>
      <c r="O109" s="6">
        <f t="shared" si="17"/>
        <v>95</v>
      </c>
      <c r="P109" s="20">
        <f t="shared" si="18"/>
        <v>4117.1876577230551</v>
      </c>
      <c r="Q109" s="20">
        <f t="shared" si="19"/>
        <v>8996.9903093072116</v>
      </c>
      <c r="R109" s="5">
        <f t="shared" si="20"/>
        <v>8996.9903093072116</v>
      </c>
      <c r="S109" s="5">
        <f t="shared" si="21"/>
        <v>5645229.437351102</v>
      </c>
      <c r="T109" s="20">
        <f>SUM(S109:$S$136)</f>
        <v>11313525.718440948</v>
      </c>
      <c r="U109" s="6">
        <f t="shared" si="26"/>
        <v>2.0040860772790072</v>
      </c>
    </row>
    <row r="110" spans="1:21" x14ac:dyDescent="0.2">
      <c r="A110" s="13">
        <v>96</v>
      </c>
      <c r="B110" s="14">
        <f>Absterbeordnung!B104</f>
        <v>2977.4562822329553</v>
      </c>
      <c r="C110" s="15">
        <f t="shared" si="15"/>
        <v>0.14941132283506506</v>
      </c>
      <c r="D110" s="14">
        <f t="shared" si="22"/>
        <v>444.86568181200067</v>
      </c>
      <c r="E110" s="14">
        <f>SUM(D110:$D$136)</f>
        <v>1296.1892931393602</v>
      </c>
      <c r="F110" s="16">
        <f t="shared" si="23"/>
        <v>2.9136643848538695</v>
      </c>
      <c r="G110" s="5"/>
      <c r="H110" s="17">
        <f>Absterbeordnung!C104</f>
        <v>6682.0023246492237</v>
      </c>
      <c r="I110" s="18">
        <f t="shared" si="16"/>
        <v>0.14941132283506506</v>
      </c>
      <c r="J110" s="17">
        <f t="shared" si="24"/>
        <v>998.3668065128204</v>
      </c>
      <c r="K110" s="17">
        <f>SUM($J110:J$136)</f>
        <v>3038.5358191268697</v>
      </c>
      <c r="L110" s="19">
        <f t="shared" si="25"/>
        <v>3.0435064540458066</v>
      </c>
      <c r="N110" s="20">
        <v>96</v>
      </c>
      <c r="O110" s="6">
        <f t="shared" si="17"/>
        <v>96</v>
      </c>
      <c r="P110" s="20">
        <f t="shared" si="18"/>
        <v>2977.4562822329553</v>
      </c>
      <c r="Q110" s="20">
        <f t="shared" si="19"/>
        <v>6682.0023246492237</v>
      </c>
      <c r="R110" s="5">
        <f t="shared" si="20"/>
        <v>6682.0023246492237</v>
      </c>
      <c r="S110" s="5">
        <f t="shared" si="21"/>
        <v>2972593.5200244505</v>
      </c>
      <c r="T110" s="20">
        <f>SUM(S110:$S$136)</f>
        <v>5668296.281089846</v>
      </c>
      <c r="U110" s="6">
        <f t="shared" si="26"/>
        <v>1.9068521285894557</v>
      </c>
    </row>
    <row r="111" spans="1:21" x14ac:dyDescent="0.2">
      <c r="A111" s="13">
        <v>97</v>
      </c>
      <c r="B111" s="14">
        <f>Absterbeordnung!B105</f>
        <v>2095.7776366160788</v>
      </c>
      <c r="C111" s="15">
        <f t="shared" ref="C111:C127" si="27">1/(((1+($B$5/100))^A111))</f>
        <v>0.14648168905398534</v>
      </c>
      <c r="D111" s="14">
        <f t="shared" si="22"/>
        <v>306.99304809309274</v>
      </c>
      <c r="E111" s="14">
        <f>SUM(D111:$D$136)</f>
        <v>851.32361132735969</v>
      </c>
      <c r="F111" s="16">
        <f t="shared" si="23"/>
        <v>2.7731038752030757</v>
      </c>
      <c r="G111" s="5"/>
      <c r="H111" s="17">
        <f>Absterbeordnung!C105</f>
        <v>4827.4907356076728</v>
      </c>
      <c r="I111" s="18">
        <f t="shared" ref="I111:I127" si="28">1/(((1+($B$5/100))^A111))</f>
        <v>0.14648168905398534</v>
      </c>
      <c r="J111" s="17">
        <f t="shared" si="24"/>
        <v>707.13899684427815</v>
      </c>
      <c r="K111" s="17">
        <f>SUM($J111:J$136)</f>
        <v>2040.1690126140491</v>
      </c>
      <c r="L111" s="19">
        <f t="shared" si="25"/>
        <v>2.8851032423874687</v>
      </c>
      <c r="N111" s="20">
        <v>97</v>
      </c>
      <c r="O111" s="6">
        <f t="shared" si="17"/>
        <v>97</v>
      </c>
      <c r="P111" s="20">
        <f t="shared" si="18"/>
        <v>2095.7776366160788</v>
      </c>
      <c r="Q111" s="20">
        <f t="shared" si="19"/>
        <v>4827.4907356076728</v>
      </c>
      <c r="R111" s="5">
        <f t="shared" si="20"/>
        <v>4827.4907356076728</v>
      </c>
      <c r="S111" s="5">
        <f t="shared" ref="S111:S136" si="29">P111*R111*I111</f>
        <v>1482006.0955653659</v>
      </c>
      <c r="T111" s="20">
        <f>SUM(S111:$S$136)</f>
        <v>2695702.7610653979</v>
      </c>
      <c r="U111" s="6">
        <f t="shared" si="26"/>
        <v>1.8189552452798938</v>
      </c>
    </row>
    <row r="112" spans="1:21" x14ac:dyDescent="0.2">
      <c r="A112" s="13">
        <v>98</v>
      </c>
      <c r="B112" s="14">
        <f>Absterbeordnung!B106</f>
        <v>1433.9987104800421</v>
      </c>
      <c r="C112" s="15">
        <f t="shared" si="27"/>
        <v>0.14360949907253467</v>
      </c>
      <c r="D112" s="14">
        <f t="shared" si="22"/>
        <v>205.93583648269953</v>
      </c>
      <c r="E112" s="14">
        <f>SUM(D112:$D$136)</f>
        <v>544.33056323426683</v>
      </c>
      <c r="F112" s="16">
        <f t="shared" si="23"/>
        <v>2.6432046628270816</v>
      </c>
      <c r="G112" s="5"/>
      <c r="H112" s="17">
        <f>Absterbeordnung!C106</f>
        <v>3388.1315170621992</v>
      </c>
      <c r="I112" s="18">
        <f t="shared" si="28"/>
        <v>0.14360949907253467</v>
      </c>
      <c r="J112" s="17">
        <f t="shared" si="24"/>
        <v>486.56786995716942</v>
      </c>
      <c r="K112" s="17">
        <f>SUM($J112:J$136)</f>
        <v>1333.0300157697707</v>
      </c>
      <c r="L112" s="19">
        <f t="shared" si="25"/>
        <v>2.7396589419007711</v>
      </c>
      <c r="N112" s="20">
        <v>98</v>
      </c>
      <c r="O112" s="6">
        <f t="shared" si="17"/>
        <v>98</v>
      </c>
      <c r="P112" s="20">
        <f t="shared" si="18"/>
        <v>1433.9987104800421</v>
      </c>
      <c r="Q112" s="20">
        <f t="shared" si="19"/>
        <v>3388.1315170621992</v>
      </c>
      <c r="R112" s="5">
        <f t="shared" si="20"/>
        <v>3388.1315170621992</v>
      </c>
      <c r="S112" s="5">
        <f t="shared" si="29"/>
        <v>697737.69807960175</v>
      </c>
      <c r="T112" s="20">
        <f>SUM(S112:$S$136)</f>
        <v>1213696.6655000322</v>
      </c>
      <c r="U112" s="6">
        <f t="shared" si="26"/>
        <v>1.7394741159041791</v>
      </c>
    </row>
    <row r="113" spans="1:21" x14ac:dyDescent="0.2">
      <c r="A113" s="13">
        <v>99</v>
      </c>
      <c r="B113" s="14">
        <f>Absterbeordnung!B107</f>
        <v>952.58720528243452</v>
      </c>
      <c r="C113" s="15">
        <f t="shared" si="27"/>
        <v>0.14079362654170063</v>
      </c>
      <c r="D113" s="14">
        <f t="shared" si="22"/>
        <v>134.11820722893739</v>
      </c>
      <c r="E113" s="14">
        <f>SUM(D113:$D$136)</f>
        <v>338.39472675156713</v>
      </c>
      <c r="F113" s="16">
        <f t="shared" si="23"/>
        <v>2.5231080383734428</v>
      </c>
      <c r="G113" s="5"/>
      <c r="H113" s="17">
        <f>Absterbeordnung!C107</f>
        <v>2306.9680656660576</v>
      </c>
      <c r="I113" s="18">
        <f t="shared" si="28"/>
        <v>0.14079362654170063</v>
      </c>
      <c r="J113" s="17">
        <f t="shared" si="24"/>
        <v>324.80640028101641</v>
      </c>
      <c r="K113" s="17">
        <f>SUM($J113:J$136)</f>
        <v>846.46214581260131</v>
      </c>
      <c r="L113" s="19">
        <f t="shared" si="25"/>
        <v>2.6060513126596585</v>
      </c>
      <c r="N113" s="20">
        <v>99</v>
      </c>
      <c r="O113" s="6">
        <f t="shared" si="17"/>
        <v>99</v>
      </c>
      <c r="P113" s="20">
        <f t="shared" si="18"/>
        <v>952.58720528243452</v>
      </c>
      <c r="Q113" s="20">
        <f t="shared" si="19"/>
        <v>2306.9680656660576</v>
      </c>
      <c r="R113" s="5">
        <f t="shared" si="20"/>
        <v>2306.9680656660576</v>
      </c>
      <c r="S113" s="5">
        <f t="shared" si="29"/>
        <v>309406.4211015412</v>
      </c>
      <c r="T113" s="20">
        <f>SUM(S113:$S$136)</f>
        <v>515958.96742042992</v>
      </c>
      <c r="U113" s="6">
        <f t="shared" si="26"/>
        <v>1.6675767929557679</v>
      </c>
    </row>
    <row r="114" spans="1:21" x14ac:dyDescent="0.2">
      <c r="A114" s="13">
        <v>100</v>
      </c>
      <c r="B114" s="14">
        <f>Absterbeordnung!B108</f>
        <v>613.56676179513079</v>
      </c>
      <c r="C114" s="15">
        <f t="shared" si="27"/>
        <v>0.13803296719774574</v>
      </c>
      <c r="D114" s="14">
        <f t="shared" si="22"/>
        <v>84.692440704494359</v>
      </c>
      <c r="E114" s="14">
        <f>SUM(D114:$D$136)</f>
        <v>204.27651952262971</v>
      </c>
      <c r="F114" s="16">
        <f t="shared" si="23"/>
        <v>2.4119805477726586</v>
      </c>
      <c r="G114" s="5"/>
      <c r="H114" s="17">
        <f>Absterbeordnung!C108</f>
        <v>1521.8923883474513</v>
      </c>
      <c r="I114" s="18">
        <f t="shared" si="28"/>
        <v>0.13803296719774574</v>
      </c>
      <c r="J114" s="17">
        <f t="shared" si="24"/>
        <v>210.07132211926267</v>
      </c>
      <c r="K114" s="17">
        <f>SUM($J114:J$136)</f>
        <v>521.65574553158501</v>
      </c>
      <c r="L114" s="19">
        <f t="shared" si="25"/>
        <v>2.4832316009104192</v>
      </c>
      <c r="N114" s="20">
        <v>100</v>
      </c>
      <c r="O114" s="6">
        <f t="shared" si="17"/>
        <v>100</v>
      </c>
      <c r="P114" s="20">
        <f t="shared" si="18"/>
        <v>613.56676179513079</v>
      </c>
      <c r="Q114" s="20">
        <f t="shared" si="19"/>
        <v>1521.8923883474513</v>
      </c>
      <c r="R114" s="5">
        <f t="shared" si="20"/>
        <v>1521.8923883474513</v>
      </c>
      <c r="S114" s="5">
        <f t="shared" si="29"/>
        <v>128892.78085873782</v>
      </c>
      <c r="T114" s="20">
        <f>SUM(S114:$S$136)</f>
        <v>206552.54631888881</v>
      </c>
      <c r="U114" s="6">
        <f t="shared" si="26"/>
        <v>1.6025144693345044</v>
      </c>
    </row>
    <row r="115" spans="1:21" x14ac:dyDescent="0.2">
      <c r="A115" s="13">
        <v>101</v>
      </c>
      <c r="B115" s="14">
        <f>Absterbeordnung!B109</f>
        <v>382.70900158516559</v>
      </c>
      <c r="C115" s="15">
        <f t="shared" si="27"/>
        <v>0.13532643842916248</v>
      </c>
      <c r="D115" s="14">
        <f t="shared" si="22"/>
        <v>51.79064613930116</v>
      </c>
      <c r="E115" s="14">
        <f>SUM(D115:$D$136)</f>
        <v>119.5840788181354</v>
      </c>
      <c r="F115" s="16">
        <f t="shared" si="23"/>
        <v>2.3089898993824178</v>
      </c>
      <c r="G115" s="5"/>
      <c r="H115" s="17">
        <f>Absterbeordnung!C109</f>
        <v>971.41739006347416</v>
      </c>
      <c r="I115" s="18">
        <f t="shared" si="28"/>
        <v>0.13532643842916248</v>
      </c>
      <c r="J115" s="17">
        <f t="shared" si="24"/>
        <v>131.45845562544244</v>
      </c>
      <c r="K115" s="17">
        <f>SUM($J115:J$136)</f>
        <v>311.58442341232228</v>
      </c>
      <c r="L115" s="19">
        <f t="shared" si="25"/>
        <v>2.3702121094446991</v>
      </c>
      <c r="N115" s="20">
        <v>101</v>
      </c>
      <c r="O115" s="6">
        <f t="shared" si="17"/>
        <v>101</v>
      </c>
      <c r="P115" s="20">
        <f t="shared" si="18"/>
        <v>382.70900158516559</v>
      </c>
      <c r="Q115" s="20">
        <f t="shared" si="19"/>
        <v>971.41739006347416</v>
      </c>
      <c r="R115" s="5">
        <f t="shared" si="20"/>
        <v>971.41739006347416</v>
      </c>
      <c r="S115" s="5">
        <f t="shared" si="29"/>
        <v>50310.334302340874</v>
      </c>
      <c r="T115" s="20">
        <f>SUM(S115:$S$136)</f>
        <v>77659.765460150986</v>
      </c>
      <c r="U115" s="6">
        <f t="shared" si="26"/>
        <v>1.543614578139219</v>
      </c>
    </row>
    <row r="116" spans="1:21" x14ac:dyDescent="0.2">
      <c r="A116" s="21">
        <v>102</v>
      </c>
      <c r="B116" s="14">
        <f>Absterbeordnung!B110</f>
        <v>230.87344030448463</v>
      </c>
      <c r="C116" s="15">
        <f t="shared" si="27"/>
        <v>0.13267297885212007</v>
      </c>
      <c r="D116" s="14">
        <f t="shared" si="22"/>
        <v>30.630667063033094</v>
      </c>
      <c r="E116" s="14">
        <f>SUM(D116:$D$136)</f>
        <v>67.793432678834222</v>
      </c>
      <c r="F116" s="16">
        <f t="shared" si="23"/>
        <v>2.2132535520472345</v>
      </c>
      <c r="G116" s="5"/>
      <c r="H116" s="17">
        <f>Absterbeordnung!C110</f>
        <v>599.13666401927571</v>
      </c>
      <c r="I116" s="18">
        <f t="shared" si="28"/>
        <v>0.13267297885212007</v>
      </c>
      <c r="J116" s="17">
        <f t="shared" si="24"/>
        <v>79.489245954959131</v>
      </c>
      <c r="K116" s="17">
        <f>SUM($J116:J$136)</f>
        <v>180.12596778687978</v>
      </c>
      <c r="L116" s="19">
        <f t="shared" si="25"/>
        <v>2.2660419736393558</v>
      </c>
      <c r="N116" s="6">
        <v>102</v>
      </c>
      <c r="O116" s="6">
        <f t="shared" si="17"/>
        <v>102</v>
      </c>
      <c r="P116" s="20">
        <f t="shared" si="18"/>
        <v>230.87344030448463</v>
      </c>
      <c r="Q116" s="20">
        <f t="shared" si="19"/>
        <v>599.13666401927571</v>
      </c>
      <c r="R116" s="5">
        <f t="shared" si="20"/>
        <v>599.13666401927571</v>
      </c>
      <c r="S116" s="5">
        <f t="shared" si="29"/>
        <v>18351.955680830753</v>
      </c>
      <c r="T116" s="20">
        <f>SUM(S116:$S$136)</f>
        <v>27349.431157810086</v>
      </c>
      <c r="U116" s="6">
        <f t="shared" si="26"/>
        <v>1.490273387395846</v>
      </c>
    </row>
    <row r="117" spans="1:21" x14ac:dyDescent="0.2">
      <c r="A117" s="21">
        <v>103</v>
      </c>
      <c r="B117" s="14">
        <f>Absterbeordnung!B111</f>
        <v>134.53224524571917</v>
      </c>
      <c r="C117" s="15">
        <f t="shared" si="27"/>
        <v>0.13007154789423539</v>
      </c>
      <c r="D117" s="14">
        <f t="shared" si="22"/>
        <v>17.498817380797583</v>
      </c>
      <c r="E117" s="14">
        <f>SUM(D117:$D$136)</f>
        <v>37.162765615801128</v>
      </c>
      <c r="F117" s="16">
        <f t="shared" si="23"/>
        <v>2.1237301245615536</v>
      </c>
      <c r="G117" s="5"/>
      <c r="H117" s="17">
        <f>Absterbeordnung!C111</f>
        <v>356.58456600305811</v>
      </c>
      <c r="I117" s="18">
        <f t="shared" si="28"/>
        <v>0.13007154789423539</v>
      </c>
      <c r="J117" s="17">
        <f t="shared" si="24"/>
        <v>46.381506455211913</v>
      </c>
      <c r="K117" s="17">
        <f>SUM($J117:J$136)</f>
        <v>100.6367218319207</v>
      </c>
      <c r="L117" s="19">
        <f t="shared" si="25"/>
        <v>2.1697596633498759</v>
      </c>
      <c r="N117" s="6">
        <v>103</v>
      </c>
      <c r="O117" s="6">
        <f t="shared" si="17"/>
        <v>103</v>
      </c>
      <c r="P117" s="20">
        <f t="shared" si="18"/>
        <v>134.53224524571917</v>
      </c>
      <c r="Q117" s="20">
        <f t="shared" si="19"/>
        <v>356.58456600305811</v>
      </c>
      <c r="R117" s="5">
        <f t="shared" si="20"/>
        <v>356.58456600305811</v>
      </c>
      <c r="S117" s="5">
        <f t="shared" si="29"/>
        <v>6239.808201298476</v>
      </c>
      <c r="T117" s="20">
        <f>SUM(S117:$S$136)</f>
        <v>8997.4754769793344</v>
      </c>
      <c r="U117" s="6">
        <f t="shared" si="26"/>
        <v>1.4419474424080856</v>
      </c>
    </row>
    <row r="118" spans="1:21" x14ac:dyDescent="0.2">
      <c r="A118" s="21">
        <v>104</v>
      </c>
      <c r="B118" s="14">
        <f>Absterbeordnung!B112</f>
        <v>75.626603876644978</v>
      </c>
      <c r="C118" s="15">
        <f t="shared" si="27"/>
        <v>0.12752112538650526</v>
      </c>
      <c r="D118" s="14">
        <f t="shared" si="22"/>
        <v>9.6439896355092092</v>
      </c>
      <c r="E118" s="14">
        <f>SUM(D118:$D$136)</f>
        <v>19.663948235003541</v>
      </c>
      <c r="F118" s="16">
        <f t="shared" si="23"/>
        <v>2.0389847955249563</v>
      </c>
      <c r="G118" s="5"/>
      <c r="H118" s="17">
        <f>Absterbeordnung!C112</f>
        <v>204.51931792736062</v>
      </c>
      <c r="I118" s="18">
        <f t="shared" si="28"/>
        <v>0.12752112538650526</v>
      </c>
      <c r="J118" s="17">
        <f t="shared" si="24"/>
        <v>26.080533585377484</v>
      </c>
      <c r="K118" s="17">
        <f>SUM($J118:J$136)</f>
        <v>54.255215376708769</v>
      </c>
      <c r="L118" s="19">
        <f t="shared" si="25"/>
        <v>2.0802954509768128</v>
      </c>
      <c r="N118" s="6">
        <v>104</v>
      </c>
      <c r="O118" s="6">
        <f t="shared" si="17"/>
        <v>104</v>
      </c>
      <c r="P118" s="20">
        <f t="shared" si="18"/>
        <v>75.626603876644978</v>
      </c>
      <c r="Q118" s="20">
        <f t="shared" si="19"/>
        <v>204.51931792736062</v>
      </c>
      <c r="R118" s="5">
        <f t="shared" si="20"/>
        <v>204.51931792736062</v>
      </c>
      <c r="S118" s="5">
        <f t="shared" si="29"/>
        <v>1972.3821823528783</v>
      </c>
      <c r="T118" s="20">
        <f>SUM(S118:$S$136)</f>
        <v>2757.6672756808598</v>
      </c>
      <c r="U118" s="6">
        <f t="shared" si="26"/>
        <v>1.3981404315826893</v>
      </c>
    </row>
    <row r="119" spans="1:21" x14ac:dyDescent="0.2">
      <c r="A119" s="21">
        <v>105</v>
      </c>
      <c r="B119" s="14">
        <f>Absterbeordnung!B113</f>
        <v>40.960690742201045</v>
      </c>
      <c r="C119" s="15">
        <f t="shared" si="27"/>
        <v>0.12502071116324046</v>
      </c>
      <c r="D119" s="14">
        <f t="shared" si="22"/>
        <v>5.1209346863275345</v>
      </c>
      <c r="E119" s="14">
        <f>SUM(D119:$D$136)</f>
        <v>10.019958599494332</v>
      </c>
      <c r="F119" s="16">
        <f t="shared" si="23"/>
        <v>1.9566659630021801</v>
      </c>
      <c r="G119" s="5"/>
      <c r="H119" s="17">
        <f>Absterbeordnung!C113</f>
        <v>112.89112637015643</v>
      </c>
      <c r="I119" s="18">
        <f t="shared" si="28"/>
        <v>0.12502071116324046</v>
      </c>
      <c r="J119" s="17">
        <f t="shared" si="24"/>
        <v>14.113728902816204</v>
      </c>
      <c r="K119" s="17">
        <f>SUM($J119:J$136)</f>
        <v>28.174681791331281</v>
      </c>
      <c r="L119" s="19">
        <f t="shared" si="25"/>
        <v>1.9962606611856775</v>
      </c>
      <c r="N119" s="6">
        <v>105</v>
      </c>
      <c r="O119" s="6">
        <f t="shared" si="17"/>
        <v>105</v>
      </c>
      <c r="P119" s="20">
        <f t="shared" si="18"/>
        <v>40.960690742201045</v>
      </c>
      <c r="Q119" s="20">
        <f t="shared" si="19"/>
        <v>112.89112637015643</v>
      </c>
      <c r="R119" s="5">
        <f t="shared" si="20"/>
        <v>112.89112637015643</v>
      </c>
      <c r="S119" s="5">
        <f t="shared" si="29"/>
        <v>578.10808480751905</v>
      </c>
      <c r="T119" s="20">
        <f>SUM(S119:$S$136)</f>
        <v>785.2850933279816</v>
      </c>
      <c r="U119" s="6">
        <f t="shared" si="26"/>
        <v>1.3583707164196503</v>
      </c>
    </row>
    <row r="120" spans="1:21" x14ac:dyDescent="0.2">
      <c r="A120" s="21">
        <v>106</v>
      </c>
      <c r="B120" s="14">
        <f>Absterbeordnung!B114</f>
        <v>21.347797994238324</v>
      </c>
      <c r="C120" s="15">
        <f t="shared" si="27"/>
        <v>0.12256932466984359</v>
      </c>
      <c r="D120" s="14">
        <f t="shared" si="22"/>
        <v>2.6165851833420328</v>
      </c>
      <c r="E120" s="14">
        <f>SUM(D120:$D$136)</f>
        <v>4.899023913166797</v>
      </c>
      <c r="F120" s="16">
        <f t="shared" si="23"/>
        <v>1.8722967417057372</v>
      </c>
      <c r="G120" s="5"/>
      <c r="H120" s="17">
        <f>Absterbeordnung!C114</f>
        <v>59.890436841498975</v>
      </c>
      <c r="I120" s="18">
        <f t="shared" si="28"/>
        <v>0.12256932466984359</v>
      </c>
      <c r="J120" s="17">
        <f t="shared" si="24"/>
        <v>7.3407303978444496</v>
      </c>
      <c r="K120" s="17">
        <f>SUM($J120:J$136)</f>
        <v>14.060952888515077</v>
      </c>
      <c r="L120" s="19">
        <f t="shared" si="25"/>
        <v>1.9154705494488629</v>
      </c>
      <c r="N120" s="6">
        <v>106</v>
      </c>
      <c r="O120" s="6">
        <f t="shared" si="17"/>
        <v>106</v>
      </c>
      <c r="P120" s="20">
        <f t="shared" si="18"/>
        <v>21.347797994238324</v>
      </c>
      <c r="Q120" s="20">
        <f t="shared" si="19"/>
        <v>59.890436841498975</v>
      </c>
      <c r="R120" s="5">
        <f t="shared" si="20"/>
        <v>59.890436841498975</v>
      </c>
      <c r="S120" s="5">
        <f t="shared" si="29"/>
        <v>156.70842966334803</v>
      </c>
      <c r="T120" s="20">
        <f>SUM(S120:$S$136)</f>
        <v>207.17700852046261</v>
      </c>
      <c r="U120" s="6">
        <f t="shared" si="26"/>
        <v>1.3220540143598829</v>
      </c>
    </row>
    <row r="121" spans="1:21" x14ac:dyDescent="0.2">
      <c r="A121" s="21">
        <v>107</v>
      </c>
      <c r="B121" s="14">
        <f>Absterbeordnung!B115</f>
        <v>10.692535732185668</v>
      </c>
      <c r="C121" s="15">
        <f t="shared" si="27"/>
        <v>0.12016600457827803</v>
      </c>
      <c r="D121" s="14">
        <f t="shared" si="22"/>
        <v>1.2848792977472243</v>
      </c>
      <c r="E121" s="14">
        <f>SUM(D121:$D$136)</f>
        <v>2.2824387298247641</v>
      </c>
      <c r="F121" s="16">
        <f t="shared" si="23"/>
        <v>1.7763837691420186</v>
      </c>
      <c r="G121" s="5"/>
      <c r="H121" s="17">
        <f>Absterbeordnung!C115</f>
        <v>30.496211223409929</v>
      </c>
      <c r="I121" s="18">
        <f t="shared" si="28"/>
        <v>0.12016600457827803</v>
      </c>
      <c r="J121" s="17">
        <f t="shared" si="24"/>
        <v>3.6646078574924115</v>
      </c>
      <c r="K121" s="17">
        <f>SUM($J121:J$136)</f>
        <v>6.72022249067063</v>
      </c>
      <c r="L121" s="19">
        <f t="shared" si="25"/>
        <v>1.8338176285167631</v>
      </c>
      <c r="N121" s="6">
        <v>107</v>
      </c>
      <c r="O121" s="6">
        <f t="shared" si="17"/>
        <v>107</v>
      </c>
      <c r="P121" s="20">
        <f t="shared" si="18"/>
        <v>10.692535732185668</v>
      </c>
      <c r="Q121" s="20">
        <f t="shared" si="19"/>
        <v>30.496211223409929</v>
      </c>
      <c r="R121" s="5">
        <f t="shared" si="20"/>
        <v>30.496211223409929</v>
      </c>
      <c r="S121" s="5">
        <f t="shared" si="29"/>
        <v>39.183950460685971</v>
      </c>
      <c r="T121" s="20">
        <f>SUM(S121:$S$136)</f>
        <v>50.468578857114572</v>
      </c>
      <c r="U121" s="6">
        <f t="shared" si="26"/>
        <v>1.2879910847108356</v>
      </c>
    </row>
    <row r="122" spans="1:21" x14ac:dyDescent="0.2">
      <c r="A122" s="21">
        <v>108</v>
      </c>
      <c r="B122" s="14">
        <f>Absterbeordnung!B116</f>
        <v>5.140422576488378</v>
      </c>
      <c r="C122" s="15">
        <f t="shared" si="27"/>
        <v>0.11780980841007649</v>
      </c>
      <c r="D122" s="14">
        <f t="shared" si="22"/>
        <v>0.60559219888292759</v>
      </c>
      <c r="E122" s="14">
        <f>SUM(D122:$D$136)</f>
        <v>0.99755943207754028</v>
      </c>
      <c r="F122" s="16">
        <f t="shared" si="23"/>
        <v>1.6472461731139099</v>
      </c>
      <c r="G122" s="5"/>
      <c r="H122" s="17">
        <f>Absterbeordnung!C116</f>
        <v>14.884818799242085</v>
      </c>
      <c r="I122" s="18">
        <f t="shared" si="28"/>
        <v>0.11780980841007649</v>
      </c>
      <c r="J122" s="17">
        <f t="shared" si="24"/>
        <v>1.7535776509574148</v>
      </c>
      <c r="K122" s="17">
        <f>SUM($J122:J$136)</f>
        <v>3.0556146331782181</v>
      </c>
      <c r="L122" s="19">
        <f t="shared" si="25"/>
        <v>1.7425031800045581</v>
      </c>
      <c r="N122" s="6">
        <v>108</v>
      </c>
      <c r="O122" s="6">
        <f t="shared" si="17"/>
        <v>108</v>
      </c>
      <c r="P122" s="20">
        <f t="shared" si="18"/>
        <v>5.140422576488378</v>
      </c>
      <c r="Q122" s="20">
        <f t="shared" si="19"/>
        <v>14.884818799242085</v>
      </c>
      <c r="R122" s="5">
        <f t="shared" si="20"/>
        <v>14.884818799242085</v>
      </c>
      <c r="S122" s="5">
        <f t="shared" si="29"/>
        <v>9.0141301466069521</v>
      </c>
      <c r="T122" s="20">
        <f>SUM(S122:$S$136)</f>
        <v>11.2846283964286</v>
      </c>
      <c r="U122" s="6">
        <f t="shared" si="26"/>
        <v>1.2518821242753297</v>
      </c>
    </row>
    <row r="123" spans="1:21" x14ac:dyDescent="0.2">
      <c r="A123" s="21">
        <v>109</v>
      </c>
      <c r="B123" s="14">
        <f>Absterbeordnung!B117</f>
        <v>2.3689510906892197</v>
      </c>
      <c r="C123" s="15">
        <f t="shared" si="27"/>
        <v>0.11549981216674166</v>
      </c>
      <c r="D123" s="14">
        <f t="shared" si="22"/>
        <v>0.27361340600680267</v>
      </c>
      <c r="E123" s="14">
        <f>SUM(D123:$D$136)</f>
        <v>0.39196723319461257</v>
      </c>
      <c r="F123" s="16">
        <f t="shared" si="23"/>
        <v>1.4325585829842977</v>
      </c>
      <c r="G123" s="5"/>
      <c r="H123" s="17">
        <f>Absterbeordnung!C117</f>
        <v>6.9545495172512872</v>
      </c>
      <c r="I123" s="18">
        <f t="shared" si="28"/>
        <v>0.11549981216674166</v>
      </c>
      <c r="J123" s="17">
        <f t="shared" si="24"/>
        <v>0.80324916294682758</v>
      </c>
      <c r="K123" s="17">
        <f>SUM($J123:J$136)</f>
        <v>1.3020369822208036</v>
      </c>
      <c r="L123" s="19">
        <f t="shared" si="25"/>
        <v>1.620962762592999</v>
      </c>
      <c r="N123" s="6">
        <v>109</v>
      </c>
      <c r="O123" s="6">
        <f t="shared" si="17"/>
        <v>109</v>
      </c>
      <c r="P123" s="20">
        <f t="shared" si="18"/>
        <v>2.3689510906892197</v>
      </c>
      <c r="Q123" s="20">
        <f t="shared" si="19"/>
        <v>6.9545495172512872</v>
      </c>
      <c r="R123" s="5">
        <f t="shared" si="20"/>
        <v>6.9545495172512872</v>
      </c>
      <c r="S123" s="5">
        <f t="shared" si="29"/>
        <v>1.9028579806580899</v>
      </c>
      <c r="T123" s="20">
        <f>SUM(S123:$S$136)</f>
        <v>2.2704982498216473</v>
      </c>
      <c r="U123" s="6">
        <f t="shared" si="26"/>
        <v>1.193204260591435</v>
      </c>
    </row>
    <row r="124" spans="1:21" x14ac:dyDescent="0.2">
      <c r="A124" s="21">
        <v>110</v>
      </c>
      <c r="B124" s="14">
        <f>Absterbeordnung!B118</f>
        <v>1.0452043294865883</v>
      </c>
      <c r="C124" s="15">
        <f t="shared" si="27"/>
        <v>0.11323510996739378</v>
      </c>
      <c r="D124" s="14">
        <f t="shared" si="22"/>
        <v>0.1183538271878099</v>
      </c>
      <c r="E124" s="14">
        <f>SUM(D124:$D$136)</f>
        <v>0.1183538271878099</v>
      </c>
      <c r="F124" s="16">
        <f t="shared" si="23"/>
        <v>1</v>
      </c>
      <c r="G124" s="5"/>
      <c r="H124" s="17">
        <f>Absterbeordnung!C118</f>
        <v>3.1062812069454</v>
      </c>
      <c r="I124" s="18">
        <f t="shared" si="28"/>
        <v>0.11323510996739378</v>
      </c>
      <c r="J124" s="17">
        <f t="shared" si="24"/>
        <v>0.35174009405811102</v>
      </c>
      <c r="K124" s="17">
        <f>SUM($J124:J$136)</f>
        <v>0.49878781927397586</v>
      </c>
      <c r="L124" s="19">
        <f t="shared" si="25"/>
        <v>1.4180579004211304</v>
      </c>
      <c r="N124" s="6">
        <v>110</v>
      </c>
      <c r="O124" s="6">
        <f t="shared" si="17"/>
        <v>110</v>
      </c>
      <c r="P124" s="20">
        <f t="shared" si="18"/>
        <v>1.0452043294865883</v>
      </c>
      <c r="Q124" s="20">
        <f t="shared" si="19"/>
        <v>3.1062812069454</v>
      </c>
      <c r="R124" s="5">
        <f t="shared" si="20"/>
        <v>3.1062812069454</v>
      </c>
      <c r="S124" s="5">
        <f t="shared" si="29"/>
        <v>0.36764026916355746</v>
      </c>
      <c r="T124" s="20">
        <f>SUM(S124:$S$136)</f>
        <v>0.36764026916355746</v>
      </c>
      <c r="U124" s="6">
        <f t="shared" si="26"/>
        <v>1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1.3245775074830726</v>
      </c>
      <c r="I125" s="18">
        <f t="shared" si="28"/>
        <v>0.11101481369352335</v>
      </c>
      <c r="J125" s="17">
        <f t="shared" si="24"/>
        <v>0.14704772521586484</v>
      </c>
      <c r="K125" s="17">
        <f>SUM($J125:J$136)</f>
        <v>0.14704772521586484</v>
      </c>
      <c r="L125" s="19">
        <f t="shared" si="25"/>
        <v>1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1.3245775074830726</v>
      </c>
      <c r="R125" s="5">
        <f t="shared" si="20"/>
        <v>1.3245775074830726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</v>
      </c>
      <c r="I126" s="18">
        <f t="shared" si="28"/>
        <v>0.10883805264070914</v>
      </c>
      <c r="J126" s="17">
        <f t="shared" si="24"/>
        <v>0</v>
      </c>
      <c r="K126" s="17">
        <f>SUM($J126:J$136)</f>
        <v>0</v>
      </c>
      <c r="L126" s="19" t="e">
        <f t="shared" si="25"/>
        <v>#DIV/0!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</v>
      </c>
      <c r="R126" s="5">
        <f t="shared" si="20"/>
        <v>0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2" t="s">
        <v>0</v>
      </c>
      <c r="C11" s="272"/>
      <c r="D11" s="272"/>
      <c r="E11" s="272"/>
      <c r="F11" s="272"/>
      <c r="H11" s="269" t="s">
        <v>0</v>
      </c>
      <c r="I11" s="270"/>
      <c r="J11" s="270"/>
      <c r="K11" s="270"/>
      <c r="L11" s="271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380532966955.66449</v>
      </c>
    </row>
    <row r="15" spans="1:21" x14ac:dyDescent="0.2">
      <c r="A15" s="21">
        <v>1</v>
      </c>
      <c r="B15" s="17">
        <f>Absterbeordnung!C9</f>
        <v>99643.413824242816</v>
      </c>
      <c r="C15" s="18">
        <f t="shared" ref="C15:C46" si="1">1/(((1+($B$5/100))^A15))</f>
        <v>0.98039215686274506</v>
      </c>
      <c r="D15" s="17">
        <f t="shared" ref="D15:D46" si="2">B15*C15</f>
        <v>97689.621396316477</v>
      </c>
      <c r="E15" s="17">
        <f>SUM(D15:$D$136)</f>
        <v>3962231.3083871547</v>
      </c>
      <c r="F15" s="19">
        <f t="shared" ref="F15:F46" si="3">E15/D15</f>
        <v>40.559388517975727</v>
      </c>
      <c r="G15" s="5"/>
      <c r="H15" s="17">
        <f>Absterbeordnung!C9</f>
        <v>99643.413824242816</v>
      </c>
      <c r="I15" s="18">
        <f t="shared" ref="I15:I46" si="4">1/(((1+($B$5/100))^A15))</f>
        <v>0.98039215686274506</v>
      </c>
      <c r="J15" s="17">
        <f t="shared" ref="J15:J46" si="5">H15*I15</f>
        <v>97689.621396316477</v>
      </c>
      <c r="K15" s="17">
        <f>SUM($J15:J$136)</f>
        <v>3962231.3083871547</v>
      </c>
      <c r="L15" s="19">
        <f t="shared" ref="L15:L46" si="6">K15/J15</f>
        <v>40.559388517975727</v>
      </c>
      <c r="N15" s="6">
        <v>1</v>
      </c>
      <c r="O15" s="6">
        <f t="shared" si="0"/>
        <v>1</v>
      </c>
      <c r="P15" s="20">
        <f t="shared" ref="P15:P78" si="7">B15</f>
        <v>99643.413824242816</v>
      </c>
      <c r="Q15" s="20">
        <f t="shared" ref="Q15:Q78" si="8">B15</f>
        <v>99643.413824242816</v>
      </c>
      <c r="R15" s="5">
        <f t="shared" ref="R15:R78" si="9">LOOKUP(N15,$O$14:$O$136,$Q$14:$Q$136)</f>
        <v>99643.413824242816</v>
      </c>
      <c r="S15" s="5">
        <f t="shared" ref="S15:S46" si="10">P15*R15*I15</f>
        <v>9734127371.12677</v>
      </c>
      <c r="T15" s="20">
        <f>SUM(S15:$S$127)</f>
        <v>380532966955.66449</v>
      </c>
      <c r="U15" s="6">
        <f t="shared" ref="U15:U46" si="11">T15/S15</f>
        <v>39.092663620202458</v>
      </c>
    </row>
    <row r="16" spans="1:21" x14ac:dyDescent="0.2">
      <c r="A16" s="21">
        <v>2</v>
      </c>
      <c r="B16" s="17">
        <f>Absterbeordnung!C10</f>
        <v>99613.648286184034</v>
      </c>
      <c r="C16" s="18">
        <f t="shared" si="1"/>
        <v>0.96116878123798544</v>
      </c>
      <c r="D16" s="17">
        <f t="shared" si="2"/>
        <v>95745.52891790084</v>
      </c>
      <c r="E16" s="17">
        <f>SUM(D16:$D$136)</f>
        <v>3864541.686990838</v>
      </c>
      <c r="F16" s="19">
        <f t="shared" si="3"/>
        <v>40.362633437479637</v>
      </c>
      <c r="G16" s="5"/>
      <c r="H16" s="17">
        <f>Absterbeordnung!C10</f>
        <v>99613.648286184034</v>
      </c>
      <c r="I16" s="18">
        <f t="shared" si="4"/>
        <v>0.96116878123798544</v>
      </c>
      <c r="J16" s="17">
        <f t="shared" si="5"/>
        <v>95745.52891790084</v>
      </c>
      <c r="K16" s="17">
        <f>SUM($J16:J$136)</f>
        <v>3864541.686990838</v>
      </c>
      <c r="L16" s="19">
        <f t="shared" si="6"/>
        <v>40.362633437479637</v>
      </c>
      <c r="N16" s="6">
        <v>2</v>
      </c>
      <c r="O16" s="6">
        <f t="shared" si="0"/>
        <v>2</v>
      </c>
      <c r="P16" s="20">
        <f t="shared" si="7"/>
        <v>99613.648286184034</v>
      </c>
      <c r="Q16" s="20">
        <f t="shared" si="8"/>
        <v>99613.648286184034</v>
      </c>
      <c r="R16" s="5">
        <f t="shared" si="9"/>
        <v>99613.648286184034</v>
      </c>
      <c r="S16" s="5">
        <f t="shared" si="10"/>
        <v>9537561442.602438</v>
      </c>
      <c r="T16" s="20">
        <f>SUM(S16:$S$127)</f>
        <v>370798839584.53772</v>
      </c>
      <c r="U16" s="6">
        <f t="shared" si="11"/>
        <v>38.877740585581044</v>
      </c>
    </row>
    <row r="17" spans="1:21" x14ac:dyDescent="0.2">
      <c r="A17" s="21">
        <v>3</v>
      </c>
      <c r="B17" s="17">
        <f>Absterbeordnung!C11</f>
        <v>99594.419269357953</v>
      </c>
      <c r="C17" s="18">
        <f t="shared" si="1"/>
        <v>0.94232233454704462</v>
      </c>
      <c r="D17" s="17">
        <f t="shared" si="2"/>
        <v>93850.045673758548</v>
      </c>
      <c r="E17" s="17">
        <f>SUM(D17:$D$136)</f>
        <v>3768796.1580729377</v>
      </c>
      <c r="F17" s="19">
        <f t="shared" si="3"/>
        <v>40.157637974668908</v>
      </c>
      <c r="G17" s="5"/>
      <c r="H17" s="17">
        <f>Absterbeordnung!C11</f>
        <v>99594.419269357953</v>
      </c>
      <c r="I17" s="18">
        <f t="shared" si="4"/>
        <v>0.94232233454704462</v>
      </c>
      <c r="J17" s="17">
        <f t="shared" si="5"/>
        <v>93850.045673758548</v>
      </c>
      <c r="K17" s="17">
        <f>SUM($J17:J$136)</f>
        <v>3768796.1580729377</v>
      </c>
      <c r="L17" s="19">
        <f t="shared" si="6"/>
        <v>40.157637974668908</v>
      </c>
      <c r="N17" s="6">
        <v>3</v>
      </c>
      <c r="O17" s="6">
        <f t="shared" si="0"/>
        <v>3</v>
      </c>
      <c r="P17" s="20">
        <f t="shared" si="7"/>
        <v>99594.419269357953</v>
      </c>
      <c r="Q17" s="20">
        <f t="shared" si="8"/>
        <v>99594.419269357953</v>
      </c>
      <c r="R17" s="5">
        <f t="shared" si="9"/>
        <v>99594.419269357953</v>
      </c>
      <c r="S17" s="5">
        <f t="shared" si="10"/>
        <v>9346940797.2807026</v>
      </c>
      <c r="T17" s="20">
        <f>SUM(S17:$S$127)</f>
        <v>361261278141.9353</v>
      </c>
      <c r="U17" s="6">
        <f t="shared" si="11"/>
        <v>38.650215720531442</v>
      </c>
    </row>
    <row r="18" spans="1:21" x14ac:dyDescent="0.2">
      <c r="A18" s="21">
        <v>4</v>
      </c>
      <c r="B18" s="17">
        <f>Absterbeordnung!C12</f>
        <v>99581.095192742083</v>
      </c>
      <c r="C18" s="18">
        <f t="shared" si="1"/>
        <v>0.9238454260265142</v>
      </c>
      <c r="D18" s="17">
        <f t="shared" si="2"/>
        <v>91997.539312525681</v>
      </c>
      <c r="E18" s="17">
        <f>SUM(D18:$D$136)</f>
        <v>3674946.112399179</v>
      </c>
      <c r="F18" s="19">
        <f t="shared" si="3"/>
        <v>39.946134862531331</v>
      </c>
      <c r="G18" s="5"/>
      <c r="H18" s="17">
        <f>Absterbeordnung!C12</f>
        <v>99581.095192742083</v>
      </c>
      <c r="I18" s="18">
        <f t="shared" si="4"/>
        <v>0.9238454260265142</v>
      </c>
      <c r="J18" s="17">
        <f t="shared" si="5"/>
        <v>91997.539312525681</v>
      </c>
      <c r="K18" s="17">
        <f>SUM($J18:J$136)</f>
        <v>3674946.112399179</v>
      </c>
      <c r="L18" s="19">
        <f t="shared" si="6"/>
        <v>39.946134862531331</v>
      </c>
      <c r="N18" s="6">
        <v>4</v>
      </c>
      <c r="O18" s="6">
        <f t="shared" si="0"/>
        <v>4</v>
      </c>
      <c r="P18" s="20">
        <f t="shared" si="7"/>
        <v>99581.095192742083</v>
      </c>
      <c r="Q18" s="20">
        <f t="shared" si="8"/>
        <v>99581.095192742083</v>
      </c>
      <c r="R18" s="5">
        <f t="shared" si="9"/>
        <v>99581.095192742083</v>
      </c>
      <c r="S18" s="5">
        <f t="shared" si="10"/>
        <v>9161215719.7786522</v>
      </c>
      <c r="T18" s="20">
        <f>SUM(S18:$S$127)</f>
        <v>351914337344.65466</v>
      </c>
      <c r="U18" s="6">
        <f t="shared" si="11"/>
        <v>38.413497521391996</v>
      </c>
    </row>
    <row r="19" spans="1:21" x14ac:dyDescent="0.2">
      <c r="A19" s="21">
        <v>5</v>
      </c>
      <c r="B19" s="17">
        <f>Absterbeordnung!C13</f>
        <v>99569.926899585756</v>
      </c>
      <c r="C19" s="18">
        <f t="shared" si="1"/>
        <v>0.90573080982991594</v>
      </c>
      <c r="D19" s="17">
        <f t="shared" si="2"/>
        <v>90183.550525467334</v>
      </c>
      <c r="E19" s="17">
        <f>SUM(D19:$D$136)</f>
        <v>3582948.5730866534</v>
      </c>
      <c r="F19" s="19">
        <f t="shared" si="3"/>
        <v>39.729513333752017</v>
      </c>
      <c r="G19" s="5"/>
      <c r="H19" s="17">
        <f>Absterbeordnung!C13</f>
        <v>99569.926899585756</v>
      </c>
      <c r="I19" s="18">
        <f t="shared" si="4"/>
        <v>0.90573080982991594</v>
      </c>
      <c r="J19" s="17">
        <f t="shared" si="5"/>
        <v>90183.550525467334</v>
      </c>
      <c r="K19" s="17">
        <f>SUM($J19:J$136)</f>
        <v>3582948.5730866534</v>
      </c>
      <c r="L19" s="19">
        <f t="shared" si="6"/>
        <v>39.729513333752017</v>
      </c>
      <c r="N19" s="6">
        <v>5</v>
      </c>
      <c r="O19" s="6">
        <f t="shared" si="0"/>
        <v>5</v>
      </c>
      <c r="P19" s="20">
        <f t="shared" si="7"/>
        <v>99569.926899585756</v>
      </c>
      <c r="Q19" s="20">
        <f t="shared" si="8"/>
        <v>99569.926899585756</v>
      </c>
      <c r="R19" s="5">
        <f t="shared" si="9"/>
        <v>99569.926899585756</v>
      </c>
      <c r="S19" s="5">
        <f t="shared" si="10"/>
        <v>8979569533.365881</v>
      </c>
      <c r="T19" s="20">
        <f>SUM(S19:$S$127)</f>
        <v>342753121624.87592</v>
      </c>
      <c r="U19" s="6">
        <f t="shared" si="11"/>
        <v>38.170328805995574</v>
      </c>
    </row>
    <row r="20" spans="1:21" x14ac:dyDescent="0.2">
      <c r="A20" s="21">
        <v>6</v>
      </c>
      <c r="B20" s="17">
        <f>Absterbeordnung!C14</f>
        <v>99559.806032455454</v>
      </c>
      <c r="C20" s="18">
        <f t="shared" si="1"/>
        <v>0.88797138218619198</v>
      </c>
      <c r="D20" s="17">
        <f t="shared" si="2"/>
        <v>88406.25857282865</v>
      </c>
      <c r="E20" s="17">
        <f>SUM(D20:$D$136)</f>
        <v>3492765.022561186</v>
      </c>
      <c r="F20" s="19">
        <f t="shared" si="3"/>
        <v>39.508119435728219</v>
      </c>
      <c r="G20" s="5"/>
      <c r="H20" s="17">
        <f>Absterbeordnung!C14</f>
        <v>99559.806032455454</v>
      </c>
      <c r="I20" s="18">
        <f t="shared" si="4"/>
        <v>0.88797138218619198</v>
      </c>
      <c r="J20" s="17">
        <f t="shared" si="5"/>
        <v>88406.25857282865</v>
      </c>
      <c r="K20" s="17">
        <f>SUM($J20:J$136)</f>
        <v>3492765.022561186</v>
      </c>
      <c r="L20" s="19">
        <f t="shared" si="6"/>
        <v>39.508119435728219</v>
      </c>
      <c r="N20" s="6">
        <v>6</v>
      </c>
      <c r="O20" s="6">
        <f t="shared" si="0"/>
        <v>6</v>
      </c>
      <c r="P20" s="20">
        <f t="shared" si="7"/>
        <v>99559.806032455454</v>
      </c>
      <c r="Q20" s="20">
        <f t="shared" si="8"/>
        <v>99559.806032455454</v>
      </c>
      <c r="R20" s="5">
        <f t="shared" si="9"/>
        <v>99559.806032455454</v>
      </c>
      <c r="S20" s="5">
        <f t="shared" si="10"/>
        <v>8801709955.5659218</v>
      </c>
      <c r="T20" s="20">
        <f>SUM(S20:$S$127)</f>
        <v>333773552091.51001</v>
      </c>
      <c r="U20" s="6">
        <f t="shared" si="11"/>
        <v>37.921444103079338</v>
      </c>
    </row>
    <row r="21" spans="1:21" x14ac:dyDescent="0.2">
      <c r="A21" s="21">
        <v>7</v>
      </c>
      <c r="B21" s="17">
        <f>Absterbeordnung!C15</f>
        <v>99550.135723150132</v>
      </c>
      <c r="C21" s="18">
        <f t="shared" si="1"/>
        <v>0.87056017861391388</v>
      </c>
      <c r="D21" s="17">
        <f t="shared" si="2"/>
        <v>86664.383936184953</v>
      </c>
      <c r="E21" s="17">
        <f>SUM(D21:$D$136)</f>
        <v>3404358.7639883575</v>
      </c>
      <c r="F21" s="19">
        <f t="shared" si="3"/>
        <v>39.282097320338032</v>
      </c>
      <c r="G21" s="5"/>
      <c r="H21" s="17">
        <f>Absterbeordnung!C15</f>
        <v>99550.135723150132</v>
      </c>
      <c r="I21" s="18">
        <f t="shared" si="4"/>
        <v>0.87056017861391388</v>
      </c>
      <c r="J21" s="17">
        <f t="shared" si="5"/>
        <v>86664.383936184953</v>
      </c>
      <c r="K21" s="17">
        <f>SUM($J21:J$136)</f>
        <v>3404358.7639883575</v>
      </c>
      <c r="L21" s="19">
        <f t="shared" si="6"/>
        <v>39.282097320338032</v>
      </c>
      <c r="N21" s="6">
        <v>7</v>
      </c>
      <c r="O21" s="6">
        <f t="shared" si="0"/>
        <v>7</v>
      </c>
      <c r="P21" s="20">
        <f t="shared" si="7"/>
        <v>99550.135723150132</v>
      </c>
      <c r="Q21" s="20">
        <f t="shared" si="8"/>
        <v>99550.135723150132</v>
      </c>
      <c r="R21" s="5">
        <f t="shared" si="9"/>
        <v>99550.135723150132</v>
      </c>
      <c r="S21" s="5">
        <f t="shared" si="10"/>
        <v>8627451183.2104034</v>
      </c>
      <c r="T21" s="20">
        <f>SUM(S21:$S$127)</f>
        <v>324971842135.94415</v>
      </c>
      <c r="U21" s="6">
        <f t="shared" si="11"/>
        <v>37.667189907531565</v>
      </c>
    </row>
    <row r="22" spans="1:21" x14ac:dyDescent="0.2">
      <c r="A22" s="21">
        <v>8</v>
      </c>
      <c r="B22" s="17">
        <f>Absterbeordnung!C16</f>
        <v>99541.876523383849</v>
      </c>
      <c r="C22" s="18">
        <f t="shared" si="1"/>
        <v>0.85349037119011162</v>
      </c>
      <c r="D22" s="17">
        <f t="shared" si="2"/>
        <v>84958.033142903136</v>
      </c>
      <c r="E22" s="17">
        <f>SUM(D22:$D$136)</f>
        <v>3317694.3800521726</v>
      </c>
      <c r="F22" s="19">
        <f t="shared" si="3"/>
        <v>39.050979140155768</v>
      </c>
      <c r="G22" s="5"/>
      <c r="H22" s="17">
        <f>Absterbeordnung!C16</f>
        <v>99541.876523383849</v>
      </c>
      <c r="I22" s="18">
        <f t="shared" si="4"/>
        <v>0.85349037119011162</v>
      </c>
      <c r="J22" s="17">
        <f t="shared" si="5"/>
        <v>84958.033142903136</v>
      </c>
      <c r="K22" s="17">
        <f>SUM($J22:J$136)</f>
        <v>3317694.3800521726</v>
      </c>
      <c r="L22" s="19">
        <f t="shared" si="6"/>
        <v>39.050979140155768</v>
      </c>
      <c r="N22" s="6">
        <v>8</v>
      </c>
      <c r="O22" s="6">
        <f t="shared" si="0"/>
        <v>8</v>
      </c>
      <c r="P22" s="20">
        <f t="shared" si="7"/>
        <v>99541.876523383849</v>
      </c>
      <c r="Q22" s="20">
        <f t="shared" si="8"/>
        <v>99541.876523383849</v>
      </c>
      <c r="R22" s="5">
        <f t="shared" si="9"/>
        <v>99541.876523383849</v>
      </c>
      <c r="S22" s="5">
        <f t="shared" si="10"/>
        <v>8456882044.7804165</v>
      </c>
      <c r="T22" s="20">
        <f>SUM(S22:$S$127)</f>
        <v>316344390952.73376</v>
      </c>
      <c r="U22" s="6">
        <f t="shared" si="11"/>
        <v>37.40674036573342</v>
      </c>
    </row>
    <row r="23" spans="1:21" x14ac:dyDescent="0.2">
      <c r="A23" s="21">
        <v>9</v>
      </c>
      <c r="B23" s="17">
        <f>Absterbeordnung!C17</f>
        <v>99533.385688644645</v>
      </c>
      <c r="C23" s="18">
        <f t="shared" si="1"/>
        <v>0.83675526587265847</v>
      </c>
      <c r="D23" s="17">
        <f t="shared" si="2"/>
        <v>83285.08460510771</v>
      </c>
      <c r="E23" s="17">
        <f>SUM(D23:$D$136)</f>
        <v>3232736.3469092697</v>
      </c>
      <c r="F23" s="19">
        <f t="shared" si="3"/>
        <v>38.815309634818</v>
      </c>
      <c r="G23" s="5"/>
      <c r="H23" s="17">
        <f>Absterbeordnung!C17</f>
        <v>99533.385688644645</v>
      </c>
      <c r="I23" s="18">
        <f t="shared" si="4"/>
        <v>0.83675526587265847</v>
      </c>
      <c r="J23" s="17">
        <f t="shared" si="5"/>
        <v>83285.08460510771</v>
      </c>
      <c r="K23" s="17">
        <f>SUM($J23:J$136)</f>
        <v>3232736.3469092697</v>
      </c>
      <c r="L23" s="19">
        <f t="shared" si="6"/>
        <v>38.815309634818</v>
      </c>
      <c r="N23" s="6">
        <v>9</v>
      </c>
      <c r="O23" s="6">
        <f t="shared" si="0"/>
        <v>9</v>
      </c>
      <c r="P23" s="20">
        <f t="shared" si="7"/>
        <v>99533.385688644645</v>
      </c>
      <c r="Q23" s="20">
        <f t="shared" si="8"/>
        <v>99533.385688644645</v>
      </c>
      <c r="R23" s="5">
        <f t="shared" si="9"/>
        <v>99533.385688644645</v>
      </c>
      <c r="S23" s="5">
        <f t="shared" si="10"/>
        <v>8289646448.1115866</v>
      </c>
      <c r="T23" s="20">
        <f>SUM(S23:$S$127)</f>
        <v>307887508907.95337</v>
      </c>
      <c r="U23" s="6">
        <f t="shared" si="11"/>
        <v>37.141211128261247</v>
      </c>
    </row>
    <row r="24" spans="1:21" x14ac:dyDescent="0.2">
      <c r="A24" s="21">
        <v>10</v>
      </c>
      <c r="B24" s="17">
        <f>Absterbeordnung!C18</f>
        <v>99527.043815461118</v>
      </c>
      <c r="C24" s="18">
        <f t="shared" si="1"/>
        <v>0.82034829987515534</v>
      </c>
      <c r="D24" s="17">
        <f t="shared" si="2"/>
        <v>81646.841185613623</v>
      </c>
      <c r="E24" s="17">
        <f>SUM(D24:$D$136)</f>
        <v>3149451.2623041621</v>
      </c>
      <c r="F24" s="19">
        <f t="shared" si="3"/>
        <v>38.574073614731631</v>
      </c>
      <c r="G24" s="5"/>
      <c r="H24" s="17">
        <f>Absterbeordnung!C18</f>
        <v>99527.043815461118</v>
      </c>
      <c r="I24" s="18">
        <f t="shared" si="4"/>
        <v>0.82034829987515534</v>
      </c>
      <c r="J24" s="17">
        <f t="shared" si="5"/>
        <v>81646.841185613623</v>
      </c>
      <c r="K24" s="17">
        <f>SUM($J24:J$136)</f>
        <v>3149451.2623041621</v>
      </c>
      <c r="L24" s="19">
        <f t="shared" si="6"/>
        <v>38.574073614731631</v>
      </c>
      <c r="N24" s="6">
        <v>10</v>
      </c>
      <c r="O24" s="6">
        <f t="shared" si="0"/>
        <v>10</v>
      </c>
      <c r="P24" s="20">
        <f t="shared" si="7"/>
        <v>99527.043815461118</v>
      </c>
      <c r="Q24" s="20">
        <f t="shared" si="8"/>
        <v>99527.043815461118</v>
      </c>
      <c r="R24" s="5">
        <f t="shared" si="9"/>
        <v>99527.043815461118</v>
      </c>
      <c r="S24" s="5">
        <f t="shared" si="10"/>
        <v>8126068740.074563</v>
      </c>
      <c r="T24" s="20">
        <f>SUM(S24:$S$127)</f>
        <v>299597862459.84174</v>
      </c>
      <c r="U24" s="6">
        <f t="shared" si="11"/>
        <v>36.86873346054081</v>
      </c>
    </row>
    <row r="25" spans="1:21" x14ac:dyDescent="0.2">
      <c r="A25" s="21">
        <v>11</v>
      </c>
      <c r="B25" s="17">
        <f>Absterbeordnung!C19</f>
        <v>99519.396379188271</v>
      </c>
      <c r="C25" s="18">
        <f t="shared" si="1"/>
        <v>0.80426303909328967</v>
      </c>
      <c r="D25" s="17">
        <f t="shared" si="2"/>
        <v>80039.77218065568</v>
      </c>
      <c r="E25" s="17">
        <f>SUM(D25:$D$136)</f>
        <v>3067804.4211185486</v>
      </c>
      <c r="F25" s="19">
        <f t="shared" si="3"/>
        <v>38.328500163572272</v>
      </c>
      <c r="G25" s="5"/>
      <c r="H25" s="17">
        <f>Absterbeordnung!C19</f>
        <v>99519.396379188271</v>
      </c>
      <c r="I25" s="18">
        <f t="shared" si="4"/>
        <v>0.80426303909328967</v>
      </c>
      <c r="J25" s="17">
        <f t="shared" si="5"/>
        <v>80039.77218065568</v>
      </c>
      <c r="K25" s="17">
        <f>SUM($J25:J$136)</f>
        <v>3067804.4211185486</v>
      </c>
      <c r="L25" s="19">
        <f t="shared" si="6"/>
        <v>38.328500163572272</v>
      </c>
      <c r="N25" s="6">
        <v>11</v>
      </c>
      <c r="O25" s="6">
        <f t="shared" si="0"/>
        <v>11</v>
      </c>
      <c r="P25" s="20">
        <f t="shared" si="7"/>
        <v>99519.396379188271</v>
      </c>
      <c r="Q25" s="20">
        <f t="shared" si="8"/>
        <v>99519.396379188271</v>
      </c>
      <c r="R25" s="5">
        <f t="shared" si="9"/>
        <v>99519.396379188271</v>
      </c>
      <c r="S25" s="5">
        <f t="shared" si="10"/>
        <v>7965509813.7466002</v>
      </c>
      <c r="T25" s="20">
        <f>SUM(S25:$S$127)</f>
        <v>291471793719.76721</v>
      </c>
      <c r="U25" s="6">
        <f t="shared" si="11"/>
        <v>36.591731167885236</v>
      </c>
    </row>
    <row r="26" spans="1:21" x14ac:dyDescent="0.2">
      <c r="A26" s="21">
        <v>12</v>
      </c>
      <c r="B26" s="17">
        <f>Absterbeordnung!C20</f>
        <v>99509.433277499134</v>
      </c>
      <c r="C26" s="18">
        <f t="shared" si="1"/>
        <v>0.78849317558165644</v>
      </c>
      <c r="D26" s="17">
        <f t="shared" si="2"/>
        <v>78462.509045306244</v>
      </c>
      <c r="E26" s="17">
        <f>SUM(D26:$D$136)</f>
        <v>2987764.6489378931</v>
      </c>
      <c r="F26" s="19">
        <f t="shared" si="3"/>
        <v>38.078882325986825</v>
      </c>
      <c r="G26" s="5"/>
      <c r="H26" s="17">
        <f>Absterbeordnung!C20</f>
        <v>99509.433277499134</v>
      </c>
      <c r="I26" s="18">
        <f t="shared" si="4"/>
        <v>0.78849317558165644</v>
      </c>
      <c r="J26" s="17">
        <f t="shared" si="5"/>
        <v>78462.509045306244</v>
      </c>
      <c r="K26" s="17">
        <f>SUM($J26:J$136)</f>
        <v>2987764.6489378931</v>
      </c>
      <c r="L26" s="19">
        <f t="shared" si="6"/>
        <v>38.078882325986825</v>
      </c>
      <c r="N26" s="6">
        <v>12</v>
      </c>
      <c r="O26" s="6">
        <f t="shared" si="0"/>
        <v>12</v>
      </c>
      <c r="P26" s="20">
        <f t="shared" si="7"/>
        <v>99509.433277499134</v>
      </c>
      <c r="Q26" s="20">
        <f t="shared" si="8"/>
        <v>99509.433277499134</v>
      </c>
      <c r="R26" s="5">
        <f t="shared" si="9"/>
        <v>99509.433277499134</v>
      </c>
      <c r="S26" s="5">
        <f t="shared" si="10"/>
        <v>7807759808.6290751</v>
      </c>
      <c r="T26" s="20">
        <f>SUM(S26:$S$127)</f>
        <v>283506283906.02063</v>
      </c>
      <c r="U26" s="6">
        <f t="shared" si="11"/>
        <v>36.310835739681913</v>
      </c>
    </row>
    <row r="27" spans="1:21" x14ac:dyDescent="0.2">
      <c r="A27" s="21">
        <v>13</v>
      </c>
      <c r="B27" s="17">
        <f>Absterbeordnung!C21</f>
        <v>99501.57701117899</v>
      </c>
      <c r="C27" s="18">
        <f t="shared" si="1"/>
        <v>0.77303252508005538</v>
      </c>
      <c r="D27" s="17">
        <f t="shared" si="2"/>
        <v>76917.955326399286</v>
      </c>
      <c r="E27" s="17">
        <f>SUM(D27:$D$136)</f>
        <v>2909302.139892587</v>
      </c>
      <c r="F27" s="19">
        <f t="shared" si="3"/>
        <v>37.823446132272252</v>
      </c>
      <c r="G27" s="5"/>
      <c r="H27" s="17">
        <f>Absterbeordnung!C21</f>
        <v>99501.57701117899</v>
      </c>
      <c r="I27" s="18">
        <f t="shared" si="4"/>
        <v>0.77303252508005538</v>
      </c>
      <c r="J27" s="17">
        <f t="shared" si="5"/>
        <v>76917.955326399286</v>
      </c>
      <c r="K27" s="17">
        <f>SUM($J27:J$136)</f>
        <v>2909302.139892587</v>
      </c>
      <c r="L27" s="19">
        <f t="shared" si="6"/>
        <v>37.823446132272252</v>
      </c>
      <c r="N27" s="6">
        <v>13</v>
      </c>
      <c r="O27" s="6">
        <f t="shared" si="0"/>
        <v>13</v>
      </c>
      <c r="P27" s="20">
        <f t="shared" si="7"/>
        <v>99501.57701117899</v>
      </c>
      <c r="Q27" s="20">
        <f t="shared" si="8"/>
        <v>99501.57701117899</v>
      </c>
      <c r="R27" s="5">
        <f t="shared" si="9"/>
        <v>99501.57701117899</v>
      </c>
      <c r="S27" s="5">
        <f t="shared" si="10"/>
        <v>7653457855.4521446</v>
      </c>
      <c r="T27" s="20">
        <f>SUM(S27:$S$127)</f>
        <v>275698524097.39148</v>
      </c>
      <c r="U27" s="6">
        <f t="shared" si="11"/>
        <v>36.022740218134253</v>
      </c>
    </row>
    <row r="28" spans="1:21" x14ac:dyDescent="0.2">
      <c r="A28" s="21">
        <v>14</v>
      </c>
      <c r="B28" s="17">
        <f>Absterbeordnung!C22</f>
        <v>99491.175052619932</v>
      </c>
      <c r="C28" s="18">
        <f t="shared" si="1"/>
        <v>0.75787502458828948</v>
      </c>
      <c r="D28" s="17">
        <f t="shared" si="2"/>
        <v>75401.87673932215</v>
      </c>
      <c r="E28" s="17">
        <f>SUM(D28:$D$136)</f>
        <v>2832384.1845661877</v>
      </c>
      <c r="F28" s="19">
        <f t="shared" si="3"/>
        <v>37.563842003008084</v>
      </c>
      <c r="G28" s="5"/>
      <c r="H28" s="17">
        <f>Absterbeordnung!C22</f>
        <v>99491.175052619932</v>
      </c>
      <c r="I28" s="18">
        <f t="shared" si="4"/>
        <v>0.75787502458828948</v>
      </c>
      <c r="J28" s="17">
        <f t="shared" si="5"/>
        <v>75401.87673932215</v>
      </c>
      <c r="K28" s="17">
        <f>SUM($J28:J$136)</f>
        <v>2832384.1845661877</v>
      </c>
      <c r="L28" s="19">
        <f t="shared" si="6"/>
        <v>37.563842003008084</v>
      </c>
      <c r="N28" s="6">
        <v>14</v>
      </c>
      <c r="O28" s="6">
        <f t="shared" si="0"/>
        <v>14</v>
      </c>
      <c r="P28" s="20">
        <f t="shared" si="7"/>
        <v>99491.175052619932</v>
      </c>
      <c r="Q28" s="20">
        <f t="shared" si="8"/>
        <v>99491.175052619932</v>
      </c>
      <c r="R28" s="5">
        <f t="shared" si="9"/>
        <v>99491.175052619932</v>
      </c>
      <c r="S28" s="5">
        <f t="shared" si="10"/>
        <v>7501821317.9679708</v>
      </c>
      <c r="T28" s="20">
        <f>SUM(S28:$S$127)</f>
        <v>268045066241.93964</v>
      </c>
      <c r="U28" s="6">
        <f t="shared" si="11"/>
        <v>35.73066524524279</v>
      </c>
    </row>
    <row r="29" spans="1:21" x14ac:dyDescent="0.2">
      <c r="A29" s="21">
        <v>15</v>
      </c>
      <c r="B29" s="17">
        <f>Absterbeordnung!C23</f>
        <v>99479.16986834901</v>
      </c>
      <c r="C29" s="18">
        <f t="shared" si="1"/>
        <v>0.74301472998851925</v>
      </c>
      <c r="D29" s="17">
        <f t="shared" si="2"/>
        <v>73914.488539213373</v>
      </c>
      <c r="E29" s="17">
        <f>SUM(D29:$D$136)</f>
        <v>2756982.3078268655</v>
      </c>
      <c r="F29" s="19">
        <f t="shared" si="3"/>
        <v>37.299619632275771</v>
      </c>
      <c r="G29" s="5"/>
      <c r="H29" s="17">
        <f>Absterbeordnung!C23</f>
        <v>99479.16986834901</v>
      </c>
      <c r="I29" s="18">
        <f t="shared" si="4"/>
        <v>0.74301472998851925</v>
      </c>
      <c r="J29" s="17">
        <f t="shared" si="5"/>
        <v>73914.488539213373</v>
      </c>
      <c r="K29" s="17">
        <f>SUM($J29:J$136)</f>
        <v>2756982.3078268655</v>
      </c>
      <c r="L29" s="19">
        <f t="shared" si="6"/>
        <v>37.299619632275771</v>
      </c>
      <c r="N29" s="6">
        <v>15</v>
      </c>
      <c r="O29" s="6">
        <f t="shared" si="0"/>
        <v>15</v>
      </c>
      <c r="P29" s="20">
        <f t="shared" si="7"/>
        <v>99479.16986834901</v>
      </c>
      <c r="Q29" s="20">
        <f t="shared" si="8"/>
        <v>99479.16986834901</v>
      </c>
      <c r="R29" s="5">
        <f t="shared" si="9"/>
        <v>99479.16986834901</v>
      </c>
      <c r="S29" s="5">
        <f t="shared" si="10"/>
        <v>7352951961.1245432</v>
      </c>
      <c r="T29" s="20">
        <f>SUM(S29:$S$127)</f>
        <v>260543244923.97162</v>
      </c>
      <c r="U29" s="6">
        <f t="shared" si="11"/>
        <v>35.433829338404209</v>
      </c>
    </row>
    <row r="30" spans="1:21" x14ac:dyDescent="0.2">
      <c r="A30" s="21">
        <v>16</v>
      </c>
      <c r="B30" s="17">
        <f>Absterbeordnung!C24</f>
        <v>99463.182328333496</v>
      </c>
      <c r="C30" s="18">
        <f t="shared" si="1"/>
        <v>0.72844581371423445</v>
      </c>
      <c r="D30" s="17">
        <f t="shared" si="2"/>
        <v>72453.538785770157</v>
      </c>
      <c r="E30" s="17">
        <f>SUM(D30:$D$136)</f>
        <v>2683067.8192876521</v>
      </c>
      <c r="F30" s="19">
        <f t="shared" si="3"/>
        <v>37.031563457803188</v>
      </c>
      <c r="G30" s="5"/>
      <c r="H30" s="17">
        <f>Absterbeordnung!C24</f>
        <v>99463.182328333496</v>
      </c>
      <c r="I30" s="18">
        <f t="shared" si="4"/>
        <v>0.72844581371423445</v>
      </c>
      <c r="J30" s="17">
        <f t="shared" si="5"/>
        <v>72453.538785770157</v>
      </c>
      <c r="K30" s="17">
        <f>SUM($J30:J$136)</f>
        <v>2683067.8192876521</v>
      </c>
      <c r="L30" s="19">
        <f t="shared" si="6"/>
        <v>37.031563457803188</v>
      </c>
      <c r="N30" s="6">
        <v>16</v>
      </c>
      <c r="O30" s="6">
        <f t="shared" si="0"/>
        <v>16</v>
      </c>
      <c r="P30" s="20">
        <f t="shared" si="7"/>
        <v>99463.182328333496</v>
      </c>
      <c r="Q30" s="20">
        <f t="shared" si="8"/>
        <v>99463.182328333496</v>
      </c>
      <c r="R30" s="5">
        <f t="shared" si="9"/>
        <v>99463.182328333496</v>
      </c>
      <c r="S30" s="5">
        <f t="shared" si="10"/>
        <v>7206459538.5820398</v>
      </c>
      <c r="T30" s="20">
        <f>SUM(S30:$S$127)</f>
        <v>253190292962.84711</v>
      </c>
      <c r="U30" s="6">
        <f t="shared" si="11"/>
        <v>35.133797894418684</v>
      </c>
    </row>
    <row r="31" spans="1:21" x14ac:dyDescent="0.2">
      <c r="A31" s="21">
        <v>17</v>
      </c>
      <c r="B31" s="17">
        <f>Absterbeordnung!C25</f>
        <v>99446.645973729072</v>
      </c>
      <c r="C31" s="18">
        <f t="shared" si="1"/>
        <v>0.7141625624649357</v>
      </c>
      <c r="D31" s="17">
        <f t="shared" si="2"/>
        <v>71021.071517141638</v>
      </c>
      <c r="E31" s="17">
        <f>SUM(D31:$D$136)</f>
        <v>2610614.2805018825</v>
      </c>
      <c r="F31" s="19">
        <f t="shared" si="3"/>
        <v>36.758306017275238</v>
      </c>
      <c r="G31" s="5"/>
      <c r="H31" s="17">
        <f>Absterbeordnung!C25</f>
        <v>99446.645973729072</v>
      </c>
      <c r="I31" s="18">
        <f t="shared" si="4"/>
        <v>0.7141625624649357</v>
      </c>
      <c r="J31" s="17">
        <f t="shared" si="5"/>
        <v>71021.071517141638</v>
      </c>
      <c r="K31" s="17">
        <f>SUM($J31:J$136)</f>
        <v>2610614.2805018825</v>
      </c>
      <c r="L31" s="19">
        <f t="shared" si="6"/>
        <v>36.758306017275238</v>
      </c>
      <c r="N31" s="6">
        <v>17</v>
      </c>
      <c r="O31" s="6">
        <f t="shared" si="0"/>
        <v>17</v>
      </c>
      <c r="P31" s="20">
        <f t="shared" si="7"/>
        <v>99446.645973729072</v>
      </c>
      <c r="Q31" s="20">
        <f t="shared" si="8"/>
        <v>99446.645973729072</v>
      </c>
      <c r="R31" s="5">
        <f t="shared" si="9"/>
        <v>99446.645973729072</v>
      </c>
      <c r="S31" s="5">
        <f t="shared" si="10"/>
        <v>7062807355.8400774</v>
      </c>
      <c r="T31" s="20">
        <f>SUM(S31:$S$127)</f>
        <v>245983833424.26501</v>
      </c>
      <c r="U31" s="6">
        <f t="shared" si="11"/>
        <v>34.828053638029147</v>
      </c>
    </row>
    <row r="32" spans="1:21" x14ac:dyDescent="0.2">
      <c r="A32" s="21">
        <v>18</v>
      </c>
      <c r="B32" s="17">
        <f>Absterbeordnung!C26</f>
        <v>99427.778848484159</v>
      </c>
      <c r="C32" s="18">
        <f t="shared" si="1"/>
        <v>0.7001593749656233</v>
      </c>
      <c r="D32" s="17">
        <f t="shared" si="2"/>
        <v>69615.291492774893</v>
      </c>
      <c r="E32" s="17">
        <f>SUM(D32:$D$136)</f>
        <v>2539593.208984741</v>
      </c>
      <c r="F32" s="19">
        <f t="shared" si="3"/>
        <v>36.480393237286322</v>
      </c>
      <c r="G32" s="5"/>
      <c r="H32" s="17">
        <f>Absterbeordnung!C26</f>
        <v>99427.778848484159</v>
      </c>
      <c r="I32" s="18">
        <f t="shared" si="4"/>
        <v>0.7001593749656233</v>
      </c>
      <c r="J32" s="17">
        <f t="shared" si="5"/>
        <v>69615.291492774893</v>
      </c>
      <c r="K32" s="17">
        <f>SUM($J32:J$136)</f>
        <v>2539593.208984741</v>
      </c>
      <c r="L32" s="19">
        <f t="shared" si="6"/>
        <v>36.480393237286322</v>
      </c>
      <c r="N32" s="6">
        <v>18</v>
      </c>
      <c r="O32" s="6">
        <f t="shared" si="0"/>
        <v>18</v>
      </c>
      <c r="P32" s="20">
        <f t="shared" si="7"/>
        <v>99427.778848484159</v>
      </c>
      <c r="Q32" s="20">
        <f t="shared" si="8"/>
        <v>99427.778848484159</v>
      </c>
      <c r="R32" s="5">
        <f t="shared" si="9"/>
        <v>99427.778848484159</v>
      </c>
      <c r="S32" s="5">
        <f t="shared" si="10"/>
        <v>6921693807.0163832</v>
      </c>
      <c r="T32" s="20">
        <f>SUM(S32:$S$127)</f>
        <v>238921026068.42493</v>
      </c>
      <c r="U32" s="6">
        <f t="shared" si="11"/>
        <v>34.517710943271638</v>
      </c>
    </row>
    <row r="33" spans="1:21" x14ac:dyDescent="0.2">
      <c r="A33" s="21">
        <v>19</v>
      </c>
      <c r="B33" s="17">
        <f>Absterbeordnung!C27</f>
        <v>99402.433970499551</v>
      </c>
      <c r="C33" s="18">
        <f t="shared" si="1"/>
        <v>0.68643075977021895</v>
      </c>
      <c r="D33" s="17">
        <f t="shared" si="2"/>
        <v>68232.888273379023</v>
      </c>
      <c r="E33" s="17">
        <f>SUM(D33:$D$136)</f>
        <v>2469977.9174919655</v>
      </c>
      <c r="F33" s="19">
        <f t="shared" si="3"/>
        <v>36.199228553770958</v>
      </c>
      <c r="G33" s="5"/>
      <c r="H33" s="17">
        <f>Absterbeordnung!C27</f>
        <v>99402.433970499551</v>
      </c>
      <c r="I33" s="18">
        <f t="shared" si="4"/>
        <v>0.68643075977021895</v>
      </c>
      <c r="J33" s="17">
        <f t="shared" si="5"/>
        <v>68232.888273379023</v>
      </c>
      <c r="K33" s="17">
        <f>SUM($J33:J$136)</f>
        <v>2469977.9174919655</v>
      </c>
      <c r="L33" s="19">
        <f t="shared" si="6"/>
        <v>36.199228553770958</v>
      </c>
      <c r="N33" s="6">
        <v>19</v>
      </c>
      <c r="O33" s="6">
        <f t="shared" si="0"/>
        <v>19</v>
      </c>
      <c r="P33" s="20">
        <f t="shared" si="7"/>
        <v>99402.433970499551</v>
      </c>
      <c r="Q33" s="20">
        <f t="shared" si="8"/>
        <v>99402.433970499551</v>
      </c>
      <c r="R33" s="5">
        <f t="shared" si="9"/>
        <v>99402.433970499551</v>
      </c>
      <c r="S33" s="5">
        <f t="shared" si="10"/>
        <v>6782515171.2110319</v>
      </c>
      <c r="T33" s="20">
        <f>SUM(S33:$S$127)</f>
        <v>231999332261.40857</v>
      </c>
      <c r="U33" s="6">
        <f t="shared" si="11"/>
        <v>34.205501411356906</v>
      </c>
    </row>
    <row r="34" spans="1:21" x14ac:dyDescent="0.2">
      <c r="A34" s="21">
        <v>20</v>
      </c>
      <c r="B34" s="17">
        <f>Absterbeordnung!C28</f>
        <v>99377.382647226099</v>
      </c>
      <c r="C34" s="18">
        <f t="shared" si="1"/>
        <v>0.67297133310805779</v>
      </c>
      <c r="D34" s="17">
        <f t="shared" si="2"/>
        <v>66878.129680893311</v>
      </c>
      <c r="E34" s="17">
        <f>SUM(D34:$D$136)</f>
        <v>2401745.0292185866</v>
      </c>
      <c r="F34" s="19">
        <f t="shared" si="3"/>
        <v>35.912263705316377</v>
      </c>
      <c r="G34" s="5"/>
      <c r="H34" s="17">
        <f>Absterbeordnung!C28</f>
        <v>99377.382647226099</v>
      </c>
      <c r="I34" s="18">
        <f t="shared" si="4"/>
        <v>0.67297133310805779</v>
      </c>
      <c r="J34" s="17">
        <f t="shared" si="5"/>
        <v>66878.129680893311</v>
      </c>
      <c r="K34" s="17">
        <f>SUM($J34:J$136)</f>
        <v>2401745.0292185866</v>
      </c>
      <c r="L34" s="19">
        <f t="shared" si="6"/>
        <v>35.912263705316377</v>
      </c>
      <c r="N34" s="6">
        <v>20</v>
      </c>
      <c r="O34" s="6">
        <f t="shared" si="0"/>
        <v>20</v>
      </c>
      <c r="P34" s="20">
        <f t="shared" si="7"/>
        <v>99377.382647226099</v>
      </c>
      <c r="Q34" s="20">
        <f t="shared" si="8"/>
        <v>99377.382647226099</v>
      </c>
      <c r="R34" s="5">
        <f t="shared" si="9"/>
        <v>99377.382647226099</v>
      </c>
      <c r="S34" s="5">
        <f t="shared" si="10"/>
        <v>6646173484.028944</v>
      </c>
      <c r="T34" s="20">
        <f>SUM(S34:$S$127)</f>
        <v>225216817090.19751</v>
      </c>
      <c r="U34" s="6">
        <f t="shared" si="11"/>
        <v>33.886689481007942</v>
      </c>
    </row>
    <row r="35" spans="1:21" x14ac:dyDescent="0.2">
      <c r="A35" s="21">
        <v>21</v>
      </c>
      <c r="B35" s="17">
        <f>Absterbeordnung!C29</f>
        <v>99352.013125669269</v>
      </c>
      <c r="C35" s="18">
        <f t="shared" si="1"/>
        <v>0.65977581677260566</v>
      </c>
      <c r="D35" s="17">
        <f t="shared" si="2"/>
        <v>65550.055607991075</v>
      </c>
      <c r="E35" s="17">
        <f>SUM(D35:$D$136)</f>
        <v>2334866.8995376932</v>
      </c>
      <c r="F35" s="19">
        <f t="shared" si="3"/>
        <v>35.619602117516045</v>
      </c>
      <c r="G35" s="5"/>
      <c r="H35" s="17">
        <f>Absterbeordnung!C29</f>
        <v>99352.013125669269</v>
      </c>
      <c r="I35" s="18">
        <f t="shared" si="4"/>
        <v>0.65977581677260566</v>
      </c>
      <c r="J35" s="17">
        <f t="shared" si="5"/>
        <v>65550.055607991075</v>
      </c>
      <c r="K35" s="17">
        <f>SUM($J35:J$136)</f>
        <v>2334866.8995376932</v>
      </c>
      <c r="L35" s="19">
        <f t="shared" si="6"/>
        <v>35.619602117516045</v>
      </c>
      <c r="N35" s="6">
        <v>21</v>
      </c>
      <c r="O35" s="6">
        <f t="shared" si="0"/>
        <v>21</v>
      </c>
      <c r="P35" s="20">
        <f t="shared" si="7"/>
        <v>99352.013125669269</v>
      </c>
      <c r="Q35" s="20">
        <f t="shared" si="8"/>
        <v>99352.013125669269</v>
      </c>
      <c r="R35" s="5">
        <f t="shared" si="9"/>
        <v>99352.013125669269</v>
      </c>
      <c r="S35" s="5">
        <f t="shared" si="10"/>
        <v>6512529985.1534805</v>
      </c>
      <c r="T35" s="20">
        <f>SUM(S35:$S$127)</f>
        <v>218570643606.16858</v>
      </c>
      <c r="U35" s="6">
        <f t="shared" si="11"/>
        <v>33.561556584682279</v>
      </c>
    </row>
    <row r="36" spans="1:21" x14ac:dyDescent="0.2">
      <c r="A36" s="21">
        <v>22</v>
      </c>
      <c r="B36" s="17">
        <f>Absterbeordnung!C30</f>
        <v>99330.656082531452</v>
      </c>
      <c r="C36" s="18">
        <f t="shared" si="1"/>
        <v>0.64683903605157411</v>
      </c>
      <c r="D36" s="17">
        <f t="shared" si="2"/>
        <v>64250.94583079507</v>
      </c>
      <c r="E36" s="17">
        <f>SUM(D36:$D$136)</f>
        <v>2269316.843929702</v>
      </c>
      <c r="F36" s="19">
        <f t="shared" si="3"/>
        <v>35.319586577074681</v>
      </c>
      <c r="G36" s="5"/>
      <c r="H36" s="17">
        <f>Absterbeordnung!C30</f>
        <v>99330.656082531452</v>
      </c>
      <c r="I36" s="18">
        <f t="shared" si="4"/>
        <v>0.64683903605157411</v>
      </c>
      <c r="J36" s="17">
        <f t="shared" si="5"/>
        <v>64250.94583079507</v>
      </c>
      <c r="K36" s="17">
        <f>SUM($J36:J$136)</f>
        <v>2269316.843929702</v>
      </c>
      <c r="L36" s="19">
        <f t="shared" si="6"/>
        <v>35.319586577074681</v>
      </c>
      <c r="N36" s="6">
        <v>22</v>
      </c>
      <c r="O36" s="6">
        <f t="shared" si="0"/>
        <v>22</v>
      </c>
      <c r="P36" s="20">
        <f t="shared" si="7"/>
        <v>99330.656082531452</v>
      </c>
      <c r="Q36" s="20">
        <f t="shared" si="8"/>
        <v>99330.656082531452</v>
      </c>
      <c r="R36" s="5">
        <f t="shared" si="9"/>
        <v>99330.656082531452</v>
      </c>
      <c r="S36" s="5">
        <f t="shared" si="10"/>
        <v>6382088603.2960634</v>
      </c>
      <c r="T36" s="20">
        <f>SUM(S36:$S$127)</f>
        <v>212058113621.01514</v>
      </c>
      <c r="U36" s="6">
        <f t="shared" si="11"/>
        <v>33.227071387178263</v>
      </c>
    </row>
    <row r="37" spans="1:21" x14ac:dyDescent="0.2">
      <c r="A37" s="21">
        <v>23</v>
      </c>
      <c r="B37" s="17">
        <f>Absterbeordnung!C31</f>
        <v>99305.512316066088</v>
      </c>
      <c r="C37" s="18">
        <f t="shared" si="1"/>
        <v>0.63415591769762181</v>
      </c>
      <c r="D37" s="17">
        <f t="shared" si="2"/>
        <v>62975.178295227372</v>
      </c>
      <c r="E37" s="17">
        <f>SUM(D37:$D$136)</f>
        <v>2205065.8980989065</v>
      </c>
      <c r="F37" s="19">
        <f t="shared" si="3"/>
        <v>35.014841685109118</v>
      </c>
      <c r="G37" s="5"/>
      <c r="H37" s="17">
        <f>Absterbeordnung!C31</f>
        <v>99305.512316066088</v>
      </c>
      <c r="I37" s="18">
        <f t="shared" si="4"/>
        <v>0.63415591769762181</v>
      </c>
      <c r="J37" s="17">
        <f t="shared" si="5"/>
        <v>62975.178295227372</v>
      </c>
      <c r="K37" s="17">
        <f>SUM($J37:J$136)</f>
        <v>2205065.8980989065</v>
      </c>
      <c r="L37" s="19">
        <f t="shared" si="6"/>
        <v>35.014841685109118</v>
      </c>
      <c r="N37" s="6">
        <v>23</v>
      </c>
      <c r="O37" s="6">
        <f t="shared" si="0"/>
        <v>23</v>
      </c>
      <c r="P37" s="20">
        <f t="shared" si="7"/>
        <v>99305.512316066088</v>
      </c>
      <c r="Q37" s="20">
        <f t="shared" si="8"/>
        <v>99305.512316066088</v>
      </c>
      <c r="R37" s="5">
        <f t="shared" si="9"/>
        <v>99305.512316066088</v>
      </c>
      <c r="S37" s="5">
        <f t="shared" si="10"/>
        <v>6253782343.8031597</v>
      </c>
      <c r="T37" s="20">
        <f>SUM(S37:$S$127)</f>
        <v>205676025017.71906</v>
      </c>
      <c r="U37" s="6">
        <f t="shared" si="11"/>
        <v>32.888260849295847</v>
      </c>
    </row>
    <row r="38" spans="1:21" x14ac:dyDescent="0.2">
      <c r="A38" s="21">
        <v>24</v>
      </c>
      <c r="B38" s="17">
        <f>Absterbeordnung!C32</f>
        <v>99280.433157598163</v>
      </c>
      <c r="C38" s="18">
        <f t="shared" si="1"/>
        <v>0.62172148793884485</v>
      </c>
      <c r="D38" s="17">
        <f t="shared" si="2"/>
        <v>61724.778625954961</v>
      </c>
      <c r="E38" s="17">
        <f>SUM(D38:$D$136)</f>
        <v>2142090.7198036783</v>
      </c>
      <c r="F38" s="19">
        <f t="shared" si="3"/>
        <v>34.703902832677635</v>
      </c>
      <c r="G38" s="5"/>
      <c r="H38" s="17">
        <f>Absterbeordnung!C32</f>
        <v>99280.433157598163</v>
      </c>
      <c r="I38" s="18">
        <f t="shared" si="4"/>
        <v>0.62172148793884485</v>
      </c>
      <c r="J38" s="17">
        <f t="shared" si="5"/>
        <v>61724.778625954961</v>
      </c>
      <c r="K38" s="17">
        <f>SUM($J38:J$136)</f>
        <v>2142090.7198036783</v>
      </c>
      <c r="L38" s="19">
        <f t="shared" si="6"/>
        <v>34.703902832677635</v>
      </c>
      <c r="N38" s="6">
        <v>24</v>
      </c>
      <c r="O38" s="6">
        <f t="shared" si="0"/>
        <v>24</v>
      </c>
      <c r="P38" s="20">
        <f t="shared" si="7"/>
        <v>99280.433157598163</v>
      </c>
      <c r="Q38" s="20">
        <f t="shared" si="8"/>
        <v>99280.433157598163</v>
      </c>
      <c r="R38" s="5">
        <f t="shared" si="9"/>
        <v>99280.433157598163</v>
      </c>
      <c r="S38" s="5">
        <f t="shared" si="10"/>
        <v>6128062758.541666</v>
      </c>
      <c r="T38" s="20">
        <f>SUM(S38:$S$127)</f>
        <v>199422242673.91589</v>
      </c>
      <c r="U38" s="6">
        <f t="shared" si="11"/>
        <v>32.542460893689295</v>
      </c>
    </row>
    <row r="39" spans="1:21" x14ac:dyDescent="0.2">
      <c r="A39" s="21">
        <v>25</v>
      </c>
      <c r="B39" s="17">
        <f>Absterbeordnung!C33</f>
        <v>99257.247284780824</v>
      </c>
      <c r="C39" s="18">
        <f t="shared" si="1"/>
        <v>0.60953087052827937</v>
      </c>
      <c r="D39" s="17">
        <f t="shared" si="2"/>
        <v>60500.356343733147</v>
      </c>
      <c r="E39" s="17">
        <f>SUM(D39:$D$136)</f>
        <v>2080365.9411777228</v>
      </c>
      <c r="F39" s="19">
        <f t="shared" si="3"/>
        <v>34.386011370877071</v>
      </c>
      <c r="G39" s="5"/>
      <c r="H39" s="17">
        <f>Absterbeordnung!C33</f>
        <v>99257.247284780824</v>
      </c>
      <c r="I39" s="18">
        <f t="shared" si="4"/>
        <v>0.60953087052827937</v>
      </c>
      <c r="J39" s="17">
        <f t="shared" si="5"/>
        <v>60500.356343733147</v>
      </c>
      <c r="K39" s="17">
        <f>SUM($J39:J$136)</f>
        <v>2080365.9411777228</v>
      </c>
      <c r="L39" s="19">
        <f t="shared" si="6"/>
        <v>34.386011370877071</v>
      </c>
      <c r="N39" s="6">
        <v>25</v>
      </c>
      <c r="O39" s="6">
        <f t="shared" si="0"/>
        <v>25</v>
      </c>
      <c r="P39" s="20">
        <f t="shared" si="7"/>
        <v>99257.247284780824</v>
      </c>
      <c r="Q39" s="20">
        <f t="shared" si="8"/>
        <v>99257.247284780824</v>
      </c>
      <c r="R39" s="5">
        <f t="shared" si="9"/>
        <v>99257.247284780824</v>
      </c>
      <c r="S39" s="5">
        <f t="shared" si="10"/>
        <v>6005098830.4272795</v>
      </c>
      <c r="T39" s="20">
        <f>SUM(S39:$S$127)</f>
        <v>193294179915.37421</v>
      </c>
      <c r="U39" s="6">
        <f t="shared" si="11"/>
        <v>32.188342835586738</v>
      </c>
    </row>
    <row r="40" spans="1:21" x14ac:dyDescent="0.2">
      <c r="A40" s="21">
        <v>26</v>
      </c>
      <c r="B40" s="17">
        <f>Absterbeordnung!C34</f>
        <v>99234.478845939608</v>
      </c>
      <c r="C40" s="18">
        <f t="shared" si="1"/>
        <v>0.59757928483164635</v>
      </c>
      <c r="D40" s="17">
        <f t="shared" si="2"/>
        <v>59300.468899397732</v>
      </c>
      <c r="E40" s="17">
        <f>SUM(D40:$D$136)</f>
        <v>2019865.5848339896</v>
      </c>
      <c r="F40" s="19">
        <f t="shared" si="3"/>
        <v>34.061544913930753</v>
      </c>
      <c r="G40" s="5"/>
      <c r="H40" s="17">
        <f>Absterbeordnung!C34</f>
        <v>99234.478845939608</v>
      </c>
      <c r="I40" s="18">
        <f t="shared" si="4"/>
        <v>0.59757928483164635</v>
      </c>
      <c r="J40" s="17">
        <f t="shared" si="5"/>
        <v>59300.468899397732</v>
      </c>
      <c r="K40" s="17">
        <f>SUM($J40:J$136)</f>
        <v>2019865.5848339896</v>
      </c>
      <c r="L40" s="19">
        <f t="shared" si="6"/>
        <v>34.061544913930753</v>
      </c>
      <c r="N40" s="6">
        <v>26</v>
      </c>
      <c r="O40" s="6">
        <f t="shared" si="0"/>
        <v>26</v>
      </c>
      <c r="P40" s="20">
        <f t="shared" si="7"/>
        <v>99234.478845939608</v>
      </c>
      <c r="Q40" s="20">
        <f t="shared" si="8"/>
        <v>99234.478845939608</v>
      </c>
      <c r="R40" s="5">
        <f t="shared" si="9"/>
        <v>99234.478845939608</v>
      </c>
      <c r="S40" s="5">
        <f t="shared" si="10"/>
        <v>5884651126.5515833</v>
      </c>
      <c r="T40" s="20">
        <f>SUM(S40:$S$127)</f>
        <v>187289081084.94696</v>
      </c>
      <c r="U40" s="6">
        <f t="shared" si="11"/>
        <v>31.826709359183152</v>
      </c>
    </row>
    <row r="41" spans="1:21" x14ac:dyDescent="0.2">
      <c r="A41" s="21">
        <v>27</v>
      </c>
      <c r="B41" s="17">
        <f>Absterbeordnung!C35</f>
        <v>99209.703981118801</v>
      </c>
      <c r="C41" s="18">
        <f t="shared" si="1"/>
        <v>0.58586204395259456</v>
      </c>
      <c r="D41" s="17">
        <f t="shared" si="2"/>
        <v>58123.199954310119</v>
      </c>
      <c r="E41" s="17">
        <f>SUM(D41:$D$136)</f>
        <v>1960565.115934592</v>
      </c>
      <c r="F41" s="19">
        <f t="shared" si="3"/>
        <v>33.731197137731002</v>
      </c>
      <c r="G41" s="5"/>
      <c r="H41" s="17">
        <f>Absterbeordnung!C35</f>
        <v>99209.703981118801</v>
      </c>
      <c r="I41" s="18">
        <f t="shared" si="4"/>
        <v>0.58586204395259456</v>
      </c>
      <c r="J41" s="17">
        <f t="shared" si="5"/>
        <v>58123.199954310119</v>
      </c>
      <c r="K41" s="17">
        <f>SUM($J41:J$136)</f>
        <v>1960565.115934592</v>
      </c>
      <c r="L41" s="19">
        <f t="shared" si="6"/>
        <v>33.731197137731002</v>
      </c>
      <c r="N41" s="6">
        <v>27</v>
      </c>
      <c r="O41" s="6">
        <f t="shared" si="0"/>
        <v>27</v>
      </c>
      <c r="P41" s="20">
        <f t="shared" si="7"/>
        <v>99209.703981118801</v>
      </c>
      <c r="Q41" s="20">
        <f t="shared" si="8"/>
        <v>99209.703981118801</v>
      </c>
      <c r="R41" s="5">
        <f t="shared" si="9"/>
        <v>99209.703981118801</v>
      </c>
      <c r="S41" s="5">
        <f t="shared" si="10"/>
        <v>5766385461.9024839</v>
      </c>
      <c r="T41" s="20">
        <f>SUM(S41:$S$127)</f>
        <v>181404429958.39539</v>
      </c>
      <c r="U41" s="6">
        <f t="shared" si="11"/>
        <v>31.458949658655882</v>
      </c>
    </row>
    <row r="42" spans="1:21" x14ac:dyDescent="0.2">
      <c r="A42" s="21">
        <v>28</v>
      </c>
      <c r="B42" s="17">
        <f>Absterbeordnung!C36</f>
        <v>99183.558728278673</v>
      </c>
      <c r="C42" s="18">
        <f t="shared" si="1"/>
        <v>0.57437455289470041</v>
      </c>
      <c r="D42" s="17">
        <f t="shared" si="2"/>
        <v>56968.512199060322</v>
      </c>
      <c r="E42" s="17">
        <f>SUM(D42:$D$136)</f>
        <v>1902441.915980282</v>
      </c>
      <c r="F42" s="19">
        <f t="shared" si="3"/>
        <v>33.394621740036634</v>
      </c>
      <c r="G42" s="5"/>
      <c r="H42" s="17">
        <f>Absterbeordnung!C36</f>
        <v>99183.558728278673</v>
      </c>
      <c r="I42" s="18">
        <f t="shared" si="4"/>
        <v>0.57437455289470041</v>
      </c>
      <c r="J42" s="17">
        <f t="shared" si="5"/>
        <v>56968.512199060322</v>
      </c>
      <c r="K42" s="17">
        <f>SUM($J42:J$136)</f>
        <v>1902441.915980282</v>
      </c>
      <c r="L42" s="19">
        <f t="shared" si="6"/>
        <v>33.394621740036634</v>
      </c>
      <c r="N42" s="6">
        <v>28</v>
      </c>
      <c r="O42" s="6">
        <f t="shared" si="0"/>
        <v>28</v>
      </c>
      <c r="P42" s="20">
        <f t="shared" si="7"/>
        <v>99183.558728278673</v>
      </c>
      <c r="Q42" s="20">
        <f t="shared" si="8"/>
        <v>99183.558728278673</v>
      </c>
      <c r="R42" s="5">
        <f t="shared" si="9"/>
        <v>99183.558728278673</v>
      </c>
      <c r="S42" s="5">
        <f t="shared" si="10"/>
        <v>5650339775.35816</v>
      </c>
      <c r="T42" s="20">
        <f>SUM(S42:$S$127)</f>
        <v>175638044496.49286</v>
      </c>
      <c r="U42" s="6">
        <f t="shared" si="11"/>
        <v>31.084510220513177</v>
      </c>
    </row>
    <row r="43" spans="1:21" x14ac:dyDescent="0.2">
      <c r="A43" s="21">
        <v>29</v>
      </c>
      <c r="B43" s="17">
        <f>Absterbeordnung!C37</f>
        <v>99159.643403344468</v>
      </c>
      <c r="C43" s="18">
        <f t="shared" si="1"/>
        <v>0.56311230675951029</v>
      </c>
      <c r="D43" s="17">
        <f t="shared" si="2"/>
        <v>55838.015534307764</v>
      </c>
      <c r="E43" s="17">
        <f>SUM(D43:$D$136)</f>
        <v>1845473.4037812215</v>
      </c>
      <c r="F43" s="19">
        <f t="shared" si="3"/>
        <v>33.050483369118538</v>
      </c>
      <c r="G43" s="5"/>
      <c r="H43" s="17">
        <f>Absterbeordnung!C37</f>
        <v>99159.643403344468</v>
      </c>
      <c r="I43" s="18">
        <f t="shared" si="4"/>
        <v>0.56311230675951029</v>
      </c>
      <c r="J43" s="17">
        <f t="shared" si="5"/>
        <v>55838.015534307764</v>
      </c>
      <c r="K43" s="17">
        <f>SUM($J43:J$136)</f>
        <v>1845473.4037812215</v>
      </c>
      <c r="L43" s="19">
        <f t="shared" si="6"/>
        <v>33.050483369118538</v>
      </c>
      <c r="N43" s="6">
        <v>29</v>
      </c>
      <c r="O43" s="6">
        <f t="shared" si="0"/>
        <v>29</v>
      </c>
      <c r="P43" s="20">
        <f t="shared" si="7"/>
        <v>99159.643403344468</v>
      </c>
      <c r="Q43" s="20">
        <f t="shared" si="8"/>
        <v>99159.643403344468</v>
      </c>
      <c r="R43" s="5">
        <f t="shared" si="9"/>
        <v>99159.643403344468</v>
      </c>
      <c r="S43" s="5">
        <f t="shared" si="10"/>
        <v>5536877708.7323656</v>
      </c>
      <c r="T43" s="20">
        <f>SUM(S43:$S$127)</f>
        <v>169987704721.1347</v>
      </c>
      <c r="U43" s="6">
        <f t="shared" si="11"/>
        <v>30.701004006832644</v>
      </c>
    </row>
    <row r="44" spans="1:21" x14ac:dyDescent="0.2">
      <c r="A44" s="21">
        <v>30</v>
      </c>
      <c r="B44" s="17">
        <f>Absterbeordnung!C38</f>
        <v>99131.025663596869</v>
      </c>
      <c r="C44" s="18">
        <f t="shared" si="1"/>
        <v>0.55207088897991197</v>
      </c>
      <c r="D44" s="17">
        <f t="shared" si="2"/>
        <v>54727.353463592393</v>
      </c>
      <c r="E44" s="17">
        <f>SUM(D44:$D$136)</f>
        <v>1789635.3882469134</v>
      </c>
      <c r="F44" s="19">
        <f t="shared" si="3"/>
        <v>32.700930613015593</v>
      </c>
      <c r="G44" s="5"/>
      <c r="H44" s="17">
        <f>Absterbeordnung!C38</f>
        <v>99131.025663596869</v>
      </c>
      <c r="I44" s="18">
        <f t="shared" si="4"/>
        <v>0.55207088897991197</v>
      </c>
      <c r="J44" s="17">
        <f t="shared" si="5"/>
        <v>54727.353463592393</v>
      </c>
      <c r="K44" s="17">
        <f>SUM($J44:J$136)</f>
        <v>1789635.3882469134</v>
      </c>
      <c r="L44" s="19">
        <f t="shared" si="6"/>
        <v>32.700930613015593</v>
      </c>
      <c r="N44" s="6">
        <v>30</v>
      </c>
      <c r="O44" s="6">
        <f t="shared" si="0"/>
        <v>30</v>
      </c>
      <c r="P44" s="20">
        <f t="shared" si="7"/>
        <v>99131.025663596869</v>
      </c>
      <c r="Q44" s="20">
        <f t="shared" si="8"/>
        <v>99131.025663596869</v>
      </c>
      <c r="R44" s="5">
        <f t="shared" si="9"/>
        <v>99131.025663596869</v>
      </c>
      <c r="S44" s="5">
        <f t="shared" si="10"/>
        <v>5425178680.7001143</v>
      </c>
      <c r="T44" s="20">
        <f>SUM(S44:$S$127)</f>
        <v>164450827012.40237</v>
      </c>
      <c r="U44" s="6">
        <f t="shared" si="11"/>
        <v>30.312518110680944</v>
      </c>
    </row>
    <row r="45" spans="1:21" x14ac:dyDescent="0.2">
      <c r="A45" s="21">
        <v>31</v>
      </c>
      <c r="B45" s="17">
        <f>Absterbeordnung!C39</f>
        <v>99099.190098947336</v>
      </c>
      <c r="C45" s="18">
        <f t="shared" si="1"/>
        <v>0.54124596958814919</v>
      </c>
      <c r="D45" s="17">
        <f t="shared" si="2"/>
        <v>53637.037230505062</v>
      </c>
      <c r="E45" s="17">
        <f>SUM(D45:$D$136)</f>
        <v>1734908.034783321</v>
      </c>
      <c r="F45" s="19">
        <f t="shared" si="3"/>
        <v>32.345336811344687</v>
      </c>
      <c r="G45" s="5"/>
      <c r="H45" s="17">
        <f>Absterbeordnung!C39</f>
        <v>99099.190098947336</v>
      </c>
      <c r="I45" s="18">
        <f t="shared" si="4"/>
        <v>0.54124596958814919</v>
      </c>
      <c r="J45" s="17">
        <f t="shared" si="5"/>
        <v>53637.037230505062</v>
      </c>
      <c r="K45" s="17">
        <f>SUM($J45:J$136)</f>
        <v>1734908.034783321</v>
      </c>
      <c r="L45" s="19">
        <f t="shared" si="6"/>
        <v>32.345336811344687</v>
      </c>
      <c r="N45" s="6">
        <v>31</v>
      </c>
      <c r="O45" s="6">
        <f t="shared" si="0"/>
        <v>31</v>
      </c>
      <c r="P45" s="20">
        <f t="shared" si="7"/>
        <v>99099.190098947336</v>
      </c>
      <c r="Q45" s="20">
        <f t="shared" si="8"/>
        <v>99099.190098947336</v>
      </c>
      <c r="R45" s="5">
        <f t="shared" si="9"/>
        <v>99099.190098947336</v>
      </c>
      <c r="S45" s="5">
        <f t="shared" si="10"/>
        <v>5315386948.8501368</v>
      </c>
      <c r="T45" s="20">
        <f>SUM(S45:$S$127)</f>
        <v>159025648331.70227</v>
      </c>
      <c r="U45" s="6">
        <f t="shared" si="11"/>
        <v>29.917981486955313</v>
      </c>
    </row>
    <row r="46" spans="1:21" x14ac:dyDescent="0.2">
      <c r="A46" s="21">
        <v>32</v>
      </c>
      <c r="B46" s="17">
        <f>Absterbeordnung!C40</f>
        <v>99067.428641597304</v>
      </c>
      <c r="C46" s="18">
        <f t="shared" si="1"/>
        <v>0.53063330351779314</v>
      </c>
      <c r="D46" s="17">
        <f t="shared" si="2"/>
        <v>52568.476931104015</v>
      </c>
      <c r="E46" s="17">
        <f>SUM(D46:$D$136)</f>
        <v>1681270.9975528163</v>
      </c>
      <c r="F46" s="19">
        <f t="shared" si="3"/>
        <v>31.982493990767161</v>
      </c>
      <c r="G46" s="5"/>
      <c r="H46" s="17">
        <f>Absterbeordnung!C40</f>
        <v>99067.428641597304</v>
      </c>
      <c r="I46" s="18">
        <f t="shared" si="4"/>
        <v>0.53063330351779314</v>
      </c>
      <c r="J46" s="17">
        <f t="shared" si="5"/>
        <v>52568.476931104015</v>
      </c>
      <c r="K46" s="17">
        <f>SUM($J46:J$136)</f>
        <v>1681270.9975528163</v>
      </c>
      <c r="L46" s="19">
        <f t="shared" si="6"/>
        <v>31.982493990767161</v>
      </c>
      <c r="N46" s="6">
        <v>32</v>
      </c>
      <c r="O46" s="6">
        <f t="shared" ref="O46:O77" si="12">N46+$B$3</f>
        <v>32</v>
      </c>
      <c r="P46" s="20">
        <f t="shared" si="7"/>
        <v>99067.428641597304</v>
      </c>
      <c r="Q46" s="20">
        <f t="shared" si="8"/>
        <v>99067.428641597304</v>
      </c>
      <c r="R46" s="5">
        <f t="shared" si="9"/>
        <v>99067.428641597304</v>
      </c>
      <c r="S46" s="5">
        <f t="shared" si="10"/>
        <v>5207823837.1696014</v>
      </c>
      <c r="T46" s="20">
        <f>SUM(S46:$S$127)</f>
        <v>153710261382.85217</v>
      </c>
      <c r="U46" s="6">
        <f t="shared" si="11"/>
        <v>29.515257464313944</v>
      </c>
    </row>
    <row r="47" spans="1:21" x14ac:dyDescent="0.2">
      <c r="A47" s="21">
        <v>33</v>
      </c>
      <c r="B47" s="17">
        <f>Absterbeordnung!C41</f>
        <v>99032.632211502612</v>
      </c>
      <c r="C47" s="18">
        <f t="shared" ref="C47:C78" si="13">1/(((1+($B$5/100))^A47))</f>
        <v>0.52022872893901284</v>
      </c>
      <c r="D47" s="17">
        <f t="shared" ref="D47:D78" si="14">B47*C47</f>
        <v>51519.620378874744</v>
      </c>
      <c r="E47" s="17">
        <f>SUM(D47:$D$136)</f>
        <v>1628702.5206217121</v>
      </c>
      <c r="F47" s="19">
        <f t="shared" ref="F47:F78" si="15">E47/D47</f>
        <v>31.613247703384669</v>
      </c>
      <c r="G47" s="5"/>
      <c r="H47" s="17">
        <f>Absterbeordnung!C41</f>
        <v>99032.632211502612</v>
      </c>
      <c r="I47" s="18">
        <f t="shared" ref="I47:I78" si="16">1/(((1+($B$5/100))^A47))</f>
        <v>0.52022872893901284</v>
      </c>
      <c r="J47" s="17">
        <f t="shared" ref="J47:J78" si="17">H47*I47</f>
        <v>51519.620378874744</v>
      </c>
      <c r="K47" s="17">
        <f>SUM($J47:J$136)</f>
        <v>1628702.5206217121</v>
      </c>
      <c r="L47" s="19">
        <f t="shared" ref="L47:L78" si="18">K47/J47</f>
        <v>31.613247703384669</v>
      </c>
      <c r="N47" s="6">
        <v>33</v>
      </c>
      <c r="O47" s="6">
        <f t="shared" si="12"/>
        <v>33</v>
      </c>
      <c r="P47" s="20">
        <f t="shared" si="7"/>
        <v>99032.632211502612</v>
      </c>
      <c r="Q47" s="20">
        <f t="shared" si="8"/>
        <v>99032.632211502612</v>
      </c>
      <c r="R47" s="5">
        <f t="shared" si="9"/>
        <v>99032.632211502612</v>
      </c>
      <c r="S47" s="5">
        <f t="shared" ref="S47:S78" si="19">P47*R47*I47</f>
        <v>5102123616.6573372</v>
      </c>
      <c r="T47" s="20">
        <f>SUM(S47:$S$127)</f>
        <v>148502437545.68259</v>
      </c>
      <c r="U47" s="6">
        <f t="shared" ref="U47:U78" si="20">T47/S47</f>
        <v>29.106005401526151</v>
      </c>
    </row>
    <row r="48" spans="1:21" x14ac:dyDescent="0.2">
      <c r="A48" s="21">
        <v>34</v>
      </c>
      <c r="B48" s="17">
        <f>Absterbeordnung!C42</f>
        <v>98994.189268024114</v>
      </c>
      <c r="C48" s="18">
        <f t="shared" si="13"/>
        <v>0.51002816562648323</v>
      </c>
      <c r="D48" s="17">
        <f t="shared" si="14"/>
        <v>50489.824760051233</v>
      </c>
      <c r="E48" s="17">
        <f>SUM(D48:$D$136)</f>
        <v>1577182.9002428371</v>
      </c>
      <c r="F48" s="19">
        <f t="shared" si="15"/>
        <v>31.237638627946719</v>
      </c>
      <c r="G48" s="5"/>
      <c r="H48" s="17">
        <f>Absterbeordnung!C42</f>
        <v>98994.189268024114</v>
      </c>
      <c r="I48" s="18">
        <f t="shared" si="16"/>
        <v>0.51002816562648323</v>
      </c>
      <c r="J48" s="17">
        <f t="shared" si="17"/>
        <v>50489.824760051233</v>
      </c>
      <c r="K48" s="17">
        <f>SUM($J48:J$136)</f>
        <v>1577182.9002428371</v>
      </c>
      <c r="L48" s="19">
        <f t="shared" si="18"/>
        <v>31.237638627946719</v>
      </c>
      <c r="N48" s="6">
        <v>34</v>
      </c>
      <c r="O48" s="6">
        <f t="shared" si="12"/>
        <v>34</v>
      </c>
      <c r="P48" s="20">
        <f t="shared" si="7"/>
        <v>98994.189268024114</v>
      </c>
      <c r="Q48" s="20">
        <f t="shared" si="8"/>
        <v>98994.189268024114</v>
      </c>
      <c r="R48" s="5">
        <f t="shared" si="9"/>
        <v>98994.189268024114</v>
      </c>
      <c r="S48" s="5">
        <f t="shared" si="19"/>
        <v>4998199268.4058819</v>
      </c>
      <c r="T48" s="20">
        <f>SUM(S48:$S$127)</f>
        <v>143400313929.02524</v>
      </c>
      <c r="U48" s="6">
        <f t="shared" si="20"/>
        <v>28.69039552613938</v>
      </c>
    </row>
    <row r="49" spans="1:21" x14ac:dyDescent="0.2">
      <c r="A49" s="21">
        <v>35</v>
      </c>
      <c r="B49" s="17">
        <f>Absterbeordnung!C43</f>
        <v>98953.529000160139</v>
      </c>
      <c r="C49" s="18">
        <f t="shared" si="13"/>
        <v>0.50002761335929735</v>
      </c>
      <c r="D49" s="17">
        <f t="shared" si="14"/>
        <v>49479.496939430093</v>
      </c>
      <c r="E49" s="17">
        <f>SUM(D49:$D$136)</f>
        <v>1526693.0754827859</v>
      </c>
      <c r="F49" s="19">
        <f t="shared" si="15"/>
        <v>30.855064621042416</v>
      </c>
      <c r="G49" s="5"/>
      <c r="H49" s="17">
        <f>Absterbeordnung!C43</f>
        <v>98953.529000160139</v>
      </c>
      <c r="I49" s="18">
        <f t="shared" si="16"/>
        <v>0.50002761335929735</v>
      </c>
      <c r="J49" s="17">
        <f t="shared" si="17"/>
        <v>49479.496939430093</v>
      </c>
      <c r="K49" s="17">
        <f>SUM($J49:J$136)</f>
        <v>1526693.0754827859</v>
      </c>
      <c r="L49" s="19">
        <f t="shared" si="18"/>
        <v>30.855064621042416</v>
      </c>
      <c r="N49" s="6">
        <v>35</v>
      </c>
      <c r="O49" s="6">
        <f t="shared" si="12"/>
        <v>35</v>
      </c>
      <c r="P49" s="20">
        <f t="shared" si="7"/>
        <v>98953.529000160139</v>
      </c>
      <c r="Q49" s="20">
        <f t="shared" si="8"/>
        <v>98953.529000160139</v>
      </c>
      <c r="R49" s="5">
        <f t="shared" si="9"/>
        <v>98953.529000160139</v>
      </c>
      <c r="S49" s="5">
        <f t="shared" si="19"/>
        <v>4896170835.3092299</v>
      </c>
      <c r="T49" s="20">
        <f>SUM(S49:$S$127)</f>
        <v>138402114660.61938</v>
      </c>
      <c r="U49" s="6">
        <f t="shared" si="20"/>
        <v>28.267419441845977</v>
      </c>
    </row>
    <row r="50" spans="1:21" x14ac:dyDescent="0.2">
      <c r="A50" s="21">
        <v>36</v>
      </c>
      <c r="B50" s="17">
        <f>Absterbeordnung!C44</f>
        <v>98906.197438941774</v>
      </c>
      <c r="C50" s="18">
        <f t="shared" si="13"/>
        <v>0.49022315035225233</v>
      </c>
      <c r="D50" s="17">
        <f t="shared" si="14"/>
        <v>48486.10769787991</v>
      </c>
      <c r="E50" s="17">
        <f>SUM(D50:$D$136)</f>
        <v>1477213.5785433559</v>
      </c>
      <c r="F50" s="19">
        <f t="shared" si="15"/>
        <v>30.466738797594761</v>
      </c>
      <c r="G50" s="5"/>
      <c r="H50" s="17">
        <f>Absterbeordnung!C44</f>
        <v>98906.197438941774</v>
      </c>
      <c r="I50" s="18">
        <f t="shared" si="16"/>
        <v>0.49022315035225233</v>
      </c>
      <c r="J50" s="17">
        <f t="shared" si="17"/>
        <v>48486.10769787991</v>
      </c>
      <c r="K50" s="17">
        <f>SUM($J50:J$136)</f>
        <v>1477213.5785433559</v>
      </c>
      <c r="L50" s="19">
        <f t="shared" si="18"/>
        <v>30.466738797594761</v>
      </c>
      <c r="N50" s="6">
        <v>36</v>
      </c>
      <c r="O50" s="6">
        <f t="shared" si="12"/>
        <v>36</v>
      </c>
      <c r="P50" s="20">
        <f t="shared" si="7"/>
        <v>98906.197438941774</v>
      </c>
      <c r="Q50" s="20">
        <f t="shared" si="8"/>
        <v>98906.197438941774</v>
      </c>
      <c r="R50" s="5">
        <f t="shared" si="9"/>
        <v>98906.197438941774</v>
      </c>
      <c r="S50" s="5">
        <f t="shared" si="19"/>
        <v>4795576541.0123053</v>
      </c>
      <c r="T50" s="20">
        <f>SUM(S50:$S$127)</f>
        <v>133505943825.31009</v>
      </c>
      <c r="U50" s="6">
        <f t="shared" si="20"/>
        <v>27.839393800422613</v>
      </c>
    </row>
    <row r="51" spans="1:21" x14ac:dyDescent="0.2">
      <c r="A51" s="21">
        <v>37</v>
      </c>
      <c r="B51" s="17">
        <f>Absterbeordnung!C45</f>
        <v>98854.125738457704</v>
      </c>
      <c r="C51" s="18">
        <f t="shared" si="13"/>
        <v>0.48061093171789437</v>
      </c>
      <c r="D51" s="17">
        <f t="shared" si="14"/>
        <v>47510.37347531804</v>
      </c>
      <c r="E51" s="17">
        <f>SUM(D51:$D$136)</f>
        <v>1428727.470845476</v>
      </c>
      <c r="F51" s="19">
        <f t="shared" si="15"/>
        <v>30.07190569839889</v>
      </c>
      <c r="G51" s="5"/>
      <c r="H51" s="17">
        <f>Absterbeordnung!C45</f>
        <v>98854.125738457704</v>
      </c>
      <c r="I51" s="18">
        <f t="shared" si="16"/>
        <v>0.48061093171789437</v>
      </c>
      <c r="J51" s="17">
        <f t="shared" si="17"/>
        <v>47510.37347531804</v>
      </c>
      <c r="K51" s="17">
        <f>SUM($J51:J$136)</f>
        <v>1428727.470845476</v>
      </c>
      <c r="L51" s="19">
        <f t="shared" si="18"/>
        <v>30.07190569839889</v>
      </c>
      <c r="N51" s="6">
        <v>37</v>
      </c>
      <c r="O51" s="6">
        <f t="shared" si="12"/>
        <v>37</v>
      </c>
      <c r="P51" s="20">
        <f t="shared" si="7"/>
        <v>98854.125738457704</v>
      </c>
      <c r="Q51" s="20">
        <f t="shared" si="8"/>
        <v>98854.125738457704</v>
      </c>
      <c r="R51" s="5">
        <f t="shared" si="9"/>
        <v>98854.125738457704</v>
      </c>
      <c r="S51" s="5">
        <f t="shared" si="19"/>
        <v>4696596433.4101753</v>
      </c>
      <c r="T51" s="20">
        <f>SUM(S51:$S$127)</f>
        <v>128710367284.29778</v>
      </c>
      <c r="U51" s="6">
        <f t="shared" si="20"/>
        <v>27.405030240344029</v>
      </c>
    </row>
    <row r="52" spans="1:21" x14ac:dyDescent="0.2">
      <c r="A52" s="21">
        <v>38</v>
      </c>
      <c r="B52" s="17">
        <f>Absterbeordnung!C46</f>
        <v>98796.342759757637</v>
      </c>
      <c r="C52" s="18">
        <f t="shared" si="13"/>
        <v>0.47118718795871989</v>
      </c>
      <c r="D52" s="17">
        <f t="shared" si="14"/>
        <v>46551.570925576038</v>
      </c>
      <c r="E52" s="17">
        <f>SUM(D52:$D$136)</f>
        <v>1381217.0973701584</v>
      </c>
      <c r="F52" s="19">
        <f t="shared" si="15"/>
        <v>29.670687152069874</v>
      </c>
      <c r="G52" s="5"/>
      <c r="H52" s="17">
        <f>Absterbeordnung!C46</f>
        <v>98796.342759757637</v>
      </c>
      <c r="I52" s="18">
        <f t="shared" si="16"/>
        <v>0.47118718795871989</v>
      </c>
      <c r="J52" s="17">
        <f t="shared" si="17"/>
        <v>46551.570925576038</v>
      </c>
      <c r="K52" s="17">
        <f>SUM($J52:J$136)</f>
        <v>1381217.0973701584</v>
      </c>
      <c r="L52" s="19">
        <f t="shared" si="18"/>
        <v>29.670687152069874</v>
      </c>
      <c r="N52" s="6">
        <v>38</v>
      </c>
      <c r="O52" s="6">
        <f t="shared" si="12"/>
        <v>38</v>
      </c>
      <c r="P52" s="20">
        <f t="shared" si="7"/>
        <v>98796.342759757637</v>
      </c>
      <c r="Q52" s="20">
        <f t="shared" si="8"/>
        <v>98796.342759757637</v>
      </c>
      <c r="R52" s="5">
        <f t="shared" si="9"/>
        <v>98796.342759757637</v>
      </c>
      <c r="S52" s="5">
        <f t="shared" si="19"/>
        <v>4599124957.1683788</v>
      </c>
      <c r="T52" s="20">
        <f>SUM(S52:$S$127)</f>
        <v>124013770850.88759</v>
      </c>
      <c r="U52" s="6">
        <f t="shared" si="20"/>
        <v>26.964644797831554</v>
      </c>
    </row>
    <row r="53" spans="1:21" x14ac:dyDescent="0.2">
      <c r="A53" s="21">
        <v>39</v>
      </c>
      <c r="B53" s="17">
        <f>Absterbeordnung!C47</f>
        <v>98736.127952249211</v>
      </c>
      <c r="C53" s="18">
        <f t="shared" si="13"/>
        <v>0.46194822348894127</v>
      </c>
      <c r="D53" s="17">
        <f t="shared" si="14"/>
        <v>45610.978901718321</v>
      </c>
      <c r="E53" s="17">
        <f>SUM(D53:$D$136)</f>
        <v>1334665.5264445823</v>
      </c>
      <c r="F53" s="19">
        <f t="shared" si="15"/>
        <v>29.261935581792585</v>
      </c>
      <c r="G53" s="5"/>
      <c r="H53" s="17">
        <f>Absterbeordnung!C47</f>
        <v>98736.127952249211</v>
      </c>
      <c r="I53" s="18">
        <f t="shared" si="16"/>
        <v>0.46194822348894127</v>
      </c>
      <c r="J53" s="17">
        <f t="shared" si="17"/>
        <v>45610.978901718321</v>
      </c>
      <c r="K53" s="17">
        <f>SUM($J53:J$136)</f>
        <v>1334665.5264445823</v>
      </c>
      <c r="L53" s="19">
        <f t="shared" si="18"/>
        <v>29.261935581792585</v>
      </c>
      <c r="N53" s="6">
        <v>39</v>
      </c>
      <c r="O53" s="6">
        <f t="shared" si="12"/>
        <v>39</v>
      </c>
      <c r="P53" s="20">
        <f t="shared" si="7"/>
        <v>98736.127952249211</v>
      </c>
      <c r="Q53" s="20">
        <f t="shared" si="8"/>
        <v>98736.127952249211</v>
      </c>
      <c r="R53" s="5">
        <f t="shared" si="9"/>
        <v>98736.127952249211</v>
      </c>
      <c r="S53" s="5">
        <f t="shared" si="19"/>
        <v>4503451448.8673992</v>
      </c>
      <c r="T53" s="20">
        <f>SUM(S53:$S$127)</f>
        <v>119414645893.71921</v>
      </c>
      <c r="U53" s="6">
        <f t="shared" si="20"/>
        <v>26.5162503136903</v>
      </c>
    </row>
    <row r="54" spans="1:21" x14ac:dyDescent="0.2">
      <c r="A54" s="21">
        <v>40</v>
      </c>
      <c r="B54" s="17">
        <f>Absterbeordnung!C48</f>
        <v>98665.04088152769</v>
      </c>
      <c r="C54" s="18">
        <f t="shared" si="13"/>
        <v>0.45289041518523643</v>
      </c>
      <c r="D54" s="17">
        <f t="shared" si="14"/>
        <v>44684.451329103402</v>
      </c>
      <c r="E54" s="17">
        <f>SUM(D54:$D$136)</f>
        <v>1289054.5475428642</v>
      </c>
      <c r="F54" s="19">
        <f t="shared" si="15"/>
        <v>28.847943953678826</v>
      </c>
      <c r="G54" s="5"/>
      <c r="H54" s="17">
        <f>Absterbeordnung!C48</f>
        <v>98665.04088152769</v>
      </c>
      <c r="I54" s="18">
        <f t="shared" si="16"/>
        <v>0.45289041518523643</v>
      </c>
      <c r="J54" s="17">
        <f t="shared" si="17"/>
        <v>44684.451329103402</v>
      </c>
      <c r="K54" s="17">
        <f>SUM($J54:J$136)</f>
        <v>1289054.5475428642</v>
      </c>
      <c r="L54" s="19">
        <f t="shared" si="18"/>
        <v>28.847943953678826</v>
      </c>
      <c r="N54" s="6">
        <v>40</v>
      </c>
      <c r="O54" s="6">
        <f t="shared" si="12"/>
        <v>40</v>
      </c>
      <c r="P54" s="20">
        <f t="shared" si="7"/>
        <v>98665.04088152769</v>
      </c>
      <c r="Q54" s="20">
        <f t="shared" si="8"/>
        <v>98665.04088152769</v>
      </c>
      <c r="R54" s="5">
        <f t="shared" si="9"/>
        <v>98665.04088152769</v>
      </c>
      <c r="S54" s="5">
        <f t="shared" si="19"/>
        <v>4408793217.1546211</v>
      </c>
      <c r="T54" s="20">
        <f>SUM(S54:$S$127)</f>
        <v>114911194444.85182</v>
      </c>
      <c r="U54" s="6">
        <f t="shared" si="20"/>
        <v>26.064092549800744</v>
      </c>
    </row>
    <row r="55" spans="1:21" x14ac:dyDescent="0.2">
      <c r="A55" s="21">
        <v>41</v>
      </c>
      <c r="B55" s="17">
        <f>Absterbeordnung!C49</f>
        <v>98584.943237391606</v>
      </c>
      <c r="C55" s="18">
        <f t="shared" si="13"/>
        <v>0.44401021096591808</v>
      </c>
      <c r="D55" s="17">
        <f t="shared" si="14"/>
        <v>43772.72144489731</v>
      </c>
      <c r="E55" s="17">
        <f>SUM(D55:$D$136)</f>
        <v>1244370.0962137603</v>
      </c>
      <c r="F55" s="19">
        <f t="shared" si="15"/>
        <v>28.427981060766772</v>
      </c>
      <c r="G55" s="5"/>
      <c r="H55" s="17">
        <f>Absterbeordnung!C49</f>
        <v>98584.943237391606</v>
      </c>
      <c r="I55" s="18">
        <f t="shared" si="16"/>
        <v>0.44401021096591808</v>
      </c>
      <c r="J55" s="17">
        <f t="shared" si="17"/>
        <v>43772.72144489731</v>
      </c>
      <c r="K55" s="17">
        <f>SUM($J55:J$136)</f>
        <v>1244370.0962137603</v>
      </c>
      <c r="L55" s="19">
        <f t="shared" si="18"/>
        <v>28.427981060766772</v>
      </c>
      <c r="N55" s="6">
        <v>41</v>
      </c>
      <c r="O55" s="6">
        <f t="shared" si="12"/>
        <v>41</v>
      </c>
      <c r="P55" s="20">
        <f t="shared" si="7"/>
        <v>98584.943237391606</v>
      </c>
      <c r="Q55" s="20">
        <f t="shared" si="8"/>
        <v>98584.943237391606</v>
      </c>
      <c r="R55" s="5">
        <f t="shared" si="9"/>
        <v>98584.943237391606</v>
      </c>
      <c r="S55" s="5">
        <f t="shared" si="19"/>
        <v>4315331258.9913549</v>
      </c>
      <c r="T55" s="20">
        <f>SUM(S55:$S$127)</f>
        <v>110502401227.6972</v>
      </c>
      <c r="U55" s="6">
        <f t="shared" si="20"/>
        <v>25.606933650216579</v>
      </c>
    </row>
    <row r="56" spans="1:21" x14ac:dyDescent="0.2">
      <c r="A56" s="21">
        <v>42</v>
      </c>
      <c r="B56" s="17">
        <f>Absterbeordnung!C50</f>
        <v>98497.080289102945</v>
      </c>
      <c r="C56" s="18">
        <f t="shared" si="13"/>
        <v>0.4353041283979589</v>
      </c>
      <c r="D56" s="17">
        <f t="shared" si="14"/>
        <v>42876.185684991739</v>
      </c>
      <c r="E56" s="17">
        <f>SUM(D56:$D$136)</f>
        <v>1200597.374768863</v>
      </c>
      <c r="F56" s="19">
        <f t="shared" si="15"/>
        <v>28.001496765350485</v>
      </c>
      <c r="G56" s="5"/>
      <c r="H56" s="17">
        <f>Absterbeordnung!C50</f>
        <v>98497.080289102945</v>
      </c>
      <c r="I56" s="18">
        <f t="shared" si="16"/>
        <v>0.4353041283979589</v>
      </c>
      <c r="J56" s="17">
        <f t="shared" si="17"/>
        <v>42876.185684991739</v>
      </c>
      <c r="K56" s="17">
        <f>SUM($J56:J$136)</f>
        <v>1200597.374768863</v>
      </c>
      <c r="L56" s="19">
        <f t="shared" si="18"/>
        <v>28.001496765350485</v>
      </c>
      <c r="N56" s="6">
        <v>42</v>
      </c>
      <c r="O56" s="6">
        <f t="shared" si="12"/>
        <v>42</v>
      </c>
      <c r="P56" s="20">
        <f t="shared" si="7"/>
        <v>98497.080289102945</v>
      </c>
      <c r="Q56" s="20">
        <f t="shared" si="8"/>
        <v>98497.080289102945</v>
      </c>
      <c r="R56" s="5">
        <f t="shared" si="9"/>
        <v>98497.080289102945</v>
      </c>
      <c r="S56" s="5">
        <f t="shared" si="19"/>
        <v>4223179103.905117</v>
      </c>
      <c r="T56" s="20">
        <f>SUM(S56:$S$127)</f>
        <v>106187069968.70586</v>
      </c>
      <c r="U56" s="6">
        <f t="shared" si="20"/>
        <v>25.143870850875373</v>
      </c>
    </row>
    <row r="57" spans="1:21" x14ac:dyDescent="0.2">
      <c r="A57" s="21">
        <v>43</v>
      </c>
      <c r="B57" s="17">
        <f>Absterbeordnung!C51</f>
        <v>98393.884282014187</v>
      </c>
      <c r="C57" s="18">
        <f t="shared" si="13"/>
        <v>0.4267687533313323</v>
      </c>
      <c r="D57" s="17">
        <f t="shared" si="14"/>
        <v>41991.435330462569</v>
      </c>
      <c r="E57" s="17">
        <f>SUM(D57:$D$136)</f>
        <v>1157721.1890838712</v>
      </c>
      <c r="F57" s="19">
        <f t="shared" si="15"/>
        <v>27.570412394167569</v>
      </c>
      <c r="G57" s="5"/>
      <c r="H57" s="17">
        <f>Absterbeordnung!C51</f>
        <v>98393.884282014187</v>
      </c>
      <c r="I57" s="18">
        <f t="shared" si="16"/>
        <v>0.4267687533313323</v>
      </c>
      <c r="J57" s="17">
        <f t="shared" si="17"/>
        <v>41991.435330462569</v>
      </c>
      <c r="K57" s="17">
        <f>SUM($J57:J$136)</f>
        <v>1157721.1890838712</v>
      </c>
      <c r="L57" s="19">
        <f t="shared" si="18"/>
        <v>27.570412394167569</v>
      </c>
      <c r="N57" s="6">
        <v>43</v>
      </c>
      <c r="O57" s="6">
        <f t="shared" si="12"/>
        <v>43</v>
      </c>
      <c r="P57" s="20">
        <f t="shared" si="7"/>
        <v>98393.884282014187</v>
      </c>
      <c r="Q57" s="20">
        <f t="shared" si="8"/>
        <v>98393.884282014187</v>
      </c>
      <c r="R57" s="5">
        <f t="shared" si="9"/>
        <v>98393.884282014187</v>
      </c>
      <c r="S57" s="5">
        <f t="shared" si="19"/>
        <v>4131700428.7412157</v>
      </c>
      <c r="T57" s="20">
        <f>SUM(S57:$S$127)</f>
        <v>101963890864.80074</v>
      </c>
      <c r="U57" s="6">
        <f t="shared" si="20"/>
        <v>24.678432675203791</v>
      </c>
    </row>
    <row r="58" spans="1:21" x14ac:dyDescent="0.2">
      <c r="A58" s="21">
        <v>44</v>
      </c>
      <c r="B58" s="17">
        <f>Absterbeordnung!C52</f>
        <v>98277.337682337238</v>
      </c>
      <c r="C58" s="18">
        <f t="shared" si="13"/>
        <v>0.41840073856012966</v>
      </c>
      <c r="D58" s="17">
        <f t="shared" si="14"/>
        <v>41119.310670013161</v>
      </c>
      <c r="E58" s="17">
        <f>SUM(D58:$D$136)</f>
        <v>1115729.753753409</v>
      </c>
      <c r="F58" s="19">
        <f t="shared" si="15"/>
        <v>27.133960554622593</v>
      </c>
      <c r="G58" s="5"/>
      <c r="H58" s="17">
        <f>Absterbeordnung!C52</f>
        <v>98277.337682337238</v>
      </c>
      <c r="I58" s="18">
        <f t="shared" si="16"/>
        <v>0.41840073856012966</v>
      </c>
      <c r="J58" s="17">
        <f t="shared" si="17"/>
        <v>41119.310670013161</v>
      </c>
      <c r="K58" s="17">
        <f>SUM($J58:J$136)</f>
        <v>1115729.753753409</v>
      </c>
      <c r="L58" s="19">
        <f t="shared" si="18"/>
        <v>27.133960554622593</v>
      </c>
      <c r="N58" s="6">
        <v>44</v>
      </c>
      <c r="O58" s="6">
        <f t="shared" si="12"/>
        <v>44</v>
      </c>
      <c r="P58" s="20">
        <f t="shared" si="7"/>
        <v>98277.337682337238</v>
      </c>
      <c r="Q58" s="20">
        <f t="shared" si="8"/>
        <v>98277.337682337238</v>
      </c>
      <c r="R58" s="5">
        <f t="shared" si="9"/>
        <v>98277.337682337238</v>
      </c>
      <c r="S58" s="5">
        <f t="shared" si="19"/>
        <v>4041096379.9818158</v>
      </c>
      <c r="T58" s="20">
        <f>SUM(S58:$S$127)</f>
        <v>97832190436.059525</v>
      </c>
      <c r="U58" s="6">
        <f t="shared" si="20"/>
        <v>24.209318768215013</v>
      </c>
    </row>
    <row r="59" spans="1:21" x14ac:dyDescent="0.2">
      <c r="A59" s="21">
        <v>45</v>
      </c>
      <c r="B59" s="17">
        <f>Absterbeordnung!C53</f>
        <v>98152.663684124418</v>
      </c>
      <c r="C59" s="18">
        <f t="shared" si="13"/>
        <v>0.41019680250993107</v>
      </c>
      <c r="D59" s="17">
        <f t="shared" si="14"/>
        <v>40261.908801060468</v>
      </c>
      <c r="E59" s="17">
        <f>SUM(D59:$D$136)</f>
        <v>1074610.4430833959</v>
      </c>
      <c r="F59" s="19">
        <f t="shared" si="15"/>
        <v>26.690499161209452</v>
      </c>
      <c r="G59" s="5"/>
      <c r="H59" s="17">
        <f>Absterbeordnung!C53</f>
        <v>98152.663684124418</v>
      </c>
      <c r="I59" s="18">
        <f t="shared" si="16"/>
        <v>0.41019680250993107</v>
      </c>
      <c r="J59" s="17">
        <f t="shared" si="17"/>
        <v>40261.908801060468</v>
      </c>
      <c r="K59" s="17">
        <f>SUM($J59:J$136)</f>
        <v>1074610.4430833959</v>
      </c>
      <c r="L59" s="19">
        <f t="shared" si="18"/>
        <v>26.690499161209452</v>
      </c>
      <c r="N59" s="6">
        <v>45</v>
      </c>
      <c r="O59" s="6">
        <f t="shared" si="12"/>
        <v>45</v>
      </c>
      <c r="P59" s="20">
        <f t="shared" si="7"/>
        <v>98152.663684124418</v>
      </c>
      <c r="Q59" s="20">
        <f t="shared" si="8"/>
        <v>98152.663684124418</v>
      </c>
      <c r="R59" s="5">
        <f t="shared" si="9"/>
        <v>98152.663684124418</v>
      </c>
      <c r="S59" s="5">
        <f t="shared" si="19"/>
        <v>3951813593.8313766</v>
      </c>
      <c r="T59" s="20">
        <f>SUM(S59:$S$127)</f>
        <v>93791094056.077682</v>
      </c>
      <c r="U59" s="6">
        <f t="shared" si="20"/>
        <v>23.733683745225697</v>
      </c>
    </row>
    <row r="60" spans="1:21" x14ac:dyDescent="0.2">
      <c r="A60" s="21">
        <v>46</v>
      </c>
      <c r="B60" s="17">
        <f>Absterbeordnung!C54</f>
        <v>98004.681597574774</v>
      </c>
      <c r="C60" s="18">
        <f t="shared" si="13"/>
        <v>0.40215372795091275</v>
      </c>
      <c r="D60" s="17">
        <f t="shared" si="14"/>
        <v>39412.948061106908</v>
      </c>
      <c r="E60" s="17">
        <f>SUM(D60:$D$136)</f>
        <v>1034348.5342823359</v>
      </c>
      <c r="F60" s="19">
        <f t="shared" si="15"/>
        <v>26.24387631898669</v>
      </c>
      <c r="G60" s="5"/>
      <c r="H60" s="17">
        <f>Absterbeordnung!C54</f>
        <v>98004.681597574774</v>
      </c>
      <c r="I60" s="18">
        <f t="shared" si="16"/>
        <v>0.40215372795091275</v>
      </c>
      <c r="J60" s="17">
        <f t="shared" si="17"/>
        <v>39412.948061106908</v>
      </c>
      <c r="K60" s="17">
        <f>SUM($J60:J$136)</f>
        <v>1034348.5342823359</v>
      </c>
      <c r="L60" s="19">
        <f t="shared" si="18"/>
        <v>26.24387631898669</v>
      </c>
      <c r="N60" s="6">
        <v>46</v>
      </c>
      <c r="O60" s="6">
        <f t="shared" si="12"/>
        <v>46</v>
      </c>
      <c r="P60" s="20">
        <f t="shared" si="7"/>
        <v>98004.681597574774</v>
      </c>
      <c r="Q60" s="20">
        <f t="shared" si="8"/>
        <v>98004.681597574774</v>
      </c>
      <c r="R60" s="5">
        <f t="shared" si="9"/>
        <v>98004.681597574774</v>
      </c>
      <c r="S60" s="5">
        <f t="shared" si="19"/>
        <v>3862653425.5505347</v>
      </c>
      <c r="T60" s="20">
        <f>SUM(S60:$S$127)</f>
        <v>89839280462.246292</v>
      </c>
      <c r="U60" s="6">
        <f t="shared" si="20"/>
        <v>23.258436769910755</v>
      </c>
    </row>
    <row r="61" spans="1:21" x14ac:dyDescent="0.2">
      <c r="A61" s="21">
        <v>47</v>
      </c>
      <c r="B61" s="17">
        <f>Absterbeordnung!C55</f>
        <v>97839.509011351503</v>
      </c>
      <c r="C61" s="18">
        <f t="shared" si="13"/>
        <v>0.39426836073618909</v>
      </c>
      <c r="D61" s="17">
        <f t="shared" si="14"/>
        <v>38575.022833139155</v>
      </c>
      <c r="E61" s="17">
        <f>SUM(D61:$D$136)</f>
        <v>994935.58622122882</v>
      </c>
      <c r="F61" s="19">
        <f t="shared" si="15"/>
        <v>25.79222287242553</v>
      </c>
      <c r="G61" s="5"/>
      <c r="H61" s="17">
        <f>Absterbeordnung!C55</f>
        <v>97839.509011351503</v>
      </c>
      <c r="I61" s="18">
        <f t="shared" si="16"/>
        <v>0.39426836073618909</v>
      </c>
      <c r="J61" s="17">
        <f t="shared" si="17"/>
        <v>38575.022833139155</v>
      </c>
      <c r="K61" s="17">
        <f>SUM($J61:J$136)</f>
        <v>994935.58622122882</v>
      </c>
      <c r="L61" s="19">
        <f t="shared" si="18"/>
        <v>25.79222287242553</v>
      </c>
      <c r="N61" s="6">
        <v>47</v>
      </c>
      <c r="O61" s="6">
        <f t="shared" si="12"/>
        <v>47</v>
      </c>
      <c r="P61" s="20">
        <f t="shared" si="7"/>
        <v>97839.509011351503</v>
      </c>
      <c r="Q61" s="20">
        <f t="shared" si="8"/>
        <v>97839.509011351503</v>
      </c>
      <c r="R61" s="5">
        <f t="shared" si="9"/>
        <v>97839.509011351503</v>
      </c>
      <c r="S61" s="5">
        <f t="shared" si="19"/>
        <v>3774161294.0960088</v>
      </c>
      <c r="T61" s="20">
        <f>SUM(S61:$S$127)</f>
        <v>85976627036.69577</v>
      </c>
      <c r="U61" s="6">
        <f t="shared" si="20"/>
        <v>22.78032663076446</v>
      </c>
    </row>
    <row r="62" spans="1:21" x14ac:dyDescent="0.2">
      <c r="A62" s="21">
        <v>48</v>
      </c>
      <c r="B62" s="17">
        <f>Absterbeordnung!C56</f>
        <v>97657.555802397474</v>
      </c>
      <c r="C62" s="18">
        <f t="shared" si="13"/>
        <v>0.38653760856489122</v>
      </c>
      <c r="D62" s="17">
        <f t="shared" si="14"/>
        <v>37748.318078151133</v>
      </c>
      <c r="E62" s="17">
        <f>SUM(D62:$D$136)</f>
        <v>956360.56338808977</v>
      </c>
      <c r="F62" s="19">
        <f t="shared" si="15"/>
        <v>25.335183448653698</v>
      </c>
      <c r="G62" s="5"/>
      <c r="H62" s="17">
        <f>Absterbeordnung!C56</f>
        <v>97657.555802397474</v>
      </c>
      <c r="I62" s="18">
        <f t="shared" si="16"/>
        <v>0.38653760856489122</v>
      </c>
      <c r="J62" s="17">
        <f t="shared" si="17"/>
        <v>37748.318078151133</v>
      </c>
      <c r="K62" s="17">
        <f>SUM($J62:J$136)</f>
        <v>956360.56338808977</v>
      </c>
      <c r="L62" s="19">
        <f t="shared" si="18"/>
        <v>25.335183448653698</v>
      </c>
      <c r="N62" s="6">
        <v>48</v>
      </c>
      <c r="O62" s="6">
        <f t="shared" si="12"/>
        <v>48</v>
      </c>
      <c r="P62" s="20">
        <f t="shared" si="7"/>
        <v>97657.555802397474</v>
      </c>
      <c r="Q62" s="20">
        <f t="shared" si="8"/>
        <v>97657.555802397474</v>
      </c>
      <c r="R62" s="5">
        <f t="shared" si="9"/>
        <v>97657.555802397474</v>
      </c>
      <c r="S62" s="5">
        <f t="shared" si="19"/>
        <v>3686408479.1636939</v>
      </c>
      <c r="T62" s="20">
        <f>SUM(S62:$S$127)</f>
        <v>82202465742.599747</v>
      </c>
      <c r="U62" s="6">
        <f t="shared" si="20"/>
        <v>22.298794668909931</v>
      </c>
    </row>
    <row r="63" spans="1:21" x14ac:dyDescent="0.2">
      <c r="A63" s="21">
        <v>49</v>
      </c>
      <c r="B63" s="17">
        <f>Absterbeordnung!C57</f>
        <v>97461.888620746759</v>
      </c>
      <c r="C63" s="18">
        <f t="shared" si="13"/>
        <v>0.37895843976950117</v>
      </c>
      <c r="D63" s="17">
        <f t="shared" si="14"/>
        <v>36934.005248707093</v>
      </c>
      <c r="E63" s="17">
        <f>SUM(D63:$D$136)</f>
        <v>918612.24530993856</v>
      </c>
      <c r="F63" s="19">
        <f t="shared" si="15"/>
        <v>24.871720224334332</v>
      </c>
      <c r="G63" s="5"/>
      <c r="H63" s="17">
        <f>Absterbeordnung!C57</f>
        <v>97461.888620746759</v>
      </c>
      <c r="I63" s="18">
        <f t="shared" si="16"/>
        <v>0.37895843976950117</v>
      </c>
      <c r="J63" s="17">
        <f t="shared" si="17"/>
        <v>36934.005248707093</v>
      </c>
      <c r="K63" s="17">
        <f>SUM($J63:J$136)</f>
        <v>918612.24530993856</v>
      </c>
      <c r="L63" s="19">
        <f t="shared" si="18"/>
        <v>24.871720224334332</v>
      </c>
      <c r="N63" s="6">
        <v>49</v>
      </c>
      <c r="O63" s="6">
        <f t="shared" si="12"/>
        <v>49</v>
      </c>
      <c r="P63" s="20">
        <f t="shared" si="7"/>
        <v>97461.888620746759</v>
      </c>
      <c r="Q63" s="20">
        <f t="shared" si="8"/>
        <v>97461.888620746759</v>
      </c>
      <c r="R63" s="5">
        <f t="shared" si="9"/>
        <v>97461.888620746759</v>
      </c>
      <c r="S63" s="5">
        <f t="shared" si="19"/>
        <v>3599657905.8675666</v>
      </c>
      <c r="T63" s="20">
        <f>SUM(S63:$S$127)</f>
        <v>78516057263.43602</v>
      </c>
      <c r="U63" s="6">
        <f t="shared" si="20"/>
        <v>21.812088625269677</v>
      </c>
    </row>
    <row r="64" spans="1:21" x14ac:dyDescent="0.2">
      <c r="A64" s="21">
        <v>50</v>
      </c>
      <c r="B64" s="17">
        <f>Absterbeordnung!C58</f>
        <v>97238.689855180084</v>
      </c>
      <c r="C64" s="18">
        <f t="shared" si="13"/>
        <v>0.37152788212696192</v>
      </c>
      <c r="D64" s="17">
        <f t="shared" si="14"/>
        <v>36126.884502695553</v>
      </c>
      <c r="E64" s="17">
        <f>SUM(D64:$D$136)</f>
        <v>881678.24006123142</v>
      </c>
      <c r="F64" s="19">
        <f t="shared" si="15"/>
        <v>24.405044946387402</v>
      </c>
      <c r="G64" s="5"/>
      <c r="H64" s="17">
        <f>Absterbeordnung!C58</f>
        <v>97238.689855180084</v>
      </c>
      <c r="I64" s="18">
        <f t="shared" si="16"/>
        <v>0.37152788212696192</v>
      </c>
      <c r="J64" s="17">
        <f t="shared" si="17"/>
        <v>36126.884502695553</v>
      </c>
      <c r="K64" s="17">
        <f>SUM($J64:J$136)</f>
        <v>881678.24006123142</v>
      </c>
      <c r="L64" s="19">
        <f t="shared" si="18"/>
        <v>24.405044946387402</v>
      </c>
      <c r="N64" s="6">
        <v>50</v>
      </c>
      <c r="O64" s="6">
        <f t="shared" si="12"/>
        <v>50</v>
      </c>
      <c r="P64" s="20">
        <f t="shared" si="7"/>
        <v>97238.689855180084</v>
      </c>
      <c r="Q64" s="20">
        <f t="shared" si="8"/>
        <v>97238.689855180084</v>
      </c>
      <c r="R64" s="5">
        <f t="shared" si="9"/>
        <v>97238.689855180084</v>
      </c>
      <c r="S64" s="5">
        <f t="shared" si="19"/>
        <v>3512930917.5915246</v>
      </c>
      <c r="T64" s="20">
        <f>SUM(S64:$S$127)</f>
        <v>74916399357.568466</v>
      </c>
      <c r="U64" s="6">
        <f t="shared" si="20"/>
        <v>21.325895986856285</v>
      </c>
    </row>
    <row r="65" spans="1:21" x14ac:dyDescent="0.2">
      <c r="A65" s="21">
        <v>51</v>
      </c>
      <c r="B65" s="17">
        <f>Absterbeordnung!C59</f>
        <v>97001.248166252379</v>
      </c>
      <c r="C65" s="18">
        <f t="shared" si="13"/>
        <v>0.36424302169309997</v>
      </c>
      <c r="D65" s="17">
        <f t="shared" si="14"/>
        <v>35332.02774007804</v>
      </c>
      <c r="E65" s="17">
        <f>SUM(D65:$D$136)</f>
        <v>845551.3555585359</v>
      </c>
      <c r="F65" s="19">
        <f t="shared" si="15"/>
        <v>23.93158303222447</v>
      </c>
      <c r="G65" s="5"/>
      <c r="H65" s="17">
        <f>Absterbeordnung!C59</f>
        <v>97001.248166252379</v>
      </c>
      <c r="I65" s="18">
        <f t="shared" si="16"/>
        <v>0.36424302169309997</v>
      </c>
      <c r="J65" s="17">
        <f t="shared" si="17"/>
        <v>35332.02774007804</v>
      </c>
      <c r="K65" s="17">
        <f>SUM($J65:J$136)</f>
        <v>845551.3555585359</v>
      </c>
      <c r="L65" s="19">
        <f t="shared" si="18"/>
        <v>23.93158303222447</v>
      </c>
      <c r="N65" s="6">
        <v>51</v>
      </c>
      <c r="O65" s="6">
        <f t="shared" si="12"/>
        <v>51</v>
      </c>
      <c r="P65" s="20">
        <f t="shared" si="7"/>
        <v>97001.248166252379</v>
      </c>
      <c r="Q65" s="20">
        <f t="shared" si="8"/>
        <v>97001.248166252379</v>
      </c>
      <c r="R65" s="5">
        <f t="shared" si="9"/>
        <v>97001.248166252379</v>
      </c>
      <c r="S65" s="5">
        <f t="shared" si="19"/>
        <v>3427250791.0322232</v>
      </c>
      <c r="T65" s="20">
        <f>SUM(S65:$S$127)</f>
        <v>71403468439.976929</v>
      </c>
      <c r="U65" s="6">
        <f t="shared" si="20"/>
        <v>20.834036606487018</v>
      </c>
    </row>
    <row r="66" spans="1:21" x14ac:dyDescent="0.2">
      <c r="A66" s="21">
        <v>52</v>
      </c>
      <c r="B66" s="17">
        <f>Absterbeordnung!C60</f>
        <v>96748.179455729012</v>
      </c>
      <c r="C66" s="18">
        <f t="shared" si="13"/>
        <v>0.35710100165990188</v>
      </c>
      <c r="D66" s="17">
        <f t="shared" si="14"/>
        <v>34548.87179241277</v>
      </c>
      <c r="E66" s="17">
        <f>SUM(D66:$D$136)</f>
        <v>810219.32781845785</v>
      </c>
      <c r="F66" s="19">
        <f t="shared" si="15"/>
        <v>23.451397564779207</v>
      </c>
      <c r="G66" s="5"/>
      <c r="H66" s="17">
        <f>Absterbeordnung!C60</f>
        <v>96748.179455729012</v>
      </c>
      <c r="I66" s="18">
        <f t="shared" si="16"/>
        <v>0.35710100165990188</v>
      </c>
      <c r="J66" s="17">
        <f t="shared" si="17"/>
        <v>34548.87179241277</v>
      </c>
      <c r="K66" s="17">
        <f>SUM($J66:J$136)</f>
        <v>810219.32781845785</v>
      </c>
      <c r="L66" s="19">
        <f t="shared" si="18"/>
        <v>23.451397564779207</v>
      </c>
      <c r="N66" s="6">
        <v>52</v>
      </c>
      <c r="O66" s="6">
        <f t="shared" si="12"/>
        <v>52</v>
      </c>
      <c r="P66" s="20">
        <f t="shared" si="7"/>
        <v>96748.179455729012</v>
      </c>
      <c r="Q66" s="20">
        <f t="shared" si="8"/>
        <v>96748.179455729012</v>
      </c>
      <c r="R66" s="5">
        <f t="shared" si="9"/>
        <v>96748.179455729012</v>
      </c>
      <c r="S66" s="5">
        <f t="shared" si="19"/>
        <v>3342540448.1653252</v>
      </c>
      <c r="T66" s="20">
        <f>SUM(S66:$S$127)</f>
        <v>67976217648.944717</v>
      </c>
      <c r="U66" s="6">
        <f t="shared" si="20"/>
        <v>20.336692615419491</v>
      </c>
    </row>
    <row r="67" spans="1:21" x14ac:dyDescent="0.2">
      <c r="A67" s="21">
        <v>53</v>
      </c>
      <c r="B67" s="17">
        <f>Absterbeordnung!C61</f>
        <v>96472.283276531263</v>
      </c>
      <c r="C67" s="18">
        <f t="shared" si="13"/>
        <v>0.35009902123519798</v>
      </c>
      <c r="D67" s="17">
        <f t="shared" si="14"/>
        <v>33774.851951438352</v>
      </c>
      <c r="E67" s="17">
        <f>SUM(D67:$D$136)</f>
        <v>775670.45602604502</v>
      </c>
      <c r="F67" s="19">
        <f t="shared" si="15"/>
        <v>22.965917278965659</v>
      </c>
      <c r="G67" s="5"/>
      <c r="H67" s="17">
        <f>Absterbeordnung!C61</f>
        <v>96472.283276531263</v>
      </c>
      <c r="I67" s="18">
        <f t="shared" si="16"/>
        <v>0.35009902123519798</v>
      </c>
      <c r="J67" s="17">
        <f t="shared" si="17"/>
        <v>33774.851951438352</v>
      </c>
      <c r="K67" s="17">
        <f>SUM($J67:J$136)</f>
        <v>775670.45602604502</v>
      </c>
      <c r="L67" s="19">
        <f t="shared" si="18"/>
        <v>22.965917278965659</v>
      </c>
      <c r="N67" s="6">
        <v>53</v>
      </c>
      <c r="O67" s="6">
        <f t="shared" si="12"/>
        <v>53</v>
      </c>
      <c r="P67" s="20">
        <f t="shared" si="7"/>
        <v>96472.283276531263</v>
      </c>
      <c r="Q67" s="20">
        <f t="shared" si="8"/>
        <v>96472.283276531263</v>
      </c>
      <c r="R67" s="5">
        <f t="shared" si="9"/>
        <v>96472.283276531263</v>
      </c>
      <c r="S67" s="5">
        <f t="shared" si="19"/>
        <v>3258337085.0820656</v>
      </c>
      <c r="T67" s="20">
        <f>SUM(S67:$S$127)</f>
        <v>64633677200.779388</v>
      </c>
      <c r="U67" s="6">
        <f t="shared" si="20"/>
        <v>19.836399830053651</v>
      </c>
    </row>
    <row r="68" spans="1:21" x14ac:dyDescent="0.2">
      <c r="A68" s="21">
        <v>54</v>
      </c>
      <c r="B68" s="17">
        <f>Absterbeordnung!C62</f>
        <v>96177.863373977394</v>
      </c>
      <c r="C68" s="18">
        <f t="shared" si="13"/>
        <v>0.34323433454431168</v>
      </c>
      <c r="D68" s="17">
        <f t="shared" si="14"/>
        <v>33011.544933060861</v>
      </c>
      <c r="E68" s="17">
        <f>SUM(D68:$D$136)</f>
        <v>741895.60407460679</v>
      </c>
      <c r="F68" s="19">
        <f t="shared" si="15"/>
        <v>22.473822584764971</v>
      </c>
      <c r="G68" s="5"/>
      <c r="H68" s="17">
        <f>Absterbeordnung!C62</f>
        <v>96177.863373977394</v>
      </c>
      <c r="I68" s="18">
        <f t="shared" si="16"/>
        <v>0.34323433454431168</v>
      </c>
      <c r="J68" s="17">
        <f t="shared" si="17"/>
        <v>33011.544933060861</v>
      </c>
      <c r="K68" s="17">
        <f>SUM($J68:J$136)</f>
        <v>741895.60407460679</v>
      </c>
      <c r="L68" s="19">
        <f t="shared" si="18"/>
        <v>22.473822584764971</v>
      </c>
      <c r="N68" s="6">
        <v>54</v>
      </c>
      <c r="O68" s="6">
        <f t="shared" si="12"/>
        <v>54</v>
      </c>
      <c r="P68" s="20">
        <f t="shared" si="7"/>
        <v>96177.863373977394</v>
      </c>
      <c r="Q68" s="20">
        <f t="shared" si="8"/>
        <v>96177.863373977394</v>
      </c>
      <c r="R68" s="5">
        <f t="shared" si="9"/>
        <v>96177.863373977394</v>
      </c>
      <c r="S68" s="5">
        <f t="shared" si="19"/>
        <v>3174979858.3358431</v>
      </c>
      <c r="T68" s="20">
        <f>SUM(S68:$S$127)</f>
        <v>61375340115.697327</v>
      </c>
      <c r="U68" s="6">
        <f t="shared" si="20"/>
        <v>19.330938416682443</v>
      </c>
    </row>
    <row r="69" spans="1:21" x14ac:dyDescent="0.2">
      <c r="A69" s="21">
        <v>55</v>
      </c>
      <c r="B69" s="17">
        <f>Absterbeordnung!C63</f>
        <v>95859.185903521633</v>
      </c>
      <c r="C69" s="18">
        <f t="shared" si="13"/>
        <v>0.33650424955324687</v>
      </c>
      <c r="D69" s="17">
        <f t="shared" si="14"/>
        <v>32257.023415249729</v>
      </c>
      <c r="E69" s="17">
        <f>SUM(D69:$D$136)</f>
        <v>708884.05914154591</v>
      </c>
      <c r="F69" s="19">
        <f t="shared" si="15"/>
        <v>21.976115093323092</v>
      </c>
      <c r="G69" s="5"/>
      <c r="H69" s="17">
        <f>Absterbeordnung!C63</f>
        <v>95859.185903521633</v>
      </c>
      <c r="I69" s="18">
        <f t="shared" si="16"/>
        <v>0.33650424955324687</v>
      </c>
      <c r="J69" s="17">
        <f t="shared" si="17"/>
        <v>32257.023415249729</v>
      </c>
      <c r="K69" s="17">
        <f>SUM($J69:J$136)</f>
        <v>708884.05914154591</v>
      </c>
      <c r="L69" s="19">
        <f t="shared" si="18"/>
        <v>21.976115093323092</v>
      </c>
      <c r="N69" s="6">
        <v>55</v>
      </c>
      <c r="O69" s="6">
        <f t="shared" si="12"/>
        <v>55</v>
      </c>
      <c r="P69" s="20">
        <f t="shared" si="7"/>
        <v>95859.185903521633</v>
      </c>
      <c r="Q69" s="20">
        <f t="shared" si="8"/>
        <v>95859.185903521633</v>
      </c>
      <c r="R69" s="5">
        <f t="shared" si="9"/>
        <v>95859.185903521633</v>
      </c>
      <c r="S69" s="5">
        <f t="shared" si="19"/>
        <v>3092132004.2566738</v>
      </c>
      <c r="T69" s="20">
        <f>SUM(S69:$S$127)</f>
        <v>58200360257.361481</v>
      </c>
      <c r="U69" s="6">
        <f t="shared" si="20"/>
        <v>18.822081391493644</v>
      </c>
    </row>
    <row r="70" spans="1:21" x14ac:dyDescent="0.2">
      <c r="A70" s="21">
        <v>56</v>
      </c>
      <c r="B70" s="17">
        <f>Absterbeordnung!C64</f>
        <v>95511.199377036828</v>
      </c>
      <c r="C70" s="18">
        <f t="shared" si="13"/>
        <v>0.3299061270129871</v>
      </c>
      <c r="D70" s="17">
        <f t="shared" si="14"/>
        <v>31509.729872843447</v>
      </c>
      <c r="E70" s="17">
        <f>SUM(D70:$D$136)</f>
        <v>676627.03572629625</v>
      </c>
      <c r="F70" s="19">
        <f t="shared" si="15"/>
        <v>21.473590489566366</v>
      </c>
      <c r="G70" s="5"/>
      <c r="H70" s="17">
        <f>Absterbeordnung!C64</f>
        <v>95511.199377036828</v>
      </c>
      <c r="I70" s="18">
        <f t="shared" si="16"/>
        <v>0.3299061270129871</v>
      </c>
      <c r="J70" s="17">
        <f t="shared" si="17"/>
        <v>31509.729872843447</v>
      </c>
      <c r="K70" s="17">
        <f>SUM($J70:J$136)</f>
        <v>676627.03572629625</v>
      </c>
      <c r="L70" s="19">
        <f t="shared" si="18"/>
        <v>21.473590489566366</v>
      </c>
      <c r="N70" s="6">
        <v>56</v>
      </c>
      <c r="O70" s="6">
        <f t="shared" si="12"/>
        <v>56</v>
      </c>
      <c r="P70" s="20">
        <f t="shared" si="7"/>
        <v>95511.199377036828</v>
      </c>
      <c r="Q70" s="20">
        <f t="shared" si="8"/>
        <v>95511.199377036828</v>
      </c>
      <c r="R70" s="5">
        <f t="shared" si="9"/>
        <v>95511.199377036828</v>
      </c>
      <c r="S70" s="5">
        <f t="shared" si="19"/>
        <v>3009532092.2017241</v>
      </c>
      <c r="T70" s="20">
        <f>SUM(S70:$S$127)</f>
        <v>55108228253.104813</v>
      </c>
      <c r="U70" s="6">
        <f t="shared" si="20"/>
        <v>18.311227979891232</v>
      </c>
    </row>
    <row r="71" spans="1:21" x14ac:dyDescent="0.2">
      <c r="A71" s="21">
        <v>57</v>
      </c>
      <c r="B71" s="17">
        <f>Absterbeordnung!C65</f>
        <v>95135.829350175918</v>
      </c>
      <c r="C71" s="18">
        <f t="shared" si="13"/>
        <v>0.32343737942449713</v>
      </c>
      <c r="D71" s="17">
        <f t="shared" si="14"/>
        <v>30770.483334397057</v>
      </c>
      <c r="E71" s="17">
        <f>SUM(D71:$D$136)</f>
        <v>645117.30585345277</v>
      </c>
      <c r="F71" s="19">
        <f t="shared" si="15"/>
        <v>20.965458970620155</v>
      </c>
      <c r="G71" s="5"/>
      <c r="H71" s="17">
        <f>Absterbeordnung!C65</f>
        <v>95135.829350175918</v>
      </c>
      <c r="I71" s="18">
        <f t="shared" si="16"/>
        <v>0.32343737942449713</v>
      </c>
      <c r="J71" s="17">
        <f t="shared" si="17"/>
        <v>30770.483334397057</v>
      </c>
      <c r="K71" s="17">
        <f>SUM($J71:J$136)</f>
        <v>645117.30585345277</v>
      </c>
      <c r="L71" s="19">
        <f t="shared" si="18"/>
        <v>20.965458970620155</v>
      </c>
      <c r="N71" s="6">
        <v>57</v>
      </c>
      <c r="O71" s="6">
        <f t="shared" si="12"/>
        <v>57</v>
      </c>
      <c r="P71" s="20">
        <f t="shared" si="7"/>
        <v>95135.829350175918</v>
      </c>
      <c r="Q71" s="20">
        <f t="shared" si="8"/>
        <v>95135.829350175918</v>
      </c>
      <c r="R71" s="5">
        <f t="shared" si="9"/>
        <v>95135.829350175918</v>
      </c>
      <c r="S71" s="5">
        <f t="shared" si="19"/>
        <v>2927375451.5236306</v>
      </c>
      <c r="T71" s="20">
        <f>SUM(S71:$S$127)</f>
        <v>52098696160.903076</v>
      </c>
      <c r="U71" s="6">
        <f t="shared" si="20"/>
        <v>17.797066698016792</v>
      </c>
    </row>
    <row r="72" spans="1:21" x14ac:dyDescent="0.2">
      <c r="A72" s="21">
        <v>58</v>
      </c>
      <c r="B72" s="17">
        <f>Absterbeordnung!C66</f>
        <v>94719.629358315797</v>
      </c>
      <c r="C72" s="18">
        <f t="shared" si="13"/>
        <v>0.31709547002401678</v>
      </c>
      <c r="D72" s="17">
        <f t="shared" si="14"/>
        <v>30035.165391875806</v>
      </c>
      <c r="E72" s="17">
        <f>SUM(D72:$D$136)</f>
        <v>614346.82251905557</v>
      </c>
      <c r="F72" s="19">
        <f t="shared" si="15"/>
        <v>20.45425135848361</v>
      </c>
      <c r="G72" s="5"/>
      <c r="H72" s="17">
        <f>Absterbeordnung!C66</f>
        <v>94719.629358315797</v>
      </c>
      <c r="I72" s="18">
        <f t="shared" si="16"/>
        <v>0.31709547002401678</v>
      </c>
      <c r="J72" s="17">
        <f t="shared" si="17"/>
        <v>30035.165391875806</v>
      </c>
      <c r="K72" s="17">
        <f>SUM($J72:J$136)</f>
        <v>614346.82251905557</v>
      </c>
      <c r="L72" s="19">
        <f t="shared" si="18"/>
        <v>20.45425135848361</v>
      </c>
      <c r="N72" s="6">
        <v>58</v>
      </c>
      <c r="O72" s="6">
        <f t="shared" si="12"/>
        <v>58</v>
      </c>
      <c r="P72" s="20">
        <f t="shared" si="7"/>
        <v>94719.629358315797</v>
      </c>
      <c r="Q72" s="20">
        <f t="shared" si="8"/>
        <v>94719.629358315797</v>
      </c>
      <c r="R72" s="5">
        <f t="shared" si="9"/>
        <v>94719.629358315797</v>
      </c>
      <c r="S72" s="5">
        <f t="shared" si="19"/>
        <v>2844919733.6341901</v>
      </c>
      <c r="T72" s="20">
        <f>SUM(S72:$S$127)</f>
        <v>49171320709.379456</v>
      </c>
      <c r="U72" s="6">
        <f t="shared" si="20"/>
        <v>17.283904402661815</v>
      </c>
    </row>
    <row r="73" spans="1:21" x14ac:dyDescent="0.2">
      <c r="A73" s="21">
        <v>59</v>
      </c>
      <c r="B73" s="17">
        <f>Absterbeordnung!C67</f>
        <v>94280.317023858399</v>
      </c>
      <c r="C73" s="18">
        <f t="shared" si="13"/>
        <v>0.3108779117882518</v>
      </c>
      <c r="D73" s="17">
        <f t="shared" si="14"/>
        <v>29309.668079111467</v>
      </c>
      <c r="E73" s="17">
        <f>SUM(D73:$D$136)</f>
        <v>584311.65712717979</v>
      </c>
      <c r="F73" s="19">
        <f t="shared" si="15"/>
        <v>19.935799189196871</v>
      </c>
      <c r="G73" s="5"/>
      <c r="H73" s="17">
        <f>Absterbeordnung!C67</f>
        <v>94280.317023858399</v>
      </c>
      <c r="I73" s="18">
        <f t="shared" si="16"/>
        <v>0.3108779117882518</v>
      </c>
      <c r="J73" s="17">
        <f t="shared" si="17"/>
        <v>29309.668079111467</v>
      </c>
      <c r="K73" s="17">
        <f>SUM($J73:J$136)</f>
        <v>584311.65712717979</v>
      </c>
      <c r="L73" s="19">
        <f t="shared" si="18"/>
        <v>19.935799189196871</v>
      </c>
      <c r="N73" s="6">
        <v>59</v>
      </c>
      <c r="O73" s="6">
        <f t="shared" si="12"/>
        <v>59</v>
      </c>
      <c r="P73" s="20">
        <f t="shared" si="7"/>
        <v>94280.317023858399</v>
      </c>
      <c r="Q73" s="20">
        <f t="shared" si="8"/>
        <v>94280.317023858399</v>
      </c>
      <c r="R73" s="5">
        <f t="shared" si="9"/>
        <v>94280.317023858399</v>
      </c>
      <c r="S73" s="5">
        <f t="shared" si="19"/>
        <v>2763324798.3626919</v>
      </c>
      <c r="T73" s="20">
        <f>SUM(S73:$S$127)</f>
        <v>46326400975.74527</v>
      </c>
      <c r="U73" s="6">
        <f t="shared" si="20"/>
        <v>16.764732471258647</v>
      </c>
    </row>
    <row r="74" spans="1:21" x14ac:dyDescent="0.2">
      <c r="A74" s="21">
        <v>60</v>
      </c>
      <c r="B74" s="17">
        <f>Absterbeordnung!C68</f>
        <v>93807.670073218876</v>
      </c>
      <c r="C74" s="18">
        <f t="shared" si="13"/>
        <v>0.30478226645907031</v>
      </c>
      <c r="D74" s="17">
        <f t="shared" si="14"/>
        <v>28590.91429616035</v>
      </c>
      <c r="E74" s="17">
        <f>SUM(D74:$D$136)</f>
        <v>555001.9890480683</v>
      </c>
      <c r="F74" s="19">
        <f t="shared" si="15"/>
        <v>19.411830741019813</v>
      </c>
      <c r="G74" s="5"/>
      <c r="H74" s="17">
        <f>Absterbeordnung!C68</f>
        <v>93807.670073218876</v>
      </c>
      <c r="I74" s="18">
        <f t="shared" si="16"/>
        <v>0.30478226645907031</v>
      </c>
      <c r="J74" s="17">
        <f t="shared" si="17"/>
        <v>28590.91429616035</v>
      </c>
      <c r="K74" s="17">
        <f>SUM($J74:J$136)</f>
        <v>555001.9890480683</v>
      </c>
      <c r="L74" s="19">
        <f t="shared" si="18"/>
        <v>19.411830741019813</v>
      </c>
      <c r="N74" s="6">
        <v>60</v>
      </c>
      <c r="O74" s="6">
        <f t="shared" si="12"/>
        <v>60</v>
      </c>
      <c r="P74" s="20">
        <f t="shared" si="7"/>
        <v>93807.670073218876</v>
      </c>
      <c r="Q74" s="20">
        <f t="shared" si="8"/>
        <v>93807.670073218876</v>
      </c>
      <c r="R74" s="5">
        <f t="shared" si="9"/>
        <v>93807.670073218876</v>
      </c>
      <c r="S74" s="5">
        <f t="shared" si="19"/>
        <v>2682047055.3858867</v>
      </c>
      <c r="T74" s="20">
        <f>SUM(S74:$S$127)</f>
        <v>43563076177.382584</v>
      </c>
      <c r="U74" s="6">
        <f t="shared" si="20"/>
        <v>16.242472737345331</v>
      </c>
    </row>
    <row r="75" spans="1:21" x14ac:dyDescent="0.2">
      <c r="A75" s="21">
        <v>61</v>
      </c>
      <c r="B75" s="17">
        <f>Absterbeordnung!C69</f>
        <v>93300.082998133323</v>
      </c>
      <c r="C75" s="18">
        <f t="shared" si="13"/>
        <v>0.29880614358732388</v>
      </c>
      <c r="D75" s="17">
        <f t="shared" si="14"/>
        <v>27878.63799704946</v>
      </c>
      <c r="E75" s="17">
        <f>SUM(D75:$D$136)</f>
        <v>526411.07475190796</v>
      </c>
      <c r="F75" s="19">
        <f t="shared" si="15"/>
        <v>18.882237891521843</v>
      </c>
      <c r="G75" s="5"/>
      <c r="H75" s="17">
        <f>Absterbeordnung!C69</f>
        <v>93300.082998133323</v>
      </c>
      <c r="I75" s="18">
        <f t="shared" si="16"/>
        <v>0.29880614358732388</v>
      </c>
      <c r="J75" s="17">
        <f t="shared" si="17"/>
        <v>27878.63799704946</v>
      </c>
      <c r="K75" s="17">
        <f>SUM($J75:J$136)</f>
        <v>526411.07475190796</v>
      </c>
      <c r="L75" s="19">
        <f t="shared" si="18"/>
        <v>18.882237891521843</v>
      </c>
      <c r="N75" s="6">
        <v>61</v>
      </c>
      <c r="O75" s="6">
        <f t="shared" si="12"/>
        <v>61</v>
      </c>
      <c r="P75" s="20">
        <f t="shared" si="7"/>
        <v>93300.082998133323</v>
      </c>
      <c r="Q75" s="20">
        <f t="shared" si="8"/>
        <v>93300.082998133323</v>
      </c>
      <c r="R75" s="5">
        <f t="shared" si="9"/>
        <v>93300.082998133323</v>
      </c>
      <c r="S75" s="5">
        <f t="shared" si="19"/>
        <v>2601079238.9996281</v>
      </c>
      <c r="T75" s="20">
        <f>SUM(S75:$S$127)</f>
        <v>40881029121.996696</v>
      </c>
      <c r="U75" s="6">
        <f t="shared" si="20"/>
        <v>15.716948760745748</v>
      </c>
    </row>
    <row r="76" spans="1:21" x14ac:dyDescent="0.2">
      <c r="A76" s="21">
        <v>62</v>
      </c>
      <c r="B76" s="17">
        <f>Absterbeordnung!C70</f>
        <v>92748.227448962556</v>
      </c>
      <c r="C76" s="18">
        <f t="shared" si="13"/>
        <v>0.29294719959541554</v>
      </c>
      <c r="D76" s="17">
        <f t="shared" si="14"/>
        <v>27170.333498612232</v>
      </c>
      <c r="E76" s="17">
        <f>SUM(D76:$D$136)</f>
        <v>498532.43675485847</v>
      </c>
      <c r="F76" s="19">
        <f t="shared" si="15"/>
        <v>18.348410658276308</v>
      </c>
      <c r="G76" s="5"/>
      <c r="H76" s="17">
        <f>Absterbeordnung!C70</f>
        <v>92748.227448962556</v>
      </c>
      <c r="I76" s="18">
        <f t="shared" si="16"/>
        <v>0.29294719959541554</v>
      </c>
      <c r="J76" s="17">
        <f t="shared" si="17"/>
        <v>27170.333498612232</v>
      </c>
      <c r="K76" s="17">
        <f>SUM($J76:J$136)</f>
        <v>498532.43675485847</v>
      </c>
      <c r="L76" s="19">
        <f t="shared" si="18"/>
        <v>18.348410658276308</v>
      </c>
      <c r="N76" s="6">
        <v>62</v>
      </c>
      <c r="O76" s="6">
        <f t="shared" si="12"/>
        <v>62</v>
      </c>
      <c r="P76" s="20">
        <f t="shared" si="7"/>
        <v>92748.227448962556</v>
      </c>
      <c r="Q76" s="20">
        <f t="shared" si="8"/>
        <v>92748.227448962556</v>
      </c>
      <c r="R76" s="5">
        <f t="shared" si="9"/>
        <v>92748.227448962556</v>
      </c>
      <c r="S76" s="5">
        <f t="shared" si="19"/>
        <v>2520000271.1934543</v>
      </c>
      <c r="T76" s="20">
        <f>SUM(S76:$S$127)</f>
        <v>38279949882.99707</v>
      </c>
      <c r="U76" s="6">
        <f t="shared" si="20"/>
        <v>15.190454668033809</v>
      </c>
    </row>
    <row r="77" spans="1:21" x14ac:dyDescent="0.2">
      <c r="A77" s="21">
        <v>63</v>
      </c>
      <c r="B77" s="17">
        <f>Absterbeordnung!C71</f>
        <v>92165.829945453646</v>
      </c>
      <c r="C77" s="18">
        <f t="shared" si="13"/>
        <v>0.28720313685825061</v>
      </c>
      <c r="D77" s="17">
        <f t="shared" si="14"/>
        <v>26470.315471478374</v>
      </c>
      <c r="E77" s="17">
        <f>SUM(D77:$D$136)</f>
        <v>471362.10325624631</v>
      </c>
      <c r="F77" s="19">
        <f t="shared" si="15"/>
        <v>17.807196282346407</v>
      </c>
      <c r="G77" s="5"/>
      <c r="H77" s="17">
        <f>Absterbeordnung!C71</f>
        <v>92165.829945453646</v>
      </c>
      <c r="I77" s="18">
        <f t="shared" si="16"/>
        <v>0.28720313685825061</v>
      </c>
      <c r="J77" s="17">
        <f t="shared" si="17"/>
        <v>26470.315471478374</v>
      </c>
      <c r="K77" s="17">
        <f>SUM($J77:J$136)</f>
        <v>471362.10325624631</v>
      </c>
      <c r="L77" s="19">
        <f t="shared" si="18"/>
        <v>17.807196282346407</v>
      </c>
      <c r="N77" s="6">
        <v>63</v>
      </c>
      <c r="O77" s="6">
        <f t="shared" si="12"/>
        <v>63</v>
      </c>
      <c r="P77" s="20">
        <f t="shared" si="7"/>
        <v>92165.829945453646</v>
      </c>
      <c r="Q77" s="20">
        <f t="shared" si="8"/>
        <v>92165.829945453646</v>
      </c>
      <c r="R77" s="5">
        <f t="shared" si="9"/>
        <v>92165.829945453646</v>
      </c>
      <c r="S77" s="5">
        <f t="shared" si="19"/>
        <v>2439658594.3467865</v>
      </c>
      <c r="T77" s="20">
        <f>SUM(S77:$S$127)</f>
        <v>35759949611.803612</v>
      </c>
      <c r="U77" s="6">
        <f t="shared" si="20"/>
        <v>14.657767974038295</v>
      </c>
    </row>
    <row r="78" spans="1:21" x14ac:dyDescent="0.2">
      <c r="A78" s="21">
        <v>64</v>
      </c>
      <c r="B78" s="17">
        <f>Absterbeordnung!C72</f>
        <v>91562.911572967627</v>
      </c>
      <c r="C78" s="18">
        <f t="shared" si="13"/>
        <v>0.28157170280220639</v>
      </c>
      <c r="D78" s="17">
        <f t="shared" si="14"/>
        <v>25781.524925128346</v>
      </c>
      <c r="E78" s="17">
        <f>SUM(D78:$D$136)</f>
        <v>444891.78778476792</v>
      </c>
      <c r="F78" s="19">
        <f t="shared" si="15"/>
        <v>17.256224722035256</v>
      </c>
      <c r="G78" s="5"/>
      <c r="H78" s="17">
        <f>Absterbeordnung!C72</f>
        <v>91562.911572967627</v>
      </c>
      <c r="I78" s="18">
        <f t="shared" si="16"/>
        <v>0.28157170280220639</v>
      </c>
      <c r="J78" s="17">
        <f t="shared" si="17"/>
        <v>25781.524925128346</v>
      </c>
      <c r="K78" s="17">
        <f>SUM($J78:J$136)</f>
        <v>444891.78778476792</v>
      </c>
      <c r="L78" s="19">
        <f t="shared" si="18"/>
        <v>17.256224722035256</v>
      </c>
      <c r="N78" s="6">
        <v>64</v>
      </c>
      <c r="O78" s="6">
        <f t="shared" ref="O78:O109" si="21">N78+$B$3</f>
        <v>64</v>
      </c>
      <c r="P78" s="20">
        <f t="shared" si="7"/>
        <v>91562.911572967627</v>
      </c>
      <c r="Q78" s="20">
        <f t="shared" si="8"/>
        <v>91562.911572967627</v>
      </c>
      <c r="R78" s="5">
        <f t="shared" si="9"/>
        <v>91562.911572967627</v>
      </c>
      <c r="S78" s="5">
        <f t="shared" si="19"/>
        <v>2360631486.9357872</v>
      </c>
      <c r="T78" s="20">
        <f>SUM(S78:$S$127)</f>
        <v>33320291017.45681</v>
      </c>
      <c r="U78" s="6">
        <f t="shared" si="20"/>
        <v>14.114990502269436</v>
      </c>
    </row>
    <row r="79" spans="1:21" x14ac:dyDescent="0.2">
      <c r="A79" s="21">
        <v>65</v>
      </c>
      <c r="B79" s="17">
        <f>Absterbeordnung!C73</f>
        <v>90923.348179901746</v>
      </c>
      <c r="C79" s="18">
        <f t="shared" ref="C79:C110" si="22">1/(((1+($B$5/100))^A79))</f>
        <v>0.27605068902177099</v>
      </c>
      <c r="D79" s="17">
        <f t="shared" ref="D79:D110" si="23">B79*C79</f>
        <v>25099.452913228266</v>
      </c>
      <c r="E79" s="17">
        <f>SUM(D79:$D$136)</f>
        <v>419110.2628596396</v>
      </c>
      <c r="F79" s="19">
        <f t="shared" ref="F79:F110" si="24">E79/D79</f>
        <v>16.697983988278654</v>
      </c>
      <c r="G79" s="5"/>
      <c r="H79" s="17">
        <f>Absterbeordnung!C73</f>
        <v>90923.348179901746</v>
      </c>
      <c r="I79" s="18">
        <f t="shared" ref="I79:I110" si="25">1/(((1+($B$5/100))^A79))</f>
        <v>0.27605068902177099</v>
      </c>
      <c r="J79" s="17">
        <f t="shared" ref="J79:J110" si="26">H79*I79</f>
        <v>25099.452913228266</v>
      </c>
      <c r="K79" s="17">
        <f>SUM($J79:J$136)</f>
        <v>419110.2628596396</v>
      </c>
      <c r="L79" s="19">
        <f t="shared" ref="L79:L110" si="27">K79/J79</f>
        <v>16.697983988278654</v>
      </c>
      <c r="N79" s="6">
        <v>65</v>
      </c>
      <c r="O79" s="6">
        <f t="shared" si="21"/>
        <v>65</v>
      </c>
      <c r="P79" s="20">
        <f t="shared" ref="P79:P127" si="28">B79</f>
        <v>90923.348179901746</v>
      </c>
      <c r="Q79" s="20">
        <f t="shared" ref="Q79:Q127" si="29">B79</f>
        <v>90923.348179901746</v>
      </c>
      <c r="R79" s="5">
        <f t="shared" ref="R79:R136" si="30">LOOKUP(N79,$O$14:$O$136,$Q$14:$Q$136)</f>
        <v>90923.348179901746</v>
      </c>
      <c r="S79" s="5">
        <f t="shared" ref="S79:S110" si="31">P79*R79*I79</f>
        <v>2282126296.3545027</v>
      </c>
      <c r="T79" s="20">
        <f>SUM(S79:$S$136)</f>
        <v>30959659530.521027</v>
      </c>
      <c r="U79" s="6">
        <f t="shared" ref="U79:U110" si="32">T79/S79</f>
        <v>13.566146439825165</v>
      </c>
    </row>
    <row r="80" spans="1:21" x14ac:dyDescent="0.2">
      <c r="A80" s="21">
        <v>66</v>
      </c>
      <c r="B80" s="17">
        <f>Absterbeordnung!C74</f>
        <v>90231.928600780506</v>
      </c>
      <c r="C80" s="18">
        <f t="shared" si="22"/>
        <v>0.27063793041350098</v>
      </c>
      <c r="D80" s="17">
        <f t="shared" si="23"/>
        <v>24420.182413734023</v>
      </c>
      <c r="E80" s="17">
        <f>SUM(D80:$D$136)</f>
        <v>394010.80994641135</v>
      </c>
      <c r="F80" s="19">
        <f t="shared" si="24"/>
        <v>16.134638278738567</v>
      </c>
      <c r="G80" s="5"/>
      <c r="H80" s="17">
        <f>Absterbeordnung!C74</f>
        <v>90231.928600780506</v>
      </c>
      <c r="I80" s="18">
        <f t="shared" si="25"/>
        <v>0.27063793041350098</v>
      </c>
      <c r="J80" s="17">
        <f t="shared" si="26"/>
        <v>24420.182413734023</v>
      </c>
      <c r="K80" s="17">
        <f>SUM($J80:J$136)</f>
        <v>394010.80994641135</v>
      </c>
      <c r="L80" s="19">
        <f t="shared" si="27"/>
        <v>16.134638278738567</v>
      </c>
      <c r="N80" s="6">
        <v>66</v>
      </c>
      <c r="O80" s="6">
        <f t="shared" si="21"/>
        <v>66</v>
      </c>
      <c r="P80" s="20">
        <f t="shared" si="28"/>
        <v>90231.928600780506</v>
      </c>
      <c r="Q80" s="20">
        <f t="shared" si="29"/>
        <v>90231.928600780506</v>
      </c>
      <c r="R80" s="5">
        <f t="shared" si="30"/>
        <v>90231.928600780506</v>
      </c>
      <c r="S80" s="5">
        <f t="shared" si="31"/>
        <v>2203480155.9740839</v>
      </c>
      <c r="T80" s="20">
        <f>SUM(S80:$S$136)</f>
        <v>28677533234.166519</v>
      </c>
      <c r="U80" s="6">
        <f t="shared" si="32"/>
        <v>13.014654639124332</v>
      </c>
    </row>
    <row r="81" spans="1:21" x14ac:dyDescent="0.2">
      <c r="A81" s="21">
        <v>67</v>
      </c>
      <c r="B81" s="17">
        <f>Absterbeordnung!C75</f>
        <v>89469.643701479697</v>
      </c>
      <c r="C81" s="18">
        <f t="shared" si="22"/>
        <v>0.26533130432696173</v>
      </c>
      <c r="D81" s="17">
        <f t="shared" si="23"/>
        <v>23739.097260982144</v>
      </c>
      <c r="E81" s="17">
        <f>SUM(D81:$D$136)</f>
        <v>369590.62753267743</v>
      </c>
      <c r="F81" s="19">
        <f t="shared" si="24"/>
        <v>15.568857714743048</v>
      </c>
      <c r="G81" s="5"/>
      <c r="H81" s="17">
        <f>Absterbeordnung!C75</f>
        <v>89469.643701479697</v>
      </c>
      <c r="I81" s="18">
        <f t="shared" si="25"/>
        <v>0.26533130432696173</v>
      </c>
      <c r="J81" s="17">
        <f t="shared" si="26"/>
        <v>23739.097260982144</v>
      </c>
      <c r="K81" s="17">
        <f>SUM($J81:J$136)</f>
        <v>369590.62753267743</v>
      </c>
      <c r="L81" s="19">
        <f t="shared" si="27"/>
        <v>15.568857714743048</v>
      </c>
      <c r="N81" s="6">
        <v>67</v>
      </c>
      <c r="O81" s="6">
        <f t="shared" si="21"/>
        <v>67</v>
      </c>
      <c r="P81" s="20">
        <f t="shared" si="28"/>
        <v>89469.643701479697</v>
      </c>
      <c r="Q81" s="20">
        <f t="shared" si="29"/>
        <v>89469.643701479697</v>
      </c>
      <c r="R81" s="5">
        <f t="shared" si="30"/>
        <v>89469.643701479697</v>
      </c>
      <c r="S81" s="5">
        <f t="shared" si="31"/>
        <v>2123928573.7348452</v>
      </c>
      <c r="T81" s="20">
        <f>SUM(S81:$S$136)</f>
        <v>26474053078.192436</v>
      </c>
      <c r="U81" s="6">
        <f t="shared" si="32"/>
        <v>12.464662609458118</v>
      </c>
    </row>
    <row r="82" spans="1:21" x14ac:dyDescent="0.2">
      <c r="A82" s="21">
        <v>68</v>
      </c>
      <c r="B82" s="17">
        <f>Absterbeordnung!C76</f>
        <v>88632.787464032575</v>
      </c>
      <c r="C82" s="18">
        <f t="shared" si="22"/>
        <v>0.26012872973231543</v>
      </c>
      <c r="D82" s="17">
        <f t="shared" si="23"/>
        <v>23055.934415653086</v>
      </c>
      <c r="E82" s="17">
        <f>SUM(D82:$D$136)</f>
        <v>345851.53027169523</v>
      </c>
      <c r="F82" s="19">
        <f t="shared" si="24"/>
        <v>15.000542768585014</v>
      </c>
      <c r="G82" s="5"/>
      <c r="H82" s="17">
        <f>Absterbeordnung!C76</f>
        <v>88632.787464032575</v>
      </c>
      <c r="I82" s="18">
        <f t="shared" si="25"/>
        <v>0.26012872973231543</v>
      </c>
      <c r="J82" s="17">
        <f t="shared" si="26"/>
        <v>23055.934415653086</v>
      </c>
      <c r="K82" s="17">
        <f>SUM($J82:J$136)</f>
        <v>345851.53027169523</v>
      </c>
      <c r="L82" s="19">
        <f t="shared" si="27"/>
        <v>15.000542768585014</v>
      </c>
      <c r="N82" s="6">
        <v>68</v>
      </c>
      <c r="O82" s="6">
        <f t="shared" si="21"/>
        <v>68</v>
      </c>
      <c r="P82" s="20">
        <f t="shared" si="28"/>
        <v>88632.787464032575</v>
      </c>
      <c r="Q82" s="20">
        <f t="shared" si="29"/>
        <v>88632.787464032575</v>
      </c>
      <c r="R82" s="5">
        <f t="shared" si="30"/>
        <v>88632.787464032575</v>
      </c>
      <c r="S82" s="5">
        <f t="shared" si="31"/>
        <v>2043511734.847254</v>
      </c>
      <c r="T82" s="20">
        <f>SUM(S82:$S$136)</f>
        <v>24350124504.457588</v>
      </c>
      <c r="U82" s="6">
        <f t="shared" si="32"/>
        <v>11.915823182819981</v>
      </c>
    </row>
    <row r="83" spans="1:21" x14ac:dyDescent="0.2">
      <c r="A83" s="21">
        <v>69</v>
      </c>
      <c r="B83" s="17">
        <f>Absterbeordnung!C77</f>
        <v>87720.143554744529</v>
      </c>
      <c r="C83" s="18">
        <f t="shared" si="22"/>
        <v>0.25502816640423082</v>
      </c>
      <c r="D83" s="17">
        <f t="shared" si="23"/>
        <v>22371.107367482404</v>
      </c>
      <c r="E83" s="17">
        <f>SUM(D83:$D$136)</f>
        <v>322795.59585604217</v>
      </c>
      <c r="F83" s="19">
        <f t="shared" si="24"/>
        <v>14.429129079468044</v>
      </c>
      <c r="G83" s="5"/>
      <c r="H83" s="17">
        <f>Absterbeordnung!C77</f>
        <v>87720.143554744529</v>
      </c>
      <c r="I83" s="18">
        <f t="shared" si="25"/>
        <v>0.25502816640423082</v>
      </c>
      <c r="J83" s="17">
        <f t="shared" si="26"/>
        <v>22371.107367482404</v>
      </c>
      <c r="K83" s="17">
        <f>SUM($J83:J$136)</f>
        <v>322795.59585604217</v>
      </c>
      <c r="L83" s="19">
        <f t="shared" si="27"/>
        <v>14.429129079468044</v>
      </c>
      <c r="N83" s="6">
        <v>69</v>
      </c>
      <c r="O83" s="6">
        <f t="shared" si="21"/>
        <v>69</v>
      </c>
      <c r="P83" s="20">
        <f t="shared" si="28"/>
        <v>87720.143554744529</v>
      </c>
      <c r="Q83" s="20">
        <f t="shared" si="29"/>
        <v>87720.143554744529</v>
      </c>
      <c r="R83" s="5">
        <f t="shared" si="30"/>
        <v>87720.143554744529</v>
      </c>
      <c r="S83" s="5">
        <f t="shared" si="31"/>
        <v>1962396749.7541592</v>
      </c>
      <c r="T83" s="20">
        <f>SUM(S83:$S$136)</f>
        <v>22306612769.610336</v>
      </c>
      <c r="U83" s="6">
        <f t="shared" si="32"/>
        <v>11.367024926231057</v>
      </c>
    </row>
    <row r="84" spans="1:21" x14ac:dyDescent="0.2">
      <c r="A84" s="21">
        <v>70</v>
      </c>
      <c r="B84" s="17">
        <f>Absterbeordnung!C78</f>
        <v>86681.186184343271</v>
      </c>
      <c r="C84" s="18">
        <f t="shared" si="22"/>
        <v>0.25002761412179492</v>
      </c>
      <c r="D84" s="17">
        <f t="shared" si="23"/>
        <v>21672.690170918439</v>
      </c>
      <c r="E84" s="17">
        <f>SUM(D84:$D$136)</f>
        <v>300424.48848855984</v>
      </c>
      <c r="F84" s="19">
        <f t="shared" si="24"/>
        <v>13.861891907248566</v>
      </c>
      <c r="G84" s="5"/>
      <c r="H84" s="17">
        <f>Absterbeordnung!C78</f>
        <v>86681.186184343271</v>
      </c>
      <c r="I84" s="18">
        <f t="shared" si="25"/>
        <v>0.25002761412179492</v>
      </c>
      <c r="J84" s="17">
        <f t="shared" si="26"/>
        <v>21672.690170918439</v>
      </c>
      <c r="K84" s="17">
        <f>SUM($J84:J$136)</f>
        <v>300424.48848855984</v>
      </c>
      <c r="L84" s="19">
        <f t="shared" si="27"/>
        <v>13.861891907248566</v>
      </c>
      <c r="N84" s="6">
        <v>70</v>
      </c>
      <c r="O84" s="6">
        <f t="shared" si="21"/>
        <v>70</v>
      </c>
      <c r="P84" s="20">
        <f t="shared" si="28"/>
        <v>86681.186184343271</v>
      </c>
      <c r="Q84" s="20">
        <f t="shared" si="29"/>
        <v>86681.186184343271</v>
      </c>
      <c r="R84" s="5">
        <f t="shared" si="30"/>
        <v>86681.186184343271</v>
      </c>
      <c r="S84" s="5">
        <f t="shared" si="31"/>
        <v>1878614491.8209677</v>
      </c>
      <c r="T84" s="20">
        <f>SUM(S84:$S$136)</f>
        <v>20344216019.856178</v>
      </c>
      <c r="U84" s="6">
        <f t="shared" si="32"/>
        <v>10.829372448913796</v>
      </c>
    </row>
    <row r="85" spans="1:21" x14ac:dyDescent="0.2">
      <c r="A85" s="21">
        <v>71</v>
      </c>
      <c r="B85" s="17">
        <f>Absterbeordnung!C79</f>
        <v>85543.001799390229</v>
      </c>
      <c r="C85" s="18">
        <f t="shared" si="22"/>
        <v>0.24512511188411268</v>
      </c>
      <c r="D85" s="17">
        <f t="shared" si="23"/>
        <v>20968.737886978382</v>
      </c>
      <c r="E85" s="17">
        <f>SUM(D85:$D$136)</f>
        <v>278751.79831764143</v>
      </c>
      <c r="F85" s="19">
        <f t="shared" si="24"/>
        <v>13.293685095407994</v>
      </c>
      <c r="G85" s="5"/>
      <c r="H85" s="17">
        <f>Absterbeordnung!C79</f>
        <v>85543.001799390229</v>
      </c>
      <c r="I85" s="18">
        <f t="shared" si="25"/>
        <v>0.24512511188411268</v>
      </c>
      <c r="J85" s="17">
        <f t="shared" si="26"/>
        <v>20968.737886978382</v>
      </c>
      <c r="K85" s="17">
        <f>SUM($J85:J$136)</f>
        <v>278751.79831764143</v>
      </c>
      <c r="L85" s="19">
        <f t="shared" si="27"/>
        <v>13.293685095407994</v>
      </c>
      <c r="N85" s="6">
        <v>71</v>
      </c>
      <c r="O85" s="6">
        <f t="shared" si="21"/>
        <v>71</v>
      </c>
      <c r="P85" s="20">
        <f t="shared" si="28"/>
        <v>85543.001799390229</v>
      </c>
      <c r="Q85" s="20">
        <f t="shared" si="29"/>
        <v>85543.001799390229</v>
      </c>
      <c r="R85" s="5">
        <f t="shared" si="30"/>
        <v>85543.001799390229</v>
      </c>
      <c r="S85" s="5">
        <f t="shared" si="31"/>
        <v>1793728782.7967339</v>
      </c>
      <c r="T85" s="20">
        <f>SUM(S85:$S$136)</f>
        <v>18465601528.03521</v>
      </c>
      <c r="U85" s="6">
        <f t="shared" si="32"/>
        <v>10.294533769617132</v>
      </c>
    </row>
    <row r="86" spans="1:21" x14ac:dyDescent="0.2">
      <c r="A86" s="21">
        <v>72</v>
      </c>
      <c r="B86" s="17">
        <f>Absterbeordnung!C80</f>
        <v>84269.591583935893</v>
      </c>
      <c r="C86" s="18">
        <f t="shared" si="22"/>
        <v>0.24031873714128693</v>
      </c>
      <c r="D86" s="17">
        <f t="shared" si="23"/>
        <v>20251.561828863494</v>
      </c>
      <c r="E86" s="17">
        <f>SUM(D86:$D$136)</f>
        <v>257783.06043066297</v>
      </c>
      <c r="F86" s="19">
        <f t="shared" si="24"/>
        <v>12.729045917992272</v>
      </c>
      <c r="G86" s="5"/>
      <c r="H86" s="17">
        <f>Absterbeordnung!C80</f>
        <v>84269.591583935893</v>
      </c>
      <c r="I86" s="18">
        <f t="shared" si="25"/>
        <v>0.24031873714128693</v>
      </c>
      <c r="J86" s="17">
        <f t="shared" si="26"/>
        <v>20251.561828863494</v>
      </c>
      <c r="K86" s="17">
        <f>SUM($J86:J$136)</f>
        <v>257783.06043066297</v>
      </c>
      <c r="L86" s="19">
        <f t="shared" si="27"/>
        <v>12.729045917992272</v>
      </c>
      <c r="N86" s="6">
        <v>72</v>
      </c>
      <c r="O86" s="6">
        <f t="shared" si="21"/>
        <v>72</v>
      </c>
      <c r="P86" s="20">
        <f t="shared" si="28"/>
        <v>84269.591583935893</v>
      </c>
      <c r="Q86" s="20">
        <f t="shared" si="29"/>
        <v>84269.591583935893</v>
      </c>
      <c r="R86" s="5">
        <f t="shared" si="30"/>
        <v>84269.591583935893</v>
      </c>
      <c r="S86" s="5">
        <f t="shared" si="31"/>
        <v>1706590844.2551527</v>
      </c>
      <c r="T86" s="20">
        <f>SUM(S86:$S$136)</f>
        <v>16671872745.238489</v>
      </c>
      <c r="U86" s="6">
        <f t="shared" si="32"/>
        <v>9.7691094507863632</v>
      </c>
    </row>
    <row r="87" spans="1:21" x14ac:dyDescent="0.2">
      <c r="A87" s="21">
        <v>73</v>
      </c>
      <c r="B87" s="17">
        <f>Absterbeordnung!C81</f>
        <v>82868.124646522614</v>
      </c>
      <c r="C87" s="18">
        <f t="shared" si="22"/>
        <v>0.2356066050404774</v>
      </c>
      <c r="D87" s="17">
        <f t="shared" si="23"/>
        <v>19524.277514038306</v>
      </c>
      <c r="E87" s="17">
        <f>SUM(D87:$D$136)</f>
        <v>237531.49860179945</v>
      </c>
      <c r="F87" s="19">
        <f t="shared" si="24"/>
        <v>12.165955868585153</v>
      </c>
      <c r="G87" s="5"/>
      <c r="H87" s="17">
        <f>Absterbeordnung!C81</f>
        <v>82868.124646522614</v>
      </c>
      <c r="I87" s="18">
        <f t="shared" si="25"/>
        <v>0.2356066050404774</v>
      </c>
      <c r="J87" s="17">
        <f t="shared" si="26"/>
        <v>19524.277514038306</v>
      </c>
      <c r="K87" s="17">
        <f>SUM($J87:J$136)</f>
        <v>237531.49860179945</v>
      </c>
      <c r="L87" s="19">
        <f t="shared" si="27"/>
        <v>12.165955868585153</v>
      </c>
      <c r="N87" s="6">
        <v>73</v>
      </c>
      <c r="O87" s="6">
        <f t="shared" si="21"/>
        <v>73</v>
      </c>
      <c r="P87" s="20">
        <f t="shared" si="28"/>
        <v>82868.124646522614</v>
      </c>
      <c r="Q87" s="20">
        <f t="shared" si="29"/>
        <v>82868.124646522614</v>
      </c>
      <c r="R87" s="5">
        <f t="shared" si="30"/>
        <v>82868.124646522614</v>
      </c>
      <c r="S87" s="5">
        <f t="shared" si="31"/>
        <v>1617940262.666625</v>
      </c>
      <c r="T87" s="20">
        <f>SUM(S87:$S$136)</f>
        <v>14965281900.983335</v>
      </c>
      <c r="U87" s="6">
        <f t="shared" si="32"/>
        <v>9.2495886568260257</v>
      </c>
    </row>
    <row r="88" spans="1:21" x14ac:dyDescent="0.2">
      <c r="A88" s="21">
        <v>74</v>
      </c>
      <c r="B88" s="17">
        <f>Absterbeordnung!C82</f>
        <v>81303.551805973446</v>
      </c>
      <c r="C88" s="18">
        <f t="shared" si="22"/>
        <v>0.23098686768674251</v>
      </c>
      <c r="D88" s="17">
        <f t="shared" si="23"/>
        <v>18780.052763468604</v>
      </c>
      <c r="E88" s="17">
        <f>SUM(D88:$D$136)</f>
        <v>218007.22108776114</v>
      </c>
      <c r="F88" s="19">
        <f t="shared" si="24"/>
        <v>11.608445611603065</v>
      </c>
      <c r="G88" s="5"/>
      <c r="H88" s="17">
        <f>Absterbeordnung!C82</f>
        <v>81303.551805973446</v>
      </c>
      <c r="I88" s="18">
        <f t="shared" si="25"/>
        <v>0.23098686768674251</v>
      </c>
      <c r="J88" s="17">
        <f t="shared" si="26"/>
        <v>18780.052763468604</v>
      </c>
      <c r="K88" s="17">
        <f>SUM($J88:J$136)</f>
        <v>218007.22108776114</v>
      </c>
      <c r="L88" s="19">
        <f t="shared" si="27"/>
        <v>11.608445611603065</v>
      </c>
      <c r="N88" s="6">
        <v>74</v>
      </c>
      <c r="O88" s="6">
        <f t="shared" si="21"/>
        <v>74</v>
      </c>
      <c r="P88" s="20">
        <f t="shared" si="28"/>
        <v>81303.551805973446</v>
      </c>
      <c r="Q88" s="20">
        <f t="shared" si="29"/>
        <v>81303.551805973446</v>
      </c>
      <c r="R88" s="5">
        <f t="shared" si="30"/>
        <v>81303.551805973446</v>
      </c>
      <c r="S88" s="5">
        <f t="shared" si="31"/>
        <v>1526884992.7735844</v>
      </c>
      <c r="T88" s="20">
        <f>SUM(S88:$S$136)</f>
        <v>13347341638.316713</v>
      </c>
      <c r="U88" s="6">
        <f t="shared" si="32"/>
        <v>8.7415500849682761</v>
      </c>
    </row>
    <row r="89" spans="1:21" x14ac:dyDescent="0.2">
      <c r="A89" s="21">
        <v>75</v>
      </c>
      <c r="B89" s="17">
        <f>Absterbeordnung!C83</f>
        <v>79578.204232525619</v>
      </c>
      <c r="C89" s="18">
        <f t="shared" si="22"/>
        <v>0.22645771341837509</v>
      </c>
      <c r="D89" s="17">
        <f t="shared" si="23"/>
        <v>18021.09816843821</v>
      </c>
      <c r="E89" s="17">
        <f>SUM(D89:$D$136)</f>
        <v>199227.16832429255</v>
      </c>
      <c r="F89" s="19">
        <f t="shared" si="24"/>
        <v>11.055217970745813</v>
      </c>
      <c r="G89" s="5"/>
      <c r="H89" s="17">
        <f>Absterbeordnung!C83</f>
        <v>79578.204232525619</v>
      </c>
      <c r="I89" s="18">
        <f t="shared" si="25"/>
        <v>0.22645771341837509</v>
      </c>
      <c r="J89" s="17">
        <f t="shared" si="26"/>
        <v>18021.09816843821</v>
      </c>
      <c r="K89" s="17">
        <f>SUM($J89:J$136)</f>
        <v>199227.16832429255</v>
      </c>
      <c r="L89" s="19">
        <f t="shared" si="27"/>
        <v>11.055217970745813</v>
      </c>
      <c r="N89" s="6">
        <v>75</v>
      </c>
      <c r="O89" s="6">
        <f t="shared" si="21"/>
        <v>75</v>
      </c>
      <c r="P89" s="20">
        <f t="shared" si="28"/>
        <v>79578.204232525619</v>
      </c>
      <c r="Q89" s="20">
        <f t="shared" si="29"/>
        <v>79578.204232525619</v>
      </c>
      <c r="R89" s="5">
        <f t="shared" si="30"/>
        <v>79578.204232525619</v>
      </c>
      <c r="S89" s="5">
        <f t="shared" si="31"/>
        <v>1434086630.5423691</v>
      </c>
      <c r="T89" s="20">
        <f>SUM(S89:$S$136)</f>
        <v>11820456645.543127</v>
      </c>
      <c r="U89" s="6">
        <f t="shared" si="32"/>
        <v>8.2424983217873322</v>
      </c>
    </row>
    <row r="90" spans="1:21" x14ac:dyDescent="0.2">
      <c r="A90" s="21">
        <v>76</v>
      </c>
      <c r="B90" s="17">
        <f>Absterbeordnung!C84</f>
        <v>77672.236677759342</v>
      </c>
      <c r="C90" s="18">
        <f t="shared" si="22"/>
        <v>0.22201736609644609</v>
      </c>
      <c r="D90" s="17">
        <f t="shared" si="23"/>
        <v>17244.585406015904</v>
      </c>
      <c r="E90" s="17">
        <f>SUM(D90:$D$136)</f>
        <v>181206.07015585434</v>
      </c>
      <c r="F90" s="19">
        <f t="shared" si="24"/>
        <v>10.507998069506456</v>
      </c>
      <c r="G90" s="5"/>
      <c r="H90" s="17">
        <f>Absterbeordnung!C84</f>
        <v>77672.236677759342</v>
      </c>
      <c r="I90" s="18">
        <f t="shared" si="25"/>
        <v>0.22201736609644609</v>
      </c>
      <c r="J90" s="17">
        <f t="shared" si="26"/>
        <v>17244.585406015904</v>
      </c>
      <c r="K90" s="17">
        <f>SUM($J90:J$136)</f>
        <v>181206.07015585434</v>
      </c>
      <c r="L90" s="19">
        <f t="shared" si="27"/>
        <v>10.507998069506456</v>
      </c>
      <c r="N90" s="6">
        <v>76</v>
      </c>
      <c r="O90" s="6">
        <f t="shared" si="21"/>
        <v>76</v>
      </c>
      <c r="P90" s="20">
        <f t="shared" si="28"/>
        <v>77672.236677759342</v>
      </c>
      <c r="Q90" s="20">
        <f t="shared" si="29"/>
        <v>77672.236677759342</v>
      </c>
      <c r="R90" s="5">
        <f t="shared" si="30"/>
        <v>77672.236677759342</v>
      </c>
      <c r="S90" s="5">
        <f t="shared" si="31"/>
        <v>1339425519.065902</v>
      </c>
      <c r="T90" s="20">
        <f>SUM(S90:$S$136)</f>
        <v>10386370015.000759</v>
      </c>
      <c r="U90" s="6">
        <f t="shared" si="32"/>
        <v>7.7543468204518602</v>
      </c>
    </row>
    <row r="91" spans="1:21" x14ac:dyDescent="0.2">
      <c r="A91" s="21">
        <v>77</v>
      </c>
      <c r="B91" s="17">
        <f>Absterbeordnung!C85</f>
        <v>75542.999743886015</v>
      </c>
      <c r="C91" s="18">
        <f t="shared" si="22"/>
        <v>0.2176640844082805</v>
      </c>
      <c r="D91" s="17">
        <f t="shared" si="23"/>
        <v>16442.997872707918</v>
      </c>
      <c r="E91" s="17">
        <f>SUM(D91:$D$136)</f>
        <v>163961.48474983839</v>
      </c>
      <c r="F91" s="19">
        <f t="shared" si="24"/>
        <v>9.9715079950221011</v>
      </c>
      <c r="G91" s="5"/>
      <c r="H91" s="17">
        <f>Absterbeordnung!C85</f>
        <v>75542.999743886015</v>
      </c>
      <c r="I91" s="18">
        <f t="shared" si="25"/>
        <v>0.2176640844082805</v>
      </c>
      <c r="J91" s="17">
        <f t="shared" si="26"/>
        <v>16442.997872707918</v>
      </c>
      <c r="K91" s="17">
        <f>SUM($J91:J$136)</f>
        <v>163961.48474983839</v>
      </c>
      <c r="L91" s="19">
        <f t="shared" si="27"/>
        <v>9.9715079950221011</v>
      </c>
      <c r="N91" s="6">
        <v>77</v>
      </c>
      <c r="O91" s="6">
        <f t="shared" si="21"/>
        <v>77</v>
      </c>
      <c r="P91" s="20">
        <f t="shared" si="28"/>
        <v>75542.999743886015</v>
      </c>
      <c r="Q91" s="20">
        <f t="shared" si="29"/>
        <v>75542.999743886015</v>
      </c>
      <c r="R91" s="5">
        <f t="shared" si="30"/>
        <v>75542.999743886015</v>
      </c>
      <c r="S91" s="5">
        <f t="shared" si="31"/>
        <v>1242153384.0866926</v>
      </c>
      <c r="T91" s="20">
        <f>SUM(S91:$S$136)</f>
        <v>9046944495.9348564</v>
      </c>
      <c r="U91" s="6">
        <f t="shared" si="32"/>
        <v>7.2832748449876226</v>
      </c>
    </row>
    <row r="92" spans="1:21" x14ac:dyDescent="0.2">
      <c r="A92" s="21">
        <v>78</v>
      </c>
      <c r="B92" s="17">
        <f>Absterbeordnung!C86</f>
        <v>73242.822664625652</v>
      </c>
      <c r="C92" s="18">
        <f t="shared" si="22"/>
        <v>0.21339616118458871</v>
      </c>
      <c r="D92" s="17">
        <f t="shared" si="23"/>
        <v>15629.737190954702</v>
      </c>
      <c r="E92" s="17">
        <f>SUM(D92:$D$136)</f>
        <v>147518.48687713046</v>
      </c>
      <c r="F92" s="19">
        <f t="shared" si="24"/>
        <v>9.4383216476923799</v>
      </c>
      <c r="G92" s="5"/>
      <c r="H92" s="17">
        <f>Absterbeordnung!C86</f>
        <v>73242.822664625652</v>
      </c>
      <c r="I92" s="18">
        <f t="shared" si="25"/>
        <v>0.21339616118458871</v>
      </c>
      <c r="J92" s="17">
        <f t="shared" si="26"/>
        <v>15629.737190954702</v>
      </c>
      <c r="K92" s="17">
        <f>SUM($J92:J$136)</f>
        <v>147518.48687713046</v>
      </c>
      <c r="L92" s="19">
        <f t="shared" si="27"/>
        <v>9.4383216476923799</v>
      </c>
      <c r="N92" s="6">
        <v>78</v>
      </c>
      <c r="O92" s="6">
        <f t="shared" si="21"/>
        <v>78</v>
      </c>
      <c r="P92" s="20">
        <f t="shared" si="28"/>
        <v>73242.822664625652</v>
      </c>
      <c r="Q92" s="20">
        <f t="shared" si="29"/>
        <v>73242.822664625652</v>
      </c>
      <c r="R92" s="5">
        <f t="shared" si="30"/>
        <v>73242.822664625652</v>
      </c>
      <c r="S92" s="5">
        <f t="shared" si="31"/>
        <v>1144766069.3717995</v>
      </c>
      <c r="T92" s="20">
        <f>SUM(S92:$S$136)</f>
        <v>7804791111.8481636</v>
      </c>
      <c r="U92" s="6">
        <f t="shared" si="32"/>
        <v>6.8178043712730867</v>
      </c>
    </row>
    <row r="93" spans="1:21" x14ac:dyDescent="0.2">
      <c r="A93" s="21">
        <v>79</v>
      </c>
      <c r="B93" s="17">
        <f>Absterbeordnung!C87</f>
        <v>70702.636650999368</v>
      </c>
      <c r="C93" s="18">
        <f t="shared" si="22"/>
        <v>0.20921192272998898</v>
      </c>
      <c r="D93" s="17">
        <f t="shared" si="23"/>
        <v>14791.834555835367</v>
      </c>
      <c r="E93" s="17">
        <f>SUM(D93:$D$136)</f>
        <v>131888.74968617578</v>
      </c>
      <c r="F93" s="19">
        <f t="shared" si="24"/>
        <v>8.9163213114863957</v>
      </c>
      <c r="G93" s="5"/>
      <c r="H93" s="17">
        <f>Absterbeordnung!C87</f>
        <v>70702.636650999368</v>
      </c>
      <c r="I93" s="18">
        <f t="shared" si="25"/>
        <v>0.20921192272998898</v>
      </c>
      <c r="J93" s="17">
        <f t="shared" si="26"/>
        <v>14791.834555835367</v>
      </c>
      <c r="K93" s="17">
        <f>SUM($J93:J$136)</f>
        <v>131888.74968617578</v>
      </c>
      <c r="L93" s="19">
        <f t="shared" si="27"/>
        <v>8.9163213114863957</v>
      </c>
      <c r="N93" s="6">
        <v>79</v>
      </c>
      <c r="O93" s="6">
        <f t="shared" si="21"/>
        <v>79</v>
      </c>
      <c r="P93" s="20">
        <f t="shared" si="28"/>
        <v>70702.636650999368</v>
      </c>
      <c r="Q93" s="20">
        <f t="shared" si="29"/>
        <v>70702.636650999368</v>
      </c>
      <c r="R93" s="5">
        <f t="shared" si="30"/>
        <v>70702.636650999368</v>
      </c>
      <c r="S93" s="5">
        <f t="shared" si="31"/>
        <v>1045821704.0029246</v>
      </c>
      <c r="T93" s="20">
        <f>SUM(S93:$S$136)</f>
        <v>6660025042.4763651</v>
      </c>
      <c r="U93" s="6">
        <f t="shared" si="32"/>
        <v>6.3682222476210351</v>
      </c>
    </row>
    <row r="94" spans="1:21" x14ac:dyDescent="0.2">
      <c r="A94" s="21">
        <v>80</v>
      </c>
      <c r="B94" s="17">
        <f>Absterbeordnung!C88</f>
        <v>67886.277571444094</v>
      </c>
      <c r="C94" s="18">
        <f t="shared" si="22"/>
        <v>0.20510972816665585</v>
      </c>
      <c r="D94" s="17">
        <f t="shared" si="23"/>
        <v>13924.135938925045</v>
      </c>
      <c r="E94" s="17">
        <f>SUM(D94:$D$136)</f>
        <v>117096.91513034041</v>
      </c>
      <c r="F94" s="19">
        <f t="shared" si="24"/>
        <v>8.4096360193521917</v>
      </c>
      <c r="G94" s="5"/>
      <c r="H94" s="17">
        <f>Absterbeordnung!C88</f>
        <v>67886.277571444094</v>
      </c>
      <c r="I94" s="18">
        <f t="shared" si="25"/>
        <v>0.20510972816665585</v>
      </c>
      <c r="J94" s="17">
        <f t="shared" si="26"/>
        <v>13924.135938925045</v>
      </c>
      <c r="K94" s="17">
        <f>SUM($J94:J$136)</f>
        <v>117096.91513034041</v>
      </c>
      <c r="L94" s="19">
        <f t="shared" si="27"/>
        <v>8.4096360193521917</v>
      </c>
      <c r="N94" s="6">
        <v>80</v>
      </c>
      <c r="O94" s="6">
        <f t="shared" si="21"/>
        <v>80</v>
      </c>
      <c r="P94" s="20">
        <f t="shared" si="28"/>
        <v>67886.277571444094</v>
      </c>
      <c r="Q94" s="20">
        <f t="shared" si="29"/>
        <v>67886.277571444094</v>
      </c>
      <c r="R94" s="5">
        <f t="shared" si="30"/>
        <v>67886.277571444094</v>
      </c>
      <c r="S94" s="5">
        <f t="shared" si="31"/>
        <v>945257757.29238582</v>
      </c>
      <c r="T94" s="20">
        <f>SUM(S94:$S$136)</f>
        <v>5614203338.4734402</v>
      </c>
      <c r="U94" s="6">
        <f t="shared" si="32"/>
        <v>5.9393359061711068</v>
      </c>
    </row>
    <row r="95" spans="1:21" x14ac:dyDescent="0.2">
      <c r="A95" s="21">
        <v>81</v>
      </c>
      <c r="B95" s="17">
        <f>Absterbeordnung!C89</f>
        <v>64787.221913797286</v>
      </c>
      <c r="C95" s="18">
        <f t="shared" si="22"/>
        <v>0.20108796879083907</v>
      </c>
      <c r="D95" s="17">
        <f t="shared" si="23"/>
        <v>13027.930858246833</v>
      </c>
      <c r="E95" s="17">
        <f>SUM(D95:$D$136)</f>
        <v>103172.77919141536</v>
      </c>
      <c r="F95" s="19">
        <f t="shared" si="24"/>
        <v>7.9193526826330816</v>
      </c>
      <c r="G95" s="5"/>
      <c r="H95" s="17">
        <f>Absterbeordnung!C89</f>
        <v>64787.221913797286</v>
      </c>
      <c r="I95" s="18">
        <f t="shared" si="25"/>
        <v>0.20108796879083907</v>
      </c>
      <c r="J95" s="17">
        <f t="shared" si="26"/>
        <v>13027.930858246833</v>
      </c>
      <c r="K95" s="17">
        <f>SUM($J95:J$136)</f>
        <v>103172.77919141536</v>
      </c>
      <c r="L95" s="19">
        <f t="shared" si="27"/>
        <v>7.9193526826330816</v>
      </c>
      <c r="N95" s="6">
        <v>81</v>
      </c>
      <c r="O95" s="6">
        <f t="shared" si="21"/>
        <v>81</v>
      </c>
      <c r="P95" s="20">
        <f t="shared" si="28"/>
        <v>64787.221913797286</v>
      </c>
      <c r="Q95" s="20">
        <f t="shared" si="29"/>
        <v>64787.221913797286</v>
      </c>
      <c r="R95" s="5">
        <f t="shared" si="30"/>
        <v>64787.221913797286</v>
      </c>
      <c r="S95" s="5">
        <f t="shared" si="31"/>
        <v>844043447.59084511</v>
      </c>
      <c r="T95" s="20">
        <f>SUM(S95:$S$136)</f>
        <v>4668945581.1810532</v>
      </c>
      <c r="U95" s="6">
        <f t="shared" si="32"/>
        <v>5.5316412851822188</v>
      </c>
    </row>
    <row r="96" spans="1:21" x14ac:dyDescent="0.2">
      <c r="A96" s="21">
        <v>82</v>
      </c>
      <c r="B96" s="17">
        <f>Absterbeordnung!C90</f>
        <v>61428.485585308896</v>
      </c>
      <c r="C96" s="18">
        <f t="shared" si="22"/>
        <v>0.19714506744199911</v>
      </c>
      <c r="D96" s="17">
        <f t="shared" si="23"/>
        <v>12110.322933575593</v>
      </c>
      <c r="E96" s="17">
        <f>SUM(D96:$D$136)</f>
        <v>90144.848333168542</v>
      </c>
      <c r="F96" s="19">
        <f t="shared" si="24"/>
        <v>7.4436370382200145</v>
      </c>
      <c r="G96" s="5"/>
      <c r="H96" s="17">
        <f>Absterbeordnung!C90</f>
        <v>61428.485585308896</v>
      </c>
      <c r="I96" s="18">
        <f t="shared" si="25"/>
        <v>0.19714506744199911</v>
      </c>
      <c r="J96" s="17">
        <f t="shared" si="26"/>
        <v>12110.322933575593</v>
      </c>
      <c r="K96" s="17">
        <f>SUM($J96:J$136)</f>
        <v>90144.848333168542</v>
      </c>
      <c r="L96" s="19">
        <f t="shared" si="27"/>
        <v>7.4436370382200145</v>
      </c>
      <c r="N96" s="6">
        <v>82</v>
      </c>
      <c r="O96" s="6">
        <f t="shared" si="21"/>
        <v>82</v>
      </c>
      <c r="P96" s="20">
        <f t="shared" si="28"/>
        <v>61428.485585308896</v>
      </c>
      <c r="Q96" s="20">
        <f t="shared" si="29"/>
        <v>61428.485585308896</v>
      </c>
      <c r="R96" s="5">
        <f t="shared" si="30"/>
        <v>61428.485585308896</v>
      </c>
      <c r="S96" s="5">
        <f t="shared" si="31"/>
        <v>743918797.75858402</v>
      </c>
      <c r="T96" s="20">
        <f>SUM(S96:$S$136)</f>
        <v>3824902133.5902076</v>
      </c>
      <c r="U96" s="6">
        <f t="shared" si="32"/>
        <v>5.1415586554803818</v>
      </c>
    </row>
    <row r="97" spans="1:21" x14ac:dyDescent="0.2">
      <c r="A97" s="21">
        <v>83</v>
      </c>
      <c r="B97" s="17">
        <f>Absterbeordnung!C91</f>
        <v>57785.97535049203</v>
      </c>
      <c r="C97" s="18">
        <f t="shared" si="22"/>
        <v>0.19327947788431285</v>
      </c>
      <c r="D97" s="17">
        <f t="shared" si="23"/>
        <v>11168.843144778872</v>
      </c>
      <c r="E97" s="17">
        <f>SUM(D97:$D$136)</f>
        <v>78034.525399592952</v>
      </c>
      <c r="F97" s="19">
        <f t="shared" si="24"/>
        <v>6.9868046661638328</v>
      </c>
      <c r="G97" s="5"/>
      <c r="H97" s="17">
        <f>Absterbeordnung!C91</f>
        <v>57785.97535049203</v>
      </c>
      <c r="I97" s="18">
        <f t="shared" si="25"/>
        <v>0.19327947788431285</v>
      </c>
      <c r="J97" s="17">
        <f t="shared" si="26"/>
        <v>11168.843144778872</v>
      </c>
      <c r="K97" s="17">
        <f>SUM($J97:J$136)</f>
        <v>78034.525399592952</v>
      </c>
      <c r="L97" s="19">
        <f t="shared" si="27"/>
        <v>6.9868046661638328</v>
      </c>
      <c r="N97" s="6">
        <v>83</v>
      </c>
      <c r="O97" s="6">
        <f t="shared" si="21"/>
        <v>83</v>
      </c>
      <c r="P97" s="20">
        <f t="shared" si="28"/>
        <v>57785.97535049203</v>
      </c>
      <c r="Q97" s="20">
        <f t="shared" si="29"/>
        <v>57785.97535049203</v>
      </c>
      <c r="R97" s="5">
        <f t="shared" si="30"/>
        <v>57785.97535049203</v>
      </c>
      <c r="S97" s="5">
        <f t="shared" si="31"/>
        <v>645402494.65770376</v>
      </c>
      <c r="T97" s="20">
        <f>SUM(S97:$S$136)</f>
        <v>3080983335.8316236</v>
      </c>
      <c r="U97" s="6">
        <f t="shared" si="32"/>
        <v>4.7737394282395149</v>
      </c>
    </row>
    <row r="98" spans="1:21" x14ac:dyDescent="0.2">
      <c r="A98" s="21">
        <v>84</v>
      </c>
      <c r="B98" s="17">
        <f>Absterbeordnung!C92</f>
        <v>53844.614181518526</v>
      </c>
      <c r="C98" s="18">
        <f t="shared" si="22"/>
        <v>0.18948968420030671</v>
      </c>
      <c r="D98" s="17">
        <f t="shared" si="23"/>
        <v>10202.998937143302</v>
      </c>
      <c r="E98" s="17">
        <f>SUM(D98:$D$136)</f>
        <v>66865.682254814063</v>
      </c>
      <c r="F98" s="19">
        <f t="shared" si="24"/>
        <v>6.5535322180025162</v>
      </c>
      <c r="G98" s="5"/>
      <c r="H98" s="17">
        <f>Absterbeordnung!C92</f>
        <v>53844.614181518526</v>
      </c>
      <c r="I98" s="18">
        <f t="shared" si="25"/>
        <v>0.18948968420030671</v>
      </c>
      <c r="J98" s="17">
        <f t="shared" si="26"/>
        <v>10202.998937143302</v>
      </c>
      <c r="K98" s="17">
        <f>SUM($J98:J$136)</f>
        <v>66865.682254814063</v>
      </c>
      <c r="L98" s="19">
        <f t="shared" si="27"/>
        <v>6.5535322180025162</v>
      </c>
      <c r="N98" s="6">
        <v>84</v>
      </c>
      <c r="O98" s="6">
        <f t="shared" si="21"/>
        <v>84</v>
      </c>
      <c r="P98" s="20">
        <f t="shared" si="28"/>
        <v>53844.614181518526</v>
      </c>
      <c r="Q98" s="20">
        <f t="shared" si="29"/>
        <v>53844.614181518526</v>
      </c>
      <c r="R98" s="5">
        <f t="shared" si="30"/>
        <v>53844.614181518526</v>
      </c>
      <c r="S98" s="5">
        <f t="shared" si="31"/>
        <v>549376541.26492465</v>
      </c>
      <c r="T98" s="20">
        <f>SUM(S98:$S$136)</f>
        <v>2435580841.1739197</v>
      </c>
      <c r="U98" s="6">
        <f t="shared" si="32"/>
        <v>4.4333542811385076</v>
      </c>
    </row>
    <row r="99" spans="1:21" x14ac:dyDescent="0.2">
      <c r="A99" s="21">
        <v>85</v>
      </c>
      <c r="B99" s="17">
        <f>Absterbeordnung!C93</f>
        <v>49588.31195625852</v>
      </c>
      <c r="C99" s="18">
        <f t="shared" si="22"/>
        <v>0.18577420019637911</v>
      </c>
      <c r="D99" s="17">
        <f t="shared" si="23"/>
        <v>9212.2289927624697</v>
      </c>
      <c r="E99" s="17">
        <f>SUM(D99:$D$136)</f>
        <v>56662.683317670751</v>
      </c>
      <c r="F99" s="19">
        <f t="shared" si="24"/>
        <v>6.1508114227498512</v>
      </c>
      <c r="G99" s="5"/>
      <c r="H99" s="17">
        <f>Absterbeordnung!C93</f>
        <v>49588.31195625852</v>
      </c>
      <c r="I99" s="18">
        <f t="shared" si="25"/>
        <v>0.18577420019637911</v>
      </c>
      <c r="J99" s="17">
        <f t="shared" si="26"/>
        <v>9212.2289927624697</v>
      </c>
      <c r="K99" s="17">
        <f>SUM($J99:J$136)</f>
        <v>56662.683317670751</v>
      </c>
      <c r="L99" s="19">
        <f t="shared" si="27"/>
        <v>6.1508114227498512</v>
      </c>
      <c r="N99" s="6">
        <v>85</v>
      </c>
      <c r="O99" s="6">
        <f t="shared" si="21"/>
        <v>85</v>
      </c>
      <c r="P99" s="20">
        <f t="shared" si="28"/>
        <v>49588.31195625852</v>
      </c>
      <c r="Q99" s="20">
        <f t="shared" si="29"/>
        <v>49588.31195625852</v>
      </c>
      <c r="R99" s="5">
        <f t="shared" si="30"/>
        <v>49588.31195625852</v>
      </c>
      <c r="S99" s="5">
        <f t="shared" si="31"/>
        <v>456818885.10559458</v>
      </c>
      <c r="T99" s="20">
        <f>SUM(S99:$S$136)</f>
        <v>1886204299.908994</v>
      </c>
      <c r="U99" s="6">
        <f t="shared" si="32"/>
        <v>4.1289980808761753</v>
      </c>
    </row>
    <row r="100" spans="1:21" x14ac:dyDescent="0.2">
      <c r="A100" s="13">
        <v>86</v>
      </c>
      <c r="B100" s="17">
        <f>Absterbeordnung!C94</f>
        <v>45201.003793125667</v>
      </c>
      <c r="C100" s="18">
        <f t="shared" si="22"/>
        <v>0.18213156881997952</v>
      </c>
      <c r="D100" s="17">
        <f t="shared" si="23"/>
        <v>8232.5297330798221</v>
      </c>
      <c r="E100" s="17">
        <f>SUM(D100:$D$136)</f>
        <v>47450.454324908271</v>
      </c>
      <c r="F100" s="19">
        <f t="shared" si="24"/>
        <v>5.7637756392477515</v>
      </c>
      <c r="G100" s="5"/>
      <c r="H100" s="17">
        <f>Absterbeordnung!C94</f>
        <v>45201.003793125667</v>
      </c>
      <c r="I100" s="18">
        <f t="shared" si="25"/>
        <v>0.18213156881997952</v>
      </c>
      <c r="J100" s="17">
        <f t="shared" si="26"/>
        <v>8232.5297330798221</v>
      </c>
      <c r="K100" s="17">
        <f>SUM($J100:J$136)</f>
        <v>47450.454324908271</v>
      </c>
      <c r="L100" s="19">
        <f t="shared" si="27"/>
        <v>5.7637756392477515</v>
      </c>
      <c r="N100" s="20">
        <v>86</v>
      </c>
      <c r="O100" s="6">
        <f t="shared" si="21"/>
        <v>86</v>
      </c>
      <c r="P100" s="20">
        <f t="shared" si="28"/>
        <v>45201.003793125667</v>
      </c>
      <c r="Q100" s="20">
        <f t="shared" si="29"/>
        <v>45201.003793125667</v>
      </c>
      <c r="R100" s="5">
        <f t="shared" si="30"/>
        <v>45201.003793125667</v>
      </c>
      <c r="S100" s="5">
        <f t="shared" si="31"/>
        <v>372118607.69196087</v>
      </c>
      <c r="T100" s="20">
        <f>SUM(S100:$S$136)</f>
        <v>1429385414.8033991</v>
      </c>
      <c r="U100" s="6">
        <f t="shared" si="32"/>
        <v>3.8412091877615584</v>
      </c>
    </row>
    <row r="101" spans="1:21" x14ac:dyDescent="0.2">
      <c r="A101" s="13">
        <v>87</v>
      </c>
      <c r="B101" s="17">
        <f>Absterbeordnung!C95</f>
        <v>40708.762573620967</v>
      </c>
      <c r="C101" s="18">
        <f t="shared" si="22"/>
        <v>0.17856036158821526</v>
      </c>
      <c r="D101" s="17">
        <f t="shared" si="23"/>
        <v>7268.9713649545638</v>
      </c>
      <c r="E101" s="17">
        <f>SUM(D101:$D$136)</f>
        <v>39217.924591828465</v>
      </c>
      <c r="F101" s="19">
        <f t="shared" si="24"/>
        <v>5.3952509403059956</v>
      </c>
      <c r="G101" s="5"/>
      <c r="H101" s="17">
        <f>Absterbeordnung!C95</f>
        <v>40708.762573620967</v>
      </c>
      <c r="I101" s="18">
        <f t="shared" si="25"/>
        <v>0.17856036158821526</v>
      </c>
      <c r="J101" s="17">
        <f t="shared" si="26"/>
        <v>7268.9713649545638</v>
      </c>
      <c r="K101" s="17">
        <f>SUM($J101:J$136)</f>
        <v>39217.924591828465</v>
      </c>
      <c r="L101" s="19">
        <f t="shared" si="27"/>
        <v>5.3952509403059956</v>
      </c>
      <c r="N101" s="20">
        <v>87</v>
      </c>
      <c r="O101" s="6">
        <f t="shared" si="21"/>
        <v>87</v>
      </c>
      <c r="P101" s="20">
        <f t="shared" si="28"/>
        <v>40708.762573620967</v>
      </c>
      <c r="Q101" s="20">
        <f t="shared" si="29"/>
        <v>40708.762573620967</v>
      </c>
      <c r="R101" s="5">
        <f t="shared" si="30"/>
        <v>40708.762573620967</v>
      </c>
      <c r="S101" s="5">
        <f t="shared" si="31"/>
        <v>295910829.45038486</v>
      </c>
      <c r="T101" s="20">
        <f>SUM(S101:$S$136)</f>
        <v>1057266807.111439</v>
      </c>
      <c r="U101" s="6">
        <f t="shared" si="32"/>
        <v>3.5729236712126147</v>
      </c>
    </row>
    <row r="102" spans="1:21" x14ac:dyDescent="0.2">
      <c r="A102" s="13">
        <v>88</v>
      </c>
      <c r="B102" s="17">
        <f>Absterbeordnung!C96</f>
        <v>36404.37875819343</v>
      </c>
      <c r="C102" s="18">
        <f t="shared" si="22"/>
        <v>0.17505917802766199</v>
      </c>
      <c r="D102" s="17">
        <f t="shared" si="23"/>
        <v>6372.9206220170199</v>
      </c>
      <c r="E102" s="17">
        <f>SUM(D102:$D$136)</f>
        <v>31948.953226873884</v>
      </c>
      <c r="F102" s="19">
        <f t="shared" si="24"/>
        <v>5.0132357080515604</v>
      </c>
      <c r="G102" s="5"/>
      <c r="H102" s="17">
        <f>Absterbeordnung!C96</f>
        <v>36404.37875819343</v>
      </c>
      <c r="I102" s="18">
        <f t="shared" si="25"/>
        <v>0.17505917802766199</v>
      </c>
      <c r="J102" s="17">
        <f t="shared" si="26"/>
        <v>6372.9206220170199</v>
      </c>
      <c r="K102" s="17">
        <f>SUM($J102:J$136)</f>
        <v>31948.953226873884</v>
      </c>
      <c r="L102" s="19">
        <f t="shared" si="27"/>
        <v>5.0132357080515604</v>
      </c>
      <c r="N102" s="20">
        <v>88</v>
      </c>
      <c r="O102" s="6">
        <f t="shared" si="21"/>
        <v>88</v>
      </c>
      <c r="P102" s="20">
        <f t="shared" si="28"/>
        <v>36404.37875819343</v>
      </c>
      <c r="Q102" s="20">
        <f t="shared" si="29"/>
        <v>36404.37875819343</v>
      </c>
      <c r="R102" s="5">
        <f t="shared" si="30"/>
        <v>36404.37875819343</v>
      </c>
      <c r="S102" s="5">
        <f t="shared" si="31"/>
        <v>232002216.11980927</v>
      </c>
      <c r="T102" s="20">
        <f>SUM(S102:$S$136)</f>
        <v>761355977.66105413</v>
      </c>
      <c r="U102" s="6">
        <f t="shared" si="32"/>
        <v>3.2816754529098073</v>
      </c>
    </row>
    <row r="103" spans="1:21" x14ac:dyDescent="0.2">
      <c r="A103" s="13">
        <v>89</v>
      </c>
      <c r="B103" s="17">
        <f>Absterbeordnung!C97</f>
        <v>31923.5649032371</v>
      </c>
      <c r="C103" s="18">
        <f t="shared" si="22"/>
        <v>0.17162664512515882</v>
      </c>
      <c r="D103" s="17">
        <f t="shared" si="23"/>
        <v>5478.9343447778492</v>
      </c>
      <c r="E103" s="17">
        <f>SUM(D103:$D$136)</f>
        <v>25576.032604856868</v>
      </c>
      <c r="F103" s="19">
        <f t="shared" si="24"/>
        <v>4.668066999056891</v>
      </c>
      <c r="G103" s="5"/>
      <c r="H103" s="17">
        <f>Absterbeordnung!C97</f>
        <v>31923.5649032371</v>
      </c>
      <c r="I103" s="18">
        <f t="shared" si="25"/>
        <v>0.17162664512515882</v>
      </c>
      <c r="J103" s="17">
        <f t="shared" si="26"/>
        <v>5478.9343447778492</v>
      </c>
      <c r="K103" s="17">
        <f>SUM($J103:J$136)</f>
        <v>25576.032604856868</v>
      </c>
      <c r="L103" s="19">
        <f t="shared" si="27"/>
        <v>4.668066999056891</v>
      </c>
      <c r="N103" s="20">
        <v>89</v>
      </c>
      <c r="O103" s="6">
        <f t="shared" si="21"/>
        <v>89</v>
      </c>
      <c r="P103" s="20">
        <f t="shared" si="28"/>
        <v>31923.5649032371</v>
      </c>
      <c r="Q103" s="20">
        <f t="shared" si="29"/>
        <v>31923.5649032371</v>
      </c>
      <c r="R103" s="5">
        <f t="shared" si="30"/>
        <v>31923.5649032371</v>
      </c>
      <c r="S103" s="5">
        <f t="shared" si="31"/>
        <v>174907116.1560905</v>
      </c>
      <c r="T103" s="20">
        <f>SUM(S103:$S$136)</f>
        <v>529353761.5412448</v>
      </c>
      <c r="U103" s="6">
        <f t="shared" si="32"/>
        <v>3.0264849891461205</v>
      </c>
    </row>
    <row r="104" spans="1:21" x14ac:dyDescent="0.2">
      <c r="A104" s="13">
        <v>90</v>
      </c>
      <c r="B104" s="17">
        <f>Absterbeordnung!C98</f>
        <v>27389.288118229026</v>
      </c>
      <c r="C104" s="18">
        <f t="shared" si="22"/>
        <v>0.16826141678937137</v>
      </c>
      <c r="D104" s="17">
        <f t="shared" si="23"/>
        <v>4608.5604236255112</v>
      </c>
      <c r="E104" s="17">
        <f>SUM(D104:$D$136)</f>
        <v>20097.098260079023</v>
      </c>
      <c r="F104" s="19">
        <f t="shared" si="24"/>
        <v>4.3608190872473847</v>
      </c>
      <c r="G104" s="5"/>
      <c r="H104" s="17">
        <f>Absterbeordnung!C98</f>
        <v>27389.288118229026</v>
      </c>
      <c r="I104" s="18">
        <f t="shared" si="25"/>
        <v>0.16826141678937137</v>
      </c>
      <c r="J104" s="17">
        <f t="shared" si="26"/>
        <v>4608.5604236255112</v>
      </c>
      <c r="K104" s="17">
        <f>SUM($J104:J$136)</f>
        <v>20097.098260079023</v>
      </c>
      <c r="L104" s="19">
        <f t="shared" si="27"/>
        <v>4.3608190872473847</v>
      </c>
      <c r="N104" s="20">
        <v>90</v>
      </c>
      <c r="O104" s="6">
        <f t="shared" si="21"/>
        <v>90</v>
      </c>
      <c r="P104" s="20">
        <f t="shared" si="28"/>
        <v>27389.288118229026</v>
      </c>
      <c r="Q104" s="20">
        <f t="shared" si="29"/>
        <v>27389.288118229026</v>
      </c>
      <c r="R104" s="5">
        <f t="shared" si="30"/>
        <v>27389.288118229026</v>
      </c>
      <c r="S104" s="5">
        <f t="shared" si="31"/>
        <v>126225189.25294675</v>
      </c>
      <c r="T104" s="20">
        <f>SUM(S104:$S$136)</f>
        <v>354446645.38515437</v>
      </c>
      <c r="U104" s="6">
        <f t="shared" si="32"/>
        <v>2.8080500214174147</v>
      </c>
    </row>
    <row r="105" spans="1:21" x14ac:dyDescent="0.2">
      <c r="A105" s="13">
        <v>91</v>
      </c>
      <c r="B105" s="17">
        <f>Absterbeordnung!C99</f>
        <v>23043.25330495862</v>
      </c>
      <c r="C105" s="18">
        <f t="shared" si="22"/>
        <v>0.16496217332291313</v>
      </c>
      <c r="D105" s="17">
        <f t="shared" si="23"/>
        <v>3801.2651456163749</v>
      </c>
      <c r="E105" s="17">
        <f>SUM(D105:$D$136)</f>
        <v>15488.537836453515</v>
      </c>
      <c r="F105" s="19">
        <f t="shared" si="24"/>
        <v>4.0745744490659703</v>
      </c>
      <c r="G105" s="5"/>
      <c r="H105" s="17">
        <f>Absterbeordnung!C99</f>
        <v>23043.25330495862</v>
      </c>
      <c r="I105" s="18">
        <f t="shared" si="25"/>
        <v>0.16496217332291313</v>
      </c>
      <c r="J105" s="17">
        <f t="shared" si="26"/>
        <v>3801.2651456163749</v>
      </c>
      <c r="K105" s="17">
        <f>SUM($J105:J$136)</f>
        <v>15488.537836453515</v>
      </c>
      <c r="L105" s="19">
        <f t="shared" si="27"/>
        <v>4.0745744490659703</v>
      </c>
      <c r="N105" s="20">
        <v>91</v>
      </c>
      <c r="O105" s="6">
        <f t="shared" si="21"/>
        <v>91</v>
      </c>
      <c r="P105" s="20">
        <f t="shared" si="28"/>
        <v>23043.25330495862</v>
      </c>
      <c r="Q105" s="20">
        <f t="shared" si="29"/>
        <v>23043.25330495862</v>
      </c>
      <c r="R105" s="5">
        <f t="shared" si="30"/>
        <v>23043.25330495862</v>
      </c>
      <c r="S105" s="5">
        <f t="shared" si="31"/>
        <v>87593515.629748538</v>
      </c>
      <c r="T105" s="20">
        <f>SUM(S105:$S$136)</f>
        <v>228221456.13220769</v>
      </c>
      <c r="U105" s="6">
        <f t="shared" si="32"/>
        <v>2.6054606267532781</v>
      </c>
    </row>
    <row r="106" spans="1:21" x14ac:dyDescent="0.2">
      <c r="A106" s="13">
        <v>92</v>
      </c>
      <c r="B106" s="17">
        <f>Absterbeordnung!C100</f>
        <v>18858.910980100591</v>
      </c>
      <c r="C106" s="18">
        <f t="shared" si="22"/>
        <v>0.16172762090481677</v>
      </c>
      <c r="D106" s="17">
        <f t="shared" si="23"/>
        <v>3050.0068056673949</v>
      </c>
      <c r="E106" s="17">
        <f>SUM(D106:$D$136)</f>
        <v>11687.272690837141</v>
      </c>
      <c r="F106" s="19">
        <f t="shared" si="24"/>
        <v>3.8318841351830231</v>
      </c>
      <c r="G106" s="5"/>
      <c r="H106" s="17">
        <f>Absterbeordnung!C100</f>
        <v>18858.910980100591</v>
      </c>
      <c r="I106" s="18">
        <f t="shared" si="25"/>
        <v>0.16172762090481677</v>
      </c>
      <c r="J106" s="17">
        <f t="shared" si="26"/>
        <v>3050.0068056673949</v>
      </c>
      <c r="K106" s="17">
        <f>SUM($J106:J$136)</f>
        <v>11687.272690837141</v>
      </c>
      <c r="L106" s="19">
        <f t="shared" si="27"/>
        <v>3.8318841351830231</v>
      </c>
      <c r="N106" s="20">
        <v>92</v>
      </c>
      <c r="O106" s="6">
        <f t="shared" si="21"/>
        <v>92</v>
      </c>
      <c r="P106" s="20">
        <f t="shared" si="28"/>
        <v>18858.910980100591</v>
      </c>
      <c r="Q106" s="20">
        <f t="shared" si="29"/>
        <v>18858.910980100591</v>
      </c>
      <c r="R106" s="5">
        <f t="shared" si="30"/>
        <v>18858.910980100591</v>
      </c>
      <c r="S106" s="5">
        <f t="shared" si="31"/>
        <v>57519806.836782359</v>
      </c>
      <c r="T106" s="20">
        <f>SUM(S106:$S$136)</f>
        <v>140627940.50245914</v>
      </c>
      <c r="U106" s="6">
        <f t="shared" si="32"/>
        <v>2.4448611397723155</v>
      </c>
    </row>
    <row r="107" spans="1:21" x14ac:dyDescent="0.2">
      <c r="A107" s="13">
        <v>93</v>
      </c>
      <c r="B107" s="17">
        <f>Absterbeordnung!C101</f>
        <v>15094.570989183252</v>
      </c>
      <c r="C107" s="18">
        <f t="shared" si="22"/>
        <v>0.15855649108315373</v>
      </c>
      <c r="D107" s="17">
        <f t="shared" si="23"/>
        <v>2393.3422104504652</v>
      </c>
      <c r="E107" s="17">
        <f>SUM(D107:$D$136)</f>
        <v>8637.2658851697452</v>
      </c>
      <c r="F107" s="19">
        <f t="shared" si="24"/>
        <v>3.6088720816669482</v>
      </c>
      <c r="G107" s="5"/>
      <c r="H107" s="17">
        <f>Absterbeordnung!C101</f>
        <v>15094.570989183252</v>
      </c>
      <c r="I107" s="18">
        <f t="shared" si="25"/>
        <v>0.15855649108315373</v>
      </c>
      <c r="J107" s="17">
        <f t="shared" si="26"/>
        <v>2393.3422104504652</v>
      </c>
      <c r="K107" s="17">
        <f>SUM($J107:J$136)</f>
        <v>8637.2658851697452</v>
      </c>
      <c r="L107" s="19">
        <f t="shared" si="27"/>
        <v>3.6088720816669482</v>
      </c>
      <c r="N107" s="20">
        <v>93</v>
      </c>
      <c r="O107" s="6">
        <f t="shared" si="21"/>
        <v>93</v>
      </c>
      <c r="P107" s="20">
        <f t="shared" si="28"/>
        <v>15094.570989183252</v>
      </c>
      <c r="Q107" s="20">
        <f t="shared" si="29"/>
        <v>15094.570989183252</v>
      </c>
      <c r="R107" s="5">
        <f t="shared" si="30"/>
        <v>15094.570989183252</v>
      </c>
      <c r="S107" s="5">
        <f t="shared" si="31"/>
        <v>36126473.897053309</v>
      </c>
      <c r="T107" s="20">
        <f>SUM(S107:$S$136)</f>
        <v>83108133.665676743</v>
      </c>
      <c r="U107" s="6">
        <f t="shared" si="32"/>
        <v>2.3004773148495827</v>
      </c>
    </row>
    <row r="108" spans="1:21" x14ac:dyDescent="0.2">
      <c r="A108" s="13">
        <v>94</v>
      </c>
      <c r="B108" s="17">
        <f>Absterbeordnung!C102</f>
        <v>11799.804514088524</v>
      </c>
      <c r="C108" s="18">
        <f t="shared" si="22"/>
        <v>0.15544754027760166</v>
      </c>
      <c r="D108" s="17">
        <f t="shared" si="23"/>
        <v>1834.2505874716016</v>
      </c>
      <c r="E108" s="17">
        <f>SUM(D108:$D$136)</f>
        <v>6243.923674719279</v>
      </c>
      <c r="F108" s="19">
        <f t="shared" si="24"/>
        <v>3.4040734223376385</v>
      </c>
      <c r="G108" s="5"/>
      <c r="H108" s="17">
        <f>Absterbeordnung!C102</f>
        <v>11799.804514088524</v>
      </c>
      <c r="I108" s="18">
        <f t="shared" si="25"/>
        <v>0.15544754027760166</v>
      </c>
      <c r="J108" s="17">
        <f t="shared" si="26"/>
        <v>1834.2505874716016</v>
      </c>
      <c r="K108" s="17">
        <f>SUM($J108:J$136)</f>
        <v>6243.923674719279</v>
      </c>
      <c r="L108" s="19">
        <f t="shared" si="27"/>
        <v>3.4040734223376385</v>
      </c>
      <c r="N108" s="20">
        <v>94</v>
      </c>
      <c r="O108" s="6">
        <f t="shared" si="21"/>
        <v>94</v>
      </c>
      <c r="P108" s="20">
        <f t="shared" si="28"/>
        <v>11799.804514088524</v>
      </c>
      <c r="Q108" s="20">
        <f t="shared" si="29"/>
        <v>11799.804514088524</v>
      </c>
      <c r="R108" s="5">
        <f t="shared" si="30"/>
        <v>11799.804514088524</v>
      </c>
      <c r="S108" s="5">
        <f t="shared" si="31"/>
        <v>21643798.362016935</v>
      </c>
      <c r="T108" s="20">
        <f>SUM(S108:$S$136)</f>
        <v>46981659.768623464</v>
      </c>
      <c r="U108" s="6">
        <f t="shared" si="32"/>
        <v>2.1706753584930993</v>
      </c>
    </row>
    <row r="109" spans="1:21" x14ac:dyDescent="0.2">
      <c r="A109" s="13">
        <v>95</v>
      </c>
      <c r="B109" s="17">
        <f>Absterbeordnung!C103</f>
        <v>8996.9903093072116</v>
      </c>
      <c r="C109" s="18">
        <f t="shared" si="22"/>
        <v>0.15239954929176638</v>
      </c>
      <c r="D109" s="17">
        <f t="shared" si="23"/>
        <v>1371.1372681208088</v>
      </c>
      <c r="E109" s="17">
        <f>SUM(D109:$D$136)</f>
        <v>4409.6730872476783</v>
      </c>
      <c r="F109" s="19">
        <f t="shared" si="24"/>
        <v>3.2160697471897093</v>
      </c>
      <c r="G109" s="5"/>
      <c r="H109" s="17">
        <f>Absterbeordnung!C103</f>
        <v>8996.9903093072116</v>
      </c>
      <c r="I109" s="18">
        <f t="shared" si="25"/>
        <v>0.15239954929176638</v>
      </c>
      <c r="J109" s="17">
        <f t="shared" si="26"/>
        <v>1371.1372681208088</v>
      </c>
      <c r="K109" s="17">
        <f>SUM($J109:J$136)</f>
        <v>4409.6730872476783</v>
      </c>
      <c r="L109" s="19">
        <f t="shared" si="27"/>
        <v>3.2160697471897093</v>
      </c>
      <c r="N109" s="20">
        <v>95</v>
      </c>
      <c r="O109" s="6">
        <f t="shared" si="21"/>
        <v>95</v>
      </c>
      <c r="P109" s="20">
        <f t="shared" si="28"/>
        <v>8996.9903093072116</v>
      </c>
      <c r="Q109" s="20">
        <f t="shared" si="29"/>
        <v>8996.9903093072116</v>
      </c>
      <c r="R109" s="5">
        <f t="shared" si="30"/>
        <v>8996.9903093072116</v>
      </c>
      <c r="S109" s="5">
        <f t="shared" si="31"/>
        <v>12336108.714012882</v>
      </c>
      <c r="T109" s="20">
        <f>SUM(S109:$S$136)</f>
        <v>25337861.406606514</v>
      </c>
      <c r="U109" s="6">
        <f t="shared" si="32"/>
        <v>2.05395899095998</v>
      </c>
    </row>
    <row r="110" spans="1:21" x14ac:dyDescent="0.2">
      <c r="A110" s="13">
        <v>96</v>
      </c>
      <c r="B110" s="17">
        <f>Absterbeordnung!C104</f>
        <v>6682.0023246492237</v>
      </c>
      <c r="C110" s="18">
        <f t="shared" si="22"/>
        <v>0.14941132283506506</v>
      </c>
      <c r="D110" s="17">
        <f t="shared" si="23"/>
        <v>998.3668065128204</v>
      </c>
      <c r="E110" s="17">
        <f>SUM(D110:$D$136)</f>
        <v>3038.5358191268697</v>
      </c>
      <c r="F110" s="19">
        <f t="shared" si="24"/>
        <v>3.0435064540458066</v>
      </c>
      <c r="G110" s="5"/>
      <c r="H110" s="17">
        <f>Absterbeordnung!C104</f>
        <v>6682.0023246492237</v>
      </c>
      <c r="I110" s="18">
        <f t="shared" si="25"/>
        <v>0.14941132283506506</v>
      </c>
      <c r="J110" s="17">
        <f t="shared" si="26"/>
        <v>998.3668065128204</v>
      </c>
      <c r="K110" s="17">
        <f>SUM($J110:J$136)</f>
        <v>3038.5358191268697</v>
      </c>
      <c r="L110" s="19">
        <f t="shared" si="27"/>
        <v>3.0435064540458066</v>
      </c>
      <c r="N110" s="20">
        <v>96</v>
      </c>
      <c r="O110" s="6">
        <f t="shared" ref="O110:O136" si="33">N110+$B$3</f>
        <v>96</v>
      </c>
      <c r="P110" s="20">
        <f t="shared" si="28"/>
        <v>6682.0023246492237</v>
      </c>
      <c r="Q110" s="20">
        <f t="shared" si="29"/>
        <v>6682.0023246492237</v>
      </c>
      <c r="R110" s="5">
        <f t="shared" si="30"/>
        <v>6682.0023246492237</v>
      </c>
      <c r="S110" s="5">
        <f t="shared" si="31"/>
        <v>6671089.321971288</v>
      </c>
      <c r="T110" s="20">
        <f>SUM(S110:$S$136)</f>
        <v>13001752.692593634</v>
      </c>
      <c r="U110" s="6">
        <f t="shared" si="32"/>
        <v>1.9489699605388664</v>
      </c>
    </row>
    <row r="111" spans="1:21" x14ac:dyDescent="0.2">
      <c r="A111" s="13">
        <v>97</v>
      </c>
      <c r="B111" s="17">
        <f>Absterbeordnung!C105</f>
        <v>4827.4907356076728</v>
      </c>
      <c r="C111" s="18">
        <f t="shared" ref="C111:C127" si="34">1/(((1+($B$5/100))^A111))</f>
        <v>0.14648168905398534</v>
      </c>
      <c r="D111" s="17">
        <f t="shared" ref="D111:D127" si="35">B111*C111</f>
        <v>707.13899684427815</v>
      </c>
      <c r="E111" s="17">
        <f>SUM(D111:$D$136)</f>
        <v>2040.1690126140491</v>
      </c>
      <c r="F111" s="19">
        <f t="shared" ref="F111:F127" si="36">E111/D111</f>
        <v>2.8851032423874687</v>
      </c>
      <c r="G111" s="5"/>
      <c r="H111" s="17">
        <f>Absterbeordnung!C105</f>
        <v>4827.4907356076728</v>
      </c>
      <c r="I111" s="18">
        <f t="shared" ref="I111:I127" si="37">1/(((1+($B$5/100))^A111))</f>
        <v>0.14648168905398534</v>
      </c>
      <c r="J111" s="17">
        <f t="shared" ref="J111:J127" si="38">H111*I111</f>
        <v>707.13899684427815</v>
      </c>
      <c r="K111" s="17">
        <f>SUM($J111:J$136)</f>
        <v>2040.1690126140491</v>
      </c>
      <c r="L111" s="19">
        <f t="shared" ref="L111:L127" si="39">K111/J111</f>
        <v>2.8851032423874687</v>
      </c>
      <c r="N111" s="20">
        <v>97</v>
      </c>
      <c r="O111" s="6">
        <f t="shared" si="33"/>
        <v>97</v>
      </c>
      <c r="P111" s="20">
        <f t="shared" si="28"/>
        <v>4827.4907356076728</v>
      </c>
      <c r="Q111" s="20">
        <f t="shared" si="29"/>
        <v>4827.4907356076728</v>
      </c>
      <c r="R111" s="5">
        <f t="shared" si="30"/>
        <v>4827.4907356076728</v>
      </c>
      <c r="S111" s="5">
        <f t="shared" ref="S111:S136" si="40">P111*R111*I111</f>
        <v>3413706.9560526558</v>
      </c>
      <c r="T111" s="20">
        <f>SUM(S111:$S$136)</f>
        <v>6330663.370622348</v>
      </c>
      <c r="U111" s="6">
        <f t="shared" ref="U111:U127" si="41">T111/S111</f>
        <v>1.8544835429994357</v>
      </c>
    </row>
    <row r="112" spans="1:21" x14ac:dyDescent="0.2">
      <c r="A112" s="13">
        <v>98</v>
      </c>
      <c r="B112" s="17">
        <f>Absterbeordnung!C106</f>
        <v>3388.1315170621992</v>
      </c>
      <c r="C112" s="18">
        <f t="shared" si="34"/>
        <v>0.14360949907253467</v>
      </c>
      <c r="D112" s="17">
        <f t="shared" si="35"/>
        <v>486.56786995716942</v>
      </c>
      <c r="E112" s="17">
        <f>SUM(D112:$D$136)</f>
        <v>1333.0300157697707</v>
      </c>
      <c r="F112" s="19">
        <f t="shared" si="36"/>
        <v>2.7396589419007711</v>
      </c>
      <c r="G112" s="5"/>
      <c r="H112" s="17">
        <f>Absterbeordnung!C106</f>
        <v>3388.1315170621992</v>
      </c>
      <c r="I112" s="18">
        <f t="shared" si="37"/>
        <v>0.14360949907253467</v>
      </c>
      <c r="J112" s="17">
        <f t="shared" si="38"/>
        <v>486.56786995716942</v>
      </c>
      <c r="K112" s="17">
        <f>SUM($J112:J$136)</f>
        <v>1333.0300157697707</v>
      </c>
      <c r="L112" s="19">
        <f t="shared" si="39"/>
        <v>2.7396589419007711</v>
      </c>
      <c r="N112" s="20">
        <v>98</v>
      </c>
      <c r="O112" s="6">
        <f t="shared" si="33"/>
        <v>98</v>
      </c>
      <c r="P112" s="20">
        <f t="shared" si="28"/>
        <v>3388.1315170621992</v>
      </c>
      <c r="Q112" s="20">
        <f t="shared" si="29"/>
        <v>3388.1315170621992</v>
      </c>
      <c r="R112" s="5">
        <f t="shared" si="30"/>
        <v>3388.1315170621992</v>
      </c>
      <c r="S112" s="5">
        <f t="shared" si="40"/>
        <v>1648555.9353917071</v>
      </c>
      <c r="T112" s="20">
        <f>SUM(S112:$S$136)</f>
        <v>2916956.4145696918</v>
      </c>
      <c r="U112" s="6">
        <f t="shared" si="41"/>
        <v>1.7694009356598537</v>
      </c>
    </row>
    <row r="113" spans="1:21" x14ac:dyDescent="0.2">
      <c r="A113" s="13">
        <v>99</v>
      </c>
      <c r="B113" s="17">
        <f>Absterbeordnung!C107</f>
        <v>2306.9680656660576</v>
      </c>
      <c r="C113" s="18">
        <f t="shared" si="34"/>
        <v>0.14079362654170063</v>
      </c>
      <c r="D113" s="17">
        <f t="shared" si="35"/>
        <v>324.80640028101641</v>
      </c>
      <c r="E113" s="17">
        <f>SUM(D113:$D$136)</f>
        <v>846.46214581260131</v>
      </c>
      <c r="F113" s="19">
        <f t="shared" si="36"/>
        <v>2.6060513126596585</v>
      </c>
      <c r="G113" s="5"/>
      <c r="H113" s="17">
        <f>Absterbeordnung!C107</f>
        <v>2306.9680656660576</v>
      </c>
      <c r="I113" s="18">
        <f t="shared" si="37"/>
        <v>0.14079362654170063</v>
      </c>
      <c r="J113" s="17">
        <f t="shared" si="38"/>
        <v>324.80640028101641</v>
      </c>
      <c r="K113" s="17">
        <f>SUM($J113:J$136)</f>
        <v>846.46214581260131</v>
      </c>
      <c r="L113" s="19">
        <f t="shared" si="39"/>
        <v>2.6060513126596585</v>
      </c>
      <c r="N113" s="20">
        <v>99</v>
      </c>
      <c r="O113" s="6">
        <f t="shared" si="33"/>
        <v>99</v>
      </c>
      <c r="P113" s="20">
        <f t="shared" si="28"/>
        <v>2306.9680656660576</v>
      </c>
      <c r="Q113" s="20">
        <f t="shared" si="29"/>
        <v>2306.9680656660576</v>
      </c>
      <c r="R113" s="5">
        <f t="shared" si="30"/>
        <v>2306.9680656660576</v>
      </c>
      <c r="S113" s="5">
        <f t="shared" si="40"/>
        <v>749317.99297225161</v>
      </c>
      <c r="T113" s="20">
        <f>SUM(S113:$S$136)</f>
        <v>1268400.4791779842</v>
      </c>
      <c r="U113" s="6">
        <f t="shared" si="41"/>
        <v>1.692739919599068</v>
      </c>
    </row>
    <row r="114" spans="1:21" x14ac:dyDescent="0.2">
      <c r="A114" s="13">
        <v>100</v>
      </c>
      <c r="B114" s="17">
        <f>Absterbeordnung!C108</f>
        <v>1521.8923883474513</v>
      </c>
      <c r="C114" s="18">
        <f t="shared" si="34"/>
        <v>0.13803296719774574</v>
      </c>
      <c r="D114" s="17">
        <f t="shared" si="35"/>
        <v>210.07132211926267</v>
      </c>
      <c r="E114" s="17">
        <f>SUM(D114:$D$136)</f>
        <v>521.65574553158501</v>
      </c>
      <c r="F114" s="19">
        <f t="shared" si="36"/>
        <v>2.4832316009104192</v>
      </c>
      <c r="G114" s="5"/>
      <c r="H114" s="17">
        <f>Absterbeordnung!C108</f>
        <v>1521.8923883474513</v>
      </c>
      <c r="I114" s="18">
        <f t="shared" si="37"/>
        <v>0.13803296719774574</v>
      </c>
      <c r="J114" s="17">
        <f t="shared" si="38"/>
        <v>210.07132211926267</v>
      </c>
      <c r="K114" s="17">
        <f>SUM($J114:J$136)</f>
        <v>521.65574553158501</v>
      </c>
      <c r="L114" s="19">
        <f t="shared" si="39"/>
        <v>2.4832316009104192</v>
      </c>
      <c r="N114" s="20">
        <v>100</v>
      </c>
      <c r="O114" s="6">
        <f t="shared" si="33"/>
        <v>100</v>
      </c>
      <c r="P114" s="20">
        <f t="shared" si="28"/>
        <v>1521.8923883474513</v>
      </c>
      <c r="Q114" s="20">
        <f t="shared" si="29"/>
        <v>1521.8923883474513</v>
      </c>
      <c r="R114" s="5">
        <f t="shared" si="30"/>
        <v>1521.8923883474513</v>
      </c>
      <c r="S114" s="5">
        <f t="shared" si="40"/>
        <v>319705.94614339143</v>
      </c>
      <c r="T114" s="20">
        <f>SUM(S114:$S$136)</f>
        <v>519082.48620573262</v>
      </c>
      <c r="U114" s="6">
        <f t="shared" si="41"/>
        <v>1.6236247478891705</v>
      </c>
    </row>
    <row r="115" spans="1:21" x14ac:dyDescent="0.2">
      <c r="A115" s="13">
        <v>101</v>
      </c>
      <c r="B115" s="17">
        <f>Absterbeordnung!C109</f>
        <v>971.41739006347416</v>
      </c>
      <c r="C115" s="18">
        <f t="shared" si="34"/>
        <v>0.13532643842916248</v>
      </c>
      <c r="D115" s="17">
        <f t="shared" si="35"/>
        <v>131.45845562544244</v>
      </c>
      <c r="E115" s="17">
        <f>SUM(D115:$D$136)</f>
        <v>311.58442341232228</v>
      </c>
      <c r="F115" s="19">
        <f t="shared" si="36"/>
        <v>2.3702121094446991</v>
      </c>
      <c r="G115" s="5"/>
      <c r="H115" s="17">
        <f>Absterbeordnung!C109</f>
        <v>971.41739006347416</v>
      </c>
      <c r="I115" s="18">
        <f t="shared" si="37"/>
        <v>0.13532643842916248</v>
      </c>
      <c r="J115" s="17">
        <f t="shared" si="38"/>
        <v>131.45845562544244</v>
      </c>
      <c r="K115" s="17">
        <f>SUM($J115:J$136)</f>
        <v>311.58442341232228</v>
      </c>
      <c r="L115" s="19">
        <f t="shared" si="39"/>
        <v>2.3702121094446991</v>
      </c>
      <c r="N115" s="20">
        <v>101</v>
      </c>
      <c r="O115" s="6">
        <f t="shared" si="33"/>
        <v>101</v>
      </c>
      <c r="P115" s="20">
        <f t="shared" si="28"/>
        <v>971.41739006347416</v>
      </c>
      <c r="Q115" s="20">
        <f t="shared" si="29"/>
        <v>971.41739006347416</v>
      </c>
      <c r="R115" s="5">
        <f t="shared" si="30"/>
        <v>971.41739006347416</v>
      </c>
      <c r="S115" s="5">
        <f t="shared" si="40"/>
        <v>127701.02986544232</v>
      </c>
      <c r="T115" s="20">
        <f>SUM(S115:$S$136)</f>
        <v>199376.5400623412</v>
      </c>
      <c r="U115" s="6">
        <f t="shared" si="41"/>
        <v>1.5612758978719503</v>
      </c>
    </row>
    <row r="116" spans="1:21" x14ac:dyDescent="0.2">
      <c r="A116" s="21">
        <v>102</v>
      </c>
      <c r="B116" s="17">
        <f>Absterbeordnung!C110</f>
        <v>599.13666401927571</v>
      </c>
      <c r="C116" s="18">
        <f t="shared" si="34"/>
        <v>0.13267297885212007</v>
      </c>
      <c r="D116" s="17">
        <f t="shared" si="35"/>
        <v>79.489245954959131</v>
      </c>
      <c r="E116" s="17">
        <f>SUM(D116:$D$136)</f>
        <v>180.12596778687978</v>
      </c>
      <c r="F116" s="19">
        <f t="shared" si="36"/>
        <v>2.2660419736393558</v>
      </c>
      <c r="G116" s="5"/>
      <c r="H116" s="17">
        <f>Absterbeordnung!C110</f>
        <v>599.13666401927571</v>
      </c>
      <c r="I116" s="18">
        <f t="shared" si="37"/>
        <v>0.13267297885212007</v>
      </c>
      <c r="J116" s="17">
        <f t="shared" si="38"/>
        <v>79.489245954959131</v>
      </c>
      <c r="K116" s="17">
        <f>SUM($J116:J$136)</f>
        <v>180.12596778687978</v>
      </c>
      <c r="L116" s="19">
        <f t="shared" si="39"/>
        <v>2.2660419736393558</v>
      </c>
      <c r="N116" s="6">
        <v>102</v>
      </c>
      <c r="O116" s="6">
        <f t="shared" si="33"/>
        <v>102</v>
      </c>
      <c r="P116" s="20">
        <f t="shared" si="28"/>
        <v>599.13666401927571</v>
      </c>
      <c r="Q116" s="20">
        <f t="shared" si="29"/>
        <v>599.13666401927571</v>
      </c>
      <c r="R116" s="5">
        <f t="shared" si="30"/>
        <v>599.13666401927571</v>
      </c>
      <c r="S116" s="5">
        <f t="shared" si="40"/>
        <v>47624.92164686192</v>
      </c>
      <c r="T116" s="20">
        <f>SUM(S116:$S$136)</f>
        <v>71675.51019689886</v>
      </c>
      <c r="U116" s="6">
        <f t="shared" si="41"/>
        <v>1.505000065477728</v>
      </c>
    </row>
    <row r="117" spans="1:21" x14ac:dyDescent="0.2">
      <c r="A117" s="21">
        <v>103</v>
      </c>
      <c r="B117" s="17">
        <f>Absterbeordnung!C111</f>
        <v>356.58456600305811</v>
      </c>
      <c r="C117" s="18">
        <f t="shared" si="34"/>
        <v>0.13007154789423539</v>
      </c>
      <c r="D117" s="17">
        <f t="shared" si="35"/>
        <v>46.381506455211913</v>
      </c>
      <c r="E117" s="17">
        <f>SUM(D117:$D$136)</f>
        <v>100.6367218319207</v>
      </c>
      <c r="F117" s="19">
        <f t="shared" si="36"/>
        <v>2.1697596633498759</v>
      </c>
      <c r="G117" s="5"/>
      <c r="H117" s="17">
        <f>Absterbeordnung!C111</f>
        <v>356.58456600305811</v>
      </c>
      <c r="I117" s="18">
        <f t="shared" si="37"/>
        <v>0.13007154789423539</v>
      </c>
      <c r="J117" s="17">
        <f t="shared" si="38"/>
        <v>46.381506455211913</v>
      </c>
      <c r="K117" s="17">
        <f>SUM($J117:J$136)</f>
        <v>100.6367218319207</v>
      </c>
      <c r="L117" s="19">
        <f t="shared" si="39"/>
        <v>2.1697596633498759</v>
      </c>
      <c r="N117" s="6">
        <v>103</v>
      </c>
      <c r="O117" s="6">
        <f t="shared" si="33"/>
        <v>103</v>
      </c>
      <c r="P117" s="20">
        <f t="shared" si="28"/>
        <v>356.58456600305811</v>
      </c>
      <c r="Q117" s="20">
        <f t="shared" si="29"/>
        <v>356.58456600305811</v>
      </c>
      <c r="R117" s="5">
        <f t="shared" si="30"/>
        <v>356.58456600305811</v>
      </c>
      <c r="S117" s="5">
        <f t="shared" si="40"/>
        <v>16538.929349899779</v>
      </c>
      <c r="T117" s="20">
        <f>SUM(S117:$S$136)</f>
        <v>24050.588550036944</v>
      </c>
      <c r="U117" s="6">
        <f t="shared" si="41"/>
        <v>1.4541804999114216</v>
      </c>
    </row>
    <row r="118" spans="1:21" x14ac:dyDescent="0.2">
      <c r="A118" s="21">
        <v>104</v>
      </c>
      <c r="B118" s="17">
        <f>Absterbeordnung!C112</f>
        <v>204.51931792736062</v>
      </c>
      <c r="C118" s="18">
        <f t="shared" si="34"/>
        <v>0.12752112538650526</v>
      </c>
      <c r="D118" s="17">
        <f t="shared" si="35"/>
        <v>26.080533585377484</v>
      </c>
      <c r="E118" s="17">
        <f>SUM(D118:$D$136)</f>
        <v>54.255215376708769</v>
      </c>
      <c r="F118" s="19">
        <f t="shared" si="36"/>
        <v>2.0802954509768128</v>
      </c>
      <c r="G118" s="5"/>
      <c r="H118" s="17">
        <f>Absterbeordnung!C112</f>
        <v>204.51931792736062</v>
      </c>
      <c r="I118" s="18">
        <f t="shared" si="37"/>
        <v>0.12752112538650526</v>
      </c>
      <c r="J118" s="17">
        <f t="shared" si="38"/>
        <v>26.080533585377484</v>
      </c>
      <c r="K118" s="17">
        <f>SUM($J118:J$136)</f>
        <v>54.255215376708769</v>
      </c>
      <c r="L118" s="19">
        <f t="shared" si="39"/>
        <v>2.0802954509768128</v>
      </c>
      <c r="N118" s="6">
        <v>104</v>
      </c>
      <c r="O118" s="6">
        <f t="shared" si="33"/>
        <v>104</v>
      </c>
      <c r="P118" s="20">
        <f t="shared" si="28"/>
        <v>204.51931792736062</v>
      </c>
      <c r="Q118" s="20">
        <f t="shared" si="29"/>
        <v>204.51931792736062</v>
      </c>
      <c r="R118" s="5">
        <f t="shared" si="30"/>
        <v>204.51931792736062</v>
      </c>
      <c r="S118" s="5">
        <f t="shared" si="40"/>
        <v>5333.972940063024</v>
      </c>
      <c r="T118" s="20">
        <f>SUM(S118:$S$136)</f>
        <v>7511.6592001371637</v>
      </c>
      <c r="U118" s="6">
        <f t="shared" si="41"/>
        <v>1.4082672118033672</v>
      </c>
    </row>
    <row r="119" spans="1:21" x14ac:dyDescent="0.2">
      <c r="A119" s="21">
        <v>105</v>
      </c>
      <c r="B119" s="17">
        <f>Absterbeordnung!C113</f>
        <v>112.89112637015643</v>
      </c>
      <c r="C119" s="18">
        <f t="shared" si="34"/>
        <v>0.12502071116324046</v>
      </c>
      <c r="D119" s="17">
        <f t="shared" si="35"/>
        <v>14.113728902816204</v>
      </c>
      <c r="E119" s="17">
        <f>SUM(D119:$D$136)</f>
        <v>28.174681791331281</v>
      </c>
      <c r="F119" s="19">
        <f t="shared" si="36"/>
        <v>1.9962606611856775</v>
      </c>
      <c r="G119" s="5"/>
      <c r="H119" s="17">
        <f>Absterbeordnung!C113</f>
        <v>112.89112637015643</v>
      </c>
      <c r="I119" s="18">
        <f t="shared" si="37"/>
        <v>0.12502071116324046</v>
      </c>
      <c r="J119" s="17">
        <f t="shared" si="38"/>
        <v>14.113728902816204</v>
      </c>
      <c r="K119" s="17">
        <f>SUM($J119:J$136)</f>
        <v>28.174681791331281</v>
      </c>
      <c r="L119" s="19">
        <f t="shared" si="39"/>
        <v>1.9962606611856775</v>
      </c>
      <c r="N119" s="6">
        <v>105</v>
      </c>
      <c r="O119" s="6">
        <f t="shared" si="33"/>
        <v>105</v>
      </c>
      <c r="P119" s="20">
        <f t="shared" si="28"/>
        <v>112.89112637015643</v>
      </c>
      <c r="Q119" s="20">
        <f t="shared" si="29"/>
        <v>112.89112637015643</v>
      </c>
      <c r="R119" s="5">
        <f t="shared" si="30"/>
        <v>112.89112637015643</v>
      </c>
      <c r="S119" s="5">
        <f t="shared" si="40"/>
        <v>1593.3147531219533</v>
      </c>
      <c r="T119" s="20">
        <f>SUM(S119:$S$136)</f>
        <v>2177.6862600741397</v>
      </c>
      <c r="U119" s="6">
        <f t="shared" si="41"/>
        <v>1.3667646369351469</v>
      </c>
    </row>
    <row r="120" spans="1:21" x14ac:dyDescent="0.2">
      <c r="A120" s="21">
        <v>106</v>
      </c>
      <c r="B120" s="17">
        <f>Absterbeordnung!C114</f>
        <v>59.890436841498975</v>
      </c>
      <c r="C120" s="18">
        <f t="shared" si="34"/>
        <v>0.12256932466984359</v>
      </c>
      <c r="D120" s="17">
        <f t="shared" si="35"/>
        <v>7.3407303978444496</v>
      </c>
      <c r="E120" s="17">
        <f>SUM(D120:$D$136)</f>
        <v>14.060952888515077</v>
      </c>
      <c r="F120" s="19">
        <f t="shared" si="36"/>
        <v>1.9154705494488629</v>
      </c>
      <c r="G120" s="5"/>
      <c r="H120" s="17">
        <f>Absterbeordnung!C114</f>
        <v>59.890436841498975</v>
      </c>
      <c r="I120" s="18">
        <f t="shared" si="37"/>
        <v>0.12256932466984359</v>
      </c>
      <c r="J120" s="17">
        <f t="shared" si="38"/>
        <v>7.3407303978444496</v>
      </c>
      <c r="K120" s="17">
        <f>SUM($J120:J$136)</f>
        <v>14.060952888515077</v>
      </c>
      <c r="L120" s="19">
        <f t="shared" si="39"/>
        <v>1.9154705494488629</v>
      </c>
      <c r="N120" s="6">
        <v>106</v>
      </c>
      <c r="O120" s="6">
        <f t="shared" si="33"/>
        <v>106</v>
      </c>
      <c r="P120" s="20">
        <f t="shared" si="28"/>
        <v>59.890436841498975</v>
      </c>
      <c r="Q120" s="20">
        <f t="shared" si="29"/>
        <v>59.890436841498975</v>
      </c>
      <c r="R120" s="5">
        <f t="shared" si="30"/>
        <v>59.890436841498975</v>
      </c>
      <c r="S120" s="5">
        <f t="shared" si="40"/>
        <v>439.63955026257463</v>
      </c>
      <c r="T120" s="20">
        <f>SUM(S120:$S$136)</f>
        <v>584.37150695218634</v>
      </c>
      <c r="U120" s="6">
        <f t="shared" si="41"/>
        <v>1.329205952019491</v>
      </c>
    </row>
    <row r="121" spans="1:21" x14ac:dyDescent="0.2">
      <c r="A121" s="21">
        <v>107</v>
      </c>
      <c r="B121" s="17">
        <f>Absterbeordnung!C115</f>
        <v>30.496211223409929</v>
      </c>
      <c r="C121" s="18">
        <f t="shared" si="34"/>
        <v>0.12016600457827803</v>
      </c>
      <c r="D121" s="17">
        <f t="shared" si="35"/>
        <v>3.6646078574924115</v>
      </c>
      <c r="E121" s="17">
        <f>SUM(D121:$D$136)</f>
        <v>6.72022249067063</v>
      </c>
      <c r="F121" s="19">
        <f t="shared" si="36"/>
        <v>1.8338176285167631</v>
      </c>
      <c r="G121" s="5"/>
      <c r="H121" s="17">
        <f>Absterbeordnung!C115</f>
        <v>30.496211223409929</v>
      </c>
      <c r="I121" s="18">
        <f t="shared" si="37"/>
        <v>0.12016600457827803</v>
      </c>
      <c r="J121" s="17">
        <f t="shared" si="38"/>
        <v>3.6646078574924115</v>
      </c>
      <c r="K121" s="17">
        <f>SUM($J121:J$136)</f>
        <v>6.72022249067063</v>
      </c>
      <c r="L121" s="19">
        <f t="shared" si="39"/>
        <v>1.8338176285167631</v>
      </c>
      <c r="N121" s="6">
        <v>107</v>
      </c>
      <c r="O121" s="6">
        <f t="shared" si="33"/>
        <v>107</v>
      </c>
      <c r="P121" s="20">
        <f t="shared" si="28"/>
        <v>30.496211223409929</v>
      </c>
      <c r="Q121" s="20">
        <f t="shared" si="29"/>
        <v>30.496211223409929</v>
      </c>
      <c r="R121" s="5">
        <f t="shared" si="30"/>
        <v>30.496211223409929</v>
      </c>
      <c r="S121" s="5">
        <f t="shared" si="40"/>
        <v>111.7566552730563</v>
      </c>
      <c r="T121" s="20">
        <f>SUM(S121:$S$136)</f>
        <v>144.73195668961179</v>
      </c>
      <c r="U121" s="6">
        <f t="shared" si="41"/>
        <v>1.2950634245091406</v>
      </c>
    </row>
    <row r="122" spans="1:21" x14ac:dyDescent="0.2">
      <c r="A122" s="21">
        <v>108</v>
      </c>
      <c r="B122" s="17">
        <f>Absterbeordnung!C116</f>
        <v>14.884818799242085</v>
      </c>
      <c r="C122" s="18">
        <f t="shared" si="34"/>
        <v>0.11780980841007649</v>
      </c>
      <c r="D122" s="17">
        <f t="shared" si="35"/>
        <v>1.7535776509574148</v>
      </c>
      <c r="E122" s="17">
        <f>SUM(D122:$D$136)</f>
        <v>3.0556146331782181</v>
      </c>
      <c r="F122" s="19">
        <f t="shared" si="36"/>
        <v>1.7425031800045581</v>
      </c>
      <c r="G122" s="5"/>
      <c r="H122" s="17">
        <f>Absterbeordnung!C116</f>
        <v>14.884818799242085</v>
      </c>
      <c r="I122" s="18">
        <f t="shared" si="37"/>
        <v>0.11780980841007649</v>
      </c>
      <c r="J122" s="17">
        <f t="shared" si="38"/>
        <v>1.7535776509574148</v>
      </c>
      <c r="K122" s="17">
        <f>SUM($J122:J$136)</f>
        <v>3.0556146331782181</v>
      </c>
      <c r="L122" s="19">
        <f t="shared" si="39"/>
        <v>1.7425031800045581</v>
      </c>
      <c r="N122" s="6">
        <v>108</v>
      </c>
      <c r="O122" s="6">
        <f t="shared" si="33"/>
        <v>108</v>
      </c>
      <c r="P122" s="20">
        <f t="shared" si="28"/>
        <v>14.884818799242085</v>
      </c>
      <c r="Q122" s="20">
        <f t="shared" si="29"/>
        <v>14.884818799242085</v>
      </c>
      <c r="R122" s="5">
        <f t="shared" si="30"/>
        <v>14.884818799242085</v>
      </c>
      <c r="S122" s="5">
        <f t="shared" si="40"/>
        <v>26.101685584901706</v>
      </c>
      <c r="T122" s="20">
        <f>SUM(S122:$S$136)</f>
        <v>32.975301416555467</v>
      </c>
      <c r="U122" s="6">
        <f t="shared" si="41"/>
        <v>1.2633399214505037</v>
      </c>
    </row>
    <row r="123" spans="1:21" x14ac:dyDescent="0.2">
      <c r="A123" s="21">
        <v>109</v>
      </c>
      <c r="B123" s="17">
        <f>Absterbeordnung!C117</f>
        <v>6.9545495172512872</v>
      </c>
      <c r="C123" s="18">
        <f t="shared" si="34"/>
        <v>0.11549981216674166</v>
      </c>
      <c r="D123" s="17">
        <f t="shared" si="35"/>
        <v>0.80324916294682758</v>
      </c>
      <c r="E123" s="17">
        <f>SUM(D123:$D$136)</f>
        <v>1.3020369822208036</v>
      </c>
      <c r="F123" s="19">
        <f t="shared" si="36"/>
        <v>1.620962762592999</v>
      </c>
      <c r="G123" s="5"/>
      <c r="H123" s="17">
        <f>Absterbeordnung!C117</f>
        <v>6.9545495172512872</v>
      </c>
      <c r="I123" s="18">
        <f t="shared" si="37"/>
        <v>0.11549981216674166</v>
      </c>
      <c r="J123" s="17">
        <f t="shared" si="38"/>
        <v>0.80324916294682758</v>
      </c>
      <c r="K123" s="17">
        <f>SUM($J123:J$136)</f>
        <v>1.3020369822208036</v>
      </c>
      <c r="L123" s="19">
        <f t="shared" si="39"/>
        <v>1.620962762592999</v>
      </c>
      <c r="N123" s="6">
        <v>109</v>
      </c>
      <c r="O123" s="6">
        <f t="shared" si="33"/>
        <v>109</v>
      </c>
      <c r="P123" s="20">
        <f t="shared" si="28"/>
        <v>6.9545495172512872</v>
      </c>
      <c r="Q123" s="20">
        <f t="shared" si="29"/>
        <v>6.9545495172512872</v>
      </c>
      <c r="R123" s="5">
        <f t="shared" si="30"/>
        <v>6.9545495172512872</v>
      </c>
      <c r="S123" s="5">
        <f t="shared" si="40"/>
        <v>5.5862360784043599</v>
      </c>
      <c r="T123" s="20">
        <f>SUM(S123:$S$136)</f>
        <v>6.8736158316537628</v>
      </c>
      <c r="U123" s="6">
        <f t="shared" si="41"/>
        <v>1.2304556655287522</v>
      </c>
    </row>
    <row r="124" spans="1:21" x14ac:dyDescent="0.2">
      <c r="A124" s="21">
        <v>110</v>
      </c>
      <c r="B124" s="17">
        <f>Absterbeordnung!C118</f>
        <v>3.1062812069454</v>
      </c>
      <c r="C124" s="18">
        <f t="shared" si="34"/>
        <v>0.11323510996739378</v>
      </c>
      <c r="D124" s="17">
        <f t="shared" si="35"/>
        <v>0.35174009405811102</v>
      </c>
      <c r="E124" s="17">
        <f>SUM(D124:$D$136)</f>
        <v>0.49878781927397586</v>
      </c>
      <c r="F124" s="19">
        <f t="shared" si="36"/>
        <v>1.4180579004211304</v>
      </c>
      <c r="G124" s="5"/>
      <c r="H124" s="17">
        <f>Absterbeordnung!C118</f>
        <v>3.1062812069454</v>
      </c>
      <c r="I124" s="18">
        <f t="shared" si="37"/>
        <v>0.11323510996739378</v>
      </c>
      <c r="J124" s="17">
        <f t="shared" si="38"/>
        <v>0.35174009405811102</v>
      </c>
      <c r="K124" s="17">
        <f>SUM($J124:J$136)</f>
        <v>0.49878781927397586</v>
      </c>
      <c r="L124" s="19">
        <f t="shared" si="39"/>
        <v>1.4180579004211304</v>
      </c>
      <c r="N124" s="6">
        <v>110</v>
      </c>
      <c r="O124" s="6">
        <f t="shared" si="33"/>
        <v>110</v>
      </c>
      <c r="P124" s="20">
        <f t="shared" si="28"/>
        <v>3.1062812069454</v>
      </c>
      <c r="Q124" s="20">
        <f t="shared" si="29"/>
        <v>3.1062812069454</v>
      </c>
      <c r="R124" s="5">
        <f t="shared" si="30"/>
        <v>3.1062812069454</v>
      </c>
      <c r="S124" s="5">
        <f t="shared" si="40"/>
        <v>1.0926036439019176</v>
      </c>
      <c r="T124" s="20">
        <f>SUM(S124:$S$136)</f>
        <v>1.2873797532494036</v>
      </c>
      <c r="U124" s="6">
        <f t="shared" si="41"/>
        <v>1.1782678562666142</v>
      </c>
    </row>
    <row r="125" spans="1:21" x14ac:dyDescent="0.2">
      <c r="A125" s="21">
        <v>111</v>
      </c>
      <c r="B125" s="17">
        <f>Absterbeordnung!C119</f>
        <v>1.3245775074830726</v>
      </c>
      <c r="C125" s="18">
        <f t="shared" si="34"/>
        <v>0.11101481369352335</v>
      </c>
      <c r="D125" s="17">
        <f t="shared" si="35"/>
        <v>0.14704772521586484</v>
      </c>
      <c r="E125" s="17">
        <f>SUM(D125:$D$136)</f>
        <v>0.14704772521586484</v>
      </c>
      <c r="F125" s="19">
        <f t="shared" si="36"/>
        <v>1</v>
      </c>
      <c r="G125" s="25"/>
      <c r="H125" s="17">
        <f>Absterbeordnung!C119</f>
        <v>1.3245775074830726</v>
      </c>
      <c r="I125" s="18">
        <f t="shared" si="37"/>
        <v>0.11101481369352335</v>
      </c>
      <c r="J125" s="17">
        <f t="shared" si="38"/>
        <v>0.14704772521586484</v>
      </c>
      <c r="K125" s="17">
        <f>SUM($J125:J$136)</f>
        <v>0.14704772521586484</v>
      </c>
      <c r="L125" s="19">
        <f t="shared" si="39"/>
        <v>1</v>
      </c>
      <c r="N125" s="6">
        <v>111</v>
      </c>
      <c r="O125" s="6">
        <f t="shared" si="33"/>
        <v>111</v>
      </c>
      <c r="P125" s="20">
        <f t="shared" si="28"/>
        <v>1.3245775074830726</v>
      </c>
      <c r="Q125" s="20">
        <f t="shared" si="29"/>
        <v>1.3245775074830726</v>
      </c>
      <c r="R125" s="5">
        <f t="shared" si="30"/>
        <v>1.3245775074830726</v>
      </c>
      <c r="S125" s="5">
        <f t="shared" si="40"/>
        <v>0.19477610934748602</v>
      </c>
      <c r="T125" s="20">
        <f>SUM(S125:$S$136)</f>
        <v>0.19477610934748602</v>
      </c>
      <c r="U125" s="6">
        <f t="shared" si="41"/>
        <v>1</v>
      </c>
    </row>
    <row r="126" spans="1:21" x14ac:dyDescent="0.2">
      <c r="A126" s="21">
        <v>112</v>
      </c>
      <c r="B126" s="17">
        <f>Absterbeordnung!C120</f>
        <v>0</v>
      </c>
      <c r="C126" s="18">
        <f t="shared" si="34"/>
        <v>0.10883805264070914</v>
      </c>
      <c r="D126" s="17">
        <f t="shared" si="35"/>
        <v>0</v>
      </c>
      <c r="E126" s="17">
        <f>SUM(D126:$D$136)</f>
        <v>0</v>
      </c>
      <c r="F126" s="19" t="e">
        <f t="shared" si="36"/>
        <v>#DIV/0!</v>
      </c>
      <c r="G126" s="5"/>
      <c r="H126" s="17">
        <f>Absterbeordnung!C120</f>
        <v>0</v>
      </c>
      <c r="I126" s="18">
        <f t="shared" si="37"/>
        <v>0.10883805264070914</v>
      </c>
      <c r="J126" s="17">
        <f t="shared" si="38"/>
        <v>0</v>
      </c>
      <c r="K126" s="17">
        <f>SUM($J126:J$136)</f>
        <v>0</v>
      </c>
      <c r="L126" s="19" t="e">
        <f t="shared" si="39"/>
        <v>#DIV/0!</v>
      </c>
      <c r="N126" s="6">
        <v>112</v>
      </c>
      <c r="O126" s="6">
        <f t="shared" si="33"/>
        <v>112</v>
      </c>
      <c r="P126" s="20">
        <f t="shared" si="28"/>
        <v>0</v>
      </c>
      <c r="Q126" s="20">
        <f t="shared" si="29"/>
        <v>0</v>
      </c>
      <c r="R126" s="5">
        <f t="shared" si="30"/>
        <v>0</v>
      </c>
      <c r="S126" s="5">
        <f t="shared" si="40"/>
        <v>0</v>
      </c>
      <c r="T126" s="20">
        <f>SUM(S126:$S$136)</f>
        <v>0</v>
      </c>
      <c r="U126" s="6" t="e">
        <f t="shared" si="41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2019-09-25T11:56:26Z</dcterms:modified>
</cp:coreProperties>
</file>