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F002" lockStructure="1"/>
  <bookViews>
    <workbookView showHorizontalScroll="0" showVerticalScroll="0" xWindow="120" yWindow="15" windowWidth="14685" windowHeight="8385" tabRatio="848"/>
  </bookViews>
  <sheets>
    <sheet name="Mann" sheetId="1" r:id="rId1"/>
    <sheet name="Frau" sheetId="2" r:id="rId2"/>
    <sheet name="Mann-Frau" sheetId="3" r:id="rId3"/>
    <sheet name="2 Männer" sheetId="4" r:id="rId4"/>
    <sheet name="2 Frauen" sheetId="5" r:id="rId5"/>
    <sheet name="Absterbeordnung" sheetId="6" state="hidden" r:id="rId6"/>
    <sheet name="Daten (M)" sheetId="7" state="hidden" r:id="rId7"/>
    <sheet name="Daten" sheetId="9" state="hidden" r:id="rId8"/>
    <sheet name="Daten (F)" sheetId="10" state="hidden" r:id="rId9"/>
    <sheet name="Daten1M" sheetId="12" state="hidden" r:id="rId10"/>
    <sheet name="Daten1F" sheetId="13" state="hidden" r:id="rId11"/>
  </sheets>
  <definedNames>
    <definedName name="_xlnm.Print_Area" localSheetId="4">'2 Frauen'!$A$1:$F$24</definedName>
    <definedName name="_xlnm.Print_Area" localSheetId="3">'2 Männer'!$A$1:$F$24</definedName>
    <definedName name="_xlnm.Print_Area" localSheetId="1">Frau!$A$1:$F$15</definedName>
    <definedName name="_xlnm.Print_Area" localSheetId="0">Mann!$A$1:$F$15</definedName>
    <definedName name="_xlnm.Print_Area" localSheetId="2">'Mann-Frau'!$A$1:$F$24</definedName>
    <definedName name="nachschüssig" localSheetId="0">Mann!$D$10</definedName>
    <definedName name="nachschüssig">'Mann-Frau'!$D$10</definedName>
    <definedName name="vorschüssig" localSheetId="0">Mann!$D$10</definedName>
    <definedName name="vorschüssig">'Mann-Frau'!$D$10</definedName>
    <definedName name="Z_AAA317AB_9C4F_4A7B_BD58_62DAAE088BDA_.wvu.PrintArea" localSheetId="4" hidden="1">'2 Frauen'!$A$1:$F$24</definedName>
    <definedName name="Z_AAA317AB_9C4F_4A7B_BD58_62DAAE088BDA_.wvu.PrintArea" localSheetId="3" hidden="1">'2 Männer'!$A$1:$F$24</definedName>
    <definedName name="Z_AAA317AB_9C4F_4A7B_BD58_62DAAE088BDA_.wvu.PrintArea" localSheetId="1" hidden="1">Frau!$A$1:$F$15</definedName>
    <definedName name="Z_AAA317AB_9C4F_4A7B_BD58_62DAAE088BDA_.wvu.PrintArea" localSheetId="0" hidden="1">Mann!$A$1:$F$15</definedName>
    <definedName name="Z_AAA317AB_9C4F_4A7B_BD58_62DAAE088BDA_.wvu.PrintArea" localSheetId="2" hidden="1">'Mann-Frau'!$A$1:$F$24</definedName>
    <definedName name="Z_AC77A39F_ABA0_4848_B5DA_4147A1099D4C_.wvu.PrintArea" localSheetId="4" hidden="1">'2 Frauen'!$A$1:$F$24</definedName>
    <definedName name="Z_AC77A39F_ABA0_4848_B5DA_4147A1099D4C_.wvu.PrintArea" localSheetId="3" hidden="1">'2 Männer'!$A$1:$F$24</definedName>
    <definedName name="Z_AC77A39F_ABA0_4848_B5DA_4147A1099D4C_.wvu.PrintArea" localSheetId="1" hidden="1">Frau!$A$1:$F$15</definedName>
    <definedName name="Z_AC77A39F_ABA0_4848_B5DA_4147A1099D4C_.wvu.PrintArea" localSheetId="0" hidden="1">Mann!$A$1:$F$15</definedName>
    <definedName name="Z_AC77A39F_ABA0_4848_B5DA_4147A1099D4C_.wvu.PrintArea" localSheetId="2" hidden="1">'Mann-Frau'!$A$1:$F$24</definedName>
  </definedNames>
  <calcPr calcId="145621"/>
  <customWorkbookViews>
    <customWorkbookView name="GA-Kiel" guid="{AC77A39F-ABA0-4848-B5DA-4147A1099D4C}" includeHiddenRowCol="0" maximized="1" showHorizontalScroll="0" showVerticalScroll="0" xWindow="1" yWindow="1" windowWidth="1280" windowHeight="816" tabRatio="848" activeSheetId="2" showFormulaBar="0"/>
    <customWorkbookView name="GA-Kiel M" guid="{AAA317AB-9C4F-4A7B-BD58-62DAAE088BDA}" includeHiddenRowCol="0" maximized="1" showHorizontalScroll="0" showVerticalScroll="0" xWindow="1" yWindow="1" windowWidth="1280" windowHeight="816" tabRatio="848" activeSheetId="1" showFormulaBar="0"/>
  </customWorkbookViews>
</workbook>
</file>

<file path=xl/calcChain.xml><?xml version="1.0" encoding="utf-8"?>
<calcChain xmlns="http://schemas.openxmlformats.org/spreadsheetml/2006/main">
  <c r="A3" i="2" l="1"/>
  <c r="B43" i="5"/>
  <c r="B42" i="5"/>
  <c r="B42" i="4"/>
  <c r="B41" i="4"/>
  <c r="B46" i="3"/>
  <c r="B47" i="3"/>
  <c r="B48" i="3"/>
  <c r="E13" i="3" s="1"/>
  <c r="B38" i="2"/>
  <c r="B37" i="2"/>
  <c r="B48" i="1"/>
  <c r="B47" i="1"/>
  <c r="B49" i="1" s="1"/>
  <c r="A3" i="5"/>
  <c r="F4" i="5"/>
  <c r="A3" i="4"/>
  <c r="F4" i="4"/>
  <c r="B1" i="9"/>
  <c r="B2" i="9"/>
  <c r="B5" i="9"/>
  <c r="I15" i="9" s="1"/>
  <c r="B14" i="9"/>
  <c r="P14" i="9" s="1"/>
  <c r="H14" i="9"/>
  <c r="Q14" i="9"/>
  <c r="B15" i="9"/>
  <c r="P15" i="9" s="1"/>
  <c r="H15" i="9"/>
  <c r="J15" i="9" s="1"/>
  <c r="B16" i="9"/>
  <c r="P16" i="9" s="1"/>
  <c r="H16" i="9"/>
  <c r="Q16" i="9" s="1"/>
  <c r="B17" i="9"/>
  <c r="P17" i="9" s="1"/>
  <c r="H17" i="9"/>
  <c r="B18" i="9"/>
  <c r="P18" i="9"/>
  <c r="H18" i="9"/>
  <c r="Q18" i="9" s="1"/>
  <c r="B19" i="9"/>
  <c r="P19" i="9"/>
  <c r="H19" i="9"/>
  <c r="Q19" i="9" s="1"/>
  <c r="B20" i="9"/>
  <c r="P20" i="9"/>
  <c r="H20" i="9"/>
  <c r="Q20" i="9" s="1"/>
  <c r="B21" i="9"/>
  <c r="P21" i="9"/>
  <c r="H21" i="9"/>
  <c r="B22" i="9"/>
  <c r="P22" i="9" s="1"/>
  <c r="H22" i="9"/>
  <c r="Q22" i="9" s="1"/>
  <c r="B23" i="9"/>
  <c r="P23" i="9" s="1"/>
  <c r="H23" i="9"/>
  <c r="Q23" i="9" s="1"/>
  <c r="B24" i="9"/>
  <c r="P24" i="9" s="1"/>
  <c r="H24" i="9"/>
  <c r="Q24" i="9" s="1"/>
  <c r="B25" i="9"/>
  <c r="P25" i="9" s="1"/>
  <c r="H25" i="9"/>
  <c r="Q25" i="9" s="1"/>
  <c r="B26" i="9"/>
  <c r="P26" i="9" s="1"/>
  <c r="H26" i="9"/>
  <c r="Q26" i="9" s="1"/>
  <c r="B27" i="9"/>
  <c r="P27" i="9" s="1"/>
  <c r="H27" i="9"/>
  <c r="Q27" i="9" s="1"/>
  <c r="B28" i="9"/>
  <c r="P28" i="9" s="1"/>
  <c r="H28" i="9"/>
  <c r="Q28" i="9" s="1"/>
  <c r="B29" i="9"/>
  <c r="P29" i="9" s="1"/>
  <c r="H29" i="9"/>
  <c r="Q29" i="9" s="1"/>
  <c r="B30" i="9"/>
  <c r="H30" i="9"/>
  <c r="Q30" i="9" s="1"/>
  <c r="B31" i="9"/>
  <c r="P31" i="9" s="1"/>
  <c r="H31" i="9"/>
  <c r="Q31" i="9" s="1"/>
  <c r="B32" i="9"/>
  <c r="P32" i="9" s="1"/>
  <c r="H32" i="9"/>
  <c r="Q32" i="9" s="1"/>
  <c r="B33" i="9"/>
  <c r="P33" i="9" s="1"/>
  <c r="H33" i="9"/>
  <c r="Q33" i="9" s="1"/>
  <c r="B34" i="9"/>
  <c r="P34" i="9" s="1"/>
  <c r="H34" i="9"/>
  <c r="Q34" i="9" s="1"/>
  <c r="B35" i="9"/>
  <c r="H35" i="9"/>
  <c r="Q35" i="9"/>
  <c r="B36" i="9"/>
  <c r="P36" i="9" s="1"/>
  <c r="H36" i="9"/>
  <c r="Q36" i="9"/>
  <c r="B37" i="9"/>
  <c r="P37" i="9" s="1"/>
  <c r="H37" i="9"/>
  <c r="Q37" i="9"/>
  <c r="B38" i="9"/>
  <c r="H38" i="9"/>
  <c r="Q38" i="9"/>
  <c r="B39" i="9"/>
  <c r="P39" i="9" s="1"/>
  <c r="H39" i="9"/>
  <c r="Q39" i="9"/>
  <c r="B40" i="9"/>
  <c r="P40" i="9" s="1"/>
  <c r="H40" i="9"/>
  <c r="B41" i="9"/>
  <c r="P41" i="9" s="1"/>
  <c r="H41" i="9"/>
  <c r="B42" i="9"/>
  <c r="P42" i="9"/>
  <c r="H42" i="9"/>
  <c r="Q42" i="9" s="1"/>
  <c r="B43" i="9"/>
  <c r="P43" i="9"/>
  <c r="H43" i="9"/>
  <c r="Q43" i="9" s="1"/>
  <c r="B44" i="9"/>
  <c r="P44" i="9"/>
  <c r="H44" i="9"/>
  <c r="Q44" i="9" s="1"/>
  <c r="B45" i="9"/>
  <c r="P45" i="9"/>
  <c r="H45" i="9"/>
  <c r="Q45" i="9" s="1"/>
  <c r="B46" i="9"/>
  <c r="P46" i="9"/>
  <c r="H46" i="9"/>
  <c r="Q46" i="9" s="1"/>
  <c r="B47" i="9"/>
  <c r="H47" i="9"/>
  <c r="Q47" i="9" s="1"/>
  <c r="B48" i="9"/>
  <c r="H48" i="9"/>
  <c r="Q48" i="9" s="1"/>
  <c r="B49" i="9"/>
  <c r="P49" i="9" s="1"/>
  <c r="H49" i="9"/>
  <c r="B50" i="9"/>
  <c r="P50" i="9" s="1"/>
  <c r="H50" i="9"/>
  <c r="Q50" i="9"/>
  <c r="B51" i="9"/>
  <c r="P51" i="9" s="1"/>
  <c r="H51" i="9"/>
  <c r="Q51" i="9"/>
  <c r="B52" i="9"/>
  <c r="P52" i="9" s="1"/>
  <c r="H52" i="9"/>
  <c r="B53" i="9"/>
  <c r="P53" i="9" s="1"/>
  <c r="H53" i="9"/>
  <c r="Q53" i="9" s="1"/>
  <c r="B54" i="9"/>
  <c r="P54" i="9" s="1"/>
  <c r="H54" i="9"/>
  <c r="B55" i="9"/>
  <c r="P55" i="9"/>
  <c r="H55" i="9"/>
  <c r="Q55" i="9" s="1"/>
  <c r="B56" i="9"/>
  <c r="P56" i="9"/>
  <c r="H56" i="9"/>
  <c r="B57" i="9"/>
  <c r="P57" i="9" s="1"/>
  <c r="H57" i="9"/>
  <c r="Q57" i="9" s="1"/>
  <c r="B58" i="9"/>
  <c r="P58" i="9" s="1"/>
  <c r="H58" i="9"/>
  <c r="B59" i="9"/>
  <c r="P59" i="9" s="1"/>
  <c r="H59" i="9"/>
  <c r="Q59" i="9"/>
  <c r="B60" i="9"/>
  <c r="P60" i="9" s="1"/>
  <c r="H60" i="9"/>
  <c r="B61" i="9"/>
  <c r="P61" i="9" s="1"/>
  <c r="H61" i="9"/>
  <c r="Q61" i="9" s="1"/>
  <c r="B62" i="9"/>
  <c r="C62" i="9"/>
  <c r="H62" i="9"/>
  <c r="I62" i="9"/>
  <c r="Q62" i="9"/>
  <c r="B63" i="9"/>
  <c r="P63" i="9" s="1"/>
  <c r="H63" i="9"/>
  <c r="Q63" i="9"/>
  <c r="B64" i="9"/>
  <c r="P64" i="9" s="1"/>
  <c r="C64" i="9"/>
  <c r="H64" i="9"/>
  <c r="Q64" i="9" s="1"/>
  <c r="B65" i="9"/>
  <c r="P65" i="9"/>
  <c r="H65" i="9"/>
  <c r="Q65" i="9" s="1"/>
  <c r="B66" i="9"/>
  <c r="C66" i="9"/>
  <c r="H66" i="9"/>
  <c r="Q66" i="9" s="1"/>
  <c r="I66" i="9"/>
  <c r="B67" i="9"/>
  <c r="P67" i="9"/>
  <c r="H67" i="9"/>
  <c r="Q67" i="9" s="1"/>
  <c r="B68" i="9"/>
  <c r="P68" i="9"/>
  <c r="C68" i="9"/>
  <c r="H68" i="9"/>
  <c r="Q68" i="9"/>
  <c r="B69" i="9"/>
  <c r="P69" i="9" s="1"/>
  <c r="H69" i="9"/>
  <c r="Q69" i="9"/>
  <c r="B70" i="9"/>
  <c r="H70" i="9"/>
  <c r="Q70" i="9" s="1"/>
  <c r="B71" i="9"/>
  <c r="P71" i="9"/>
  <c r="H71" i="9"/>
  <c r="Q71" i="9" s="1"/>
  <c r="B72" i="9"/>
  <c r="H72" i="9"/>
  <c r="Q72" i="9" s="1"/>
  <c r="B73" i="9"/>
  <c r="P73" i="9"/>
  <c r="H73" i="9"/>
  <c r="Q73" i="9" s="1"/>
  <c r="B74" i="9"/>
  <c r="H74" i="9"/>
  <c r="Q74" i="9"/>
  <c r="B75" i="9"/>
  <c r="P75" i="9" s="1"/>
  <c r="H75" i="9"/>
  <c r="Q75" i="9"/>
  <c r="B76" i="9"/>
  <c r="P76" i="9" s="1"/>
  <c r="H76" i="9"/>
  <c r="Q76" i="9"/>
  <c r="B77" i="9"/>
  <c r="P77" i="9" s="1"/>
  <c r="H77" i="9"/>
  <c r="Q77" i="9"/>
  <c r="B78" i="9"/>
  <c r="H78" i="9"/>
  <c r="Q78" i="9" s="1"/>
  <c r="B79" i="9"/>
  <c r="H79" i="9"/>
  <c r="Q79" i="9" s="1"/>
  <c r="B80" i="9"/>
  <c r="P80" i="9"/>
  <c r="H80" i="9"/>
  <c r="Q80" i="9" s="1"/>
  <c r="B81" i="9"/>
  <c r="C81" i="9"/>
  <c r="H81" i="9"/>
  <c r="Q81" i="9" s="1"/>
  <c r="B82" i="9"/>
  <c r="P82" i="9"/>
  <c r="H82" i="9"/>
  <c r="Q82" i="9" s="1"/>
  <c r="B83" i="9"/>
  <c r="P83" i="9"/>
  <c r="H83" i="9"/>
  <c r="Q83" i="9" s="1"/>
  <c r="B84" i="9"/>
  <c r="P84" i="9"/>
  <c r="H84" i="9"/>
  <c r="Q84" i="9" s="1"/>
  <c r="B85" i="9"/>
  <c r="P85" i="9"/>
  <c r="H85" i="9"/>
  <c r="Q85" i="9" s="1"/>
  <c r="B86" i="9"/>
  <c r="P86" i="9"/>
  <c r="H86" i="9"/>
  <c r="Q86" i="9" s="1"/>
  <c r="B87" i="9"/>
  <c r="P87" i="9"/>
  <c r="H87" i="9"/>
  <c r="Q87" i="9" s="1"/>
  <c r="I87" i="9"/>
  <c r="B88" i="9"/>
  <c r="C88" i="9"/>
  <c r="H88" i="9"/>
  <c r="Q88" i="9" s="1"/>
  <c r="B89" i="9"/>
  <c r="P89" i="9" s="1"/>
  <c r="H89" i="9"/>
  <c r="Q89" i="9" s="1"/>
  <c r="B90" i="9"/>
  <c r="H90" i="9"/>
  <c r="Q90" i="9" s="1"/>
  <c r="B91" i="9"/>
  <c r="H91" i="9"/>
  <c r="Q91" i="9" s="1"/>
  <c r="B92" i="9"/>
  <c r="P92" i="9" s="1"/>
  <c r="H92" i="9"/>
  <c r="Q92" i="9" s="1"/>
  <c r="B93" i="9"/>
  <c r="P93" i="9" s="1"/>
  <c r="H93" i="9"/>
  <c r="Q93" i="9" s="1"/>
  <c r="B94" i="9"/>
  <c r="H94" i="9"/>
  <c r="Q94" i="9"/>
  <c r="B95" i="9"/>
  <c r="H95" i="9"/>
  <c r="Q95" i="9" s="1"/>
  <c r="B96" i="9"/>
  <c r="P96" i="9" s="1"/>
  <c r="H96" i="9"/>
  <c r="Q96" i="9" s="1"/>
  <c r="B97" i="9"/>
  <c r="P97" i="9" s="1"/>
  <c r="H97" i="9"/>
  <c r="Q97" i="9" s="1"/>
  <c r="B98" i="9"/>
  <c r="P98" i="9" s="1"/>
  <c r="H98" i="9"/>
  <c r="Q98" i="9" s="1"/>
  <c r="B99" i="9"/>
  <c r="P99" i="9" s="1"/>
  <c r="H99" i="9"/>
  <c r="Q99" i="9" s="1"/>
  <c r="B100" i="9"/>
  <c r="P100" i="9" s="1"/>
  <c r="H100" i="9"/>
  <c r="B101" i="9"/>
  <c r="H101" i="9"/>
  <c r="P101" i="9"/>
  <c r="B102" i="9"/>
  <c r="H102" i="9"/>
  <c r="Q102" i="9"/>
  <c r="B103" i="9"/>
  <c r="H103" i="9"/>
  <c r="Q103" i="9" s="1"/>
  <c r="B104" i="9"/>
  <c r="P104" i="9" s="1"/>
  <c r="H104" i="9"/>
  <c r="Q104" i="9" s="1"/>
  <c r="B105" i="9"/>
  <c r="C105" i="9"/>
  <c r="H105" i="9"/>
  <c r="B106" i="9"/>
  <c r="P106" i="9" s="1"/>
  <c r="H106" i="9"/>
  <c r="Q106" i="9" s="1"/>
  <c r="B107" i="9"/>
  <c r="P107" i="9" s="1"/>
  <c r="H107" i="9"/>
  <c r="Q107" i="9" s="1"/>
  <c r="B108" i="9"/>
  <c r="P108" i="9" s="1"/>
  <c r="H108" i="9"/>
  <c r="Q108" i="9" s="1"/>
  <c r="B109" i="9"/>
  <c r="P109" i="9" s="1"/>
  <c r="H109" i="9"/>
  <c r="Q109" i="9" s="1"/>
  <c r="B110" i="9"/>
  <c r="P110" i="9" s="1"/>
  <c r="H110" i="9"/>
  <c r="Q110" i="9" s="1"/>
  <c r="B111" i="9"/>
  <c r="P111" i="9" s="1"/>
  <c r="H111" i="9"/>
  <c r="Q111" i="9" s="1"/>
  <c r="I111" i="9"/>
  <c r="B112" i="9"/>
  <c r="H112" i="9"/>
  <c r="Q112" i="9" s="1"/>
  <c r="B113" i="9"/>
  <c r="P113" i="9" s="1"/>
  <c r="C113" i="9"/>
  <c r="H113" i="9"/>
  <c r="Q113" i="9"/>
  <c r="B114" i="9"/>
  <c r="P114" i="9" s="1"/>
  <c r="H114" i="9"/>
  <c r="Q114" i="9"/>
  <c r="B115" i="9"/>
  <c r="P115" i="9" s="1"/>
  <c r="H115" i="9"/>
  <c r="Q115" i="9"/>
  <c r="B116" i="9"/>
  <c r="P116" i="9" s="1"/>
  <c r="H116" i="9"/>
  <c r="Q116" i="9"/>
  <c r="B117" i="9"/>
  <c r="P117" i="9" s="1"/>
  <c r="H117" i="9"/>
  <c r="Q117" i="9"/>
  <c r="B118" i="9"/>
  <c r="P118" i="9" s="1"/>
  <c r="H118" i="9"/>
  <c r="Q118" i="9"/>
  <c r="B119" i="9"/>
  <c r="P119" i="9" s="1"/>
  <c r="H119" i="9"/>
  <c r="Q119" i="9"/>
  <c r="B120" i="9"/>
  <c r="P120" i="9" s="1"/>
  <c r="H120" i="9"/>
  <c r="Q120" i="9"/>
  <c r="B121" i="9"/>
  <c r="P121" i="9" s="1"/>
  <c r="H121" i="9"/>
  <c r="Q121" i="9"/>
  <c r="B122" i="9"/>
  <c r="P122" i="9" s="1"/>
  <c r="H122" i="9"/>
  <c r="Q122" i="9"/>
  <c r="B123" i="9"/>
  <c r="P123" i="9" s="1"/>
  <c r="H123" i="9"/>
  <c r="Q123" i="9"/>
  <c r="B124" i="9"/>
  <c r="P124" i="9" s="1"/>
  <c r="H124" i="9"/>
  <c r="Q124" i="9"/>
  <c r="B125" i="9"/>
  <c r="P125" i="9" s="1"/>
  <c r="H125" i="9"/>
  <c r="Q125" i="9"/>
  <c r="B126" i="9"/>
  <c r="H126" i="9"/>
  <c r="Q126" i="9" s="1"/>
  <c r="B127" i="9"/>
  <c r="P127" i="9" s="1"/>
  <c r="H127" i="9"/>
  <c r="Q127" i="9" s="1"/>
  <c r="B128" i="9"/>
  <c r="H128" i="9"/>
  <c r="Q128" i="9" s="1"/>
  <c r="B129" i="9"/>
  <c r="H129" i="9"/>
  <c r="Q129" i="9" s="1"/>
  <c r="B130" i="9"/>
  <c r="H130" i="9"/>
  <c r="Q130" i="9"/>
  <c r="B131" i="9"/>
  <c r="H131" i="9"/>
  <c r="Q131" i="9" s="1"/>
  <c r="B132" i="9"/>
  <c r="P132" i="9" s="1"/>
  <c r="H132" i="9"/>
  <c r="Q132" i="9" s="1"/>
  <c r="B133" i="9"/>
  <c r="P133" i="9" s="1"/>
  <c r="H133" i="9"/>
  <c r="B134" i="9"/>
  <c r="P134" i="9"/>
  <c r="H134" i="9"/>
  <c r="B135" i="9"/>
  <c r="H135" i="9"/>
  <c r="P135" i="9"/>
  <c r="B136" i="9"/>
  <c r="P136" i="9" s="1"/>
  <c r="H136" i="9"/>
  <c r="Q136" i="9"/>
  <c r="B1" i="10"/>
  <c r="B2" i="10"/>
  <c r="B5" i="10"/>
  <c r="I71" i="10"/>
  <c r="B14" i="10"/>
  <c r="Q14" i="10" s="1"/>
  <c r="H14" i="10"/>
  <c r="B15" i="10"/>
  <c r="H15" i="10"/>
  <c r="B16" i="10"/>
  <c r="H16" i="10"/>
  <c r="B17" i="10"/>
  <c r="P17" i="10" s="1"/>
  <c r="H17" i="10"/>
  <c r="B18" i="10"/>
  <c r="Q18" i="10" s="1"/>
  <c r="H18" i="10"/>
  <c r="B19" i="10"/>
  <c r="P19" i="10"/>
  <c r="H19" i="10"/>
  <c r="B20" i="10"/>
  <c r="P20" i="10" s="1"/>
  <c r="H20" i="10"/>
  <c r="B21" i="10"/>
  <c r="P21" i="10" s="1"/>
  <c r="H21" i="10"/>
  <c r="B22" i="10"/>
  <c r="H22" i="10"/>
  <c r="B23" i="10"/>
  <c r="H23" i="10"/>
  <c r="B24" i="10"/>
  <c r="H24" i="10"/>
  <c r="B25" i="10"/>
  <c r="P25" i="10" s="1"/>
  <c r="C25" i="10"/>
  <c r="D25" i="10" s="1"/>
  <c r="H25" i="10"/>
  <c r="I25" i="10"/>
  <c r="J25" i="10"/>
  <c r="B26" i="10"/>
  <c r="H26" i="10"/>
  <c r="B27" i="10"/>
  <c r="H27" i="10"/>
  <c r="B28" i="10"/>
  <c r="P28" i="10" s="1"/>
  <c r="C28" i="10"/>
  <c r="D28" i="10"/>
  <c r="H28" i="10"/>
  <c r="J28" i="10" s="1"/>
  <c r="I28" i="10"/>
  <c r="B29" i="10"/>
  <c r="H29" i="10"/>
  <c r="B30" i="10"/>
  <c r="Q30" i="10" s="1"/>
  <c r="H30" i="10"/>
  <c r="B31" i="10"/>
  <c r="P31" i="10" s="1"/>
  <c r="H31" i="10"/>
  <c r="B32" i="10"/>
  <c r="H32" i="10"/>
  <c r="B33" i="10"/>
  <c r="H33" i="10"/>
  <c r="B34" i="10"/>
  <c r="H34" i="10"/>
  <c r="B35" i="10"/>
  <c r="H35" i="10"/>
  <c r="B36" i="10"/>
  <c r="H36" i="10"/>
  <c r="B37" i="10"/>
  <c r="P37" i="10" s="1"/>
  <c r="H37" i="10"/>
  <c r="B38" i="10"/>
  <c r="Q38" i="10" s="1"/>
  <c r="H38" i="10"/>
  <c r="B39" i="10"/>
  <c r="H39" i="10"/>
  <c r="B40" i="10"/>
  <c r="P40" i="10" s="1"/>
  <c r="H40" i="10"/>
  <c r="B41" i="10"/>
  <c r="P41" i="10" s="1"/>
  <c r="H41" i="10"/>
  <c r="B42" i="10"/>
  <c r="Q42" i="10" s="1"/>
  <c r="H42" i="10"/>
  <c r="B43" i="10"/>
  <c r="H43" i="10"/>
  <c r="B44" i="10"/>
  <c r="H44" i="10"/>
  <c r="B45" i="10"/>
  <c r="P45" i="10"/>
  <c r="H45" i="10"/>
  <c r="B46" i="10"/>
  <c r="Q46" i="10" s="1"/>
  <c r="H46" i="10"/>
  <c r="B47" i="10"/>
  <c r="P47" i="10" s="1"/>
  <c r="C47" i="10"/>
  <c r="D47" i="10"/>
  <c r="H47" i="10"/>
  <c r="I47" i="10"/>
  <c r="B48" i="10"/>
  <c r="Q48" i="10"/>
  <c r="H48" i="10"/>
  <c r="B49" i="10"/>
  <c r="P49" i="10" s="1"/>
  <c r="C49" i="10"/>
  <c r="H49" i="10"/>
  <c r="J49" i="10" s="1"/>
  <c r="I49" i="10"/>
  <c r="B50" i="10"/>
  <c r="H50" i="10"/>
  <c r="B51" i="10"/>
  <c r="D51" i="10" s="1"/>
  <c r="C51" i="10"/>
  <c r="H51" i="10"/>
  <c r="I51" i="10"/>
  <c r="J51" i="10"/>
  <c r="B52" i="10"/>
  <c r="Q52" i="10"/>
  <c r="H52" i="10"/>
  <c r="B53" i="10"/>
  <c r="H53" i="10"/>
  <c r="B54" i="10"/>
  <c r="P54" i="10" s="1"/>
  <c r="H54" i="10"/>
  <c r="B55" i="10"/>
  <c r="Q55" i="10"/>
  <c r="H55" i="10"/>
  <c r="B56" i="10"/>
  <c r="P56" i="10" s="1"/>
  <c r="H56" i="10"/>
  <c r="B57" i="10"/>
  <c r="Q57" i="10"/>
  <c r="H57" i="10"/>
  <c r="B58" i="10"/>
  <c r="P58" i="10" s="1"/>
  <c r="H58" i="10"/>
  <c r="B59" i="10"/>
  <c r="H59" i="10"/>
  <c r="B60" i="10"/>
  <c r="H60" i="10"/>
  <c r="B61" i="10"/>
  <c r="Q61" i="10"/>
  <c r="H61" i="10"/>
  <c r="B62" i="10"/>
  <c r="P62" i="10" s="1"/>
  <c r="H62" i="10"/>
  <c r="B63" i="10"/>
  <c r="Q63" i="10"/>
  <c r="H63" i="10"/>
  <c r="B64" i="10"/>
  <c r="P64" i="10" s="1"/>
  <c r="H64" i="10"/>
  <c r="B65" i="10"/>
  <c r="Q65" i="10"/>
  <c r="H65" i="10"/>
  <c r="B66" i="10"/>
  <c r="H66" i="10"/>
  <c r="B67" i="10"/>
  <c r="Q67" i="10" s="1"/>
  <c r="H67" i="10"/>
  <c r="B68" i="10"/>
  <c r="P68" i="10"/>
  <c r="H68" i="10"/>
  <c r="B69" i="10"/>
  <c r="H69" i="10"/>
  <c r="B70" i="10"/>
  <c r="P70" i="10" s="1"/>
  <c r="H70" i="10"/>
  <c r="B71" i="10"/>
  <c r="Q71" i="10"/>
  <c r="H71" i="10"/>
  <c r="J71" i="10" s="1"/>
  <c r="P71" i="10"/>
  <c r="B72" i="10"/>
  <c r="P72" i="10"/>
  <c r="H72" i="10"/>
  <c r="B73" i="10"/>
  <c r="H73" i="10"/>
  <c r="B74" i="10"/>
  <c r="H74" i="10"/>
  <c r="B75" i="10"/>
  <c r="Q75" i="10" s="1"/>
  <c r="H75" i="10"/>
  <c r="B76" i="10"/>
  <c r="H76" i="10"/>
  <c r="B77" i="10"/>
  <c r="H77" i="10"/>
  <c r="B78" i="10"/>
  <c r="H78" i="10"/>
  <c r="B79" i="10"/>
  <c r="H79" i="10"/>
  <c r="B80" i="10"/>
  <c r="H80" i="10"/>
  <c r="B81" i="10"/>
  <c r="H81" i="10"/>
  <c r="B82" i="10"/>
  <c r="H82" i="10"/>
  <c r="B83" i="10"/>
  <c r="Q83" i="10"/>
  <c r="H83" i="10"/>
  <c r="B84" i="10"/>
  <c r="H84" i="10"/>
  <c r="B85" i="10"/>
  <c r="H85" i="10"/>
  <c r="B86" i="10"/>
  <c r="H86" i="10"/>
  <c r="B87" i="10"/>
  <c r="Q87" i="10" s="1"/>
  <c r="H87" i="10"/>
  <c r="B88" i="10"/>
  <c r="H88" i="10"/>
  <c r="B89" i="10"/>
  <c r="Q89" i="10"/>
  <c r="H89" i="10"/>
  <c r="B90" i="10"/>
  <c r="H90" i="10"/>
  <c r="B91" i="10"/>
  <c r="Q91" i="10" s="1"/>
  <c r="H91" i="10"/>
  <c r="B92" i="10"/>
  <c r="P92" i="10"/>
  <c r="H92" i="10"/>
  <c r="B93" i="10"/>
  <c r="H93" i="10"/>
  <c r="B94" i="10"/>
  <c r="H94" i="10"/>
  <c r="B95" i="10"/>
  <c r="Q95" i="10" s="1"/>
  <c r="H95" i="10"/>
  <c r="B96" i="10"/>
  <c r="Q96" i="10"/>
  <c r="H96" i="10"/>
  <c r="B97" i="10"/>
  <c r="Q97" i="10" s="1"/>
  <c r="H97" i="10"/>
  <c r="B98" i="10"/>
  <c r="H98" i="10"/>
  <c r="B99" i="10"/>
  <c r="H99" i="10"/>
  <c r="B100" i="10"/>
  <c r="P100" i="10"/>
  <c r="H100" i="10"/>
  <c r="B101" i="10"/>
  <c r="Q101" i="10" s="1"/>
  <c r="H101" i="10"/>
  <c r="B102" i="10"/>
  <c r="P102" i="10"/>
  <c r="H102" i="10"/>
  <c r="B103" i="10"/>
  <c r="P103" i="10" s="1"/>
  <c r="H103" i="10"/>
  <c r="B104" i="10"/>
  <c r="P104" i="10"/>
  <c r="H104" i="10"/>
  <c r="B105" i="10"/>
  <c r="H105" i="10"/>
  <c r="B106" i="10"/>
  <c r="H106" i="10"/>
  <c r="B107" i="10"/>
  <c r="H107" i="10"/>
  <c r="B108" i="10"/>
  <c r="H108" i="10"/>
  <c r="B109" i="10"/>
  <c r="Q109" i="10" s="1"/>
  <c r="H109" i="10"/>
  <c r="B110" i="10"/>
  <c r="P110" i="10"/>
  <c r="H110" i="10"/>
  <c r="B111" i="10"/>
  <c r="Q111" i="10" s="1"/>
  <c r="H111" i="10"/>
  <c r="B112" i="10"/>
  <c r="P112" i="10"/>
  <c r="H112" i="10"/>
  <c r="I112" i="10"/>
  <c r="J112" i="10"/>
  <c r="B113" i="10"/>
  <c r="Q113" i="10" s="1"/>
  <c r="C113" i="10"/>
  <c r="H113" i="10"/>
  <c r="J113" i="10" s="1"/>
  <c r="I113" i="10"/>
  <c r="B114" i="10"/>
  <c r="P114" i="10" s="1"/>
  <c r="H114" i="10"/>
  <c r="B115" i="10"/>
  <c r="H115" i="10"/>
  <c r="B116" i="10"/>
  <c r="H116" i="10"/>
  <c r="B117" i="10"/>
  <c r="H117" i="10"/>
  <c r="B118" i="10"/>
  <c r="P118" i="10"/>
  <c r="H118" i="10"/>
  <c r="B119" i="10"/>
  <c r="Q119" i="10" s="1"/>
  <c r="H119" i="10"/>
  <c r="B120" i="10"/>
  <c r="P120" i="10"/>
  <c r="C120" i="10"/>
  <c r="H120" i="10"/>
  <c r="J120" i="10" s="1"/>
  <c r="I120" i="10"/>
  <c r="B121" i="10"/>
  <c r="Q121" i="10"/>
  <c r="H121" i="10"/>
  <c r="B122" i="10"/>
  <c r="Q122" i="10"/>
  <c r="H122" i="10"/>
  <c r="B123" i="10"/>
  <c r="Q123" i="10" s="1"/>
  <c r="H123" i="10"/>
  <c r="B124" i="10"/>
  <c r="C124" i="10"/>
  <c r="H124" i="10"/>
  <c r="J124" i="10" s="1"/>
  <c r="I124" i="10"/>
  <c r="B125" i="10"/>
  <c r="Q125" i="10"/>
  <c r="H125" i="10"/>
  <c r="B126" i="10"/>
  <c r="H126" i="10"/>
  <c r="B127" i="10"/>
  <c r="H127" i="10"/>
  <c r="B128" i="10"/>
  <c r="H128" i="10"/>
  <c r="B129" i="10"/>
  <c r="H129" i="10"/>
  <c r="B130" i="10"/>
  <c r="H130" i="10"/>
  <c r="B131" i="10"/>
  <c r="H131" i="10"/>
  <c r="B132" i="10"/>
  <c r="Q132" i="10" s="1"/>
  <c r="H132" i="10"/>
  <c r="B133" i="10"/>
  <c r="P133" i="10"/>
  <c r="H133" i="10"/>
  <c r="B134" i="10"/>
  <c r="Q134" i="10" s="1"/>
  <c r="H134" i="10"/>
  <c r="B135" i="10"/>
  <c r="H135" i="10"/>
  <c r="B136" i="10"/>
  <c r="Q136" i="10" s="1"/>
  <c r="H136" i="10"/>
  <c r="B1" i="7"/>
  <c r="B2" i="7"/>
  <c r="B5" i="7"/>
  <c r="I56" i="7"/>
  <c r="B14" i="7"/>
  <c r="B15" i="7"/>
  <c r="B16" i="7"/>
  <c r="P16" i="7"/>
  <c r="B17" i="7"/>
  <c r="B18" i="7"/>
  <c r="P18" i="7"/>
  <c r="Q18" i="7"/>
  <c r="B19" i="7"/>
  <c r="B20" i="7"/>
  <c r="B21" i="7"/>
  <c r="H21" i="7"/>
  <c r="B22" i="7"/>
  <c r="B23" i="7"/>
  <c r="H23" i="7"/>
  <c r="B24" i="7"/>
  <c r="B25" i="7"/>
  <c r="B26" i="7"/>
  <c r="B27" i="7"/>
  <c r="Q27" i="7" s="1"/>
  <c r="H27" i="7"/>
  <c r="B28" i="7"/>
  <c r="P28" i="7"/>
  <c r="H28" i="7"/>
  <c r="B29" i="7"/>
  <c r="H29" i="7"/>
  <c r="B30" i="7"/>
  <c r="P30" i="7"/>
  <c r="B31" i="7"/>
  <c r="B32" i="7"/>
  <c r="B33" i="7"/>
  <c r="Q33" i="7"/>
  <c r="B34" i="7"/>
  <c r="P34" i="7"/>
  <c r="I34" i="7"/>
  <c r="B35" i="7"/>
  <c r="H35" i="7" s="1"/>
  <c r="B36" i="7"/>
  <c r="P36" i="7"/>
  <c r="B37" i="7"/>
  <c r="H37" i="7" s="1"/>
  <c r="B38" i="7"/>
  <c r="B39" i="7"/>
  <c r="B40" i="7"/>
  <c r="B41" i="7"/>
  <c r="B42" i="7"/>
  <c r="P42" i="7"/>
  <c r="B43" i="7"/>
  <c r="B44" i="7"/>
  <c r="P44" i="7"/>
  <c r="B45" i="7"/>
  <c r="H45" i="7" s="1"/>
  <c r="B46" i="7"/>
  <c r="P46" i="7"/>
  <c r="B47" i="7"/>
  <c r="H47" i="7" s="1"/>
  <c r="B48" i="7"/>
  <c r="B49" i="7"/>
  <c r="I49" i="7"/>
  <c r="B50" i="7"/>
  <c r="P50" i="7" s="1"/>
  <c r="C50" i="7"/>
  <c r="B51" i="7"/>
  <c r="I51" i="7"/>
  <c r="B52" i="7"/>
  <c r="P52" i="7"/>
  <c r="C52" i="7"/>
  <c r="D52" i="7"/>
  <c r="B53" i="7"/>
  <c r="H53" i="7"/>
  <c r="C53" i="7"/>
  <c r="B54" i="7"/>
  <c r="P54" i="7" s="1"/>
  <c r="H54" i="7"/>
  <c r="B55" i="7"/>
  <c r="H55" i="7" s="1"/>
  <c r="B56" i="7"/>
  <c r="P56" i="7"/>
  <c r="B57" i="7"/>
  <c r="H57" i="7"/>
  <c r="B58" i="7"/>
  <c r="P58" i="7"/>
  <c r="B59" i="7"/>
  <c r="B60" i="7"/>
  <c r="P60" i="7" s="1"/>
  <c r="B61" i="7"/>
  <c r="B62" i="7"/>
  <c r="H62" i="7"/>
  <c r="B63" i="7"/>
  <c r="B64" i="7"/>
  <c r="P64" i="7" s="1"/>
  <c r="B65" i="7"/>
  <c r="Q65" i="7" s="1"/>
  <c r="H65" i="7"/>
  <c r="B66" i="7"/>
  <c r="D66" i="7" s="1"/>
  <c r="C66" i="7"/>
  <c r="B67" i="7"/>
  <c r="I67" i="7"/>
  <c r="B68" i="7"/>
  <c r="P68" i="7" s="1"/>
  <c r="B69" i="7"/>
  <c r="B70" i="7"/>
  <c r="B71" i="7"/>
  <c r="P71" i="7"/>
  <c r="B72" i="7"/>
  <c r="B73" i="7"/>
  <c r="B74" i="7"/>
  <c r="H74" i="7"/>
  <c r="B75" i="7"/>
  <c r="H75" i="7"/>
  <c r="B76" i="7"/>
  <c r="P76" i="7"/>
  <c r="I76" i="7"/>
  <c r="B77" i="7"/>
  <c r="I77" i="7"/>
  <c r="B78" i="7"/>
  <c r="C78" i="7"/>
  <c r="D78" i="7"/>
  <c r="B79" i="7"/>
  <c r="B80" i="7"/>
  <c r="B81" i="7"/>
  <c r="I81" i="7"/>
  <c r="B82" i="7"/>
  <c r="I82" i="7"/>
  <c r="B83" i="7"/>
  <c r="C83" i="7"/>
  <c r="B84" i="7"/>
  <c r="B85" i="7"/>
  <c r="B86" i="7"/>
  <c r="B87" i="7"/>
  <c r="B88" i="7"/>
  <c r="B89" i="7"/>
  <c r="H89" i="7" s="1"/>
  <c r="B90" i="7"/>
  <c r="B91" i="7"/>
  <c r="B92" i="7"/>
  <c r="P92" i="7"/>
  <c r="B93" i="7"/>
  <c r="H93" i="7"/>
  <c r="B94" i="7"/>
  <c r="P94" i="7"/>
  <c r="B95" i="7"/>
  <c r="H95" i="7"/>
  <c r="B96" i="7"/>
  <c r="B97" i="7"/>
  <c r="B98" i="7"/>
  <c r="B99" i="7"/>
  <c r="H99" i="7" s="1"/>
  <c r="B100" i="7"/>
  <c r="P100" i="7" s="1"/>
  <c r="B101" i="7"/>
  <c r="H101" i="7" s="1"/>
  <c r="B102" i="7"/>
  <c r="P102" i="7" s="1"/>
  <c r="B103" i="7"/>
  <c r="H103" i="7" s="1"/>
  <c r="B104" i="7"/>
  <c r="P104" i="7" s="1"/>
  <c r="B105" i="7"/>
  <c r="B106" i="7"/>
  <c r="P106" i="7"/>
  <c r="H106" i="7"/>
  <c r="B107" i="7"/>
  <c r="H107" i="7" s="1"/>
  <c r="Q107" i="7"/>
  <c r="B108" i="7"/>
  <c r="B109" i="7"/>
  <c r="Q109" i="7"/>
  <c r="B110" i="7"/>
  <c r="P110" i="7" s="1"/>
  <c r="B111" i="7"/>
  <c r="B112" i="7"/>
  <c r="B113" i="7"/>
  <c r="B114" i="7"/>
  <c r="P114" i="7"/>
  <c r="B115" i="7"/>
  <c r="B116" i="7"/>
  <c r="P116" i="7" s="1"/>
  <c r="B117" i="7"/>
  <c r="H117" i="7" s="1"/>
  <c r="B118" i="7"/>
  <c r="P118" i="7" s="1"/>
  <c r="B119" i="7"/>
  <c r="H119" i="7"/>
  <c r="B120" i="7"/>
  <c r="B121" i="7"/>
  <c r="H121" i="7" s="1"/>
  <c r="B122" i="7"/>
  <c r="B123" i="7"/>
  <c r="H123" i="7"/>
  <c r="B124" i="7"/>
  <c r="P124" i="7" s="1"/>
  <c r="B125" i="7"/>
  <c r="H125" i="7"/>
  <c r="B126" i="7"/>
  <c r="P126" i="7"/>
  <c r="B127" i="7"/>
  <c r="H127" i="7"/>
  <c r="B128" i="7"/>
  <c r="P128" i="7"/>
  <c r="B129" i="7"/>
  <c r="H129" i="7"/>
  <c r="B130" i="7"/>
  <c r="P130" i="7"/>
  <c r="B131" i="7"/>
  <c r="H131" i="7"/>
  <c r="Q131" i="7"/>
  <c r="B132" i="7"/>
  <c r="P132" i="7" s="1"/>
  <c r="B133" i="7"/>
  <c r="B134" i="7"/>
  <c r="B135" i="7"/>
  <c r="H135" i="7" s="1"/>
  <c r="Q135" i="7"/>
  <c r="B136" i="7"/>
  <c r="B1" i="13"/>
  <c r="B2" i="13"/>
  <c r="B5" i="13"/>
  <c r="I55" i="13" s="1"/>
  <c r="B14" i="13"/>
  <c r="P14" i="13"/>
  <c r="H14" i="13"/>
  <c r="B15" i="13"/>
  <c r="Q15" i="13" s="1"/>
  <c r="H15" i="13"/>
  <c r="B16" i="13"/>
  <c r="H16" i="13"/>
  <c r="B17" i="13"/>
  <c r="H17" i="13"/>
  <c r="B18" i="13"/>
  <c r="H18" i="13"/>
  <c r="J18" i="13" s="1"/>
  <c r="B19" i="13"/>
  <c r="Q19" i="13"/>
  <c r="H19" i="13"/>
  <c r="B20" i="13"/>
  <c r="H20" i="13"/>
  <c r="B21" i="13"/>
  <c r="Q21" i="13" s="1"/>
  <c r="H21" i="13"/>
  <c r="B22" i="13"/>
  <c r="H22" i="13"/>
  <c r="B23" i="13"/>
  <c r="Q23" i="13"/>
  <c r="H23" i="13"/>
  <c r="B24" i="13"/>
  <c r="P24" i="13" s="1"/>
  <c r="S24" i="13" s="1"/>
  <c r="T24" i="13" s="1"/>
  <c r="H24" i="13"/>
  <c r="J24" i="13" s="1"/>
  <c r="I24" i="13"/>
  <c r="B25" i="13"/>
  <c r="Q25" i="13"/>
  <c r="R44" i="13" s="1"/>
  <c r="H25" i="13"/>
  <c r="I25" i="13"/>
  <c r="J25" i="13" s="1"/>
  <c r="B26" i="13"/>
  <c r="D26" i="13" s="1"/>
  <c r="C26" i="13"/>
  <c r="H26" i="13"/>
  <c r="I26" i="13"/>
  <c r="J26" i="13"/>
  <c r="B27" i="13"/>
  <c r="H27" i="13"/>
  <c r="B28" i="13"/>
  <c r="P28" i="13"/>
  <c r="H28" i="13"/>
  <c r="B29" i="13"/>
  <c r="H29" i="13"/>
  <c r="B30" i="13"/>
  <c r="C30" i="13"/>
  <c r="H30" i="13"/>
  <c r="I30" i="13"/>
  <c r="B31" i="13"/>
  <c r="Q31" i="13" s="1"/>
  <c r="H31" i="13"/>
  <c r="B32" i="13"/>
  <c r="P32" i="13"/>
  <c r="H32" i="13"/>
  <c r="B33" i="13"/>
  <c r="Q33" i="13" s="1"/>
  <c r="R52" i="13" s="1"/>
  <c r="S52" i="13" s="1"/>
  <c r="H33" i="13"/>
  <c r="B34" i="13"/>
  <c r="P34" i="13"/>
  <c r="H34" i="13"/>
  <c r="B35" i="13"/>
  <c r="Q35" i="13" s="1"/>
  <c r="H35" i="13"/>
  <c r="B36" i="13"/>
  <c r="P36" i="13"/>
  <c r="S36" i="13" s="1"/>
  <c r="H36" i="13"/>
  <c r="B37" i="13"/>
  <c r="Q37" i="13" s="1"/>
  <c r="H37" i="13"/>
  <c r="B38" i="13"/>
  <c r="P38" i="13"/>
  <c r="H38" i="13"/>
  <c r="B39" i="13"/>
  <c r="Q39" i="13" s="1"/>
  <c r="H39" i="13"/>
  <c r="B40" i="13"/>
  <c r="P40" i="13"/>
  <c r="H40" i="13"/>
  <c r="B41" i="13"/>
  <c r="Q41" i="13" s="1"/>
  <c r="R60" i="13" s="1"/>
  <c r="S60" i="13" s="1"/>
  <c r="H41" i="13"/>
  <c r="B42" i="13"/>
  <c r="P42" i="13"/>
  <c r="H42" i="13"/>
  <c r="B43" i="13"/>
  <c r="Q43" i="13" s="1"/>
  <c r="H43" i="13"/>
  <c r="B44" i="13"/>
  <c r="P44" i="13"/>
  <c r="S44" i="13" s="1"/>
  <c r="H44" i="13"/>
  <c r="B45" i="13"/>
  <c r="Q45" i="13" s="1"/>
  <c r="H45" i="13"/>
  <c r="B46" i="13"/>
  <c r="P46" i="13"/>
  <c r="H46" i="13"/>
  <c r="B47" i="13"/>
  <c r="Q47" i="13" s="1"/>
  <c r="H47" i="13"/>
  <c r="B48" i="13"/>
  <c r="P48" i="13"/>
  <c r="H48" i="13"/>
  <c r="B49" i="13"/>
  <c r="Q49" i="13" s="1"/>
  <c r="R68" i="13" s="1"/>
  <c r="S68" i="13" s="1"/>
  <c r="H49" i="13"/>
  <c r="B50" i="13"/>
  <c r="P50" i="13"/>
  <c r="H50" i="13"/>
  <c r="B51" i="13"/>
  <c r="H51" i="13"/>
  <c r="B52" i="13"/>
  <c r="P52" i="13" s="1"/>
  <c r="H52" i="13"/>
  <c r="B53" i="13"/>
  <c r="Q53" i="13"/>
  <c r="H53" i="13"/>
  <c r="B54" i="13"/>
  <c r="P54" i="13" s="1"/>
  <c r="S54" i="13" s="1"/>
  <c r="H54" i="13"/>
  <c r="J54" i="13" s="1"/>
  <c r="B55" i="13"/>
  <c r="Q55" i="13" s="1"/>
  <c r="H55" i="13"/>
  <c r="J55" i="13" s="1"/>
  <c r="B56" i="13"/>
  <c r="H56" i="13"/>
  <c r="B57" i="13"/>
  <c r="H57" i="13"/>
  <c r="B58" i="13"/>
  <c r="P58" i="13" s="1"/>
  <c r="S58" i="13" s="1"/>
  <c r="H58" i="13"/>
  <c r="B59" i="13"/>
  <c r="H59" i="13"/>
  <c r="B60" i="13"/>
  <c r="P60" i="13"/>
  <c r="H60" i="13"/>
  <c r="B61" i="13"/>
  <c r="Q61" i="13"/>
  <c r="H61" i="13"/>
  <c r="B62" i="13"/>
  <c r="P62" i="13" s="1"/>
  <c r="H62" i="13"/>
  <c r="B63" i="13"/>
  <c r="H63" i="13"/>
  <c r="B64" i="13"/>
  <c r="P64" i="13"/>
  <c r="H64" i="13"/>
  <c r="B65" i="13"/>
  <c r="Q65" i="13"/>
  <c r="H65" i="13"/>
  <c r="B66" i="13"/>
  <c r="P66" i="13"/>
  <c r="H66" i="13"/>
  <c r="B67" i="13"/>
  <c r="H67" i="13"/>
  <c r="B68" i="13"/>
  <c r="P68" i="13"/>
  <c r="H68" i="13"/>
  <c r="B69" i="13"/>
  <c r="Q69" i="13"/>
  <c r="H69" i="13"/>
  <c r="B70" i="13"/>
  <c r="P70" i="13" s="1"/>
  <c r="H70" i="13"/>
  <c r="B71" i="13"/>
  <c r="H71" i="13"/>
  <c r="B72" i="13"/>
  <c r="P72" i="13"/>
  <c r="S72" i="13" s="1"/>
  <c r="H72" i="13"/>
  <c r="B73" i="13"/>
  <c r="Q73" i="13"/>
  <c r="H73" i="13"/>
  <c r="J73" i="13" s="1"/>
  <c r="K69" i="13" s="1"/>
  <c r="L69" i="13" s="1"/>
  <c r="B74" i="13"/>
  <c r="P74" i="13" s="1"/>
  <c r="H74" i="13"/>
  <c r="B75" i="13"/>
  <c r="H75" i="13"/>
  <c r="B76" i="13"/>
  <c r="P76" i="13"/>
  <c r="H76" i="13"/>
  <c r="B77" i="13"/>
  <c r="P77" i="13"/>
  <c r="H77" i="13"/>
  <c r="B78" i="13"/>
  <c r="P78" i="13"/>
  <c r="H78" i="13"/>
  <c r="B79" i="13"/>
  <c r="P79" i="13" s="1"/>
  <c r="H79" i="13"/>
  <c r="B80" i="13"/>
  <c r="H80" i="13"/>
  <c r="B81" i="13"/>
  <c r="P81" i="13" s="1"/>
  <c r="H81" i="13"/>
  <c r="B82" i="13"/>
  <c r="H82" i="13"/>
  <c r="B83" i="13"/>
  <c r="H83" i="13"/>
  <c r="B84" i="13"/>
  <c r="H84" i="13"/>
  <c r="B85" i="13"/>
  <c r="P85" i="13"/>
  <c r="H85" i="13"/>
  <c r="B86" i="13"/>
  <c r="H86" i="13"/>
  <c r="B87" i="13"/>
  <c r="H87" i="13"/>
  <c r="J87" i="13" s="1"/>
  <c r="B88" i="13"/>
  <c r="H88" i="13"/>
  <c r="B89" i="13"/>
  <c r="H89" i="13"/>
  <c r="J89" i="13" s="1"/>
  <c r="B90" i="13"/>
  <c r="P90" i="13"/>
  <c r="H90" i="13"/>
  <c r="B91" i="13"/>
  <c r="H91" i="13"/>
  <c r="B92" i="13"/>
  <c r="H92" i="13"/>
  <c r="B93" i="13"/>
  <c r="H93" i="13"/>
  <c r="B94" i="13"/>
  <c r="H94" i="13"/>
  <c r="B95" i="13"/>
  <c r="Q95" i="13"/>
  <c r="H95" i="13"/>
  <c r="B96" i="13"/>
  <c r="P96" i="13"/>
  <c r="H96" i="13"/>
  <c r="B97" i="13"/>
  <c r="P97" i="13" s="1"/>
  <c r="H97" i="13"/>
  <c r="B98" i="13"/>
  <c r="H98" i="13"/>
  <c r="B99" i="13"/>
  <c r="Q99" i="13"/>
  <c r="H99" i="13"/>
  <c r="J99" i="13" s="1"/>
  <c r="B100" i="13"/>
  <c r="P100" i="13"/>
  <c r="H100" i="13"/>
  <c r="B101" i="13"/>
  <c r="H101" i="13"/>
  <c r="B102" i="13"/>
  <c r="P102" i="13"/>
  <c r="H102" i="13"/>
  <c r="J102" i="13" s="1"/>
  <c r="B103" i="13"/>
  <c r="Q103" i="13"/>
  <c r="H103" i="13"/>
  <c r="B104" i="13"/>
  <c r="H104" i="13"/>
  <c r="B105" i="13"/>
  <c r="P105" i="13"/>
  <c r="H105" i="13"/>
  <c r="B106" i="13"/>
  <c r="H106" i="13"/>
  <c r="B107" i="13"/>
  <c r="Q107" i="13" s="1"/>
  <c r="H107" i="13"/>
  <c r="B108" i="13"/>
  <c r="C108" i="13"/>
  <c r="H108" i="13"/>
  <c r="I108" i="13"/>
  <c r="B109" i="13"/>
  <c r="C109" i="13"/>
  <c r="H109" i="13"/>
  <c r="I109" i="13"/>
  <c r="J109" i="13" s="1"/>
  <c r="B110" i="13"/>
  <c r="H110" i="13"/>
  <c r="B111" i="13"/>
  <c r="H111" i="13"/>
  <c r="B112" i="13"/>
  <c r="H112" i="13"/>
  <c r="B113" i="13"/>
  <c r="H113" i="13"/>
  <c r="J113" i="13" s="1"/>
  <c r="B114" i="13"/>
  <c r="C114" i="13"/>
  <c r="H114" i="13"/>
  <c r="I114" i="13"/>
  <c r="J114" i="13" s="1"/>
  <c r="B115" i="13"/>
  <c r="C115" i="13"/>
  <c r="H115" i="13"/>
  <c r="J115" i="13" s="1"/>
  <c r="I115" i="13"/>
  <c r="B116" i="13"/>
  <c r="P116" i="13"/>
  <c r="H116" i="13"/>
  <c r="B117" i="13"/>
  <c r="P117" i="13"/>
  <c r="H117" i="13"/>
  <c r="B118" i="13"/>
  <c r="P118" i="13"/>
  <c r="H118" i="13"/>
  <c r="B119" i="13"/>
  <c r="D119" i="13" s="1"/>
  <c r="H119" i="13"/>
  <c r="B120" i="13"/>
  <c r="P120" i="13"/>
  <c r="H120" i="13"/>
  <c r="B121" i="13"/>
  <c r="H121" i="13"/>
  <c r="B122" i="13"/>
  <c r="H122" i="13"/>
  <c r="B123" i="13"/>
  <c r="Q123" i="13" s="1"/>
  <c r="H123" i="13"/>
  <c r="B124" i="13"/>
  <c r="H124" i="13"/>
  <c r="I124" i="13"/>
  <c r="J124" i="13"/>
  <c r="B125" i="13"/>
  <c r="C125" i="13"/>
  <c r="D125" i="13" s="1"/>
  <c r="H125" i="13"/>
  <c r="I125" i="13"/>
  <c r="B126" i="13"/>
  <c r="P126" i="13" s="1"/>
  <c r="H126" i="13"/>
  <c r="B127" i="13"/>
  <c r="H127" i="13"/>
  <c r="B128" i="13"/>
  <c r="C128" i="13"/>
  <c r="H128" i="13"/>
  <c r="I128" i="13"/>
  <c r="J128" i="13" s="1"/>
  <c r="K125" i="13" s="1"/>
  <c r="L125" i="13" s="1"/>
  <c r="B129" i="13"/>
  <c r="Q129" i="13" s="1"/>
  <c r="C129" i="13"/>
  <c r="H129" i="13"/>
  <c r="I129" i="13"/>
  <c r="J129" i="13" s="1"/>
  <c r="B130" i="13"/>
  <c r="H130" i="13"/>
  <c r="B131" i="13"/>
  <c r="Q131" i="13"/>
  <c r="H131" i="13"/>
  <c r="B132" i="13"/>
  <c r="C132" i="13"/>
  <c r="H132" i="13"/>
  <c r="J132" i="13" s="1"/>
  <c r="I132" i="13"/>
  <c r="B133" i="13"/>
  <c r="Q133" i="13"/>
  <c r="C133" i="13"/>
  <c r="H133" i="13"/>
  <c r="I133" i="13"/>
  <c r="B134" i="13"/>
  <c r="Q134" i="13" s="1"/>
  <c r="C134" i="13"/>
  <c r="H134" i="13"/>
  <c r="I134" i="13"/>
  <c r="B135" i="13"/>
  <c r="C135" i="13"/>
  <c r="H135" i="13"/>
  <c r="I135" i="13"/>
  <c r="J135" i="13"/>
  <c r="B136" i="13"/>
  <c r="P136" i="13" s="1"/>
  <c r="S136" i="13" s="1"/>
  <c r="T136" i="13" s="1"/>
  <c r="U136" i="13" s="1"/>
  <c r="C136" i="13"/>
  <c r="H136" i="13"/>
  <c r="J136" i="13" s="1"/>
  <c r="K136" i="13" s="1"/>
  <c r="I136" i="13"/>
  <c r="L136" i="13"/>
  <c r="B1" i="12"/>
  <c r="B2" i="12"/>
  <c r="B5" i="12"/>
  <c r="C15" i="12"/>
  <c r="D15" i="12" s="1"/>
  <c r="B14" i="12"/>
  <c r="H14" i="12" s="1"/>
  <c r="P14" i="12"/>
  <c r="B15" i="12"/>
  <c r="B16" i="12"/>
  <c r="P16" i="12"/>
  <c r="C16" i="12"/>
  <c r="B17" i="12"/>
  <c r="P17" i="12" s="1"/>
  <c r="I17" i="12"/>
  <c r="B18" i="12"/>
  <c r="C18" i="12"/>
  <c r="B19" i="12"/>
  <c r="B20" i="12"/>
  <c r="B21" i="12"/>
  <c r="Q21" i="12"/>
  <c r="B22" i="12"/>
  <c r="B23" i="12"/>
  <c r="B24" i="12"/>
  <c r="B25" i="12"/>
  <c r="B26" i="12"/>
  <c r="B27" i="12"/>
  <c r="B28" i="12"/>
  <c r="B29" i="12"/>
  <c r="P29" i="12"/>
  <c r="B30" i="12"/>
  <c r="P30" i="12" s="1"/>
  <c r="B31" i="12"/>
  <c r="Q31" i="12"/>
  <c r="B32" i="12"/>
  <c r="B33" i="12"/>
  <c r="Q33" i="12"/>
  <c r="B34" i="12"/>
  <c r="B35" i="12"/>
  <c r="Q35" i="12"/>
  <c r="B36" i="12"/>
  <c r="H36" i="12"/>
  <c r="C36" i="12"/>
  <c r="Q36" i="12"/>
  <c r="B37" i="12"/>
  <c r="Q37" i="12"/>
  <c r="B38" i="12"/>
  <c r="B39" i="12"/>
  <c r="Q39" i="12"/>
  <c r="B40" i="12"/>
  <c r="B41" i="12"/>
  <c r="B42" i="12"/>
  <c r="B43" i="12"/>
  <c r="Q43" i="12"/>
  <c r="B44" i="12"/>
  <c r="B45" i="12"/>
  <c r="P45" i="12"/>
  <c r="B46" i="12"/>
  <c r="B47" i="12"/>
  <c r="B48" i="12"/>
  <c r="B49" i="12"/>
  <c r="Q49" i="12"/>
  <c r="B50" i="12"/>
  <c r="H50" i="12"/>
  <c r="B51" i="12"/>
  <c r="Q51" i="12"/>
  <c r="B52" i="12"/>
  <c r="H52" i="12"/>
  <c r="B53" i="12"/>
  <c r="Q53" i="12"/>
  <c r="B54" i="12"/>
  <c r="H54" i="12"/>
  <c r="B55" i="12"/>
  <c r="H55" i="12"/>
  <c r="B56" i="12"/>
  <c r="H56" i="12"/>
  <c r="B57" i="12"/>
  <c r="B58" i="12"/>
  <c r="Q58" i="12"/>
  <c r="H58" i="12"/>
  <c r="J58" i="12" s="1"/>
  <c r="B59" i="12"/>
  <c r="B60" i="12"/>
  <c r="H60" i="12"/>
  <c r="B61" i="12"/>
  <c r="B62" i="12"/>
  <c r="Q62" i="12"/>
  <c r="B63" i="12"/>
  <c r="H63" i="12" s="1"/>
  <c r="B64" i="12"/>
  <c r="B65" i="12"/>
  <c r="B66" i="12"/>
  <c r="B67" i="12"/>
  <c r="B68" i="12"/>
  <c r="H68" i="12"/>
  <c r="B69" i="12"/>
  <c r="B70" i="12"/>
  <c r="B71" i="12"/>
  <c r="B72" i="12"/>
  <c r="P72" i="12" s="1"/>
  <c r="B73" i="12"/>
  <c r="B74" i="12"/>
  <c r="B75" i="12"/>
  <c r="B76" i="12"/>
  <c r="B77" i="12"/>
  <c r="B78" i="12"/>
  <c r="Q78" i="12"/>
  <c r="R97" i="12" s="1"/>
  <c r="S97" i="12" s="1"/>
  <c r="B79" i="12"/>
  <c r="B80" i="12"/>
  <c r="B81" i="12"/>
  <c r="H81" i="12"/>
  <c r="J81" i="12" s="1"/>
  <c r="B82" i="12"/>
  <c r="B83" i="12"/>
  <c r="H83" i="12"/>
  <c r="B84" i="12"/>
  <c r="B85" i="12"/>
  <c r="H85" i="12"/>
  <c r="Q85" i="12"/>
  <c r="B86" i="12"/>
  <c r="H86" i="12"/>
  <c r="B87" i="12"/>
  <c r="H87" i="12"/>
  <c r="B88" i="12"/>
  <c r="H88" i="12"/>
  <c r="B89" i="12"/>
  <c r="H89" i="12"/>
  <c r="B90" i="12"/>
  <c r="B91" i="12"/>
  <c r="H91" i="12"/>
  <c r="B92" i="12"/>
  <c r="Q92" i="12" s="1"/>
  <c r="B93" i="12"/>
  <c r="H93" i="12" s="1"/>
  <c r="J93" i="12" s="1"/>
  <c r="B94" i="12"/>
  <c r="H94" i="12" s="1"/>
  <c r="B95" i="12"/>
  <c r="H95" i="12"/>
  <c r="J95" i="12"/>
  <c r="B96" i="12"/>
  <c r="Q96" i="12"/>
  <c r="B97" i="12"/>
  <c r="Q97" i="12" s="1"/>
  <c r="H97" i="12"/>
  <c r="J97" i="12" s="1"/>
  <c r="B98" i="12"/>
  <c r="B99" i="12"/>
  <c r="B100" i="12"/>
  <c r="B101" i="12"/>
  <c r="B102" i="12"/>
  <c r="B103" i="12"/>
  <c r="P103" i="12"/>
  <c r="B104" i="12"/>
  <c r="B105" i="12"/>
  <c r="B106" i="12"/>
  <c r="B107" i="12"/>
  <c r="B108" i="12"/>
  <c r="P108" i="12"/>
  <c r="B109" i="12"/>
  <c r="B110" i="12"/>
  <c r="P110" i="12"/>
  <c r="B111" i="12"/>
  <c r="B112" i="12"/>
  <c r="P112" i="12" s="1"/>
  <c r="B113" i="12"/>
  <c r="P113" i="12"/>
  <c r="B114" i="12"/>
  <c r="B115" i="12"/>
  <c r="H115" i="12"/>
  <c r="B116" i="12"/>
  <c r="B117" i="12"/>
  <c r="B118" i="12"/>
  <c r="H118" i="12" s="1"/>
  <c r="B119" i="12"/>
  <c r="H119" i="12"/>
  <c r="Q119" i="12"/>
  <c r="B120" i="12"/>
  <c r="B121" i="12"/>
  <c r="B122" i="12"/>
  <c r="B123" i="12"/>
  <c r="Q123" i="12" s="1"/>
  <c r="B124" i="12"/>
  <c r="H124" i="12"/>
  <c r="B125" i="12"/>
  <c r="B126" i="12"/>
  <c r="H126" i="12"/>
  <c r="B127" i="12"/>
  <c r="H127" i="12"/>
  <c r="J127" i="12" s="1"/>
  <c r="K135" i="12" s="1"/>
  <c r="L135" i="12" s="1"/>
  <c r="B128" i="12"/>
  <c r="H128" i="12" s="1"/>
  <c r="Q128" i="12"/>
  <c r="B129" i="12"/>
  <c r="B130" i="12"/>
  <c r="H130" i="12"/>
  <c r="B131" i="12"/>
  <c r="H131" i="12"/>
  <c r="Q131" i="12"/>
  <c r="B132" i="12"/>
  <c r="B133" i="12"/>
  <c r="H133" i="12"/>
  <c r="B134" i="12"/>
  <c r="H134" i="12"/>
  <c r="B135" i="12"/>
  <c r="H135" i="12"/>
  <c r="P135" i="12"/>
  <c r="B136" i="12"/>
  <c r="H136" i="12" s="1"/>
  <c r="F4" i="2"/>
  <c r="A3" i="1"/>
  <c r="F4" i="1"/>
  <c r="I896" i="1"/>
  <c r="A3" i="3"/>
  <c r="F4" i="3"/>
  <c r="Q93" i="12"/>
  <c r="Q89" i="12"/>
  <c r="Q73" i="12"/>
  <c r="Q63" i="12"/>
  <c r="Q31" i="10"/>
  <c r="R31" i="10" s="1"/>
  <c r="S31" i="10" s="1"/>
  <c r="P27" i="10"/>
  <c r="Q27" i="10"/>
  <c r="Q19" i="10"/>
  <c r="Q128" i="7"/>
  <c r="R128" i="7" s="1"/>
  <c r="S128" i="7" s="1"/>
  <c r="Q124" i="7"/>
  <c r="Q104" i="7"/>
  <c r="Q88" i="7"/>
  <c r="Q76" i="7"/>
  <c r="Q56" i="7"/>
  <c r="Q36" i="7"/>
  <c r="Q28" i="7"/>
  <c r="Q24" i="7"/>
  <c r="Q16" i="7"/>
  <c r="Q28" i="10"/>
  <c r="Q20" i="10"/>
  <c r="P43" i="12"/>
  <c r="P35" i="12"/>
  <c r="P31" i="12"/>
  <c r="H23" i="12"/>
  <c r="P95" i="12"/>
  <c r="P91" i="12"/>
  <c r="P87" i="12"/>
  <c r="P81" i="12"/>
  <c r="P69" i="12"/>
  <c r="P63" i="12"/>
  <c r="P53" i="12"/>
  <c r="P49" i="12"/>
  <c r="P41" i="12"/>
  <c r="P37" i="12"/>
  <c r="P21" i="12"/>
  <c r="P134" i="12"/>
  <c r="P128" i="12"/>
  <c r="P120" i="12"/>
  <c r="P135" i="7"/>
  <c r="P133" i="7"/>
  <c r="P131" i="7"/>
  <c r="P129" i="7"/>
  <c r="P125" i="7"/>
  <c r="P123" i="7"/>
  <c r="P121" i="7"/>
  <c r="P117" i="7"/>
  <c r="P107" i="7"/>
  <c r="P103" i="7"/>
  <c r="P101" i="7"/>
  <c r="P93" i="7"/>
  <c r="P89" i="7"/>
  <c r="P87" i="7"/>
  <c r="P83" i="7"/>
  <c r="P81" i="7"/>
  <c r="P77" i="7"/>
  <c r="P65" i="7"/>
  <c r="P63" i="7"/>
  <c r="P57" i="7"/>
  <c r="P55" i="7"/>
  <c r="P53" i="7"/>
  <c r="P45" i="7"/>
  <c r="P37" i="7"/>
  <c r="P35" i="7"/>
  <c r="P29" i="7"/>
  <c r="P27" i="7"/>
  <c r="P25" i="7"/>
  <c r="P23" i="7"/>
  <c r="P21" i="7"/>
  <c r="C19" i="7"/>
  <c r="I18" i="7"/>
  <c r="C17" i="7"/>
  <c r="P15" i="7"/>
  <c r="I20" i="10"/>
  <c r="Q136" i="12"/>
  <c r="P131" i="12"/>
  <c r="Q126" i="12"/>
  <c r="P121" i="12"/>
  <c r="Q95" i="12"/>
  <c r="P96" i="10"/>
  <c r="H128" i="7"/>
  <c r="H104" i="7"/>
  <c r="H88" i="7"/>
  <c r="H24" i="7"/>
  <c r="P64" i="12"/>
  <c r="H16" i="12"/>
  <c r="D136" i="13"/>
  <c r="E136" i="13" s="1"/>
  <c r="F136" i="13" s="1"/>
  <c r="P111" i="13"/>
  <c r="P103" i="13"/>
  <c r="P99" i="13"/>
  <c r="Q96" i="13"/>
  <c r="P95" i="13"/>
  <c r="Q80" i="13"/>
  <c r="Q74" i="13"/>
  <c r="P73" i="13"/>
  <c r="Q72" i="13"/>
  <c r="Q70" i="13"/>
  <c r="P69" i="13"/>
  <c r="S69" i="13" s="1"/>
  <c r="Q68" i="13"/>
  <c r="Q66" i="13"/>
  <c r="P65" i="13"/>
  <c r="Q64" i="13"/>
  <c r="Q62" i="13"/>
  <c r="P61" i="13"/>
  <c r="Q60" i="13"/>
  <c r="Q58" i="13"/>
  <c r="P55" i="13"/>
  <c r="Q54" i="13"/>
  <c r="Q48" i="13"/>
  <c r="Q44" i="13"/>
  <c r="Q40" i="13"/>
  <c r="Q36" i="13"/>
  <c r="P33" i="13"/>
  <c r="Q32" i="13"/>
  <c r="Q16" i="13"/>
  <c r="H124" i="7"/>
  <c r="H92" i="7"/>
  <c r="H76" i="7"/>
  <c r="H60" i="7"/>
  <c r="H44" i="7"/>
  <c r="H36" i="7"/>
  <c r="Q14" i="7"/>
  <c r="Q72" i="10"/>
  <c r="P65" i="10"/>
  <c r="P93" i="10"/>
  <c r="Q92" i="10"/>
  <c r="P89" i="10"/>
  <c r="P22" i="7"/>
  <c r="P134" i="10"/>
  <c r="Q133" i="10"/>
  <c r="P132" i="10"/>
  <c r="P88" i="10"/>
  <c r="Q88" i="10"/>
  <c r="P82" i="10"/>
  <c r="Q82" i="10"/>
  <c r="Q81" i="10"/>
  <c r="P81" i="10"/>
  <c r="P80" i="10"/>
  <c r="Q80" i="10"/>
  <c r="P79" i="10"/>
  <c r="Q79" i="10"/>
  <c r="P78" i="10"/>
  <c r="Q78" i="10"/>
  <c r="Q77" i="10"/>
  <c r="P77" i="10"/>
  <c r="P76" i="10"/>
  <c r="Q76" i="10"/>
  <c r="P38" i="7"/>
  <c r="H38" i="7"/>
  <c r="C16" i="7"/>
  <c r="D16" i="7" s="1"/>
  <c r="I17" i="7"/>
  <c r="C18" i="7"/>
  <c r="D18" i="7"/>
  <c r="I19" i="7"/>
  <c r="C20" i="7"/>
  <c r="I20" i="7"/>
  <c r="C21" i="7"/>
  <c r="D21" i="7" s="1"/>
  <c r="I23" i="7"/>
  <c r="J23" i="7"/>
  <c r="C24" i="7"/>
  <c r="I29" i="7"/>
  <c r="C34" i="7"/>
  <c r="D34" i="7"/>
  <c r="I35" i="7"/>
  <c r="C40" i="7"/>
  <c r="P136" i="10"/>
  <c r="P129" i="10"/>
  <c r="Q85" i="10"/>
  <c r="P85" i="10"/>
  <c r="P74" i="10"/>
  <c r="Q74" i="10"/>
  <c r="P66" i="10"/>
  <c r="Q66" i="10"/>
  <c r="Q37" i="10"/>
  <c r="P29" i="10"/>
  <c r="Q29" i="10"/>
  <c r="Q68" i="10"/>
  <c r="H52" i="7"/>
  <c r="H68" i="7"/>
  <c r="H100" i="7"/>
  <c r="H116" i="7"/>
  <c r="H132" i="7"/>
  <c r="P37" i="13"/>
  <c r="P41" i="13"/>
  <c r="P45" i="13"/>
  <c r="P49" i="13"/>
  <c r="Q92" i="13"/>
  <c r="Q100" i="13"/>
  <c r="P107" i="13"/>
  <c r="P125" i="10"/>
  <c r="P133" i="12"/>
  <c r="P47" i="7"/>
  <c r="P75" i="7"/>
  <c r="P95" i="7"/>
  <c r="P99" i="7"/>
  <c r="P119" i="7"/>
  <c r="P127" i="7"/>
  <c r="P124" i="12"/>
  <c r="H29" i="12"/>
  <c r="H33" i="12"/>
  <c r="P83" i="12"/>
  <c r="H35" i="12"/>
  <c r="H39" i="12"/>
  <c r="H43" i="12"/>
  <c r="H51" i="12"/>
  <c r="Q32" i="10"/>
  <c r="Q40" i="10"/>
  <c r="Q44" i="7"/>
  <c r="Q52" i="7"/>
  <c r="Q60" i="7"/>
  <c r="Q68" i="7"/>
  <c r="Q92" i="7"/>
  <c r="Q100" i="7"/>
  <c r="Q108" i="7"/>
  <c r="Q116" i="7"/>
  <c r="Q83" i="12"/>
  <c r="Q111" i="12"/>
  <c r="Q115" i="12"/>
  <c r="Q104" i="12"/>
  <c r="H96" i="12"/>
  <c r="P88" i="12"/>
  <c r="P60" i="12"/>
  <c r="P56" i="12"/>
  <c r="P55" i="12"/>
  <c r="P54" i="12"/>
  <c r="P50" i="12"/>
  <c r="P24" i="12"/>
  <c r="Q14" i="12"/>
  <c r="I131" i="13"/>
  <c r="J131" i="13" s="1"/>
  <c r="C131" i="13"/>
  <c r="I130" i="13"/>
  <c r="C130" i="13"/>
  <c r="I127" i="13"/>
  <c r="J127" i="13" s="1"/>
  <c r="C127" i="13"/>
  <c r="I126" i="13"/>
  <c r="C126" i="13"/>
  <c r="D126" i="13" s="1"/>
  <c r="I121" i="13"/>
  <c r="C121" i="13"/>
  <c r="I120" i="13"/>
  <c r="C120" i="13"/>
  <c r="D120" i="13"/>
  <c r="I119" i="13"/>
  <c r="C119" i="13"/>
  <c r="I118" i="13"/>
  <c r="J118" i="13"/>
  <c r="C118" i="13"/>
  <c r="D118" i="13" s="1"/>
  <c r="I117" i="13"/>
  <c r="J117" i="13"/>
  <c r="C117" i="13"/>
  <c r="D117" i="13" s="1"/>
  <c r="I116" i="13"/>
  <c r="C116" i="13"/>
  <c r="D116" i="13" s="1"/>
  <c r="I113" i="13"/>
  <c r="C113" i="13"/>
  <c r="D113" i="13"/>
  <c r="I112" i="13"/>
  <c r="J112" i="13" s="1"/>
  <c r="C112" i="13"/>
  <c r="D112" i="13"/>
  <c r="I107" i="13"/>
  <c r="J107" i="13" s="1"/>
  <c r="C107" i="13"/>
  <c r="D107" i="13"/>
  <c r="I106" i="13"/>
  <c r="J106" i="13" s="1"/>
  <c r="C106" i="13"/>
  <c r="D106" i="13"/>
  <c r="I105" i="13"/>
  <c r="J105" i="13" s="1"/>
  <c r="C105" i="13"/>
  <c r="D105" i="13"/>
  <c r="I104" i="13"/>
  <c r="J104" i="13" s="1"/>
  <c r="C104" i="13"/>
  <c r="I102" i="13"/>
  <c r="C102" i="13"/>
  <c r="D102" i="13"/>
  <c r="I100" i="13"/>
  <c r="J100" i="13" s="1"/>
  <c r="C100" i="13"/>
  <c r="D100" i="13"/>
  <c r="I99" i="13"/>
  <c r="C99" i="13"/>
  <c r="D99" i="13"/>
  <c r="I98" i="13"/>
  <c r="C98" i="13"/>
  <c r="I97" i="13"/>
  <c r="C97" i="13"/>
  <c r="D97" i="13"/>
  <c r="I93" i="13"/>
  <c r="J93" i="13"/>
  <c r="C93" i="13"/>
  <c r="I92" i="13"/>
  <c r="J92" i="13"/>
  <c r="C92" i="13"/>
  <c r="I91" i="13"/>
  <c r="J91" i="13" s="1"/>
  <c r="C91" i="13"/>
  <c r="I90" i="13"/>
  <c r="J90" i="13" s="1"/>
  <c r="C90" i="13"/>
  <c r="D90" i="13"/>
  <c r="I87" i="13"/>
  <c r="C87" i="13"/>
  <c r="D87" i="13" s="1"/>
  <c r="I86" i="13"/>
  <c r="J86" i="13"/>
  <c r="C86" i="13"/>
  <c r="I85" i="13"/>
  <c r="C85" i="13"/>
  <c r="D85" i="13" s="1"/>
  <c r="I84" i="13"/>
  <c r="C84" i="13"/>
  <c r="I83" i="13"/>
  <c r="C83" i="13"/>
  <c r="I79" i="13"/>
  <c r="C79" i="13"/>
  <c r="I78" i="13"/>
  <c r="C78" i="13"/>
  <c r="D78" i="13" s="1"/>
  <c r="I77" i="13"/>
  <c r="C77" i="13"/>
  <c r="D77" i="13" s="1"/>
  <c r="I76" i="13"/>
  <c r="C76" i="13"/>
  <c r="D76" i="13"/>
  <c r="I74" i="13"/>
  <c r="J74" i="13"/>
  <c r="C74" i="13"/>
  <c r="D74" i="13" s="1"/>
  <c r="I72" i="13"/>
  <c r="J72" i="13"/>
  <c r="C72" i="13"/>
  <c r="D72" i="13" s="1"/>
  <c r="I70" i="13"/>
  <c r="J70" i="13"/>
  <c r="C70" i="13"/>
  <c r="D70" i="13" s="1"/>
  <c r="I68" i="13"/>
  <c r="J68" i="13"/>
  <c r="C68" i="13"/>
  <c r="D68" i="13" s="1"/>
  <c r="I66" i="13"/>
  <c r="J66" i="13"/>
  <c r="C66" i="13"/>
  <c r="D66" i="13" s="1"/>
  <c r="I64" i="13"/>
  <c r="J64" i="13"/>
  <c r="C64" i="13"/>
  <c r="D64" i="13" s="1"/>
  <c r="I62" i="13"/>
  <c r="J62" i="13"/>
  <c r="C62" i="13"/>
  <c r="D62" i="13" s="1"/>
  <c r="I60" i="13"/>
  <c r="J60" i="13"/>
  <c r="C60" i="13"/>
  <c r="D60" i="13" s="1"/>
  <c r="I58" i="13"/>
  <c r="J58" i="13"/>
  <c r="C58" i="13"/>
  <c r="D58" i="13" s="1"/>
  <c r="I56" i="13"/>
  <c r="C56" i="13"/>
  <c r="I54" i="13"/>
  <c r="C54" i="13"/>
  <c r="D54" i="13"/>
  <c r="I52" i="13"/>
  <c r="J52" i="13" s="1"/>
  <c r="C52" i="13"/>
  <c r="I50" i="13"/>
  <c r="J50" i="13" s="1"/>
  <c r="C50" i="13"/>
  <c r="D50" i="13"/>
  <c r="I48" i="13"/>
  <c r="J48" i="13" s="1"/>
  <c r="C48" i="13"/>
  <c r="D48" i="13"/>
  <c r="I46" i="13"/>
  <c r="J46" i="13" s="1"/>
  <c r="C46" i="13"/>
  <c r="D46" i="13"/>
  <c r="I44" i="13"/>
  <c r="J44" i="13" s="1"/>
  <c r="C44" i="13"/>
  <c r="D44" i="13"/>
  <c r="I42" i="13"/>
  <c r="J42" i="13" s="1"/>
  <c r="C42" i="13"/>
  <c r="D42" i="13"/>
  <c r="I40" i="13"/>
  <c r="J40" i="13" s="1"/>
  <c r="C40" i="13"/>
  <c r="D40" i="13"/>
  <c r="I38" i="13"/>
  <c r="J38" i="13" s="1"/>
  <c r="C38" i="13"/>
  <c r="D38" i="13"/>
  <c r="I36" i="13"/>
  <c r="J36" i="13" s="1"/>
  <c r="C36" i="13"/>
  <c r="D36" i="13"/>
  <c r="I34" i="13"/>
  <c r="J34" i="13" s="1"/>
  <c r="C34" i="13"/>
  <c r="D34" i="13"/>
  <c r="I31" i="13"/>
  <c r="J31" i="13" s="1"/>
  <c r="C31" i="13"/>
  <c r="D31" i="13"/>
  <c r="I29" i="13"/>
  <c r="J29" i="13" s="1"/>
  <c r="C29" i="13"/>
  <c r="I28" i="13"/>
  <c r="J28" i="13" s="1"/>
  <c r="C28" i="13"/>
  <c r="I23" i="13"/>
  <c r="J23" i="13"/>
  <c r="C23" i="13"/>
  <c r="D23" i="13" s="1"/>
  <c r="I22" i="13"/>
  <c r="J22" i="13"/>
  <c r="C22" i="13"/>
  <c r="D22" i="13" s="1"/>
  <c r="I21" i="13"/>
  <c r="J21" i="13"/>
  <c r="C21" i="13"/>
  <c r="D21" i="13" s="1"/>
  <c r="I20" i="13"/>
  <c r="J20" i="13"/>
  <c r="C20" i="13"/>
  <c r="I18" i="13"/>
  <c r="C18" i="13"/>
  <c r="H130" i="7"/>
  <c r="Q127" i="7"/>
  <c r="Q126" i="7"/>
  <c r="Q125" i="7"/>
  <c r="H118" i="7"/>
  <c r="Q115" i="7"/>
  <c r="Q114" i="7"/>
  <c r="Q99" i="7"/>
  <c r="Q94" i="7"/>
  <c r="H94" i="7"/>
  <c r="Q93" i="7"/>
  <c r="Q51" i="7"/>
  <c r="H42" i="7"/>
  <c r="Q21" i="10"/>
  <c r="J87" i="9"/>
  <c r="B3" i="7"/>
  <c r="O107" i="7" s="1"/>
  <c r="J47" i="10"/>
  <c r="H87" i="7"/>
  <c r="Q87" i="7"/>
  <c r="P86" i="7"/>
  <c r="Q86" i="7"/>
  <c r="Q85" i="7"/>
  <c r="P82" i="7"/>
  <c r="H82" i="7"/>
  <c r="J82" i="7" s="1"/>
  <c r="Q82" i="7"/>
  <c r="P78" i="7"/>
  <c r="H78" i="7"/>
  <c r="Q78" i="7"/>
  <c r="H77" i="7"/>
  <c r="Q77" i="7"/>
  <c r="H71" i="7"/>
  <c r="Q71" i="7"/>
  <c r="P66" i="7"/>
  <c r="H66" i="7"/>
  <c r="J66" i="7" s="1"/>
  <c r="Q66" i="7"/>
  <c r="H63" i="7"/>
  <c r="Q63" i="7"/>
  <c r="P62" i="7"/>
  <c r="Q62" i="7"/>
  <c r="Q61" i="7"/>
  <c r="P58" i="12"/>
  <c r="Q56" i="12"/>
  <c r="Q55" i="12"/>
  <c r="Q54" i="12"/>
  <c r="Q52" i="12"/>
  <c r="Q50" i="12"/>
  <c r="Q30" i="12"/>
  <c r="Q16" i="12"/>
  <c r="Q136" i="13"/>
  <c r="Q128" i="13"/>
  <c r="Q126" i="13"/>
  <c r="Q122" i="13"/>
  <c r="Q120" i="13"/>
  <c r="Q118" i="13"/>
  <c r="Q117" i="13"/>
  <c r="Q116" i="13"/>
  <c r="Q114" i="13"/>
  <c r="J108" i="13"/>
  <c r="Q105" i="13"/>
  <c r="H126" i="7"/>
  <c r="Q122" i="7"/>
  <c r="Q119" i="7"/>
  <c r="Q118" i="7"/>
  <c r="H114" i="7"/>
  <c r="P90" i="7"/>
  <c r="P74" i="7"/>
  <c r="Q74" i="7"/>
  <c r="J98" i="13"/>
  <c r="Q85" i="13"/>
  <c r="Q84" i="13"/>
  <c r="Q78" i="13"/>
  <c r="Q77" i="13"/>
  <c r="Q76" i="13"/>
  <c r="J30" i="13"/>
  <c r="Q28" i="13"/>
  <c r="P25" i="13"/>
  <c r="Q24" i="13"/>
  <c r="P21" i="13"/>
  <c r="P136" i="7"/>
  <c r="Q102" i="7"/>
  <c r="Q101" i="7"/>
  <c r="Q98" i="7"/>
  <c r="H98" i="7"/>
  <c r="Q95" i="7"/>
  <c r="H86" i="7"/>
  <c r="Q58" i="7"/>
  <c r="H58" i="7"/>
  <c r="H56" i="7"/>
  <c r="Q55" i="7"/>
  <c r="Q54" i="7"/>
  <c r="Q53" i="7"/>
  <c r="Q50" i="7"/>
  <c r="H50" i="7"/>
  <c r="Q47" i="7"/>
  <c r="Q46" i="7"/>
  <c r="H46" i="7"/>
  <c r="Q45" i="7"/>
  <c r="Q42" i="7"/>
  <c r="Q38" i="7"/>
  <c r="Q37" i="7"/>
  <c r="Q34" i="7"/>
  <c r="H34" i="7"/>
  <c r="Q30" i="7"/>
  <c r="H30" i="7"/>
  <c r="Q29" i="7"/>
  <c r="Q23" i="7"/>
  <c r="Q21" i="7"/>
  <c r="H18" i="7"/>
  <c r="J18" i="7" s="1"/>
  <c r="H16" i="7"/>
  <c r="Q124" i="10"/>
  <c r="Q120" i="10"/>
  <c r="Q118" i="10"/>
  <c r="Q114" i="10"/>
  <c r="P113" i="10"/>
  <c r="Q112" i="10"/>
  <c r="Q110" i="10"/>
  <c r="P109" i="10"/>
  <c r="Q107" i="10"/>
  <c r="Q104" i="10"/>
  <c r="Q103" i="10"/>
  <c r="Q102" i="10"/>
  <c r="P101" i="10"/>
  <c r="Q100" i="10"/>
  <c r="P97" i="10"/>
  <c r="Q64" i="10"/>
  <c r="Q62" i="10"/>
  <c r="P61" i="10"/>
  <c r="Q58" i="10"/>
  <c r="P57" i="10"/>
  <c r="Q56" i="10"/>
  <c r="Q54" i="10"/>
  <c r="Q51" i="10"/>
  <c r="Q49" i="10"/>
  <c r="R49" i="10" s="1"/>
  <c r="S49" i="10" s="1"/>
  <c r="Q47" i="10"/>
  <c r="Q45" i="10"/>
  <c r="Q41" i="10"/>
  <c r="Q25" i="10"/>
  <c r="Q17" i="10"/>
  <c r="B45" i="5"/>
  <c r="I18" i="10"/>
  <c r="J18" i="10"/>
  <c r="C17" i="10"/>
  <c r="D17" i="10" s="1"/>
  <c r="C21" i="10"/>
  <c r="D21" i="10"/>
  <c r="I136" i="10"/>
  <c r="J136" i="10" s="1"/>
  <c r="K136" i="10" s="1"/>
  <c r="L136" i="10" s="1"/>
  <c r="I134" i="10"/>
  <c r="J134" i="10" s="1"/>
  <c r="I133" i="10"/>
  <c r="J133" i="10"/>
  <c r="I132" i="10"/>
  <c r="I130" i="10"/>
  <c r="J130" i="10"/>
  <c r="I129" i="10"/>
  <c r="J129" i="10" s="1"/>
  <c r="I128" i="10"/>
  <c r="J128" i="10"/>
  <c r="I126" i="10"/>
  <c r="J126" i="10" s="1"/>
  <c r="I123" i="10"/>
  <c r="I122" i="10"/>
  <c r="J122" i="10"/>
  <c r="I121" i="10"/>
  <c r="J121" i="10" s="1"/>
  <c r="I119" i="10"/>
  <c r="J119" i="10"/>
  <c r="I115" i="10"/>
  <c r="J115" i="10" s="1"/>
  <c r="I111" i="10"/>
  <c r="I96" i="10"/>
  <c r="I95" i="10"/>
  <c r="I93" i="10"/>
  <c r="J93" i="10"/>
  <c r="I91" i="10"/>
  <c r="I89" i="10"/>
  <c r="J89" i="10" s="1"/>
  <c r="I88" i="10"/>
  <c r="I86" i="10"/>
  <c r="J86" i="10" s="1"/>
  <c r="I85" i="10"/>
  <c r="J85" i="10"/>
  <c r="I84" i="10"/>
  <c r="J84" i="10" s="1"/>
  <c r="I82" i="10"/>
  <c r="J82" i="10"/>
  <c r="I81" i="10"/>
  <c r="J81" i="10" s="1"/>
  <c r="I80" i="10"/>
  <c r="J80" i="10"/>
  <c r="I79" i="10"/>
  <c r="J79" i="10" s="1"/>
  <c r="I78" i="10"/>
  <c r="J78" i="10"/>
  <c r="I77" i="10"/>
  <c r="J77" i="10" s="1"/>
  <c r="I76" i="10"/>
  <c r="J76" i="10"/>
  <c r="I74" i="10"/>
  <c r="J74" i="10" s="1"/>
  <c r="I72" i="10"/>
  <c r="J72" i="10"/>
  <c r="I70" i="10"/>
  <c r="I68" i="10"/>
  <c r="J68" i="10" s="1"/>
  <c r="I66" i="10"/>
  <c r="I63" i="10"/>
  <c r="J63" i="10" s="1"/>
  <c r="I59" i="10"/>
  <c r="J59" i="10"/>
  <c r="I55" i="10"/>
  <c r="J55" i="10" s="1"/>
  <c r="I53" i="10"/>
  <c r="I52" i="10"/>
  <c r="I50" i="10"/>
  <c r="I48" i="10"/>
  <c r="J48" i="10" s="1"/>
  <c r="I46" i="10"/>
  <c r="J46" i="10"/>
  <c r="I44" i="10"/>
  <c r="J44" i="10" s="1"/>
  <c r="I42" i="10"/>
  <c r="J42" i="10" s="1"/>
  <c r="I40" i="10"/>
  <c r="I34" i="10"/>
  <c r="J34" i="10"/>
  <c r="C34" i="10"/>
  <c r="I19" i="10"/>
  <c r="C18" i="10"/>
  <c r="D18" i="10"/>
  <c r="B3" i="10"/>
  <c r="O79" i="7"/>
  <c r="I21" i="7"/>
  <c r="J21" i="7" s="1"/>
  <c r="I22" i="7"/>
  <c r="I24" i="7"/>
  <c r="I25" i="7"/>
  <c r="I26" i="7"/>
  <c r="C29" i="7"/>
  <c r="D29" i="7" s="1"/>
  <c r="I31" i="7"/>
  <c r="I36" i="7"/>
  <c r="I37" i="7"/>
  <c r="C39" i="7"/>
  <c r="C41" i="7"/>
  <c r="C42" i="7"/>
  <c r="D42" i="7" s="1"/>
  <c r="C43" i="7"/>
  <c r="C44" i="7"/>
  <c r="D44" i="7"/>
  <c r="I47" i="7"/>
  <c r="I52" i="7"/>
  <c r="C54" i="7"/>
  <c r="D54" i="7"/>
  <c r="C55" i="7"/>
  <c r="D55" i="7" s="1"/>
  <c r="I61" i="7"/>
  <c r="I62" i="7"/>
  <c r="J62" i="7"/>
  <c r="I68" i="7"/>
  <c r="J68" i="7"/>
  <c r="C70" i="7"/>
  <c r="C71" i="7"/>
  <c r="D71" i="7" s="1"/>
  <c r="I72" i="7"/>
  <c r="I73" i="7"/>
  <c r="I75" i="7"/>
  <c r="C80" i="7"/>
  <c r="I85" i="7"/>
  <c r="I86" i="7"/>
  <c r="I88" i="7"/>
  <c r="I89" i="7"/>
  <c r="J89" i="7" s="1"/>
  <c r="I90" i="7"/>
  <c r="I91" i="7"/>
  <c r="C93" i="7"/>
  <c r="D93" i="7" s="1"/>
  <c r="C96" i="7"/>
  <c r="I101" i="7"/>
  <c r="J101" i="7" s="1"/>
  <c r="I102" i="7"/>
  <c r="I103" i="7"/>
  <c r="C105" i="7"/>
  <c r="C106" i="7"/>
  <c r="D106" i="7" s="1"/>
  <c r="C107" i="7"/>
  <c r="D107" i="7"/>
  <c r="C108" i="7"/>
  <c r="I111" i="7"/>
  <c r="I116" i="7"/>
  <c r="J116" i="7"/>
  <c r="C118" i="7"/>
  <c r="D118" i="7" s="1"/>
  <c r="C119" i="7"/>
  <c r="D119" i="7"/>
  <c r="C121" i="7"/>
  <c r="D121" i="7" s="1"/>
  <c r="C122" i="7"/>
  <c r="D122" i="7"/>
  <c r="C123" i="7"/>
  <c r="D123" i="7" s="1"/>
  <c r="C124" i="7"/>
  <c r="D124" i="7"/>
  <c r="I128" i="7"/>
  <c r="C129" i="7"/>
  <c r="D129" i="7"/>
  <c r="I129" i="7"/>
  <c r="J129" i="7" s="1"/>
  <c r="C130" i="7"/>
  <c r="D130" i="7"/>
  <c r="I130" i="7"/>
  <c r="I131" i="7"/>
  <c r="C133" i="7"/>
  <c r="D133" i="7"/>
  <c r="C134" i="7"/>
  <c r="C136" i="7"/>
  <c r="O18" i="7"/>
  <c r="C135" i="9"/>
  <c r="D135" i="9"/>
  <c r="I132" i="9"/>
  <c r="J132" i="9" s="1"/>
  <c r="I131" i="9"/>
  <c r="J131" i="9"/>
  <c r="C121" i="9"/>
  <c r="D121" i="9" s="1"/>
  <c r="C117" i="9"/>
  <c r="D117" i="9"/>
  <c r="I116" i="9"/>
  <c r="J116" i="9" s="1"/>
  <c r="I115" i="9"/>
  <c r="J115" i="9"/>
  <c r="C109" i="9"/>
  <c r="D109" i="9" s="1"/>
  <c r="C108" i="9"/>
  <c r="D108" i="9"/>
  <c r="I107" i="9"/>
  <c r="J107" i="9" s="1"/>
  <c r="C101" i="9"/>
  <c r="D101" i="9"/>
  <c r="C100" i="9"/>
  <c r="D100" i="9" s="1"/>
  <c r="I99" i="9"/>
  <c r="J99" i="9"/>
  <c r="C93" i="9"/>
  <c r="D93" i="9" s="1"/>
  <c r="C92" i="9"/>
  <c r="D92" i="9"/>
  <c r="I91" i="9"/>
  <c r="J91" i="9" s="1"/>
  <c r="C85" i="9"/>
  <c r="D85" i="9"/>
  <c r="C84" i="9"/>
  <c r="D84" i="9" s="1"/>
  <c r="I83" i="9"/>
  <c r="J83" i="9"/>
  <c r="C77" i="9"/>
  <c r="D77" i="9" s="1"/>
  <c r="I76" i="9"/>
  <c r="J76" i="9"/>
  <c r="I75" i="9"/>
  <c r="J75" i="9" s="1"/>
  <c r="C50" i="9"/>
  <c r="D50" i="9"/>
  <c r="C46" i="9"/>
  <c r="D46" i="9" s="1"/>
  <c r="C42" i="9"/>
  <c r="D42" i="9"/>
  <c r="C36" i="9"/>
  <c r="D36" i="9" s="1"/>
  <c r="C32" i="9"/>
  <c r="D32" i="9"/>
  <c r="C27" i="9"/>
  <c r="D27" i="9" s="1"/>
  <c r="C19" i="9"/>
  <c r="D19" i="9"/>
  <c r="C136" i="9"/>
  <c r="D136" i="9" s="1"/>
  <c r="I135" i="9"/>
  <c r="I130" i="9"/>
  <c r="J130" i="9"/>
  <c r="I128" i="9"/>
  <c r="J128" i="9" s="1"/>
  <c r="C126" i="9"/>
  <c r="I124" i="9"/>
  <c r="J124" i="9"/>
  <c r="I122" i="9"/>
  <c r="J122" i="9" s="1"/>
  <c r="I121" i="9"/>
  <c r="J121" i="9"/>
  <c r="C120" i="9"/>
  <c r="D120" i="9" s="1"/>
  <c r="C119" i="9"/>
  <c r="D119" i="9"/>
  <c r="C118" i="9"/>
  <c r="D118" i="9" s="1"/>
  <c r="I117" i="9"/>
  <c r="J117" i="9"/>
  <c r="C115" i="9"/>
  <c r="D115" i="9" s="1"/>
  <c r="C114" i="9"/>
  <c r="D114" i="9"/>
  <c r="I113" i="9"/>
  <c r="C111" i="9"/>
  <c r="D111" i="9"/>
  <c r="C110" i="9"/>
  <c r="D110" i="9" s="1"/>
  <c r="I109" i="9"/>
  <c r="J109" i="9"/>
  <c r="C107" i="9"/>
  <c r="D107" i="9" s="1"/>
  <c r="C106" i="9"/>
  <c r="D106" i="9"/>
  <c r="I105" i="9"/>
  <c r="C103" i="9"/>
  <c r="C102" i="9"/>
  <c r="I101" i="9"/>
  <c r="C99" i="9"/>
  <c r="D99" i="9" s="1"/>
  <c r="C98" i="9"/>
  <c r="D98" i="9"/>
  <c r="I97" i="9"/>
  <c r="J97" i="9" s="1"/>
  <c r="C95" i="9"/>
  <c r="C94" i="9"/>
  <c r="I93" i="9"/>
  <c r="J93" i="9" s="1"/>
  <c r="C91" i="9"/>
  <c r="C90" i="9"/>
  <c r="I89" i="9"/>
  <c r="J89" i="9" s="1"/>
  <c r="C87" i="9"/>
  <c r="D87" i="9"/>
  <c r="C86" i="9"/>
  <c r="D86" i="9" s="1"/>
  <c r="I85" i="9"/>
  <c r="J85" i="9"/>
  <c r="C83" i="9"/>
  <c r="D83" i="9" s="1"/>
  <c r="C82" i="9"/>
  <c r="D82" i="9"/>
  <c r="I81" i="9"/>
  <c r="J81" i="9" s="1"/>
  <c r="C79" i="9"/>
  <c r="C78" i="9"/>
  <c r="I77" i="9"/>
  <c r="J77" i="9" s="1"/>
  <c r="I74" i="9"/>
  <c r="J74" i="9"/>
  <c r="C74" i="9"/>
  <c r="I72" i="9"/>
  <c r="J72" i="9" s="1"/>
  <c r="C72" i="9"/>
  <c r="I70" i="9"/>
  <c r="J70" i="9" s="1"/>
  <c r="C70" i="9"/>
  <c r="I60" i="9"/>
  <c r="C60" i="9"/>
  <c r="D60" i="9" s="1"/>
  <c r="I58" i="9"/>
  <c r="C58" i="9"/>
  <c r="D58" i="9"/>
  <c r="I56" i="9"/>
  <c r="C56" i="9"/>
  <c r="D56" i="9"/>
  <c r="I54" i="9"/>
  <c r="C54" i="9"/>
  <c r="D54" i="9" s="1"/>
  <c r="C51" i="9"/>
  <c r="D51" i="9"/>
  <c r="I49" i="9"/>
  <c r="C47" i="9"/>
  <c r="I45" i="9"/>
  <c r="J45" i="9"/>
  <c r="C43" i="9"/>
  <c r="D43" i="9" s="1"/>
  <c r="I41" i="9"/>
  <c r="I40" i="9"/>
  <c r="C39" i="9"/>
  <c r="D39" i="9" s="1"/>
  <c r="I37" i="9"/>
  <c r="J37" i="9"/>
  <c r="C35" i="9"/>
  <c r="I33" i="9"/>
  <c r="J33" i="9"/>
  <c r="C31" i="9"/>
  <c r="D31" i="9" s="1"/>
  <c r="I29" i="9"/>
  <c r="J29" i="9"/>
  <c r="I25" i="9"/>
  <c r="J25" i="9" s="1"/>
  <c r="I21" i="9"/>
  <c r="I17" i="9"/>
  <c r="I89" i="12"/>
  <c r="C87" i="12"/>
  <c r="D87" i="12" s="1"/>
  <c r="I85" i="12"/>
  <c r="C75" i="12"/>
  <c r="C53" i="12"/>
  <c r="D53" i="12" s="1"/>
  <c r="C52" i="12"/>
  <c r="D52" i="12"/>
  <c r="C24" i="12"/>
  <c r="C23" i="12"/>
  <c r="D23" i="12"/>
  <c r="I135" i="12"/>
  <c r="C135" i="12"/>
  <c r="D135" i="12" s="1"/>
  <c r="C44" i="12"/>
  <c r="C31" i="12"/>
  <c r="D31" i="12" s="1"/>
  <c r="C47" i="12"/>
  <c r="D47" i="12"/>
  <c r="I131" i="12"/>
  <c r="C127" i="12"/>
  <c r="D127" i="12" s="1"/>
  <c r="I124" i="12"/>
  <c r="C113" i="12"/>
  <c r="D113" i="12"/>
  <c r="I110" i="12"/>
  <c r="C110" i="12"/>
  <c r="D110" i="12" s="1"/>
  <c r="I109" i="12"/>
  <c r="C99" i="12"/>
  <c r="I97" i="12"/>
  <c r="I94" i="12"/>
  <c r="C94" i="12"/>
  <c r="D94" i="12"/>
  <c r="C67" i="12"/>
  <c r="I59" i="12"/>
  <c r="C48" i="12"/>
  <c r="C40" i="12"/>
  <c r="I31" i="12"/>
  <c r="I16" i="12"/>
  <c r="J16" i="12"/>
  <c r="C19" i="12"/>
  <c r="C27" i="12"/>
  <c r="C35" i="12"/>
  <c r="D35" i="12"/>
  <c r="C43" i="12"/>
  <c r="D43" i="12" s="1"/>
  <c r="C51" i="12"/>
  <c r="D51" i="12"/>
  <c r="C133" i="12"/>
  <c r="D133" i="12" s="1"/>
  <c r="I126" i="12"/>
  <c r="C125" i="12"/>
  <c r="I122" i="12"/>
  <c r="I117" i="12"/>
  <c r="C116" i="12"/>
  <c r="C114" i="12"/>
  <c r="D114" i="12" s="1"/>
  <c r="I107" i="12"/>
  <c r="C103" i="12"/>
  <c r="I93" i="12"/>
  <c r="I90" i="12"/>
  <c r="C90" i="12"/>
  <c r="C71" i="12"/>
  <c r="D71" i="12" s="1"/>
  <c r="I66" i="12"/>
  <c r="C66" i="12"/>
  <c r="D66" i="12"/>
  <c r="I55" i="12"/>
  <c r="I51" i="12"/>
  <c r="J51" i="12"/>
  <c r="I47" i="12"/>
  <c r="I43" i="12"/>
  <c r="I39" i="12"/>
  <c r="J39" i="12"/>
  <c r="I35" i="12"/>
  <c r="C34" i="12"/>
  <c r="O65" i="10"/>
  <c r="O69" i="10"/>
  <c r="O73" i="10"/>
  <c r="O81" i="10"/>
  <c r="O116" i="10"/>
  <c r="O136" i="10"/>
  <c r="O44" i="10"/>
  <c r="O35" i="10"/>
  <c r="O55" i="10"/>
  <c r="O87" i="10"/>
  <c r="O130" i="10"/>
  <c r="O24" i="10"/>
  <c r="O15" i="10"/>
  <c r="I29" i="10"/>
  <c r="I27" i="10"/>
  <c r="J27" i="10" s="1"/>
  <c r="I26" i="10"/>
  <c r="I23" i="10"/>
  <c r="J23" i="10"/>
  <c r="C20" i="10"/>
  <c r="D20" i="10" s="1"/>
  <c r="O135" i="7"/>
  <c r="O76" i="7"/>
  <c r="O17" i="7"/>
  <c r="O81" i="7"/>
  <c r="O129" i="7"/>
  <c r="O41" i="10"/>
  <c r="O33" i="10"/>
  <c r="O25" i="10"/>
  <c r="O17" i="10"/>
  <c r="O48" i="10"/>
  <c r="O38" i="10"/>
  <c r="O30" i="10"/>
  <c r="O22" i="10"/>
  <c r="O14" i="10"/>
  <c r="O129" i="10"/>
  <c r="O123" i="10"/>
  <c r="O120" i="10"/>
  <c r="O118" i="10"/>
  <c r="O111" i="10"/>
  <c r="O105" i="10"/>
  <c r="O97" i="10"/>
  <c r="O84" i="10"/>
  <c r="O82" i="10"/>
  <c r="O77" i="10"/>
  <c r="O59" i="10"/>
  <c r="O47" i="10"/>
  <c r="O128" i="10"/>
  <c r="O126" i="10"/>
  <c r="O117" i="10"/>
  <c r="O110" i="10"/>
  <c r="O106" i="10"/>
  <c r="O102" i="10"/>
  <c r="O98" i="10"/>
  <c r="O94" i="10"/>
  <c r="O92" i="10"/>
  <c r="O90" i="10"/>
  <c r="O85" i="10"/>
  <c r="O64" i="10"/>
  <c r="O61" i="10"/>
  <c r="O49" i="10"/>
  <c r="B44" i="5"/>
  <c r="E13" i="5"/>
  <c r="C28" i="9"/>
  <c r="C26" i="9"/>
  <c r="C24" i="9"/>
  <c r="C22" i="9"/>
  <c r="D22" i="9" s="1"/>
  <c r="C20" i="9"/>
  <c r="D20" i="9"/>
  <c r="C18" i="9"/>
  <c r="D18" i="9" s="1"/>
  <c r="C16" i="10"/>
  <c r="I15" i="10"/>
  <c r="B44" i="4"/>
  <c r="B43" i="4"/>
  <c r="E13" i="4" s="1"/>
  <c r="B49" i="3"/>
  <c r="B39" i="2"/>
  <c r="C15" i="13"/>
  <c r="D15" i="13" s="1"/>
  <c r="C17" i="13"/>
  <c r="I17" i="13"/>
  <c r="J17" i="13"/>
  <c r="C19" i="13"/>
  <c r="I19" i="13"/>
  <c r="J19" i="13"/>
  <c r="C15" i="9"/>
  <c r="D15" i="9" s="1"/>
  <c r="C16" i="9"/>
  <c r="D16" i="9"/>
  <c r="I16" i="9"/>
  <c r="J16" i="9" s="1"/>
  <c r="C17" i="9"/>
  <c r="D17" i="9"/>
  <c r="I18" i="9"/>
  <c r="I19" i="9"/>
  <c r="I20" i="9"/>
  <c r="C21" i="9"/>
  <c r="D21" i="9"/>
  <c r="I22" i="9"/>
  <c r="I23" i="9"/>
  <c r="J23" i="9"/>
  <c r="I24" i="9"/>
  <c r="J24" i="9" s="1"/>
  <c r="C25" i="9"/>
  <c r="I26" i="9"/>
  <c r="J26" i="9"/>
  <c r="I27" i="9"/>
  <c r="J27" i="9" s="1"/>
  <c r="I28" i="9"/>
  <c r="J28" i="9"/>
  <c r="C29" i="9"/>
  <c r="I30" i="9"/>
  <c r="I31" i="9"/>
  <c r="I32" i="9"/>
  <c r="J32" i="9" s="1"/>
  <c r="C33" i="9"/>
  <c r="D33" i="9" s="1"/>
  <c r="I34" i="9"/>
  <c r="J34" i="9"/>
  <c r="I35" i="9"/>
  <c r="J35" i="9" s="1"/>
  <c r="I36" i="9"/>
  <c r="J36" i="9"/>
  <c r="C37" i="9"/>
  <c r="I38" i="9"/>
  <c r="J38" i="9"/>
  <c r="I39" i="9"/>
  <c r="J39" i="9" s="1"/>
  <c r="C40" i="9"/>
  <c r="D40" i="9"/>
  <c r="C41" i="9"/>
  <c r="D41" i="9" s="1"/>
  <c r="I42" i="9"/>
  <c r="J42" i="9"/>
  <c r="I43" i="9"/>
  <c r="J43" i="9" s="1"/>
  <c r="I44" i="9"/>
  <c r="J44" i="9" s="1"/>
  <c r="C45" i="9"/>
  <c r="I46" i="9"/>
  <c r="J46" i="9" s="1"/>
  <c r="I47" i="9"/>
  <c r="J47" i="9"/>
  <c r="I48" i="9"/>
  <c r="C49" i="9"/>
  <c r="D49" i="9" s="1"/>
  <c r="I50" i="9"/>
  <c r="I51" i="9"/>
  <c r="J51" i="9" s="1"/>
  <c r="C53" i="9"/>
  <c r="D53" i="9"/>
  <c r="I53" i="9"/>
  <c r="C55" i="9"/>
  <c r="D55" i="9" s="1"/>
  <c r="I55" i="9"/>
  <c r="C57" i="9"/>
  <c r="D57" i="9" s="1"/>
  <c r="I57" i="9"/>
  <c r="C59" i="9"/>
  <c r="D59" i="9"/>
  <c r="I59" i="9"/>
  <c r="C61" i="9"/>
  <c r="D61" i="9"/>
  <c r="I61" i="9"/>
  <c r="J61" i="9" s="1"/>
  <c r="C63" i="9"/>
  <c r="D63" i="9"/>
  <c r="I63" i="9"/>
  <c r="J63" i="9" s="1"/>
  <c r="C65" i="9"/>
  <c r="D65" i="9"/>
  <c r="I65" i="9"/>
  <c r="J65" i="9" s="1"/>
  <c r="C67" i="9"/>
  <c r="D67" i="9"/>
  <c r="I67" i="9"/>
  <c r="J67" i="9" s="1"/>
  <c r="C69" i="9"/>
  <c r="D69" i="9"/>
  <c r="I69" i="9"/>
  <c r="J69" i="9" s="1"/>
  <c r="C71" i="9"/>
  <c r="D71" i="9"/>
  <c r="I71" i="9"/>
  <c r="J71" i="9" s="1"/>
  <c r="C73" i="9"/>
  <c r="D73" i="9"/>
  <c r="I73" i="9"/>
  <c r="J73" i="9" s="1"/>
  <c r="C75" i="9"/>
  <c r="D75" i="9"/>
  <c r="C76" i="9"/>
  <c r="D76" i="9" s="1"/>
  <c r="I78" i="9"/>
  <c r="J78" i="9"/>
  <c r="I80" i="9"/>
  <c r="J80" i="9" s="1"/>
  <c r="I82" i="9"/>
  <c r="J82" i="9"/>
  <c r="I84" i="9"/>
  <c r="J84" i="9" s="1"/>
  <c r="I86" i="9"/>
  <c r="J86" i="9"/>
  <c r="I88" i="9"/>
  <c r="J88" i="9" s="1"/>
  <c r="I90" i="9"/>
  <c r="J90" i="9"/>
  <c r="I92" i="9"/>
  <c r="J92" i="9" s="1"/>
  <c r="I94" i="9"/>
  <c r="J94" i="9"/>
  <c r="I96" i="9"/>
  <c r="J96" i="9" s="1"/>
  <c r="I98" i="9"/>
  <c r="I100" i="9"/>
  <c r="I102" i="9"/>
  <c r="J102" i="9" s="1"/>
  <c r="I104" i="9"/>
  <c r="J104" i="9"/>
  <c r="I106" i="9"/>
  <c r="J106" i="9" s="1"/>
  <c r="I108" i="9"/>
  <c r="J108" i="9" s="1"/>
  <c r="I110" i="9"/>
  <c r="J110" i="9"/>
  <c r="I112" i="9"/>
  <c r="J112" i="9" s="1"/>
  <c r="I114" i="9"/>
  <c r="J114" i="9"/>
  <c r="C116" i="9"/>
  <c r="D116" i="9" s="1"/>
  <c r="I118" i="9"/>
  <c r="J118" i="9"/>
  <c r="I119" i="9"/>
  <c r="J119" i="9" s="1"/>
  <c r="I120" i="9"/>
  <c r="J120" i="9"/>
  <c r="C122" i="9"/>
  <c r="D122" i="9" s="1"/>
  <c r="C123" i="9"/>
  <c r="D123" i="9"/>
  <c r="I123" i="9"/>
  <c r="J123" i="9" s="1"/>
  <c r="C124" i="9"/>
  <c r="D124" i="9"/>
  <c r="C125" i="9"/>
  <c r="D125" i="9" s="1"/>
  <c r="I125" i="9"/>
  <c r="J125" i="9"/>
  <c r="I126" i="9"/>
  <c r="J126" i="9" s="1"/>
  <c r="C127" i="9"/>
  <c r="I127" i="9"/>
  <c r="J127" i="9" s="1"/>
  <c r="C128" i="9"/>
  <c r="C129" i="9"/>
  <c r="I129" i="9"/>
  <c r="J129" i="9"/>
  <c r="C130" i="9"/>
  <c r="C131" i="9"/>
  <c r="C132" i="9"/>
  <c r="D132" i="9"/>
  <c r="E132" i="9" s="1"/>
  <c r="C133" i="9"/>
  <c r="D133" i="9" s="1"/>
  <c r="I133" i="9"/>
  <c r="C134" i="9"/>
  <c r="D134" i="9" s="1"/>
  <c r="I134" i="9"/>
  <c r="I136" i="9"/>
  <c r="B40" i="2"/>
  <c r="E13" i="2" s="1"/>
  <c r="I15" i="13"/>
  <c r="C22" i="12"/>
  <c r="I29" i="12"/>
  <c r="C21" i="12"/>
  <c r="D21" i="12" s="1"/>
  <c r="C25" i="12"/>
  <c r="C29" i="12"/>
  <c r="C33" i="12"/>
  <c r="D33" i="12" s="1"/>
  <c r="C37" i="12"/>
  <c r="D37" i="12"/>
  <c r="C41" i="12"/>
  <c r="D41" i="12" s="1"/>
  <c r="C45" i="12"/>
  <c r="D45" i="12"/>
  <c r="C49" i="12"/>
  <c r="D49" i="12" s="1"/>
  <c r="I136" i="12"/>
  <c r="C134" i="12"/>
  <c r="D134" i="12" s="1"/>
  <c r="I132" i="12"/>
  <c r="I130" i="12"/>
  <c r="J130" i="12"/>
  <c r="C128" i="12"/>
  <c r="D128" i="12" s="1"/>
  <c r="I123" i="12"/>
  <c r="I121" i="12"/>
  <c r="C120" i="12"/>
  <c r="I119" i="12"/>
  <c r="C119" i="12"/>
  <c r="D119" i="12"/>
  <c r="I118" i="12"/>
  <c r="C112" i="12"/>
  <c r="D112" i="12"/>
  <c r="I111" i="12"/>
  <c r="I108" i="12"/>
  <c r="I106" i="12"/>
  <c r="C105" i="12"/>
  <c r="D105" i="12"/>
  <c r="I104" i="12"/>
  <c r="C104" i="12"/>
  <c r="C101" i="12"/>
  <c r="D101" i="12"/>
  <c r="I96" i="12"/>
  <c r="C96" i="12"/>
  <c r="D96" i="12"/>
  <c r="I95" i="12"/>
  <c r="I92" i="12"/>
  <c r="C92" i="12"/>
  <c r="D92" i="12"/>
  <c r="I91" i="12"/>
  <c r="I84" i="12"/>
  <c r="C84" i="12"/>
  <c r="I83" i="12"/>
  <c r="C81" i="12"/>
  <c r="D81" i="12" s="1"/>
  <c r="I80" i="12"/>
  <c r="C80" i="12"/>
  <c r="I79" i="12"/>
  <c r="C77" i="12"/>
  <c r="D77" i="12"/>
  <c r="I76" i="12"/>
  <c r="C76" i="12"/>
  <c r="D76" i="12" s="1"/>
  <c r="C73" i="12"/>
  <c r="I72" i="12"/>
  <c r="C72" i="12"/>
  <c r="D72" i="12" s="1"/>
  <c r="C69" i="12"/>
  <c r="D69" i="12"/>
  <c r="C65" i="12"/>
  <c r="D65" i="12" s="1"/>
  <c r="I64" i="12"/>
  <c r="C63" i="12"/>
  <c r="D63" i="12" s="1"/>
  <c r="I62" i="12"/>
  <c r="C62" i="12"/>
  <c r="I61" i="12"/>
  <c r="I58" i="12"/>
  <c r="C58" i="12"/>
  <c r="D58" i="12"/>
  <c r="I57" i="12"/>
  <c r="I54" i="12"/>
  <c r="J54" i="12"/>
  <c r="C54" i="12"/>
  <c r="D54" i="12" s="1"/>
  <c r="C28" i="12"/>
  <c r="D28" i="12"/>
  <c r="I21" i="12"/>
  <c r="I23" i="12"/>
  <c r="C30" i="12"/>
  <c r="D30" i="12"/>
  <c r="C32" i="12"/>
  <c r="D32" i="12" s="1"/>
  <c r="C17" i="12"/>
  <c r="I18" i="12"/>
  <c r="I20" i="12"/>
  <c r="I22" i="12"/>
  <c r="I24" i="12"/>
  <c r="I26" i="12"/>
  <c r="I28" i="12"/>
  <c r="I30" i="12"/>
  <c r="I32" i="12"/>
  <c r="I34" i="12"/>
  <c r="I36" i="12"/>
  <c r="J36" i="12" s="1"/>
  <c r="I38" i="12"/>
  <c r="I40" i="12"/>
  <c r="I42" i="12"/>
  <c r="I44" i="12"/>
  <c r="I46" i="12"/>
  <c r="I48" i="12"/>
  <c r="I50" i="12"/>
  <c r="I52" i="12"/>
  <c r="J52" i="12"/>
  <c r="C136" i="12"/>
  <c r="D136" i="12" s="1"/>
  <c r="I134" i="12"/>
  <c r="I133" i="12"/>
  <c r="C132" i="12"/>
  <c r="C131" i="12"/>
  <c r="D131" i="12"/>
  <c r="C130" i="12"/>
  <c r="D130" i="12" s="1"/>
  <c r="I129" i="12"/>
  <c r="C129" i="12"/>
  <c r="I128" i="12"/>
  <c r="I127" i="12"/>
  <c r="C126" i="12"/>
  <c r="D126" i="12"/>
  <c r="I125" i="12"/>
  <c r="C124" i="12"/>
  <c r="D124" i="12" s="1"/>
  <c r="C123" i="12"/>
  <c r="D123" i="12"/>
  <c r="C122" i="12"/>
  <c r="C121" i="12"/>
  <c r="D121" i="12"/>
  <c r="I120" i="12"/>
  <c r="C118" i="12"/>
  <c r="D118" i="12" s="1"/>
  <c r="C117" i="12"/>
  <c r="I116" i="12"/>
  <c r="I115" i="12"/>
  <c r="C115" i="12"/>
  <c r="D115" i="12"/>
  <c r="I114" i="12"/>
  <c r="I113" i="12"/>
  <c r="I112" i="12"/>
  <c r="C111" i="12"/>
  <c r="D111" i="12" s="1"/>
  <c r="C109" i="12"/>
  <c r="C108" i="12"/>
  <c r="D108" i="12"/>
  <c r="C107" i="12"/>
  <c r="D107" i="12" s="1"/>
  <c r="C106" i="12"/>
  <c r="I105" i="12"/>
  <c r="I103" i="12"/>
  <c r="I102" i="12"/>
  <c r="C102" i="12"/>
  <c r="I101" i="12"/>
  <c r="I100" i="12"/>
  <c r="C100" i="12"/>
  <c r="I99" i="12"/>
  <c r="I98" i="12"/>
  <c r="C98" i="12"/>
  <c r="D98" i="12" s="1"/>
  <c r="C97" i="12"/>
  <c r="D97" i="12"/>
  <c r="C95" i="12"/>
  <c r="D95" i="12" s="1"/>
  <c r="C93" i="12"/>
  <c r="D93" i="12"/>
  <c r="C91" i="12"/>
  <c r="D91" i="12" s="1"/>
  <c r="C89" i="12"/>
  <c r="D89" i="12"/>
  <c r="I88" i="12"/>
  <c r="C88" i="12"/>
  <c r="D88" i="12" s="1"/>
  <c r="I87" i="12"/>
  <c r="I86" i="12"/>
  <c r="C86" i="12"/>
  <c r="D86" i="12" s="1"/>
  <c r="C85" i="12"/>
  <c r="D85" i="12"/>
  <c r="C83" i="12"/>
  <c r="D83" i="12" s="1"/>
  <c r="I82" i="12"/>
  <c r="C82" i="12"/>
  <c r="D82" i="12" s="1"/>
  <c r="I81" i="12"/>
  <c r="C79" i="12"/>
  <c r="D79" i="12"/>
  <c r="I78" i="12"/>
  <c r="C78" i="12"/>
  <c r="D78" i="12"/>
  <c r="I77" i="12"/>
  <c r="I75" i="12"/>
  <c r="I74" i="12"/>
  <c r="C74" i="12"/>
  <c r="D74" i="12"/>
  <c r="I73" i="12"/>
  <c r="I71" i="12"/>
  <c r="I70" i="12"/>
  <c r="C70" i="12"/>
  <c r="I69" i="12"/>
  <c r="I68" i="12"/>
  <c r="J68" i="12"/>
  <c r="C68" i="12"/>
  <c r="D68" i="12" s="1"/>
  <c r="I67" i="12"/>
  <c r="I65" i="12"/>
  <c r="C64" i="12"/>
  <c r="I63" i="12"/>
  <c r="C61" i="12"/>
  <c r="I60" i="12"/>
  <c r="J60" i="12" s="1"/>
  <c r="C60" i="12"/>
  <c r="D60" i="12" s="1"/>
  <c r="C59" i="12"/>
  <c r="C57" i="12"/>
  <c r="D57" i="12" s="1"/>
  <c r="I56" i="12"/>
  <c r="C56" i="12"/>
  <c r="D56" i="12"/>
  <c r="C55" i="12"/>
  <c r="D55" i="12" s="1"/>
  <c r="I53" i="12"/>
  <c r="C50" i="12"/>
  <c r="D50" i="12" s="1"/>
  <c r="I49" i="12"/>
  <c r="C46" i="12"/>
  <c r="I45" i="12"/>
  <c r="C42" i="12"/>
  <c r="I41" i="12"/>
  <c r="C38" i="12"/>
  <c r="I37" i="12"/>
  <c r="J37" i="12" s="1"/>
  <c r="I33" i="12"/>
  <c r="J33" i="12" s="1"/>
  <c r="I27" i="12"/>
  <c r="C26" i="12"/>
  <c r="D26" i="12" s="1"/>
  <c r="I25" i="12"/>
  <c r="C20" i="12"/>
  <c r="I19" i="12"/>
  <c r="I15" i="12"/>
  <c r="B50" i="1"/>
  <c r="E13" i="1"/>
  <c r="K896" i="1"/>
  <c r="O31" i="7"/>
  <c r="O57" i="10"/>
  <c r="O63" i="10"/>
  <c r="O80" i="10"/>
  <c r="O89" i="10"/>
  <c r="O91" i="10"/>
  <c r="O93" i="10"/>
  <c r="O95" i="10"/>
  <c r="O100" i="10"/>
  <c r="O104" i="10"/>
  <c r="O108" i="10"/>
  <c r="O113" i="10"/>
  <c r="O125" i="10"/>
  <c r="O127" i="10"/>
  <c r="O58" i="10"/>
  <c r="O60" i="10"/>
  <c r="O79" i="10"/>
  <c r="O83" i="10"/>
  <c r="O96" i="10"/>
  <c r="O101" i="10"/>
  <c r="O109" i="10"/>
  <c r="O112" i="10"/>
  <c r="O119" i="10"/>
  <c r="O121" i="10"/>
  <c r="O124" i="10"/>
  <c r="O133" i="10"/>
  <c r="O18" i="10"/>
  <c r="O26" i="10"/>
  <c r="O34" i="10"/>
  <c r="O42" i="10"/>
  <c r="O52" i="10"/>
  <c r="O21" i="10"/>
  <c r="O29" i="10"/>
  <c r="O37" i="10"/>
  <c r="O39" i="10"/>
  <c r="O23" i="10"/>
  <c r="O46" i="10"/>
  <c r="O32" i="10"/>
  <c r="O16" i="10"/>
  <c r="O131" i="10"/>
  <c r="O107" i="10"/>
  <c r="O88" i="10"/>
  <c r="O86" i="10"/>
  <c r="O56" i="10"/>
  <c r="O54" i="10"/>
  <c r="O51" i="10"/>
  <c r="O27" i="10"/>
  <c r="O50" i="10"/>
  <c r="O36" i="10"/>
  <c r="O20" i="10"/>
  <c r="O135" i="10"/>
  <c r="O122" i="10"/>
  <c r="O115" i="10"/>
  <c r="O103" i="10"/>
  <c r="O76" i="10"/>
  <c r="O74" i="10"/>
  <c r="O72" i="10"/>
  <c r="O70" i="10"/>
  <c r="O68" i="10"/>
  <c r="O66" i="10"/>
  <c r="O62" i="10"/>
  <c r="J15" i="10"/>
  <c r="J15" i="13"/>
  <c r="Q112" i="12"/>
  <c r="P92" i="12"/>
  <c r="H82" i="12"/>
  <c r="P82" i="12"/>
  <c r="H76" i="12"/>
  <c r="J76" i="12" s="1"/>
  <c r="P76" i="12"/>
  <c r="P129" i="13"/>
  <c r="P114" i="13"/>
  <c r="D114" i="13"/>
  <c r="Q113" i="13"/>
  <c r="P113" i="13"/>
  <c r="H108" i="12"/>
  <c r="J108" i="12" s="1"/>
  <c r="Q108" i="12"/>
  <c r="Q94" i="12"/>
  <c r="P94" i="12"/>
  <c r="P90" i="12"/>
  <c r="D133" i="13"/>
  <c r="Q125" i="13"/>
  <c r="P125" i="13"/>
  <c r="P123" i="13"/>
  <c r="Q127" i="12"/>
  <c r="Q122" i="12"/>
  <c r="P119" i="12"/>
  <c r="P96" i="12"/>
  <c r="Q76" i="12"/>
  <c r="Q60" i="12"/>
  <c r="P52" i="12"/>
  <c r="Q97" i="13"/>
  <c r="P89" i="13"/>
  <c r="Q52" i="13"/>
  <c r="Q50" i="13"/>
  <c r="Q46" i="13"/>
  <c r="Q42" i="13"/>
  <c r="Q38" i="13"/>
  <c r="P27" i="13"/>
  <c r="P16" i="13"/>
  <c r="P15" i="13"/>
  <c r="Q14" i="13"/>
  <c r="Q134" i="7"/>
  <c r="Q130" i="7"/>
  <c r="Q123" i="7"/>
  <c r="Q57" i="7"/>
  <c r="Q35" i="7"/>
  <c r="D113" i="10"/>
  <c r="P91" i="10"/>
  <c r="P87" i="10"/>
  <c r="P83" i="10"/>
  <c r="P75" i="10"/>
  <c r="P67" i="10"/>
  <c r="P59" i="10"/>
  <c r="P55" i="10"/>
  <c r="P46" i="10"/>
  <c r="P42" i="10"/>
  <c r="Q82" i="12"/>
  <c r="Q102" i="13"/>
  <c r="Q34" i="13"/>
  <c r="P119" i="10"/>
  <c r="P38" i="10"/>
  <c r="D132" i="13"/>
  <c r="P131" i="13"/>
  <c r="P111" i="10"/>
  <c r="P52" i="10"/>
  <c r="P48" i="10"/>
  <c r="D16" i="12"/>
  <c r="P30" i="10"/>
  <c r="P23" i="13"/>
  <c r="D18" i="12"/>
  <c r="P115" i="13"/>
  <c r="D109" i="13"/>
  <c r="D108" i="13"/>
  <c r="P53" i="13"/>
  <c r="P47" i="13"/>
  <c r="P43" i="13"/>
  <c r="P39" i="13"/>
  <c r="P31" i="13"/>
  <c r="D30" i="13"/>
  <c r="Q103" i="7"/>
  <c r="Q19" i="7"/>
  <c r="P123" i="10"/>
  <c r="P122" i="10"/>
  <c r="P121" i="10"/>
  <c r="Q70" i="10"/>
  <c r="D49" i="10"/>
  <c r="Q121" i="7"/>
  <c r="D50" i="7"/>
  <c r="Q49" i="7"/>
  <c r="D113" i="9"/>
  <c r="J111" i="9"/>
  <c r="Q106" i="7"/>
  <c r="P18" i="10"/>
  <c r="J136" i="9"/>
  <c r="K136" i="9" s="1"/>
  <c r="L136" i="9" s="1"/>
  <c r="J113" i="9"/>
  <c r="K135" i="13"/>
  <c r="L135" i="13" s="1"/>
  <c r="J40" i="10"/>
  <c r="I38" i="10"/>
  <c r="J38" i="10" s="1"/>
  <c r="C38" i="10"/>
  <c r="D38" i="10"/>
  <c r="I30" i="10"/>
  <c r="J30" i="10" s="1"/>
  <c r="C30" i="10"/>
  <c r="D30" i="10"/>
  <c r="J134" i="12"/>
  <c r="J56" i="12"/>
  <c r="J136" i="12"/>
  <c r="J94" i="12"/>
  <c r="J131" i="7"/>
  <c r="J36" i="7"/>
  <c r="Q124" i="12"/>
  <c r="P127" i="12"/>
  <c r="Q134" i="12"/>
  <c r="C39" i="12"/>
  <c r="D39" i="12"/>
  <c r="P118" i="12"/>
  <c r="P126" i="12"/>
  <c r="P130" i="12"/>
  <c r="P136" i="12"/>
  <c r="P33" i="12"/>
  <c r="H37" i="12"/>
  <c r="H49" i="12"/>
  <c r="J49" i="12" s="1"/>
  <c r="H53" i="12"/>
  <c r="J53" i="12"/>
  <c r="P85" i="12"/>
  <c r="P89" i="12"/>
  <c r="P93" i="12"/>
  <c r="P97" i="12"/>
  <c r="J23" i="12"/>
  <c r="H31" i="12"/>
  <c r="P39" i="12"/>
  <c r="P51" i="12"/>
  <c r="Q91" i="12"/>
  <c r="Q135" i="12"/>
  <c r="Q133" i="12"/>
  <c r="Q130" i="12"/>
  <c r="Q118" i="12"/>
  <c r="P115" i="12"/>
  <c r="Q114" i="12"/>
  <c r="Q107" i="12"/>
  <c r="Q88" i="12"/>
  <c r="Q87" i="12"/>
  <c r="Q81" i="12"/>
  <c r="D59" i="12"/>
  <c r="D40" i="12"/>
  <c r="H30" i="12"/>
  <c r="D27" i="12"/>
  <c r="D17" i="12"/>
  <c r="B3" i="12"/>
  <c r="C124" i="13"/>
  <c r="D124" i="13" s="1"/>
  <c r="I123" i="13"/>
  <c r="J123" i="13"/>
  <c r="C123" i="13"/>
  <c r="D123" i="13" s="1"/>
  <c r="I122" i="13"/>
  <c r="C122" i="13"/>
  <c r="D122" i="13" s="1"/>
  <c r="J121" i="13"/>
  <c r="J97" i="13"/>
  <c r="I96" i="13"/>
  <c r="J96" i="13"/>
  <c r="I95" i="13"/>
  <c r="J95" i="13" s="1"/>
  <c r="I94" i="13"/>
  <c r="J94" i="13"/>
  <c r="I81" i="13"/>
  <c r="J81" i="13" s="1"/>
  <c r="C81" i="13"/>
  <c r="I80" i="13"/>
  <c r="J80" i="13" s="1"/>
  <c r="C80" i="13"/>
  <c r="I57" i="13"/>
  <c r="J57" i="13"/>
  <c r="C57" i="13"/>
  <c r="P35" i="13"/>
  <c r="D17" i="13"/>
  <c r="Q129" i="7"/>
  <c r="C128" i="7"/>
  <c r="I127" i="7"/>
  <c r="H102" i="7"/>
  <c r="J102" i="7"/>
  <c r="C101" i="7"/>
  <c r="C100" i="7"/>
  <c r="D100" i="7" s="1"/>
  <c r="I99" i="7"/>
  <c r="C98" i="7"/>
  <c r="I97" i="7"/>
  <c r="Q89" i="7"/>
  <c r="I103" i="10"/>
  <c r="J103" i="10"/>
  <c r="C103" i="10"/>
  <c r="D103" i="10" s="1"/>
  <c r="I102" i="10"/>
  <c r="J102" i="10"/>
  <c r="C102" i="10"/>
  <c r="D102" i="10" s="1"/>
  <c r="I101" i="10"/>
  <c r="J101" i="10" s="1"/>
  <c r="C101" i="10"/>
  <c r="D101" i="10" s="1"/>
  <c r="I100" i="10"/>
  <c r="J100" i="10" s="1"/>
  <c r="C100" i="10"/>
  <c r="D100" i="10" s="1"/>
  <c r="C112" i="9"/>
  <c r="C104" i="9"/>
  <c r="D104" i="9" s="1"/>
  <c r="I103" i="9"/>
  <c r="J103" i="9"/>
  <c r="C97" i="9"/>
  <c r="D97" i="9" s="1"/>
  <c r="C96" i="9"/>
  <c r="D96" i="9"/>
  <c r="I95" i="9"/>
  <c r="J95" i="9" s="1"/>
  <c r="C89" i="9"/>
  <c r="D89" i="9"/>
  <c r="C80" i="9"/>
  <c r="D80" i="9" s="1"/>
  <c r="I79" i="9"/>
  <c r="J79" i="9"/>
  <c r="I68" i="9"/>
  <c r="J68" i="9" s="1"/>
  <c r="D68" i="9"/>
  <c r="I64" i="9"/>
  <c r="J64" i="9"/>
  <c r="D64" i="9"/>
  <c r="I52" i="9"/>
  <c r="C52" i="9"/>
  <c r="D52" i="9"/>
  <c r="C44" i="9"/>
  <c r="D44" i="9" s="1"/>
  <c r="C34" i="9"/>
  <c r="D34" i="9"/>
  <c r="C23" i="9"/>
  <c r="D23" i="9" s="1"/>
  <c r="B3" i="9"/>
  <c r="J130" i="7"/>
  <c r="J35" i="12"/>
  <c r="J128" i="7"/>
  <c r="J77" i="7"/>
  <c r="O38" i="7"/>
  <c r="O43" i="7"/>
  <c r="O23" i="7"/>
  <c r="O28" i="7"/>
  <c r="O60" i="7"/>
  <c r="O92" i="7"/>
  <c r="O124" i="7"/>
  <c r="O33" i="7"/>
  <c r="O65" i="7"/>
  <c r="O97" i="7"/>
  <c r="H109" i="12"/>
  <c r="P109" i="12"/>
  <c r="Q109" i="12"/>
  <c r="Q100" i="12"/>
  <c r="H100" i="12"/>
  <c r="J100" i="12"/>
  <c r="P100" i="12"/>
  <c r="H90" i="12"/>
  <c r="D90" i="12"/>
  <c r="H77" i="12"/>
  <c r="Q77" i="12"/>
  <c r="H73" i="12"/>
  <c r="J73" i="12" s="1"/>
  <c r="P73" i="12"/>
  <c r="Q25" i="12"/>
  <c r="P25" i="12"/>
  <c r="H25" i="12"/>
  <c r="J25" i="12"/>
  <c r="Q23" i="12"/>
  <c r="P23" i="12"/>
  <c r="P18" i="12"/>
  <c r="Q18" i="12"/>
  <c r="P130" i="13"/>
  <c r="Q130" i="13"/>
  <c r="Q89" i="13"/>
  <c r="P88" i="13"/>
  <c r="Q88" i="13"/>
  <c r="Q87" i="13"/>
  <c r="P87" i="13"/>
  <c r="Q20" i="13"/>
  <c r="D20" i="13"/>
  <c r="P20" i="13"/>
  <c r="P18" i="13"/>
  <c r="Q18" i="13"/>
  <c r="D18" i="13"/>
  <c r="H136" i="7"/>
  <c r="Q136" i="7"/>
  <c r="H115" i="7"/>
  <c r="P115" i="7"/>
  <c r="P85" i="7"/>
  <c r="H85" i="7"/>
  <c r="J85" i="7"/>
  <c r="P70" i="7"/>
  <c r="H70" i="7"/>
  <c r="Q64" i="7"/>
  <c r="H64" i="7"/>
  <c r="Q105" i="9"/>
  <c r="J105" i="9"/>
  <c r="P103" i="9"/>
  <c r="D103" i="9"/>
  <c r="P102" i="9"/>
  <c r="D102" i="9"/>
  <c r="Q101" i="9"/>
  <c r="J101" i="9"/>
  <c r="P81" i="9"/>
  <c r="D81" i="9"/>
  <c r="P79" i="9"/>
  <c r="D79" i="9"/>
  <c r="P78" i="9"/>
  <c r="D78" i="9"/>
  <c r="P74" i="9"/>
  <c r="D74" i="9"/>
  <c r="P72" i="9"/>
  <c r="D72" i="9"/>
  <c r="P70" i="9"/>
  <c r="D70" i="9"/>
  <c r="P66" i="9"/>
  <c r="D66" i="9"/>
  <c r="P62" i="9"/>
  <c r="D62" i="9"/>
  <c r="Q41" i="9"/>
  <c r="J41" i="9"/>
  <c r="Q40" i="9"/>
  <c r="J40" i="9"/>
  <c r="O45" i="10"/>
  <c r="O43" i="10"/>
  <c r="O67" i="10"/>
  <c r="O71" i="10"/>
  <c r="O75" i="10"/>
  <c r="O114" i="10"/>
  <c r="O134" i="10"/>
  <c r="O28" i="10"/>
  <c r="O19" i="10"/>
  <c r="O53" i="10"/>
  <c r="O78" i="10"/>
  <c r="O99" i="10"/>
  <c r="O132" i="10"/>
  <c r="O40" i="10"/>
  <c r="O31" i="10"/>
  <c r="H110" i="12"/>
  <c r="J110" i="12" s="1"/>
  <c r="Q110" i="12"/>
  <c r="H101" i="12"/>
  <c r="P101" i="12"/>
  <c r="Q101" i="12"/>
  <c r="H78" i="12"/>
  <c r="P78" i="12"/>
  <c r="H65" i="12"/>
  <c r="Q65" i="12"/>
  <c r="P65" i="12"/>
  <c r="P122" i="13"/>
  <c r="Q121" i="13"/>
  <c r="P121" i="13"/>
  <c r="D121" i="13"/>
  <c r="P119" i="13"/>
  <c r="Q119" i="13"/>
  <c r="P110" i="13"/>
  <c r="Q110" i="13"/>
  <c r="P108" i="13"/>
  <c r="Q108" i="13"/>
  <c r="P106" i="13"/>
  <c r="Q106" i="13"/>
  <c r="Q27" i="13"/>
  <c r="P24" i="7"/>
  <c r="D24" i="7"/>
  <c r="H22" i="7"/>
  <c r="Q22" i="7"/>
  <c r="P20" i="7"/>
  <c r="H20" i="7"/>
  <c r="J20" i="7"/>
  <c r="Q20" i="7"/>
  <c r="D20" i="7"/>
  <c r="H17" i="7"/>
  <c r="J17" i="7"/>
  <c r="P17" i="7"/>
  <c r="D17" i="7"/>
  <c r="Q17" i="7"/>
  <c r="Q15" i="7"/>
  <c r="H15" i="7"/>
  <c r="I15" i="7"/>
  <c r="I30" i="7"/>
  <c r="J30" i="7"/>
  <c r="C31" i="7"/>
  <c r="I32" i="7"/>
  <c r="I33" i="7"/>
  <c r="C35" i="7"/>
  <c r="D35" i="7"/>
  <c r="I45" i="7"/>
  <c r="J45" i="7" s="1"/>
  <c r="C46" i="7"/>
  <c r="D46" i="7" s="1"/>
  <c r="C47" i="7"/>
  <c r="D47" i="7" s="1"/>
  <c r="I48" i="7"/>
  <c r="C49" i="7"/>
  <c r="I50" i="7"/>
  <c r="J50" i="7" s="1"/>
  <c r="C51" i="7"/>
  <c r="D51" i="7"/>
  <c r="I55" i="7"/>
  <c r="C56" i="7"/>
  <c r="D56" i="7"/>
  <c r="C57" i="7"/>
  <c r="D57" i="7" s="1"/>
  <c r="I58" i="7"/>
  <c r="C59" i="7"/>
  <c r="I63" i="7"/>
  <c r="J63" i="7" s="1"/>
  <c r="C64" i="7"/>
  <c r="D64" i="7" s="1"/>
  <c r="I65" i="7"/>
  <c r="I66" i="7"/>
  <c r="C67" i="7"/>
  <c r="D67" i="7" s="1"/>
  <c r="C68" i="7"/>
  <c r="D68" i="7"/>
  <c r="C69" i="7"/>
  <c r="I71" i="7"/>
  <c r="J71" i="7" s="1"/>
  <c r="C72" i="7"/>
  <c r="D72" i="7" s="1"/>
  <c r="I78" i="7"/>
  <c r="J78" i="7" s="1"/>
  <c r="C79" i="7"/>
  <c r="I80" i="7"/>
  <c r="C81" i="7"/>
  <c r="C82" i="7"/>
  <c r="D82" i="7"/>
  <c r="I83" i="7"/>
  <c r="C84" i="7"/>
  <c r="C85" i="7"/>
  <c r="D85" i="7"/>
  <c r="I93" i="7"/>
  <c r="J93" i="7" s="1"/>
  <c r="C94" i="7"/>
  <c r="D94" i="7"/>
  <c r="C95" i="7"/>
  <c r="D95" i="7" s="1"/>
  <c r="I96" i="7"/>
  <c r="C97" i="7"/>
  <c r="D97" i="7" s="1"/>
  <c r="I98" i="7"/>
  <c r="C99" i="7"/>
  <c r="D99" i="7" s="1"/>
  <c r="C104" i="7"/>
  <c r="D104" i="7"/>
  <c r="I108" i="7"/>
  <c r="I109" i="7"/>
  <c r="I110" i="7"/>
  <c r="C111" i="7"/>
  <c r="I112" i="7"/>
  <c r="C113" i="7"/>
  <c r="I114" i="7"/>
  <c r="C115" i="7"/>
  <c r="D115" i="7" s="1"/>
  <c r="C116" i="7"/>
  <c r="D116" i="7"/>
  <c r="C117" i="7"/>
  <c r="D117" i="7" s="1"/>
  <c r="I125" i="7"/>
  <c r="J125" i="7"/>
  <c r="C126" i="7"/>
  <c r="D126" i="7" s="1"/>
  <c r="E124" i="7" s="1"/>
  <c r="C127" i="7"/>
  <c r="D127" i="7"/>
  <c r="E127" i="7"/>
  <c r="F127" i="7" s="1"/>
  <c r="I132" i="7"/>
  <c r="C135" i="7"/>
  <c r="D135" i="7"/>
  <c r="I136" i="7"/>
  <c r="I44" i="7"/>
  <c r="J44" i="7"/>
  <c r="I46" i="7"/>
  <c r="I57" i="7"/>
  <c r="C58" i="7"/>
  <c r="D58" i="7"/>
  <c r="I59" i="7"/>
  <c r="C60" i="7"/>
  <c r="D60" i="7"/>
  <c r="C61" i="7"/>
  <c r="D61" i="7"/>
  <c r="I64" i="7"/>
  <c r="C65" i="7"/>
  <c r="I87" i="7"/>
  <c r="J87" i="7"/>
  <c r="C88" i="7"/>
  <c r="I92" i="7"/>
  <c r="J92" i="7"/>
  <c r="I94" i="7"/>
  <c r="C110" i="7"/>
  <c r="D110" i="7"/>
  <c r="I113" i="7"/>
  <c r="C114" i="7"/>
  <c r="D114" i="7" s="1"/>
  <c r="I115" i="7"/>
  <c r="I119" i="7"/>
  <c r="C120" i="7"/>
  <c r="D120" i="7" s="1"/>
  <c r="I124" i="7"/>
  <c r="J124" i="7" s="1"/>
  <c r="I126" i="7"/>
  <c r="J126" i="7" s="1"/>
  <c r="I134" i="7"/>
  <c r="I16" i="7"/>
  <c r="C30" i="7"/>
  <c r="D30" i="7" s="1"/>
  <c r="C33" i="7"/>
  <c r="C36" i="7"/>
  <c r="D36" i="7" s="1"/>
  <c r="C37" i="7"/>
  <c r="D37" i="7" s="1"/>
  <c r="I39" i="7"/>
  <c r="C15" i="7"/>
  <c r="D15" i="7" s="1"/>
  <c r="C22" i="7"/>
  <c r="D22" i="7"/>
  <c r="C23" i="7"/>
  <c r="D23" i="7" s="1"/>
  <c r="C25" i="7"/>
  <c r="D25" i="7"/>
  <c r="C26" i="7"/>
  <c r="D26" i="7" s="1"/>
  <c r="C27" i="7"/>
  <c r="D27" i="7" s="1"/>
  <c r="I27" i="7"/>
  <c r="J27" i="7"/>
  <c r="C28" i="7"/>
  <c r="D28" i="7" s="1"/>
  <c r="I28" i="7"/>
  <c r="C32" i="7"/>
  <c r="C38" i="7"/>
  <c r="D38" i="7" s="1"/>
  <c r="I38" i="7"/>
  <c r="J38" i="7" s="1"/>
  <c r="I40" i="7"/>
  <c r="I41" i="7"/>
  <c r="I42" i="7"/>
  <c r="J42" i="7" s="1"/>
  <c r="I43" i="7"/>
  <c r="C45" i="7"/>
  <c r="D45" i="7"/>
  <c r="C48" i="7"/>
  <c r="I53" i="7"/>
  <c r="J53" i="7"/>
  <c r="I54" i="7"/>
  <c r="J54" i="7" s="1"/>
  <c r="I60" i="7"/>
  <c r="C62" i="7"/>
  <c r="D62" i="7"/>
  <c r="C63" i="7"/>
  <c r="D63" i="7" s="1"/>
  <c r="I69" i="7"/>
  <c r="I70" i="7"/>
  <c r="C73" i="7"/>
  <c r="C74" i="7"/>
  <c r="D74" i="7" s="1"/>
  <c r="I74" i="7"/>
  <c r="J74" i="7"/>
  <c r="C75" i="7"/>
  <c r="C76" i="7"/>
  <c r="D76" i="7"/>
  <c r="C77" i="7"/>
  <c r="D77" i="7"/>
  <c r="I79" i="7"/>
  <c r="I84" i="7"/>
  <c r="C86" i="7"/>
  <c r="D86" i="7"/>
  <c r="C87" i="7"/>
  <c r="D87" i="7"/>
  <c r="C89" i="7"/>
  <c r="D89" i="7"/>
  <c r="C90" i="7"/>
  <c r="D90" i="7"/>
  <c r="C91" i="7"/>
  <c r="C92" i="7"/>
  <c r="D92" i="7" s="1"/>
  <c r="I95" i="7"/>
  <c r="I100" i="7"/>
  <c r="C102" i="7"/>
  <c r="D102" i="7" s="1"/>
  <c r="C103" i="7"/>
  <c r="D103" i="7" s="1"/>
  <c r="I104" i="7"/>
  <c r="I105" i="7"/>
  <c r="I106" i="7"/>
  <c r="J106" i="7" s="1"/>
  <c r="I107" i="7"/>
  <c r="C109" i="7"/>
  <c r="C112" i="7"/>
  <c r="I117" i="7"/>
  <c r="J117" i="7" s="1"/>
  <c r="I118" i="7"/>
  <c r="I120" i="7"/>
  <c r="I121" i="7"/>
  <c r="J121" i="7" s="1"/>
  <c r="I122" i="7"/>
  <c r="I123" i="7"/>
  <c r="J123" i="7"/>
  <c r="C125" i="7"/>
  <c r="D125" i="7" s="1"/>
  <c r="C131" i="7"/>
  <c r="D131" i="7" s="1"/>
  <c r="C132" i="7"/>
  <c r="D132" i="7" s="1"/>
  <c r="I133" i="7"/>
  <c r="I135" i="7"/>
  <c r="J135" i="7"/>
  <c r="Q135" i="10"/>
  <c r="P135" i="10"/>
  <c r="P108" i="10"/>
  <c r="Q108" i="10"/>
  <c r="P107" i="10"/>
  <c r="Q73" i="10"/>
  <c r="P73" i="10"/>
  <c r="P39" i="10"/>
  <c r="Q39" i="10"/>
  <c r="C15" i="10"/>
  <c r="I21" i="10"/>
  <c r="C24" i="10"/>
  <c r="C31" i="10"/>
  <c r="D31" i="10"/>
  <c r="I31" i="10"/>
  <c r="C33" i="10"/>
  <c r="D33" i="10" s="1"/>
  <c r="I33" i="10"/>
  <c r="J33" i="10" s="1"/>
  <c r="C36" i="10"/>
  <c r="I36" i="10"/>
  <c r="J36" i="10" s="1"/>
  <c r="C43" i="10"/>
  <c r="I43" i="10"/>
  <c r="J43" i="10" s="1"/>
  <c r="C45" i="10"/>
  <c r="D45" i="10" s="1"/>
  <c r="I45" i="10"/>
  <c r="J45" i="10"/>
  <c r="C54" i="10"/>
  <c r="D54" i="10" s="1"/>
  <c r="C58" i="10"/>
  <c r="D58" i="10"/>
  <c r="I58" i="10"/>
  <c r="C60" i="10"/>
  <c r="I60" i="10"/>
  <c r="C69" i="10"/>
  <c r="I69" i="10"/>
  <c r="C71" i="10"/>
  <c r="D71" i="10" s="1"/>
  <c r="C90" i="10"/>
  <c r="I90" i="10"/>
  <c r="J90" i="10" s="1"/>
  <c r="C92" i="10"/>
  <c r="D92" i="10" s="1"/>
  <c r="I92" i="10"/>
  <c r="C94" i="10"/>
  <c r="I94" i="10"/>
  <c r="J94" i="10" s="1"/>
  <c r="C97" i="10"/>
  <c r="D97" i="10"/>
  <c r="I97" i="10"/>
  <c r="C98" i="10"/>
  <c r="I98" i="10"/>
  <c r="C99" i="10"/>
  <c r="I99" i="10"/>
  <c r="J99" i="10"/>
  <c r="C104" i="10"/>
  <c r="D104" i="10"/>
  <c r="I104" i="10"/>
  <c r="C105" i="10"/>
  <c r="I105" i="10"/>
  <c r="C106" i="10"/>
  <c r="I106" i="10"/>
  <c r="J106" i="10"/>
  <c r="C107" i="10"/>
  <c r="D107" i="10"/>
  <c r="I107" i="10"/>
  <c r="J107" i="10"/>
  <c r="C112" i="10"/>
  <c r="D112" i="10"/>
  <c r="C114" i="10"/>
  <c r="D114" i="10"/>
  <c r="I114" i="10"/>
  <c r="J114" i="10"/>
  <c r="C116" i="10"/>
  <c r="I116" i="10"/>
  <c r="C117" i="10"/>
  <c r="I117" i="10"/>
  <c r="C118" i="10"/>
  <c r="D118" i="10"/>
  <c r="I118" i="10"/>
  <c r="C125" i="10"/>
  <c r="D125" i="10"/>
  <c r="I125" i="10"/>
  <c r="J125" i="10" s="1"/>
  <c r="C127" i="10"/>
  <c r="I127" i="10"/>
  <c r="C131" i="10"/>
  <c r="D131" i="10"/>
  <c r="I131" i="10"/>
  <c r="J131" i="10"/>
  <c r="C39" i="10"/>
  <c r="D39" i="10"/>
  <c r="I39" i="10"/>
  <c r="J39" i="10"/>
  <c r="C41" i="10"/>
  <c r="D41" i="10"/>
  <c r="I41" i="10"/>
  <c r="J41" i="10"/>
  <c r="I54" i="10"/>
  <c r="J54" i="10"/>
  <c r="C56" i="10"/>
  <c r="D56" i="10"/>
  <c r="I56" i="10"/>
  <c r="J56" i="10"/>
  <c r="C57" i="10"/>
  <c r="D57" i="10"/>
  <c r="I57" i="10"/>
  <c r="J57" i="10"/>
  <c r="C61" i="10"/>
  <c r="D61" i="10"/>
  <c r="I61" i="10"/>
  <c r="J61" i="10"/>
  <c r="C62" i="10"/>
  <c r="D62" i="10"/>
  <c r="I62" i="10"/>
  <c r="J62" i="10"/>
  <c r="C64" i="10"/>
  <c r="D64" i="10"/>
  <c r="I64" i="10"/>
  <c r="J64" i="10"/>
  <c r="C65" i="10"/>
  <c r="D65" i="10"/>
  <c r="I65" i="10"/>
  <c r="J65" i="10"/>
  <c r="C67" i="10"/>
  <c r="D67" i="10"/>
  <c r="I67" i="10"/>
  <c r="J67" i="10"/>
  <c r="C73" i="10"/>
  <c r="D73" i="10"/>
  <c r="I73" i="10"/>
  <c r="J73" i="10"/>
  <c r="C75" i="10"/>
  <c r="D75" i="10"/>
  <c r="I75" i="10"/>
  <c r="J75" i="10"/>
  <c r="C83" i="10"/>
  <c r="D83" i="10"/>
  <c r="I83" i="10"/>
  <c r="J83" i="10"/>
  <c r="C87" i="10"/>
  <c r="D87" i="10"/>
  <c r="I87" i="10"/>
  <c r="J87" i="10"/>
  <c r="C108" i="10"/>
  <c r="D108" i="10"/>
  <c r="I108" i="10"/>
  <c r="J108" i="10"/>
  <c r="C109" i="10"/>
  <c r="D109" i="10"/>
  <c r="I109" i="10"/>
  <c r="J109" i="10"/>
  <c r="C110" i="10"/>
  <c r="D110" i="10"/>
  <c r="I110" i="10"/>
  <c r="J110" i="10"/>
  <c r="C135" i="10"/>
  <c r="D135" i="10"/>
  <c r="I135" i="10"/>
  <c r="J135" i="10"/>
  <c r="I24" i="10"/>
  <c r="J24" i="10"/>
  <c r="I16" i="10"/>
  <c r="J16" i="10"/>
  <c r="I22" i="10"/>
  <c r="J22" i="10"/>
  <c r="C19" i="10"/>
  <c r="D19" i="10"/>
  <c r="C23" i="10"/>
  <c r="C136" i="10"/>
  <c r="D136" i="10"/>
  <c r="E136" i="10"/>
  <c r="F136" i="10" s="1"/>
  <c r="C134" i="10"/>
  <c r="D134" i="10"/>
  <c r="C133" i="10"/>
  <c r="D133" i="10" s="1"/>
  <c r="E133" i="10" s="1"/>
  <c r="F133" i="10" s="1"/>
  <c r="C132" i="10"/>
  <c r="D132" i="10" s="1"/>
  <c r="C130" i="10"/>
  <c r="C129" i="10"/>
  <c r="C128" i="10"/>
  <c r="D128" i="10" s="1"/>
  <c r="C126" i="10"/>
  <c r="C123" i="10"/>
  <c r="D123" i="10"/>
  <c r="C122" i="10"/>
  <c r="D122" i="10" s="1"/>
  <c r="C121" i="10"/>
  <c r="D121" i="10"/>
  <c r="C119" i="10"/>
  <c r="D119" i="10" s="1"/>
  <c r="C115" i="10"/>
  <c r="C111" i="10"/>
  <c r="D111" i="10"/>
  <c r="C96" i="10"/>
  <c r="D96" i="10" s="1"/>
  <c r="C95" i="10"/>
  <c r="D95" i="10"/>
  <c r="C93" i="10"/>
  <c r="C91" i="10"/>
  <c r="D91" i="10"/>
  <c r="C89" i="10"/>
  <c r="D89" i="10" s="1"/>
  <c r="C88" i="10"/>
  <c r="D88" i="10"/>
  <c r="C86" i="10"/>
  <c r="D86" i="10" s="1"/>
  <c r="C85" i="10"/>
  <c r="D85" i="10"/>
  <c r="C84" i="10"/>
  <c r="D84" i="10" s="1"/>
  <c r="C82" i="10"/>
  <c r="D82" i="10"/>
  <c r="C81" i="10"/>
  <c r="D81" i="10" s="1"/>
  <c r="C80" i="10"/>
  <c r="D80" i="10"/>
  <c r="C79" i="10"/>
  <c r="D79" i="10" s="1"/>
  <c r="C78" i="10"/>
  <c r="D78" i="10"/>
  <c r="C77" i="10"/>
  <c r="D77" i="10" s="1"/>
  <c r="C76" i="10"/>
  <c r="D76" i="10"/>
  <c r="C74" i="10"/>
  <c r="D74" i="10" s="1"/>
  <c r="C72" i="10"/>
  <c r="D72" i="10"/>
  <c r="C70" i="10"/>
  <c r="D70" i="10" s="1"/>
  <c r="C68" i="10"/>
  <c r="D68" i="10"/>
  <c r="C66" i="10"/>
  <c r="D66" i="10" s="1"/>
  <c r="C63" i="10"/>
  <c r="D63" i="10"/>
  <c r="C59" i="10"/>
  <c r="C55" i="10"/>
  <c r="D55" i="10" s="1"/>
  <c r="C53" i="10"/>
  <c r="D53" i="10"/>
  <c r="C52" i="10"/>
  <c r="D52" i="10" s="1"/>
  <c r="C50" i="10"/>
  <c r="D50" i="10"/>
  <c r="C48" i="10"/>
  <c r="D48" i="10" s="1"/>
  <c r="C46" i="10"/>
  <c r="D46" i="10"/>
  <c r="C44" i="10"/>
  <c r="C42" i="10"/>
  <c r="D42" i="10"/>
  <c r="C40" i="10"/>
  <c r="D40" i="10" s="1"/>
  <c r="I37" i="10"/>
  <c r="J37" i="10"/>
  <c r="C37" i="10"/>
  <c r="D37" i="10" s="1"/>
  <c r="I35" i="10"/>
  <c r="J35" i="10"/>
  <c r="C35" i="10"/>
  <c r="I32" i="10"/>
  <c r="J32" i="10" s="1"/>
  <c r="C32" i="10"/>
  <c r="C29" i="10"/>
  <c r="D29" i="10" s="1"/>
  <c r="C27" i="10"/>
  <c r="D27" i="10"/>
  <c r="C26" i="10"/>
  <c r="D26" i="10" s="1"/>
  <c r="C22" i="10"/>
  <c r="I17" i="10"/>
  <c r="J17" i="10"/>
  <c r="P112" i="9"/>
  <c r="D112" i="9"/>
  <c r="R80" i="10"/>
  <c r="S80" i="10"/>
  <c r="J78" i="12"/>
  <c r="J96" i="12"/>
  <c r="J132" i="7"/>
  <c r="J52" i="7"/>
  <c r="J88" i="7"/>
  <c r="J31" i="12"/>
  <c r="J131" i="12"/>
  <c r="J126" i="12"/>
  <c r="J119" i="12"/>
  <c r="D48" i="12"/>
  <c r="D19" i="12"/>
  <c r="J56" i="13"/>
  <c r="J103" i="7"/>
  <c r="J75" i="7"/>
  <c r="J55" i="7"/>
  <c r="J92" i="10"/>
  <c r="J69" i="10"/>
  <c r="P63" i="10"/>
  <c r="H92" i="12"/>
  <c r="J92" i="12"/>
  <c r="P133" i="13"/>
  <c r="Q15" i="12"/>
  <c r="H15" i="12"/>
  <c r="J15" i="12"/>
  <c r="P86" i="12"/>
  <c r="Q86" i="12"/>
  <c r="Q90" i="12"/>
  <c r="H112" i="12"/>
  <c r="J112" i="12" s="1"/>
  <c r="O36" i="12"/>
  <c r="O105" i="12"/>
  <c r="O65" i="12"/>
  <c r="O32" i="12"/>
  <c r="O121" i="12"/>
  <c r="O79" i="12"/>
  <c r="O49" i="12"/>
  <c r="O21" i="12"/>
  <c r="O78" i="12"/>
  <c r="O106" i="12"/>
  <c r="O132" i="12"/>
  <c r="O22" i="9"/>
  <c r="O72" i="12"/>
  <c r="O128" i="12"/>
  <c r="O86" i="9"/>
  <c r="O118" i="9"/>
  <c r="O59" i="9"/>
  <c r="O79" i="9"/>
  <c r="O15" i="9"/>
  <c r="O32" i="9"/>
  <c r="O128" i="9"/>
  <c r="O61" i="9"/>
  <c r="O63" i="7"/>
  <c r="O26" i="7"/>
  <c r="J82" i="12"/>
  <c r="D100" i="12"/>
  <c r="D109" i="12"/>
  <c r="E126" i="12"/>
  <c r="F126" i="12" s="1"/>
  <c r="J50" i="12"/>
  <c r="D62" i="12"/>
  <c r="D73" i="12"/>
  <c r="D25" i="12"/>
  <c r="F132" i="9"/>
  <c r="J31" i="9"/>
  <c r="J30" i="9"/>
  <c r="D19" i="13"/>
  <c r="O72" i="9"/>
  <c r="O25" i="9"/>
  <c r="O51" i="9"/>
  <c r="O116" i="9"/>
  <c r="O62" i="9"/>
  <c r="O112" i="9"/>
  <c r="O14" i="12"/>
  <c r="O85" i="12"/>
  <c r="O113" i="7"/>
  <c r="O49" i="7"/>
  <c r="O108" i="7"/>
  <c r="O44" i="7"/>
  <c r="D136" i="7"/>
  <c r="J24" i="7"/>
  <c r="O102" i="7"/>
  <c r="P19" i="13"/>
  <c r="Q90" i="13"/>
  <c r="J114" i="7"/>
  <c r="D131" i="13"/>
  <c r="J43" i="12"/>
  <c r="H21" i="12"/>
  <c r="P15" i="12"/>
  <c r="H18" i="12"/>
  <c r="J18" i="12"/>
  <c r="P77" i="12"/>
  <c r="P19" i="12"/>
  <c r="J126" i="13"/>
  <c r="J35" i="7"/>
  <c r="J34" i="7"/>
  <c r="J29" i="7"/>
  <c r="J28" i="7"/>
  <c r="J123" i="10"/>
  <c r="J118" i="10"/>
  <c r="J117" i="10"/>
  <c r="J116" i="10"/>
  <c r="J98" i="10"/>
  <c r="J97" i="10"/>
  <c r="J60" i="10"/>
  <c r="J58" i="10"/>
  <c r="J53" i="10"/>
  <c r="J52" i="10"/>
  <c r="J50" i="10"/>
  <c r="J21" i="10"/>
  <c r="J19" i="10"/>
  <c r="C16" i="13"/>
  <c r="D16" i="13" s="1"/>
  <c r="I16" i="13"/>
  <c r="J16" i="13" s="1"/>
  <c r="C24" i="13"/>
  <c r="D24" i="13"/>
  <c r="C25" i="13"/>
  <c r="D25" i="13" s="1"/>
  <c r="C27" i="13"/>
  <c r="D27" i="13"/>
  <c r="I27" i="13"/>
  <c r="J27" i="13" s="1"/>
  <c r="C32" i="13"/>
  <c r="D32" i="13"/>
  <c r="I32" i="13"/>
  <c r="J32" i="13" s="1"/>
  <c r="C33" i="13"/>
  <c r="D33" i="13"/>
  <c r="I33" i="13"/>
  <c r="J33" i="13" s="1"/>
  <c r="C35" i="13"/>
  <c r="D35" i="13"/>
  <c r="I35" i="13"/>
  <c r="J35" i="13" s="1"/>
  <c r="C37" i="13"/>
  <c r="D37" i="13"/>
  <c r="I37" i="13"/>
  <c r="J37" i="13" s="1"/>
  <c r="C39" i="13"/>
  <c r="D39" i="13"/>
  <c r="I39" i="13"/>
  <c r="J39" i="13" s="1"/>
  <c r="C41" i="13"/>
  <c r="D41" i="13"/>
  <c r="I41" i="13"/>
  <c r="J41" i="13" s="1"/>
  <c r="C43" i="13"/>
  <c r="D43" i="13"/>
  <c r="I43" i="13"/>
  <c r="J43" i="13" s="1"/>
  <c r="C45" i="13"/>
  <c r="D45" i="13"/>
  <c r="I45" i="13"/>
  <c r="J45" i="13" s="1"/>
  <c r="C47" i="13"/>
  <c r="D47" i="13"/>
  <c r="I47" i="13"/>
  <c r="J47" i="13" s="1"/>
  <c r="C49" i="13"/>
  <c r="D49" i="13"/>
  <c r="I49" i="13"/>
  <c r="J49" i="13" s="1"/>
  <c r="C51" i="13"/>
  <c r="D51" i="13"/>
  <c r="I51" i="13"/>
  <c r="J51" i="13" s="1"/>
  <c r="C53" i="13"/>
  <c r="D53" i="13"/>
  <c r="I53" i="13"/>
  <c r="J53" i="13" s="1"/>
  <c r="C55" i="13"/>
  <c r="D55" i="13"/>
  <c r="C59" i="13"/>
  <c r="I59" i="13"/>
  <c r="J59" i="13"/>
  <c r="C61" i="13"/>
  <c r="D61" i="13" s="1"/>
  <c r="I61" i="13"/>
  <c r="J61" i="13"/>
  <c r="C63" i="13"/>
  <c r="I63" i="13"/>
  <c r="J63" i="13"/>
  <c r="C65" i="13"/>
  <c r="D65" i="13" s="1"/>
  <c r="I65" i="13"/>
  <c r="J65" i="13"/>
  <c r="C67" i="13"/>
  <c r="D67" i="13" s="1"/>
  <c r="I67" i="13"/>
  <c r="J67" i="13"/>
  <c r="C69" i="13"/>
  <c r="D69" i="13" s="1"/>
  <c r="I69" i="13"/>
  <c r="J69" i="13"/>
  <c r="C71" i="13"/>
  <c r="D71" i="13" s="1"/>
  <c r="I71" i="13"/>
  <c r="J71" i="13"/>
  <c r="C73" i="13"/>
  <c r="D73" i="13" s="1"/>
  <c r="I73" i="13"/>
  <c r="C75" i="13"/>
  <c r="D75" i="13" s="1"/>
  <c r="I75" i="13"/>
  <c r="J75" i="13"/>
  <c r="C82" i="13"/>
  <c r="I82" i="13"/>
  <c r="J82" i="13" s="1"/>
  <c r="C88" i="13"/>
  <c r="D88" i="13"/>
  <c r="I88" i="13"/>
  <c r="J88" i="13" s="1"/>
  <c r="C89" i="13"/>
  <c r="D89" i="13"/>
  <c r="I89" i="13"/>
  <c r="C94" i="13"/>
  <c r="D94" i="13"/>
  <c r="C95" i="13"/>
  <c r="D95" i="13" s="1"/>
  <c r="C96" i="13"/>
  <c r="D96" i="13"/>
  <c r="C101" i="13"/>
  <c r="I101" i="13"/>
  <c r="J101" i="13"/>
  <c r="C103" i="13"/>
  <c r="D103" i="13" s="1"/>
  <c r="I103" i="13"/>
  <c r="J103" i="13"/>
  <c r="C110" i="13"/>
  <c r="D110" i="13" s="1"/>
  <c r="I110" i="13"/>
  <c r="J110" i="13"/>
  <c r="C111" i="13"/>
  <c r="I111" i="13"/>
  <c r="J111" i="13"/>
  <c r="H81" i="7"/>
  <c r="Q81" i="7"/>
  <c r="H14" i="7"/>
  <c r="P14" i="7"/>
  <c r="D103" i="12"/>
  <c r="J109" i="12"/>
  <c r="J58" i="7"/>
  <c r="J98" i="7"/>
  <c r="J118" i="7"/>
  <c r="D28" i="13"/>
  <c r="J78" i="13"/>
  <c r="J79" i="13"/>
  <c r="J83" i="13"/>
  <c r="J84" i="13"/>
  <c r="J85" i="13"/>
  <c r="J116" i="13"/>
  <c r="D130" i="13"/>
  <c r="J76" i="7"/>
  <c r="J134" i="13"/>
  <c r="J133" i="13"/>
  <c r="D129" i="13"/>
  <c r="J125" i="13"/>
  <c r="J122" i="13"/>
  <c r="J107" i="7"/>
  <c r="J95" i="7"/>
  <c r="J47" i="7"/>
  <c r="J37" i="7"/>
  <c r="J127" i="10"/>
  <c r="J111" i="10"/>
  <c r="J105" i="10"/>
  <c r="J104" i="10"/>
  <c r="R97" i="10"/>
  <c r="S97" i="10" s="1"/>
  <c r="J96" i="10"/>
  <c r="J95" i="10"/>
  <c r="J91" i="10"/>
  <c r="J88" i="10"/>
  <c r="J70" i="10"/>
  <c r="J66" i="10"/>
  <c r="J31" i="10"/>
  <c r="B3" i="13"/>
  <c r="J66" i="9"/>
  <c r="J62" i="9"/>
  <c r="R122" i="10"/>
  <c r="S122" i="10" s="1"/>
  <c r="R125" i="10"/>
  <c r="S125" i="10" s="1"/>
  <c r="R118" i="10"/>
  <c r="S118" i="10"/>
  <c r="R110" i="10"/>
  <c r="S110" i="10" s="1"/>
  <c r="R113" i="10"/>
  <c r="S113" i="10"/>
  <c r="R123" i="10"/>
  <c r="R124" i="10"/>
  <c r="R136" i="10"/>
  <c r="S136" i="10" s="1"/>
  <c r="T136" i="10" s="1"/>
  <c r="U136" i="10" s="1"/>
  <c r="R108" i="10"/>
  <c r="S108" i="10" s="1"/>
  <c r="R132" i="10"/>
  <c r="R133" i="10"/>
  <c r="S133" i="10" s="1"/>
  <c r="R107" i="10"/>
  <c r="S107" i="10"/>
  <c r="R109" i="10"/>
  <c r="R112" i="10"/>
  <c r="S112" i="10"/>
  <c r="R120" i="10"/>
  <c r="S120" i="10" s="1"/>
  <c r="R62" i="10"/>
  <c r="R46" i="10"/>
  <c r="S46" i="10" s="1"/>
  <c r="R47" i="10"/>
  <c r="S47" i="10"/>
  <c r="R38" i="10"/>
  <c r="S38" i="10" s="1"/>
  <c r="R51" i="10"/>
  <c r="R67" i="10"/>
  <c r="S67" i="10" s="1"/>
  <c r="R48" i="10"/>
  <c r="R57" i="10"/>
  <c r="R65" i="10"/>
  <c r="S65" i="10"/>
  <c r="R20" i="10"/>
  <c r="S20" i="10" s="1"/>
  <c r="R27" i="10"/>
  <c r="S27" i="10" s="1"/>
  <c r="R55" i="10"/>
  <c r="O111" i="7"/>
  <c r="O47" i="7"/>
  <c r="O106" i="7"/>
  <c r="O14" i="7"/>
  <c r="O30" i="7"/>
  <c r="O46" i="7"/>
  <c r="O62" i="7"/>
  <c r="O78" i="7"/>
  <c r="O94" i="7"/>
  <c r="O110" i="7"/>
  <c r="O126" i="7"/>
  <c r="O19" i="7"/>
  <c r="O35" i="7"/>
  <c r="O51" i="7"/>
  <c r="O67" i="7"/>
  <c r="O83" i="7"/>
  <c r="O99" i="7"/>
  <c r="O115" i="7"/>
  <c r="O131" i="7"/>
  <c r="O103" i="7"/>
  <c r="O71" i="7"/>
  <c r="O39" i="7"/>
  <c r="O130" i="7"/>
  <c r="O98" i="7"/>
  <c r="O66" i="7"/>
  <c r="O34" i="7"/>
  <c r="O15" i="7"/>
  <c r="O22" i="7"/>
  <c r="O54" i="7"/>
  <c r="O86" i="7"/>
  <c r="O118" i="7"/>
  <c r="O27" i="7"/>
  <c r="O59" i="7"/>
  <c r="O91" i="7"/>
  <c r="O123" i="7"/>
  <c r="O119" i="7"/>
  <c r="O55" i="7"/>
  <c r="O114" i="7"/>
  <c r="O50" i="7"/>
  <c r="O16" i="7"/>
  <c r="O24" i="7"/>
  <c r="O32" i="7"/>
  <c r="O40" i="7"/>
  <c r="O48" i="7"/>
  <c r="O56" i="7"/>
  <c r="O64" i="7"/>
  <c r="O72" i="7"/>
  <c r="O80" i="7"/>
  <c r="O88" i="7"/>
  <c r="O96" i="7"/>
  <c r="O104" i="7"/>
  <c r="O112" i="7"/>
  <c r="O120" i="7"/>
  <c r="O128" i="7"/>
  <c r="O136" i="7"/>
  <c r="O21" i="7"/>
  <c r="O29" i="7"/>
  <c r="O37" i="7"/>
  <c r="O45" i="7"/>
  <c r="O53" i="7"/>
  <c r="O61" i="7"/>
  <c r="O69" i="7"/>
  <c r="O77" i="7"/>
  <c r="O85" i="7"/>
  <c r="O93" i="7"/>
  <c r="O101" i="7"/>
  <c r="O109" i="7"/>
  <c r="O117" i="7"/>
  <c r="O125" i="7"/>
  <c r="O133" i="7"/>
  <c r="O42" i="7"/>
  <c r="O90" i="7"/>
  <c r="O95" i="7"/>
  <c r="O122" i="7"/>
  <c r="O127" i="7"/>
  <c r="H132" i="12"/>
  <c r="J132" i="12"/>
  <c r="P132" i="12"/>
  <c r="Q132" i="12"/>
  <c r="H129" i="12"/>
  <c r="J129" i="12"/>
  <c r="P129" i="12"/>
  <c r="Q129" i="12"/>
  <c r="D129" i="12"/>
  <c r="H122" i="12"/>
  <c r="J122" i="12" s="1"/>
  <c r="P122" i="12"/>
  <c r="D122" i="12"/>
  <c r="H120" i="12"/>
  <c r="J120" i="12" s="1"/>
  <c r="Q120" i="12"/>
  <c r="H117" i="12"/>
  <c r="J117" i="12" s="1"/>
  <c r="P117" i="12"/>
  <c r="D117" i="12"/>
  <c r="Q117" i="12"/>
  <c r="H80" i="12"/>
  <c r="J80" i="12" s="1"/>
  <c r="Q80" i="12"/>
  <c r="P80" i="12"/>
  <c r="D80" i="12"/>
  <c r="Q70" i="12"/>
  <c r="P70" i="12"/>
  <c r="H70" i="12"/>
  <c r="J70" i="12" s="1"/>
  <c r="D70" i="12"/>
  <c r="H67" i="12"/>
  <c r="J67" i="12" s="1"/>
  <c r="P67" i="12"/>
  <c r="D67" i="12"/>
  <c r="H48" i="12"/>
  <c r="J48" i="12" s="1"/>
  <c r="P48" i="12"/>
  <c r="Q48" i="12"/>
  <c r="H46" i="12"/>
  <c r="J46" i="12" s="1"/>
  <c r="P46" i="12"/>
  <c r="Q46" i="12"/>
  <c r="H44" i="12"/>
  <c r="J44" i="12" s="1"/>
  <c r="D44" i="12"/>
  <c r="H42" i="12"/>
  <c r="J42" i="12" s="1"/>
  <c r="Q42" i="12"/>
  <c r="P42" i="12"/>
  <c r="H40" i="12"/>
  <c r="J40" i="12" s="1"/>
  <c r="P40" i="12"/>
  <c r="Q40" i="12"/>
  <c r="H38" i="12"/>
  <c r="J38" i="12" s="1"/>
  <c r="P38" i="12"/>
  <c r="Q38" i="12"/>
  <c r="P34" i="12"/>
  <c r="H34" i="12"/>
  <c r="J34" i="12" s="1"/>
  <c r="Q34" i="12"/>
  <c r="H32" i="12"/>
  <c r="J32" i="12"/>
  <c r="Q32" i="12"/>
  <c r="P32" i="12"/>
  <c r="Q29" i="12"/>
  <c r="D29" i="12"/>
  <c r="Q27" i="12"/>
  <c r="H27" i="12"/>
  <c r="J27" i="12"/>
  <c r="P27" i="12"/>
  <c r="K133" i="13"/>
  <c r="L133" i="13" s="1"/>
  <c r="P135" i="13"/>
  <c r="D135" i="13"/>
  <c r="E135" i="13"/>
  <c r="F135" i="13"/>
  <c r="Q135" i="13"/>
  <c r="H113" i="7"/>
  <c r="J113" i="7"/>
  <c r="D113" i="7"/>
  <c r="Q113" i="7"/>
  <c r="P113" i="7"/>
  <c r="P112" i="7"/>
  <c r="Q112" i="7"/>
  <c r="D112" i="7"/>
  <c r="H111" i="7"/>
  <c r="J111" i="7"/>
  <c r="Q111" i="7"/>
  <c r="P111" i="7"/>
  <c r="H109" i="7"/>
  <c r="J109" i="7"/>
  <c r="P109" i="7"/>
  <c r="D109" i="7"/>
  <c r="P108" i="7"/>
  <c r="H108" i="7"/>
  <c r="J108" i="7"/>
  <c r="D108" i="7"/>
  <c r="H105" i="7"/>
  <c r="J105" i="7"/>
  <c r="P105" i="7"/>
  <c r="D105" i="7"/>
  <c r="Q105" i="7"/>
  <c r="H97" i="7"/>
  <c r="J97" i="7"/>
  <c r="Q97" i="7"/>
  <c r="P97" i="7"/>
  <c r="P96" i="7"/>
  <c r="Q96" i="7"/>
  <c r="H96" i="7"/>
  <c r="J96" i="7"/>
  <c r="D96" i="7"/>
  <c r="H91" i="7"/>
  <c r="J91" i="7" s="1"/>
  <c r="Q91" i="7"/>
  <c r="D91" i="7"/>
  <c r="P91" i="7"/>
  <c r="P84" i="7"/>
  <c r="Q84" i="7"/>
  <c r="H84" i="7"/>
  <c r="J84" i="7" s="1"/>
  <c r="D84" i="7"/>
  <c r="P80" i="7"/>
  <c r="H80" i="7"/>
  <c r="J80" i="7" s="1"/>
  <c r="Q80" i="7"/>
  <c r="Q79" i="7"/>
  <c r="P79" i="7"/>
  <c r="H79" i="7"/>
  <c r="J79" i="7" s="1"/>
  <c r="H73" i="7"/>
  <c r="J73" i="7"/>
  <c r="P73" i="7"/>
  <c r="Q73" i="7"/>
  <c r="P72" i="7"/>
  <c r="Q72" i="7"/>
  <c r="H72" i="7"/>
  <c r="J72" i="7" s="1"/>
  <c r="P69" i="7"/>
  <c r="H69" i="7"/>
  <c r="J69" i="7" s="1"/>
  <c r="D69" i="7"/>
  <c r="Q69" i="7"/>
  <c r="H67" i="7"/>
  <c r="J67" i="7" s="1"/>
  <c r="P67" i="7"/>
  <c r="Q67" i="7"/>
  <c r="H59" i="7"/>
  <c r="J59" i="7" s="1"/>
  <c r="Q59" i="7"/>
  <c r="P59" i="7"/>
  <c r="D59" i="7"/>
  <c r="H49" i="7"/>
  <c r="J49" i="7" s="1"/>
  <c r="D49" i="7"/>
  <c r="P48" i="7"/>
  <c r="Q48" i="7"/>
  <c r="D48" i="7"/>
  <c r="H48" i="7"/>
  <c r="J48" i="7" s="1"/>
  <c r="H43" i="7"/>
  <c r="J43" i="7" s="1"/>
  <c r="P43" i="7"/>
  <c r="D43" i="7"/>
  <c r="Q43" i="7"/>
  <c r="H41" i="7"/>
  <c r="J41" i="7"/>
  <c r="D41" i="7"/>
  <c r="Q41" i="7"/>
  <c r="H39" i="7"/>
  <c r="J39" i="7"/>
  <c r="Q39" i="7"/>
  <c r="D39" i="7"/>
  <c r="H33" i="7"/>
  <c r="J33" i="7"/>
  <c r="P33" i="7"/>
  <c r="P32" i="7"/>
  <c r="H32" i="7"/>
  <c r="J32" i="7"/>
  <c r="D32" i="7"/>
  <c r="H31" i="7"/>
  <c r="J31" i="7" s="1"/>
  <c r="Q31" i="7"/>
  <c r="P31" i="7"/>
  <c r="P26" i="7"/>
  <c r="Q26" i="7"/>
  <c r="H26" i="7"/>
  <c r="J26" i="7" s="1"/>
  <c r="Q131" i="10"/>
  <c r="R131" i="10"/>
  <c r="P131" i="10"/>
  <c r="P130" i="10"/>
  <c r="D130" i="10"/>
  <c r="E130" i="10"/>
  <c r="F130" i="10"/>
  <c r="Q130" i="10"/>
  <c r="R130" i="10" s="1"/>
  <c r="S130" i="10"/>
  <c r="Q129" i="10"/>
  <c r="R129" i="10" s="1"/>
  <c r="S129" i="10" s="1"/>
  <c r="D129" i="10"/>
  <c r="P128" i="10"/>
  <c r="S128" i="10" s="1"/>
  <c r="Q128" i="10"/>
  <c r="R128" i="10"/>
  <c r="Q127" i="10"/>
  <c r="R127" i="10" s="1"/>
  <c r="D127" i="10"/>
  <c r="E127" i="10" s="1"/>
  <c r="P127" i="10"/>
  <c r="P126" i="10"/>
  <c r="D126" i="10"/>
  <c r="Q117" i="10"/>
  <c r="R117" i="10" s="1"/>
  <c r="S117" i="10" s="1"/>
  <c r="D117" i="10"/>
  <c r="P116" i="10"/>
  <c r="D116" i="10"/>
  <c r="Q116" i="10"/>
  <c r="R116" i="10" s="1"/>
  <c r="Q115" i="10"/>
  <c r="R115" i="10"/>
  <c r="D115" i="10"/>
  <c r="P106" i="10"/>
  <c r="D106" i="10"/>
  <c r="Q106" i="10"/>
  <c r="R106" i="10"/>
  <c r="S106" i="10" s="1"/>
  <c r="Q105" i="10"/>
  <c r="D105" i="10"/>
  <c r="P99" i="10"/>
  <c r="D99" i="10"/>
  <c r="P98" i="10"/>
  <c r="D98" i="10"/>
  <c r="Q98" i="10"/>
  <c r="P94" i="10"/>
  <c r="Q94" i="10"/>
  <c r="R94" i="10" s="1"/>
  <c r="D94" i="10"/>
  <c r="Q93" i="10"/>
  <c r="R93" i="10"/>
  <c r="S93" i="10" s="1"/>
  <c r="D93" i="10"/>
  <c r="P90" i="10"/>
  <c r="D90" i="10"/>
  <c r="Q69" i="10"/>
  <c r="P69" i="10"/>
  <c r="D69" i="10"/>
  <c r="P60" i="10"/>
  <c r="D60" i="10"/>
  <c r="Q59" i="10"/>
  <c r="R59" i="10"/>
  <c r="S59" i="10" s="1"/>
  <c r="D59" i="10"/>
  <c r="Q44" i="10"/>
  <c r="R44" i="10" s="1"/>
  <c r="D44" i="10"/>
  <c r="P44" i="10"/>
  <c r="S44" i="10"/>
  <c r="P43" i="10"/>
  <c r="Q43" i="10"/>
  <c r="R43" i="10"/>
  <c r="P36" i="10"/>
  <c r="Q36" i="10"/>
  <c r="R36" i="10"/>
  <c r="P35" i="10"/>
  <c r="D35" i="10"/>
  <c r="Q34" i="10"/>
  <c r="R34" i="10"/>
  <c r="P34" i="10"/>
  <c r="D34" i="10"/>
  <c r="P33" i="10"/>
  <c r="Q33" i="10"/>
  <c r="R33" i="10"/>
  <c r="P32" i="10"/>
  <c r="D32" i="10"/>
  <c r="P24" i="10"/>
  <c r="Q24" i="10"/>
  <c r="R24" i="10"/>
  <c r="D24" i="10"/>
  <c r="Q23" i="10"/>
  <c r="R23" i="10"/>
  <c r="D23" i="10"/>
  <c r="Q22" i="10"/>
  <c r="R22" i="10"/>
  <c r="D22" i="10"/>
  <c r="P16" i="10"/>
  <c r="Q16" i="10"/>
  <c r="R16" i="10"/>
  <c r="D15" i="10"/>
  <c r="P15" i="10"/>
  <c r="Q135" i="9"/>
  <c r="J135" i="9"/>
  <c r="K135" i="9"/>
  <c r="L135" i="9" s="1"/>
  <c r="Q134" i="9"/>
  <c r="J134" i="9"/>
  <c r="K134" i="9"/>
  <c r="L134" i="9" s="1"/>
  <c r="Q133" i="9"/>
  <c r="J133" i="9"/>
  <c r="P131" i="9"/>
  <c r="D131" i="9"/>
  <c r="E131" i="9"/>
  <c r="F131" i="9"/>
  <c r="P130" i="9"/>
  <c r="D130" i="9"/>
  <c r="E130" i="9"/>
  <c r="F130" i="9"/>
  <c r="P129" i="9"/>
  <c r="D129" i="9"/>
  <c r="E129" i="9"/>
  <c r="F129" i="9"/>
  <c r="P128" i="9"/>
  <c r="D128" i="9"/>
  <c r="E128" i="9"/>
  <c r="F128" i="9"/>
  <c r="P126" i="9"/>
  <c r="D126" i="9"/>
  <c r="Q100" i="9"/>
  <c r="J100" i="9"/>
  <c r="K100" i="9" s="1"/>
  <c r="L100" i="9" s="1"/>
  <c r="P95" i="9"/>
  <c r="D95" i="9"/>
  <c r="P94" i="9"/>
  <c r="D94" i="9"/>
  <c r="P91" i="9"/>
  <c r="D91" i="9"/>
  <c r="P90" i="9"/>
  <c r="D90" i="9"/>
  <c r="P88" i="9"/>
  <c r="D88" i="9"/>
  <c r="Q60" i="9"/>
  <c r="R60" i="9" s="1"/>
  <c r="J60" i="9"/>
  <c r="Q58" i="9"/>
  <c r="J58" i="9"/>
  <c r="Q56" i="9"/>
  <c r="J56" i="9"/>
  <c r="Q54" i="9"/>
  <c r="J54" i="9"/>
  <c r="Q49" i="9"/>
  <c r="J49" i="9"/>
  <c r="P48" i="9"/>
  <c r="P47" i="9"/>
  <c r="D47" i="9"/>
  <c r="P38" i="9"/>
  <c r="P35" i="9"/>
  <c r="D35" i="9"/>
  <c r="P30" i="9"/>
  <c r="Q21" i="9"/>
  <c r="J21" i="9"/>
  <c r="Q17" i="9"/>
  <c r="J17" i="9"/>
  <c r="O46" i="9"/>
  <c r="O21" i="9"/>
  <c r="O75" i="9"/>
  <c r="O84" i="9"/>
  <c r="O92" i="9"/>
  <c r="O100" i="9"/>
  <c r="O108" i="9"/>
  <c r="O115" i="9"/>
  <c r="O126" i="9"/>
  <c r="O134" i="9"/>
  <c r="O58" i="9"/>
  <c r="O66" i="9"/>
  <c r="O74" i="9"/>
  <c r="O91" i="9"/>
  <c r="O107" i="9"/>
  <c r="O122" i="9"/>
  <c r="O135" i="9"/>
  <c r="O27" i="9"/>
  <c r="O43" i="9"/>
  <c r="O20" i="9"/>
  <c r="O36" i="9"/>
  <c r="O34" i="9"/>
  <c r="O41" i="9"/>
  <c r="O132" i="9"/>
  <c r="O109" i="9"/>
  <c r="O93" i="9"/>
  <c r="O77" i="9"/>
  <c r="O64" i="9"/>
  <c r="O53" i="9"/>
  <c r="O69" i="9"/>
  <c r="O81" i="9"/>
  <c r="O97" i="9"/>
  <c r="O113" i="9"/>
  <c r="R113" i="9" s="1"/>
  <c r="S113" i="9" s="1"/>
  <c r="O17" i="9"/>
  <c r="O49" i="9"/>
  <c r="O42" i="9"/>
  <c r="O40" i="9"/>
  <c r="O16" i="9"/>
  <c r="O39" i="9"/>
  <c r="O23" i="9"/>
  <c r="O130" i="9"/>
  <c r="O117" i="9"/>
  <c r="O103" i="9"/>
  <c r="O87" i="9"/>
  <c r="O71" i="9"/>
  <c r="O63" i="9"/>
  <c r="O55" i="9"/>
  <c r="O133" i="9"/>
  <c r="O123" i="9"/>
  <c r="O114" i="9"/>
  <c r="O106" i="9"/>
  <c r="O98" i="9"/>
  <c r="O90" i="9"/>
  <c r="O82" i="9"/>
  <c r="O73" i="9"/>
  <c r="O57" i="9"/>
  <c r="O68" i="9"/>
  <c r="O60" i="9"/>
  <c r="O129" i="9"/>
  <c r="O38" i="9"/>
  <c r="R102" i="10"/>
  <c r="S102" i="10" s="1"/>
  <c r="R82" i="10"/>
  <c r="S82" i="10"/>
  <c r="R95" i="10"/>
  <c r="R89" i="10"/>
  <c r="S89" i="10"/>
  <c r="R85" i="10"/>
  <c r="S85" i="10"/>
  <c r="R81" i="10"/>
  <c r="S81" i="10"/>
  <c r="R100" i="10"/>
  <c r="S100" i="10"/>
  <c r="R79" i="10"/>
  <c r="S79" i="10"/>
  <c r="R96" i="10"/>
  <c r="S96" i="10"/>
  <c r="R92" i="10"/>
  <c r="S92" i="10"/>
  <c r="R77" i="10"/>
  <c r="S77" i="10"/>
  <c r="S94" i="10"/>
  <c r="R76" i="10"/>
  <c r="S76" i="10"/>
  <c r="R105" i="10"/>
  <c r="R83" i="10"/>
  <c r="R101" i="10"/>
  <c r="S101" i="10"/>
  <c r="E125" i="7"/>
  <c r="F125" i="7"/>
  <c r="F124" i="7"/>
  <c r="E123" i="7"/>
  <c r="F123" i="7" s="1"/>
  <c r="E121" i="7"/>
  <c r="F121" i="7"/>
  <c r="H106" i="12"/>
  <c r="J106" i="12"/>
  <c r="Q106" i="12"/>
  <c r="P106" i="12"/>
  <c r="D106" i="12"/>
  <c r="H104" i="12"/>
  <c r="J104" i="12" s="1"/>
  <c r="D104" i="12"/>
  <c r="P104" i="12"/>
  <c r="Q102" i="12"/>
  <c r="H102" i="12"/>
  <c r="J102" i="12"/>
  <c r="P102" i="12"/>
  <c r="D102" i="12"/>
  <c r="H99" i="12"/>
  <c r="J99" i="12"/>
  <c r="P99" i="12"/>
  <c r="Q99" i="12"/>
  <c r="D99" i="12"/>
  <c r="Q74" i="12"/>
  <c r="P74" i="12"/>
  <c r="H74" i="12"/>
  <c r="J74" i="12" s="1"/>
  <c r="H71" i="12"/>
  <c r="J71" i="12"/>
  <c r="Q71" i="12"/>
  <c r="P71" i="12"/>
  <c r="H66" i="12"/>
  <c r="J66" i="12"/>
  <c r="Q66" i="12"/>
  <c r="P66" i="12"/>
  <c r="Q64" i="12"/>
  <c r="H64" i="12"/>
  <c r="J64" i="12" s="1"/>
  <c r="D64" i="12"/>
  <c r="P22" i="12"/>
  <c r="H22" i="12"/>
  <c r="J22" i="12" s="1"/>
  <c r="Q22" i="12"/>
  <c r="D22" i="12"/>
  <c r="H20" i="12"/>
  <c r="J20" i="12" s="1"/>
  <c r="P20" i="12"/>
  <c r="Q20" i="12"/>
  <c r="D20" i="12"/>
  <c r="J29" i="12"/>
  <c r="J21" i="12"/>
  <c r="J128" i="12"/>
  <c r="J30" i="12"/>
  <c r="J57" i="7"/>
  <c r="R71" i="10"/>
  <c r="S71" i="10"/>
  <c r="J29" i="10"/>
  <c r="J26" i="10"/>
  <c r="J20" i="10"/>
  <c r="K121" i="9"/>
  <c r="L121" i="9" s="1"/>
  <c r="K111" i="9"/>
  <c r="L111" i="9" s="1"/>
  <c r="E132" i="10"/>
  <c r="F132" i="10"/>
  <c r="K134" i="13"/>
  <c r="L134" i="13"/>
  <c r="S123" i="10"/>
  <c r="P22" i="10"/>
  <c r="S55" i="10"/>
  <c r="S83" i="10"/>
  <c r="P44" i="12"/>
  <c r="P36" i="12"/>
  <c r="R54" i="10"/>
  <c r="S54" i="10"/>
  <c r="R111" i="10"/>
  <c r="R58" i="10"/>
  <c r="S58" i="10" s="1"/>
  <c r="R61" i="10"/>
  <c r="S61" i="10" s="1"/>
  <c r="R134" i="10"/>
  <c r="S134" i="10" s="1"/>
  <c r="R66" i="10"/>
  <c r="S66" i="10"/>
  <c r="R135" i="10"/>
  <c r="S135" i="10" s="1"/>
  <c r="T135" i="10"/>
  <c r="U135" i="10"/>
  <c r="R18" i="10"/>
  <c r="S18" i="10" s="1"/>
  <c r="R119" i="10"/>
  <c r="S119" i="10"/>
  <c r="R30" i="10"/>
  <c r="S30" i="10" s="1"/>
  <c r="R52" i="10"/>
  <c r="S52" i="10" s="1"/>
  <c r="R74" i="10"/>
  <c r="S74" i="10" s="1"/>
  <c r="R17" i="10"/>
  <c r="S17" i="10"/>
  <c r="O121" i="9"/>
  <c r="O29" i="9"/>
  <c r="O37" i="9"/>
  <c r="R28" i="10"/>
  <c r="S28" i="10" s="1"/>
  <c r="O78" i="9"/>
  <c r="O94" i="9"/>
  <c r="O110" i="9"/>
  <c r="O127" i="9"/>
  <c r="O95" i="9"/>
  <c r="O124" i="9"/>
  <c r="O31" i="9"/>
  <c r="O24" i="9"/>
  <c r="O48" i="9"/>
  <c r="O33" i="9"/>
  <c r="O105" i="9"/>
  <c r="O76" i="9"/>
  <c r="E134" i="9"/>
  <c r="F134" i="9"/>
  <c r="O58" i="7"/>
  <c r="D38" i="12"/>
  <c r="D42" i="12"/>
  <c r="D46" i="12"/>
  <c r="D132" i="12"/>
  <c r="D120" i="12"/>
  <c r="E133" i="9"/>
  <c r="F133" i="9"/>
  <c r="D127" i="9"/>
  <c r="E120" i="9"/>
  <c r="F120" i="9"/>
  <c r="K115" i="9"/>
  <c r="L115" i="9" s="1"/>
  <c r="E125" i="9"/>
  <c r="F125" i="9"/>
  <c r="J98" i="9"/>
  <c r="J59" i="9"/>
  <c r="J57" i="9"/>
  <c r="J55" i="9"/>
  <c r="K55" i="9"/>
  <c r="L55" i="9" s="1"/>
  <c r="J53" i="9"/>
  <c r="J50" i="9"/>
  <c r="J48" i="9"/>
  <c r="D45" i="9"/>
  <c r="D37" i="9"/>
  <c r="D29" i="9"/>
  <c r="D25" i="9"/>
  <c r="J22" i="9"/>
  <c r="J20" i="9"/>
  <c r="J19" i="9"/>
  <c r="J18" i="9"/>
  <c r="O56" i="9"/>
  <c r="O85" i="9"/>
  <c r="O119" i="9"/>
  <c r="O18" i="9"/>
  <c r="O28" i="9"/>
  <c r="O35" i="9"/>
  <c r="O125" i="9"/>
  <c r="O99" i="9"/>
  <c r="O70" i="9"/>
  <c r="O54" i="9"/>
  <c r="O120" i="9"/>
  <c r="O104" i="9"/>
  <c r="O88" i="9"/>
  <c r="D16" i="10"/>
  <c r="D24" i="9"/>
  <c r="D26" i="9"/>
  <c r="D28" i="9"/>
  <c r="O65" i="9"/>
  <c r="O121" i="7"/>
  <c r="O105" i="7"/>
  <c r="O89" i="7"/>
  <c r="O73" i="7"/>
  <c r="O57" i="7"/>
  <c r="O41" i="7"/>
  <c r="O25" i="7"/>
  <c r="O132" i="7"/>
  <c r="O116" i="7"/>
  <c r="O100" i="7"/>
  <c r="O84" i="7"/>
  <c r="O68" i="7"/>
  <c r="O52" i="7"/>
  <c r="O36" i="7"/>
  <c r="O20" i="7"/>
  <c r="D34" i="12"/>
  <c r="E130" i="12"/>
  <c r="F130" i="12" s="1"/>
  <c r="O30" i="9"/>
  <c r="O82" i="7"/>
  <c r="O87" i="7"/>
  <c r="D80" i="7"/>
  <c r="D75" i="7"/>
  <c r="D73" i="7"/>
  <c r="D70" i="7"/>
  <c r="O75" i="7"/>
  <c r="O134" i="7"/>
  <c r="O70" i="7"/>
  <c r="O74" i="7"/>
  <c r="Q60" i="10"/>
  <c r="R60" i="10"/>
  <c r="Q90" i="10"/>
  <c r="R90" i="10"/>
  <c r="S90" i="10" s="1"/>
  <c r="Q99" i="10"/>
  <c r="R99" i="10"/>
  <c r="S99" i="10"/>
  <c r="P105" i="10"/>
  <c r="P117" i="10"/>
  <c r="Q75" i="7"/>
  <c r="D79" i="7"/>
  <c r="Q44" i="12"/>
  <c r="Q70" i="7"/>
  <c r="D43" i="10"/>
  <c r="D36" i="12"/>
  <c r="P39" i="7"/>
  <c r="J100" i="7"/>
  <c r="P14" i="10"/>
  <c r="D33" i="7"/>
  <c r="Q126" i="10"/>
  <c r="R126" i="10" s="1"/>
  <c r="H112" i="7"/>
  <c r="J112" i="7"/>
  <c r="P41" i="7"/>
  <c r="P49" i="7"/>
  <c r="D36" i="10"/>
  <c r="Q32" i="7"/>
  <c r="Q15" i="10"/>
  <c r="R15" i="10" s="1"/>
  <c r="P23" i="10"/>
  <c r="S23" i="10"/>
  <c r="Q35" i="10"/>
  <c r="R35" i="10" s="1"/>
  <c r="S35" i="10" s="1"/>
  <c r="Q67" i="12"/>
  <c r="H123" i="12"/>
  <c r="J123" i="12" s="1"/>
  <c r="P123" i="12"/>
  <c r="H121" i="12"/>
  <c r="J121" i="12"/>
  <c r="Q121" i="12"/>
  <c r="H113" i="12"/>
  <c r="J113" i="12"/>
  <c r="Q113" i="12"/>
  <c r="H111" i="12"/>
  <c r="J111" i="12" s="1"/>
  <c r="P111" i="12"/>
  <c r="H105" i="12"/>
  <c r="J105" i="12" s="1"/>
  <c r="P105" i="12"/>
  <c r="Q105" i="12"/>
  <c r="H103" i="12"/>
  <c r="J103" i="12" s="1"/>
  <c r="Q103" i="12"/>
  <c r="Q98" i="12"/>
  <c r="H98" i="12"/>
  <c r="J98" i="12" s="1"/>
  <c r="P98" i="12"/>
  <c r="H79" i="12"/>
  <c r="J79" i="12"/>
  <c r="Q79" i="12"/>
  <c r="P79" i="12"/>
  <c r="H72" i="12"/>
  <c r="J72" i="12"/>
  <c r="Q72" i="12"/>
  <c r="H69" i="12"/>
  <c r="J69" i="12"/>
  <c r="Q69" i="12"/>
  <c r="Q68" i="12"/>
  <c r="P68" i="12"/>
  <c r="H62" i="12"/>
  <c r="J62" i="12"/>
  <c r="P62" i="12"/>
  <c r="H59" i="12"/>
  <c r="J59" i="12"/>
  <c r="Q59" i="12"/>
  <c r="P59" i="12"/>
  <c r="Q47" i="12"/>
  <c r="P47" i="12"/>
  <c r="S47" i="12" s="1"/>
  <c r="H47" i="12"/>
  <c r="J47" i="12" s="1"/>
  <c r="Q45" i="12"/>
  <c r="H45" i="12"/>
  <c r="J45" i="12"/>
  <c r="Q41" i="12"/>
  <c r="H41" i="12"/>
  <c r="J41" i="12"/>
  <c r="H28" i="12"/>
  <c r="J28" i="12" s="1"/>
  <c r="P28" i="12"/>
  <c r="Q28" i="12"/>
  <c r="P26" i="12"/>
  <c r="Q26" i="12"/>
  <c r="H26" i="12"/>
  <c r="J26" i="12"/>
  <c r="H24" i="12"/>
  <c r="J24" i="12" s="1"/>
  <c r="Q24" i="12"/>
  <c r="D24" i="12"/>
  <c r="Q19" i="12"/>
  <c r="H19" i="12"/>
  <c r="J19" i="12" s="1"/>
  <c r="H17" i="12"/>
  <c r="J17" i="12"/>
  <c r="Q17" i="12"/>
  <c r="P132" i="13"/>
  <c r="Q132" i="13"/>
  <c r="P128" i="13"/>
  <c r="D128" i="13"/>
  <c r="Q127" i="13"/>
  <c r="P127" i="13"/>
  <c r="D127" i="13"/>
  <c r="Q115" i="13"/>
  <c r="D115" i="13"/>
  <c r="P109" i="13"/>
  <c r="Q109" i="13"/>
  <c r="P92" i="13"/>
  <c r="D92" i="13"/>
  <c r="P84" i="13"/>
  <c r="D84" i="13"/>
  <c r="Q83" i="13"/>
  <c r="D83" i="13"/>
  <c r="P83" i="13"/>
  <c r="Q81" i="13"/>
  <c r="D81" i="13"/>
  <c r="P80" i="13"/>
  <c r="D80" i="13"/>
  <c r="Q79" i="13"/>
  <c r="D79" i="13"/>
  <c r="Q57" i="13"/>
  <c r="D57" i="13"/>
  <c r="P57" i="13"/>
  <c r="P30" i="13"/>
  <c r="Q30" i="13"/>
  <c r="Q29" i="13"/>
  <c r="P29" i="13"/>
  <c r="D29" i="13"/>
  <c r="P26" i="13"/>
  <c r="Q26" i="13"/>
  <c r="P22" i="13"/>
  <c r="Q22" i="13"/>
  <c r="P134" i="7"/>
  <c r="H134" i="7"/>
  <c r="J134" i="7" s="1"/>
  <c r="K135" i="7" s="1"/>
  <c r="L135" i="7" s="1"/>
  <c r="D134" i="7"/>
  <c r="R70" i="10"/>
  <c r="S70" i="10" s="1"/>
  <c r="R103" i="7"/>
  <c r="S103" i="7" s="1"/>
  <c r="S48" i="10"/>
  <c r="S111" i="10"/>
  <c r="R35" i="7"/>
  <c r="S35" i="7" s="1"/>
  <c r="R134" i="7"/>
  <c r="S134" i="7" s="1"/>
  <c r="J56" i="7"/>
  <c r="J86" i="7"/>
  <c r="J94" i="7"/>
  <c r="J22" i="7"/>
  <c r="J60" i="7"/>
  <c r="J104" i="7"/>
  <c r="J135" i="12"/>
  <c r="J90" i="12"/>
  <c r="J86" i="12"/>
  <c r="J85" i="12"/>
  <c r="J83" i="12"/>
  <c r="J130" i="13"/>
  <c r="J120" i="13"/>
  <c r="J119" i="13"/>
  <c r="J77" i="13"/>
  <c r="J76" i="13"/>
  <c r="P134" i="13"/>
  <c r="D134" i="13"/>
  <c r="Q111" i="13"/>
  <c r="D111" i="13"/>
  <c r="P82" i="13"/>
  <c r="D82" i="13"/>
  <c r="Q82" i="13"/>
  <c r="Q17" i="13"/>
  <c r="P17" i="13"/>
  <c r="H133" i="7"/>
  <c r="J133" i="7" s="1"/>
  <c r="Q133" i="7"/>
  <c r="P98" i="7"/>
  <c r="D98" i="7"/>
  <c r="P88" i="7"/>
  <c r="D88" i="7"/>
  <c r="H83" i="7"/>
  <c r="J83" i="7"/>
  <c r="Q83" i="7"/>
  <c r="H25" i="7"/>
  <c r="J25" i="7"/>
  <c r="Q25" i="7"/>
  <c r="Q50" i="10"/>
  <c r="R50" i="10" s="1"/>
  <c r="P50" i="10"/>
  <c r="Q26" i="10"/>
  <c r="R26" i="10" s="1"/>
  <c r="P26" i="10"/>
  <c r="Q52" i="9"/>
  <c r="J52" i="9"/>
  <c r="J46" i="7"/>
  <c r="J64" i="7"/>
  <c r="J133" i="12"/>
  <c r="J124" i="12"/>
  <c r="J118" i="12"/>
  <c r="J115" i="12"/>
  <c r="J101" i="12"/>
  <c r="J91" i="12"/>
  <c r="J89" i="12"/>
  <c r="J88" i="12"/>
  <c r="J87" i="12"/>
  <c r="J77" i="12"/>
  <c r="J65" i="12"/>
  <c r="J63" i="12"/>
  <c r="J127" i="7"/>
  <c r="J115" i="7"/>
  <c r="R87" i="10"/>
  <c r="S87" i="10" s="1"/>
  <c r="R75" i="10"/>
  <c r="S75" i="10"/>
  <c r="R73" i="10"/>
  <c r="S73" i="10" s="1"/>
  <c r="J119" i="7"/>
  <c r="J99" i="7"/>
  <c r="J81" i="7"/>
  <c r="J65" i="7"/>
  <c r="S62" i="10"/>
  <c r="D59" i="13"/>
  <c r="Q132" i="7"/>
  <c r="D128" i="7"/>
  <c r="Q117" i="7"/>
  <c r="D111" i="7"/>
  <c r="Q110" i="7"/>
  <c r="H110" i="7"/>
  <c r="J110" i="7" s="1"/>
  <c r="D101" i="7"/>
  <c r="D83" i="7"/>
  <c r="D81" i="7"/>
  <c r="D65" i="7"/>
  <c r="D53" i="7"/>
  <c r="D31" i="7"/>
  <c r="D120" i="10"/>
  <c r="P115" i="10"/>
  <c r="S115" i="10" s="1"/>
  <c r="P95" i="10"/>
  <c r="S95" i="10"/>
  <c r="O17" i="12"/>
  <c r="O77" i="12"/>
  <c r="O104" i="12"/>
  <c r="O131" i="12"/>
  <c r="O64" i="12"/>
  <c r="O90" i="12"/>
  <c r="O116" i="12"/>
  <c r="O30" i="12"/>
  <c r="O135" i="12"/>
  <c r="O109" i="12"/>
  <c r="O81" i="12"/>
  <c r="O23" i="12"/>
  <c r="O42" i="12"/>
  <c r="O136" i="12"/>
  <c r="O123" i="12"/>
  <c r="O110" i="12"/>
  <c r="O97" i="12"/>
  <c r="O82" i="12"/>
  <c r="O68" i="12"/>
  <c r="O31" i="12"/>
  <c r="O39" i="12"/>
  <c r="O47" i="12"/>
  <c r="O55" i="12"/>
  <c r="O76" i="12"/>
  <c r="O84" i="12"/>
  <c r="O108" i="12"/>
  <c r="O130" i="12"/>
  <c r="O24" i="12"/>
  <c r="O27" i="12"/>
  <c r="O58" i="12"/>
  <c r="O86" i="12"/>
  <c r="O96" i="12"/>
  <c r="O118" i="12"/>
  <c r="O28" i="12"/>
  <c r="O33" i="12"/>
  <c r="O38" i="12"/>
  <c r="O122" i="12"/>
  <c r="O92" i="12"/>
  <c r="O67" i="12"/>
  <c r="O26" i="12"/>
  <c r="O129" i="12"/>
  <c r="O115" i="12"/>
  <c r="O102" i="12"/>
  <c r="O89" i="12"/>
  <c r="O75" i="12"/>
  <c r="O62" i="12"/>
  <c r="O35" i="12"/>
  <c r="O43" i="12"/>
  <c r="O51" i="12"/>
  <c r="O63" i="12"/>
  <c r="O80" i="12"/>
  <c r="O103" i="12"/>
  <c r="O124" i="12"/>
  <c r="O134" i="12"/>
  <c r="O40" i="12"/>
  <c r="R61" i="12" s="1"/>
  <c r="O29" i="12"/>
  <c r="R47" i="12" s="1"/>
  <c r="O73" i="12"/>
  <c r="O94" i="12"/>
  <c r="O112" i="12"/>
  <c r="O15" i="12"/>
  <c r="O44" i="12"/>
  <c r="R57" i="12"/>
  <c r="J15" i="7"/>
  <c r="O80" i="9"/>
  <c r="O14" i="9"/>
  <c r="O131" i="9"/>
  <c r="O19" i="9"/>
  <c r="O50" i="9"/>
  <c r="O96" i="9"/>
  <c r="O83" i="9"/>
  <c r="O44" i="9"/>
  <c r="O101" i="9"/>
  <c r="O26" i="9"/>
  <c r="O111" i="9"/>
  <c r="O136" i="9"/>
  <c r="O52" i="9"/>
  <c r="O89" i="9"/>
  <c r="O47" i="9"/>
  <c r="O67" i="9"/>
  <c r="O102" i="9"/>
  <c r="O45" i="9"/>
  <c r="S50" i="10"/>
  <c r="S33" i="10"/>
  <c r="S34" i="10"/>
  <c r="F127" i="10"/>
  <c r="S131" i="10"/>
  <c r="R51" i="12"/>
  <c r="S51" i="12"/>
  <c r="R62" i="12"/>
  <c r="S62" i="12" s="1"/>
  <c r="E134" i="10"/>
  <c r="F134" i="10"/>
  <c r="E135" i="10"/>
  <c r="F135" i="10" s="1"/>
  <c r="R45" i="10"/>
  <c r="S45" i="10"/>
  <c r="R14" i="10"/>
  <c r="R114" i="10"/>
  <c r="S114" i="10" s="1"/>
  <c r="R103" i="10"/>
  <c r="S103" i="10"/>
  <c r="R104" i="10"/>
  <c r="S104" i="10" s="1"/>
  <c r="R63" i="10"/>
  <c r="S63" i="10"/>
  <c r="R56" i="10"/>
  <c r="S56" i="10" s="1"/>
  <c r="R40" i="10"/>
  <c r="S40" i="10"/>
  <c r="R39" i="10"/>
  <c r="S39" i="10" s="1"/>
  <c r="R78" i="10"/>
  <c r="S78" i="10"/>
  <c r="R91" i="10"/>
  <c r="S91" i="10" s="1"/>
  <c r="R88" i="10"/>
  <c r="S88" i="10"/>
  <c r="R64" i="10"/>
  <c r="S64" i="10" s="1"/>
  <c r="R121" i="10"/>
  <c r="S121" i="10"/>
  <c r="S16" i="10"/>
  <c r="E126" i="7"/>
  <c r="F126" i="7" s="1"/>
  <c r="O25" i="13"/>
  <c r="O73" i="13"/>
  <c r="O80" i="13"/>
  <c r="O98" i="13"/>
  <c r="O113" i="13"/>
  <c r="O120" i="13"/>
  <c r="O19" i="13"/>
  <c r="O36" i="13"/>
  <c r="O44" i="13"/>
  <c r="O48" i="13"/>
  <c r="O86" i="13"/>
  <c r="O105" i="13"/>
  <c r="O128" i="13"/>
  <c r="O69" i="13"/>
  <c r="O61" i="13"/>
  <c r="O51" i="13"/>
  <c r="O21" i="13"/>
  <c r="O27" i="13"/>
  <c r="O33" i="13"/>
  <c r="O41" i="13"/>
  <c r="O54" i="13"/>
  <c r="O60" i="13"/>
  <c r="O68" i="13"/>
  <c r="O78" i="13"/>
  <c r="O85" i="13"/>
  <c r="O92" i="13"/>
  <c r="O100" i="13"/>
  <c r="O108" i="13"/>
  <c r="O119" i="13"/>
  <c r="O129" i="13"/>
  <c r="O134" i="13"/>
  <c r="O17" i="13"/>
  <c r="O16" i="13"/>
  <c r="O133" i="13"/>
  <c r="O127" i="13"/>
  <c r="O118" i="13"/>
  <c r="O107" i="13"/>
  <c r="O99" i="13"/>
  <c r="O89" i="13"/>
  <c r="O84" i="13"/>
  <c r="R102" i="13" s="1"/>
  <c r="S102" i="13" s="1"/>
  <c r="O75" i="13"/>
  <c r="O67" i="13"/>
  <c r="O59" i="13"/>
  <c r="O53" i="13"/>
  <c r="O38" i="13"/>
  <c r="O30" i="13"/>
  <c r="O22" i="13"/>
  <c r="O52" i="13"/>
  <c r="O62" i="13"/>
  <c r="O70" i="13"/>
  <c r="O15" i="13"/>
  <c r="O122" i="13"/>
  <c r="O101" i="13"/>
  <c r="O81" i="13"/>
  <c r="O47" i="13"/>
  <c r="O43" i="13"/>
  <c r="O35" i="13"/>
  <c r="O126" i="13"/>
  <c r="O116" i="13"/>
  <c r="O110" i="13"/>
  <c r="O94" i="13"/>
  <c r="O79" i="13"/>
  <c r="O23" i="13"/>
  <c r="O76" i="13"/>
  <c r="O93" i="13"/>
  <c r="O106" i="13"/>
  <c r="O115" i="13"/>
  <c r="O125" i="13"/>
  <c r="O32" i="13"/>
  <c r="O40" i="13"/>
  <c r="O46" i="13"/>
  <c r="O77" i="13"/>
  <c r="O97" i="13"/>
  <c r="O117" i="13"/>
  <c r="O18" i="13"/>
  <c r="O65" i="13"/>
  <c r="O55" i="13"/>
  <c r="O24" i="13"/>
  <c r="O14" i="13"/>
  <c r="O29" i="13"/>
  <c r="O37" i="13"/>
  <c r="O50" i="13"/>
  <c r="O58" i="13"/>
  <c r="O64" i="13"/>
  <c r="O72" i="13"/>
  <c r="O83" i="13"/>
  <c r="O88" i="13"/>
  <c r="O96" i="13"/>
  <c r="O104" i="13"/>
  <c r="O112" i="13"/>
  <c r="O124" i="13"/>
  <c r="O132" i="13"/>
  <c r="O136" i="13"/>
  <c r="O135" i="13"/>
  <c r="O130" i="13"/>
  <c r="O121" i="13"/>
  <c r="O111" i="13"/>
  <c r="O103" i="13"/>
  <c r="O95" i="13"/>
  <c r="O87" i="13"/>
  <c r="O82" i="13"/>
  <c r="O71" i="13"/>
  <c r="O63" i="13"/>
  <c r="O57" i="13"/>
  <c r="O42" i="13"/>
  <c r="O34" i="13"/>
  <c r="O28" i="13"/>
  <c r="O20" i="13"/>
  <c r="R41" i="13" s="1"/>
  <c r="O26" i="13"/>
  <c r="O56" i="13"/>
  <c r="O66" i="13"/>
  <c r="O131" i="13"/>
  <c r="O109" i="13"/>
  <c r="O91" i="13"/>
  <c r="O49" i="13"/>
  <c r="O45" i="13"/>
  <c r="O39" i="13"/>
  <c r="O31" i="13"/>
  <c r="O123" i="13"/>
  <c r="O114" i="13"/>
  <c r="O102" i="13"/>
  <c r="O90" i="13"/>
  <c r="O74" i="13"/>
  <c r="R96" i="12"/>
  <c r="S96" i="12" s="1"/>
  <c r="R95" i="12"/>
  <c r="S95" i="12" s="1"/>
  <c r="R49" i="12"/>
  <c r="S49" i="12" s="1"/>
  <c r="K135" i="10"/>
  <c r="L135" i="10"/>
  <c r="K134" i="10"/>
  <c r="L134" i="10" s="1"/>
  <c r="K133" i="10"/>
  <c r="L133" i="10"/>
  <c r="R101" i="13"/>
  <c r="S41" i="13"/>
  <c r="E131" i="10"/>
  <c r="F131" i="10" s="1"/>
  <c r="E120" i="7"/>
  <c r="F120" i="7" s="1"/>
  <c r="E116" i="7"/>
  <c r="F116" i="7"/>
  <c r="J70" i="7"/>
  <c r="K130" i="7"/>
  <c r="L130" i="7" s="1"/>
  <c r="K131" i="7"/>
  <c r="L131" i="7" s="1"/>
  <c r="K127" i="7"/>
  <c r="L127" i="7" s="1"/>
  <c r="K125" i="7"/>
  <c r="L125" i="7"/>
  <c r="K128" i="7"/>
  <c r="L128" i="7"/>
  <c r="K129" i="7"/>
  <c r="L129" i="7" s="1"/>
  <c r="K126" i="7"/>
  <c r="L126" i="7"/>
  <c r="K132" i="7"/>
  <c r="L132" i="7" s="1"/>
  <c r="K124" i="7"/>
  <c r="L124" i="7"/>
  <c r="K123" i="7"/>
  <c r="L123" i="7" s="1"/>
  <c r="E110" i="13"/>
  <c r="F110" i="13" s="1"/>
  <c r="E109" i="13"/>
  <c r="F109" i="13" s="1"/>
  <c r="E105" i="13"/>
  <c r="F105" i="13" s="1"/>
  <c r="E134" i="13"/>
  <c r="F134" i="13"/>
  <c r="E131" i="13"/>
  <c r="F131" i="13"/>
  <c r="E132" i="13"/>
  <c r="F132" i="13" s="1"/>
  <c r="S26" i="10"/>
  <c r="E128" i="13"/>
  <c r="F128" i="13" s="1"/>
  <c r="K57" i="9"/>
  <c r="L57" i="9"/>
  <c r="E116" i="9"/>
  <c r="F116" i="9" s="1"/>
  <c r="T134" i="10"/>
  <c r="U134" i="10"/>
  <c r="E112" i="13"/>
  <c r="F112" i="13" s="1"/>
  <c r="E115" i="13"/>
  <c r="F115" i="13"/>
  <c r="E114" i="13"/>
  <c r="F114" i="13" s="1"/>
  <c r="E113" i="13"/>
  <c r="F113" i="13" s="1"/>
  <c r="E127" i="13"/>
  <c r="F127" i="13" s="1"/>
  <c r="E120" i="13"/>
  <c r="F120" i="13"/>
  <c r="E116" i="13"/>
  <c r="F116" i="13" s="1"/>
  <c r="E124" i="13"/>
  <c r="F124" i="13" s="1"/>
  <c r="E125" i="13"/>
  <c r="F125" i="13" s="1"/>
  <c r="E122" i="13"/>
  <c r="F122" i="13"/>
  <c r="E121" i="13"/>
  <c r="F121" i="13" s="1"/>
  <c r="E123" i="13"/>
  <c r="F123" i="13" s="1"/>
  <c r="E126" i="13"/>
  <c r="F126" i="13" s="1"/>
  <c r="R27" i="7"/>
  <c r="S27" i="7" s="1"/>
  <c r="R61" i="7"/>
  <c r="R78" i="7"/>
  <c r="S78" i="7" s="1"/>
  <c r="R86" i="7"/>
  <c r="S86" i="7"/>
  <c r="R94" i="7"/>
  <c r="S94" i="7" s="1"/>
  <c r="R102" i="7"/>
  <c r="S102" i="7" s="1"/>
  <c r="R82" i="7"/>
  <c r="S82" i="7" s="1"/>
  <c r="R98" i="7"/>
  <c r="S98" i="7" s="1"/>
  <c r="R107" i="7"/>
  <c r="S107" i="7" s="1"/>
  <c r="R115" i="7"/>
  <c r="S115" i="7" s="1"/>
  <c r="R127" i="7"/>
  <c r="S127" i="7"/>
  <c r="R135" i="7"/>
  <c r="S135" i="7" s="1"/>
  <c r="R113" i="7"/>
  <c r="S113" i="7" s="1"/>
  <c r="R129" i="7"/>
  <c r="S129" i="7" s="1"/>
  <c r="R108" i="7"/>
  <c r="S108" i="7"/>
  <c r="R114" i="7"/>
  <c r="S114" i="7" s="1"/>
  <c r="R118" i="7"/>
  <c r="S118" i="7" s="1"/>
  <c r="R122" i="7"/>
  <c r="R126" i="7"/>
  <c r="S126" i="7"/>
  <c r="R136" i="7"/>
  <c r="S136" i="7" s="1"/>
  <c r="T136" i="7"/>
  <c r="U136" i="7" s="1"/>
  <c r="R101" i="7"/>
  <c r="S101" i="7" s="1"/>
  <c r="R91" i="7"/>
  <c r="S91" i="7"/>
  <c r="R92" i="7"/>
  <c r="S92" i="7" s="1"/>
  <c r="R85" i="7"/>
  <c r="S85" i="7" s="1"/>
  <c r="R75" i="7"/>
  <c r="S75" i="7" s="1"/>
  <c r="R76" i="7"/>
  <c r="S76" i="7"/>
  <c r="R23" i="7"/>
  <c r="S23" i="7" s="1"/>
  <c r="R31" i="7"/>
  <c r="R39" i="7"/>
  <c r="S39" i="7" s="1"/>
  <c r="R43" i="7"/>
  <c r="R47" i="7"/>
  <c r="S47" i="7"/>
  <c r="R51" i="7"/>
  <c r="R55" i="7"/>
  <c r="S55" i="7"/>
  <c r="R59" i="7"/>
  <c r="S59" i="7" s="1"/>
  <c r="R63" i="7"/>
  <c r="S63" i="7" s="1"/>
  <c r="R67" i="7"/>
  <c r="R71" i="7"/>
  <c r="S71" i="7" s="1"/>
  <c r="R14" i="7"/>
  <c r="R21" i="7"/>
  <c r="S21" i="7"/>
  <c r="R29" i="7"/>
  <c r="S29" i="7" s="1"/>
  <c r="R37" i="7"/>
  <c r="S37" i="7" s="1"/>
  <c r="R45" i="7"/>
  <c r="S45" i="7" s="1"/>
  <c r="R65" i="7"/>
  <c r="S65" i="7"/>
  <c r="R16" i="7"/>
  <c r="S16" i="7" s="1"/>
  <c r="R20" i="7"/>
  <c r="S20" i="7" s="1"/>
  <c r="R24" i="7"/>
  <c r="S24" i="7" s="1"/>
  <c r="R28" i="7"/>
  <c r="S28" i="7"/>
  <c r="R32" i="7"/>
  <c r="S32" i="7" s="1"/>
  <c r="R36" i="7"/>
  <c r="S36" i="7" s="1"/>
  <c r="R44" i="7"/>
  <c r="S44" i="7"/>
  <c r="R48" i="7"/>
  <c r="S48" i="7" s="1"/>
  <c r="R52" i="7"/>
  <c r="S52" i="7" s="1"/>
  <c r="R56" i="7"/>
  <c r="S56" i="7" s="1"/>
  <c r="R62" i="7"/>
  <c r="S62" i="7"/>
  <c r="R68" i="7"/>
  <c r="S68" i="7" s="1"/>
  <c r="R72" i="7"/>
  <c r="S72" i="7" s="1"/>
  <c r="R104" i="7"/>
  <c r="S104" i="7" s="1"/>
  <c r="R97" i="7"/>
  <c r="S97" i="7"/>
  <c r="R87" i="7"/>
  <c r="S87" i="7" s="1"/>
  <c r="R88" i="7"/>
  <c r="S88" i="7" s="1"/>
  <c r="R81" i="7"/>
  <c r="S81" i="7" s="1"/>
  <c r="R60" i="7"/>
  <c r="S60" i="7"/>
  <c r="R19" i="7"/>
  <c r="R119" i="7"/>
  <c r="S119" i="7" s="1"/>
  <c r="R109" i="7"/>
  <c r="S109" i="7" s="1"/>
  <c r="R133" i="7"/>
  <c r="S133" i="7"/>
  <c r="T133" i="7" s="1"/>
  <c r="U133" i="7" s="1"/>
  <c r="R116" i="7"/>
  <c r="S116" i="7" s="1"/>
  <c r="R124" i="7"/>
  <c r="S124" i="7" s="1"/>
  <c r="R99" i="7"/>
  <c r="S99" i="7"/>
  <c r="R93" i="7"/>
  <c r="S93" i="7" s="1"/>
  <c r="R84" i="7"/>
  <c r="S84" i="7" s="1"/>
  <c r="R15" i="7"/>
  <c r="S15" i="7" s="1"/>
  <c r="R17" i="7"/>
  <c r="S17" i="7"/>
  <c r="R33" i="7"/>
  <c r="S33" i="7" s="1"/>
  <c r="R53" i="7"/>
  <c r="S53" i="7" s="1"/>
  <c r="R18" i="7"/>
  <c r="S18" i="7" s="1"/>
  <c r="R26" i="7"/>
  <c r="S26" i="7"/>
  <c r="R34" i="7"/>
  <c r="S34" i="7" s="1"/>
  <c r="R42" i="7"/>
  <c r="S42" i="7" s="1"/>
  <c r="R50" i="7"/>
  <c r="S50" i="7" s="1"/>
  <c r="R58" i="7"/>
  <c r="S58" i="7"/>
  <c r="R70" i="7"/>
  <c r="S70" i="7" s="1"/>
  <c r="R95" i="7"/>
  <c r="S95" i="7" s="1"/>
  <c r="R89" i="7"/>
  <c r="S89" i="7" s="1"/>
  <c r="R80" i="7"/>
  <c r="S80" i="7"/>
  <c r="R64" i="7"/>
  <c r="S64" i="7" s="1"/>
  <c r="R130" i="7"/>
  <c r="S130" i="7" s="1"/>
  <c r="R111" i="7"/>
  <c r="S111" i="7" s="1"/>
  <c r="R131" i="7"/>
  <c r="S131" i="7"/>
  <c r="R125" i="7"/>
  <c r="S125" i="7" s="1"/>
  <c r="R112" i="7"/>
  <c r="S112" i="7" s="1"/>
  <c r="R100" i="7"/>
  <c r="S100" i="7" s="1"/>
  <c r="R83" i="7"/>
  <c r="S83" i="7" s="1"/>
  <c r="R77" i="7"/>
  <c r="S77" i="7" s="1"/>
  <c r="R25" i="7"/>
  <c r="S25" i="7"/>
  <c r="R41" i="7"/>
  <c r="S41" i="7" s="1"/>
  <c r="R69" i="7"/>
  <c r="S69" i="7" s="1"/>
  <c r="R22" i="7"/>
  <c r="S22" i="7" s="1"/>
  <c r="R30" i="7"/>
  <c r="S30" i="7"/>
  <c r="R38" i="7"/>
  <c r="S38" i="7" s="1"/>
  <c r="R46" i="7"/>
  <c r="S46" i="7" s="1"/>
  <c r="R54" i="7"/>
  <c r="S54" i="7" s="1"/>
  <c r="R66" i="7"/>
  <c r="S66" i="7"/>
  <c r="R74" i="7"/>
  <c r="S74" i="7" s="1"/>
  <c r="R96" i="7"/>
  <c r="S96" i="7" s="1"/>
  <c r="R79" i="7"/>
  <c r="S79" i="7" s="1"/>
  <c r="R57" i="7"/>
  <c r="S57" i="7"/>
  <c r="R105" i="7"/>
  <c r="S105" i="7" s="1"/>
  <c r="R49" i="7"/>
  <c r="S49" i="7" s="1"/>
  <c r="R106" i="7"/>
  <c r="S106" i="7" s="1"/>
  <c r="K97" i="9"/>
  <c r="L97" i="9" s="1"/>
  <c r="K98" i="9"/>
  <c r="L98" i="9" s="1"/>
  <c r="K96" i="9"/>
  <c r="L96" i="9" s="1"/>
  <c r="K88" i="9"/>
  <c r="L88" i="9"/>
  <c r="K80" i="9"/>
  <c r="L80" i="9" s="1"/>
  <c r="K71" i="9"/>
  <c r="L71" i="9" s="1"/>
  <c r="K74" i="9"/>
  <c r="L74" i="9" s="1"/>
  <c r="K94" i="9"/>
  <c r="L94" i="9"/>
  <c r="K86" i="9"/>
  <c r="L86" i="9" s="1"/>
  <c r="K75" i="9"/>
  <c r="L75" i="9" s="1"/>
  <c r="K67" i="9"/>
  <c r="L67" i="9" s="1"/>
  <c r="K72" i="9"/>
  <c r="L72" i="9"/>
  <c r="K85" i="9"/>
  <c r="L85" i="9" s="1"/>
  <c r="K93" i="9"/>
  <c r="L93" i="9" s="1"/>
  <c r="K63" i="9"/>
  <c r="L63" i="9" s="1"/>
  <c r="K82" i="9"/>
  <c r="L82" i="9"/>
  <c r="K69" i="9"/>
  <c r="L69" i="9" s="1"/>
  <c r="K84" i="9"/>
  <c r="L84" i="9" s="1"/>
  <c r="K64" i="9"/>
  <c r="L64" i="9" s="1"/>
  <c r="D15" i="3" s="1"/>
  <c r="F15" i="3"/>
  <c r="K70" i="9"/>
  <c r="L70" i="9" s="1"/>
  <c r="K83" i="9"/>
  <c r="L83" i="9" s="1"/>
  <c r="K91" i="9"/>
  <c r="L91" i="9" s="1"/>
  <c r="K77" i="9"/>
  <c r="L77" i="9"/>
  <c r="K61" i="9"/>
  <c r="L61" i="9" s="1"/>
  <c r="K76" i="9"/>
  <c r="L76" i="9" s="1"/>
  <c r="K81" i="9"/>
  <c r="L81" i="9" s="1"/>
  <c r="K89" i="9"/>
  <c r="L89" i="9"/>
  <c r="K65" i="9"/>
  <c r="L65" i="9" s="1"/>
  <c r="K66" i="9"/>
  <c r="L66" i="9" s="1"/>
  <c r="K90" i="9"/>
  <c r="L90" i="9" s="1"/>
  <c r="K73" i="9"/>
  <c r="L73" i="9"/>
  <c r="K92" i="9"/>
  <c r="L92" i="9" s="1"/>
  <c r="K68" i="9"/>
  <c r="L68" i="9" s="1"/>
  <c r="K79" i="9"/>
  <c r="L79" i="9" s="1"/>
  <c r="K87" i="9"/>
  <c r="L87" i="9"/>
  <c r="K95" i="9"/>
  <c r="L95" i="9" s="1"/>
  <c r="K78" i="9"/>
  <c r="L78" i="9" s="1"/>
  <c r="K62" i="9"/>
  <c r="L62" i="9" s="1"/>
  <c r="E127" i="9"/>
  <c r="F127" i="9"/>
  <c r="E123" i="9"/>
  <c r="F123" i="9" s="1"/>
  <c r="E109" i="9"/>
  <c r="F109" i="9" s="1"/>
  <c r="E114" i="9"/>
  <c r="F114" i="9" s="1"/>
  <c r="E112" i="9"/>
  <c r="F112" i="9" s="1"/>
  <c r="E117" i="9"/>
  <c r="F117" i="9" s="1"/>
  <c r="E115" i="9"/>
  <c r="F115" i="9" s="1"/>
  <c r="E108" i="9"/>
  <c r="F108" i="9" s="1"/>
  <c r="E126" i="9"/>
  <c r="F126" i="9"/>
  <c r="E124" i="9"/>
  <c r="F124" i="9" s="1"/>
  <c r="E121" i="9"/>
  <c r="F121" i="9"/>
  <c r="E110" i="9"/>
  <c r="F110" i="9"/>
  <c r="E106" i="9"/>
  <c r="F106" i="9"/>
  <c r="E122" i="9"/>
  <c r="F122" i="9" s="1"/>
  <c r="K133" i="9"/>
  <c r="L133" i="9"/>
  <c r="K130" i="9"/>
  <c r="L130" i="9" s="1"/>
  <c r="K122" i="9"/>
  <c r="L122" i="9"/>
  <c r="K123" i="9"/>
  <c r="L123" i="9" s="1"/>
  <c r="K103" i="9"/>
  <c r="L103" i="9"/>
  <c r="K113" i="9"/>
  <c r="L113" i="9" s="1"/>
  <c r="K108" i="9"/>
  <c r="L108" i="9"/>
  <c r="K110" i="9"/>
  <c r="L110" i="9" s="1"/>
  <c r="K126" i="9"/>
  <c r="L126" i="9"/>
  <c r="K120" i="9"/>
  <c r="L120" i="9" s="1"/>
  <c r="K117" i="9"/>
  <c r="L117" i="9"/>
  <c r="K112" i="9"/>
  <c r="L112" i="9" s="1"/>
  <c r="K101" i="9"/>
  <c r="L101" i="9"/>
  <c r="K127" i="9"/>
  <c r="L127" i="9" s="1"/>
  <c r="E126" i="10"/>
  <c r="F126" i="10"/>
  <c r="S105" i="10"/>
  <c r="K54" i="9"/>
  <c r="L54" i="9" s="1"/>
  <c r="K56" i="9"/>
  <c r="L56" i="9"/>
  <c r="K58" i="9"/>
  <c r="L58" i="9" s="1"/>
  <c r="K60" i="9"/>
  <c r="L60" i="9" s="1"/>
  <c r="S15" i="10"/>
  <c r="S36" i="10"/>
  <c r="S60" i="10"/>
  <c r="S127" i="10"/>
  <c r="E128" i="10"/>
  <c r="F128" i="10"/>
  <c r="E129" i="10"/>
  <c r="F129" i="10"/>
  <c r="S67" i="7"/>
  <c r="E119" i="9"/>
  <c r="F119" i="9" s="1"/>
  <c r="T133" i="10"/>
  <c r="U133" i="10" s="1"/>
  <c r="E111" i="9"/>
  <c r="F111" i="9" s="1"/>
  <c r="E125" i="10"/>
  <c r="F125" i="10" s="1"/>
  <c r="K118" i="9"/>
  <c r="L118" i="9"/>
  <c r="K124" i="9"/>
  <c r="L124" i="9" s="1"/>
  <c r="K105" i="9"/>
  <c r="L105" i="9" s="1"/>
  <c r="K116" i="9"/>
  <c r="L116" i="9" s="1"/>
  <c r="K107" i="9"/>
  <c r="L107" i="9"/>
  <c r="R16" i="9"/>
  <c r="S16" i="9" s="1"/>
  <c r="R32" i="9"/>
  <c r="S32" i="9" s="1"/>
  <c r="R28" i="9"/>
  <c r="S28" i="9" s="1"/>
  <c r="R75" i="9"/>
  <c r="S75" i="9"/>
  <c r="R131" i="9"/>
  <c r="S131" i="9" s="1"/>
  <c r="R78" i="9"/>
  <c r="S78" i="9"/>
  <c r="R94" i="9"/>
  <c r="S94" i="9" s="1"/>
  <c r="R81" i="9"/>
  <c r="S81" i="9"/>
  <c r="R89" i="9"/>
  <c r="S89" i="9"/>
  <c r="R97" i="9"/>
  <c r="S97" i="9"/>
  <c r="R72" i="9"/>
  <c r="S72" i="9"/>
  <c r="R68" i="9"/>
  <c r="S68" i="9"/>
  <c r="R64" i="9"/>
  <c r="S64" i="9"/>
  <c r="S60" i="9"/>
  <c r="R56" i="9"/>
  <c r="S56" i="9"/>
  <c r="R52" i="9"/>
  <c r="S52" i="9"/>
  <c r="R57" i="9"/>
  <c r="S57" i="9"/>
  <c r="R65" i="9"/>
  <c r="S65" i="9"/>
  <c r="R127" i="9"/>
  <c r="S127" i="9"/>
  <c r="R84" i="9"/>
  <c r="S84" i="9"/>
  <c r="R116" i="9"/>
  <c r="S116" i="9"/>
  <c r="R73" i="9"/>
  <c r="S73" i="9"/>
  <c r="R27" i="9"/>
  <c r="S27" i="9"/>
  <c r="R40" i="9"/>
  <c r="S40" i="9"/>
  <c r="R59" i="9"/>
  <c r="S59" i="9"/>
  <c r="R45" i="9"/>
  <c r="S45" i="9"/>
  <c r="R21" i="9"/>
  <c r="S21" i="9"/>
  <c r="R38" i="9"/>
  <c r="R26" i="9"/>
  <c r="S26" i="9"/>
  <c r="R22" i="9"/>
  <c r="S22" i="9" s="1"/>
  <c r="R122" i="9"/>
  <c r="S122" i="9" s="1"/>
  <c r="T118" i="9" s="1"/>
  <c r="U118" i="9" s="1"/>
  <c r="R80" i="9"/>
  <c r="S80" i="9" s="1"/>
  <c r="R96" i="9"/>
  <c r="S96" i="9" s="1"/>
  <c r="R91" i="9"/>
  <c r="R109" i="9"/>
  <c r="S109" i="9"/>
  <c r="R101" i="9"/>
  <c r="S101" i="9" s="1"/>
  <c r="R124" i="9"/>
  <c r="S124" i="9"/>
  <c r="R112" i="9"/>
  <c r="S112" i="9" s="1"/>
  <c r="R104" i="9"/>
  <c r="S104" i="9"/>
  <c r="R46" i="9"/>
  <c r="S46" i="9" s="1"/>
  <c r="R47" i="9"/>
  <c r="S47" i="9"/>
  <c r="R31" i="9"/>
  <c r="S31" i="9" s="1"/>
  <c r="R36" i="9"/>
  <c r="S36" i="9" s="1"/>
  <c r="R63" i="9"/>
  <c r="S63" i="9"/>
  <c r="R33" i="9"/>
  <c r="S33" i="9" s="1"/>
  <c r="R18" i="9"/>
  <c r="S18" i="9"/>
  <c r="R125" i="9"/>
  <c r="S125" i="9" s="1"/>
  <c r="R17" i="9"/>
  <c r="S17" i="9"/>
  <c r="R41" i="9"/>
  <c r="S41" i="9" s="1"/>
  <c r="R55" i="9"/>
  <c r="S55" i="9"/>
  <c r="R108" i="9"/>
  <c r="S108" i="9" s="1"/>
  <c r="T106" i="9" s="1"/>
  <c r="U106" i="9" s="1"/>
  <c r="R128" i="9"/>
  <c r="S128" i="9"/>
  <c r="R135" i="9"/>
  <c r="S135" i="9" s="1"/>
  <c r="R88" i="9"/>
  <c r="S88" i="9"/>
  <c r="R115" i="9"/>
  <c r="S115" i="9" s="1"/>
  <c r="R48" i="9"/>
  <c r="S48" i="9"/>
  <c r="R110" i="9"/>
  <c r="S110" i="9" s="1"/>
  <c r="R132" i="9"/>
  <c r="S132" i="9"/>
  <c r="R111" i="9"/>
  <c r="S111" i="9" s="1"/>
  <c r="T111" i="9" s="1"/>
  <c r="U111" i="9" s="1"/>
  <c r="R92" i="9"/>
  <c r="S92" i="9"/>
  <c r="R134" i="9"/>
  <c r="S134" i="9" s="1"/>
  <c r="R61" i="9"/>
  <c r="S61" i="9"/>
  <c r="R54" i="9"/>
  <c r="S54" i="9" s="1"/>
  <c r="R70" i="9"/>
  <c r="S70" i="9"/>
  <c r="R85" i="9"/>
  <c r="S85" i="9" s="1"/>
  <c r="R98" i="9"/>
  <c r="S98" i="9"/>
  <c r="R82" i="9"/>
  <c r="S82" i="9" s="1"/>
  <c r="R119" i="9"/>
  <c r="S119" i="9"/>
  <c r="R74" i="9"/>
  <c r="S74" i="9" s="1"/>
  <c r="R66" i="9"/>
  <c r="S66" i="9"/>
  <c r="R58" i="9"/>
  <c r="S58" i="9" s="1"/>
  <c r="R37" i="9"/>
  <c r="S37" i="9"/>
  <c r="R114" i="9"/>
  <c r="S114" i="9" s="1"/>
  <c r="R100" i="9"/>
  <c r="S100" i="9"/>
  <c r="R136" i="9"/>
  <c r="S136" i="9" s="1"/>
  <c r="T136" i="9" s="1"/>
  <c r="U136" i="9" s="1"/>
  <c r="R95" i="9"/>
  <c r="R99" i="9"/>
  <c r="S99" i="9" s="1"/>
  <c r="R106" i="9"/>
  <c r="S106" i="9" s="1"/>
  <c r="R19" i="9"/>
  <c r="S19" i="9" s="1"/>
  <c r="R67" i="9"/>
  <c r="S67" i="9"/>
  <c r="R14" i="9"/>
  <c r="R44" i="9"/>
  <c r="S44" i="9"/>
  <c r="R49" i="9"/>
  <c r="S49" i="9" s="1"/>
  <c r="R30" i="9"/>
  <c r="S30" i="9"/>
  <c r="R34" i="9"/>
  <c r="S34" i="9" s="1"/>
  <c r="R39" i="9"/>
  <c r="S39" i="9"/>
  <c r="R105" i="9"/>
  <c r="R133" i="9"/>
  <c r="S133" i="9"/>
  <c r="R102" i="9"/>
  <c r="S102" i="9" s="1"/>
  <c r="R103" i="9"/>
  <c r="S103" i="9"/>
  <c r="R76" i="9"/>
  <c r="S76" i="9" s="1"/>
  <c r="R53" i="9"/>
  <c r="S53" i="9"/>
  <c r="R93" i="9"/>
  <c r="S93" i="9" s="1"/>
  <c r="R90" i="9"/>
  <c r="S90" i="9"/>
  <c r="R123" i="9"/>
  <c r="S123" i="9" s="1"/>
  <c r="R121" i="9"/>
  <c r="S121" i="9"/>
  <c r="R86" i="9"/>
  <c r="S86" i="9" s="1"/>
  <c r="R51" i="9"/>
  <c r="S51" i="9"/>
  <c r="R79" i="9"/>
  <c r="S79" i="9" s="1"/>
  <c r="R107" i="9"/>
  <c r="S107" i="9"/>
  <c r="R126" i="9"/>
  <c r="S126" i="9" s="1"/>
  <c r="R35" i="9"/>
  <c r="S35" i="9" s="1"/>
  <c r="R24" i="9"/>
  <c r="S24" i="9"/>
  <c r="R29" i="9"/>
  <c r="S29" i="9" s="1"/>
  <c r="R20" i="9"/>
  <c r="S20" i="9"/>
  <c r="R25" i="9"/>
  <c r="S25" i="9" s="1"/>
  <c r="R117" i="9"/>
  <c r="S117" i="9" s="1"/>
  <c r="R129" i="9"/>
  <c r="S129" i="9" s="1"/>
  <c r="R118" i="9"/>
  <c r="S118" i="9" s="1"/>
  <c r="R83" i="9"/>
  <c r="S83" i="9" s="1"/>
  <c r="R42" i="9"/>
  <c r="S42" i="9"/>
  <c r="R120" i="9"/>
  <c r="S120" i="9" s="1"/>
  <c r="R69" i="9"/>
  <c r="S69" i="9"/>
  <c r="R62" i="9"/>
  <c r="S62" i="9" s="1"/>
  <c r="R130" i="9"/>
  <c r="S130" i="9" s="1"/>
  <c r="R71" i="9"/>
  <c r="S71" i="9" s="1"/>
  <c r="R87" i="9"/>
  <c r="S87" i="9" s="1"/>
  <c r="R77" i="9"/>
  <c r="S77" i="9" s="1"/>
  <c r="E129" i="12"/>
  <c r="F129" i="12" s="1"/>
  <c r="E134" i="12"/>
  <c r="F134" i="12" s="1"/>
  <c r="E136" i="12"/>
  <c r="F136" i="12" s="1"/>
  <c r="E135" i="12"/>
  <c r="F135" i="12" s="1"/>
  <c r="E133" i="12"/>
  <c r="F133" i="12" s="1"/>
  <c r="E132" i="12"/>
  <c r="F132" i="12"/>
  <c r="E131" i="12"/>
  <c r="F131" i="12" s="1"/>
  <c r="S22" i="10"/>
  <c r="S38" i="9"/>
  <c r="S91" i="9"/>
  <c r="S95" i="9"/>
  <c r="S43" i="10"/>
  <c r="S116" i="10"/>
  <c r="S126" i="10"/>
  <c r="S31" i="7"/>
  <c r="S43" i="7"/>
  <c r="R73" i="7"/>
  <c r="S73" i="7"/>
  <c r="E118" i="9"/>
  <c r="F118" i="9"/>
  <c r="E107" i="9"/>
  <c r="F107" i="9"/>
  <c r="E113" i="9"/>
  <c r="F113" i="9"/>
  <c r="K104" i="9"/>
  <c r="L104" i="9"/>
  <c r="K119" i="9"/>
  <c r="L119" i="9"/>
  <c r="K114" i="9"/>
  <c r="L114" i="9"/>
  <c r="K99" i="9"/>
  <c r="L99" i="9"/>
  <c r="E55" i="7"/>
  <c r="F55" i="7" s="1"/>
  <c r="E54" i="7"/>
  <c r="F54" i="7"/>
  <c r="E58" i="7"/>
  <c r="F58" i="7" s="1"/>
  <c r="E62" i="7"/>
  <c r="F62" i="7"/>
  <c r="E59" i="7"/>
  <c r="F59" i="7" s="1"/>
  <c r="E56" i="7"/>
  <c r="F56" i="7"/>
  <c r="E64" i="7"/>
  <c r="F64" i="7" s="1"/>
  <c r="D13" i="4" s="1"/>
  <c r="E65" i="7"/>
  <c r="F65" i="7"/>
  <c r="E63" i="7"/>
  <c r="F63" i="7" s="1"/>
  <c r="E60" i="7"/>
  <c r="F60" i="7"/>
  <c r="E61" i="7"/>
  <c r="F61" i="7" s="1"/>
  <c r="E57" i="7"/>
  <c r="F57" i="7" s="1"/>
  <c r="E82" i="7"/>
  <c r="F82" i="7" s="1"/>
  <c r="E83" i="7"/>
  <c r="F83" i="7"/>
  <c r="E107" i="7"/>
  <c r="F107" i="7"/>
  <c r="E111" i="7"/>
  <c r="F111" i="7" s="1"/>
  <c r="E109" i="7"/>
  <c r="F109" i="7" s="1"/>
  <c r="E110" i="7"/>
  <c r="F110" i="7" s="1"/>
  <c r="E108" i="7"/>
  <c r="F108" i="7" s="1"/>
  <c r="E103" i="7"/>
  <c r="F103" i="7" s="1"/>
  <c r="E102" i="7"/>
  <c r="F102" i="7" s="1"/>
  <c r="E104" i="7"/>
  <c r="F104" i="7" s="1"/>
  <c r="E105" i="7"/>
  <c r="F105" i="7"/>
  <c r="E106" i="7"/>
  <c r="F106" i="7" s="1"/>
  <c r="E135" i="7"/>
  <c r="F135" i="7" s="1"/>
  <c r="E129" i="7"/>
  <c r="F129" i="7" s="1"/>
  <c r="E134" i="7"/>
  <c r="F134" i="7" s="1"/>
  <c r="E136" i="7"/>
  <c r="F136" i="7" s="1"/>
  <c r="E53" i="7"/>
  <c r="F53" i="7" s="1"/>
  <c r="E46" i="7"/>
  <c r="F46" i="7"/>
  <c r="E44" i="7"/>
  <c r="F44" i="7" s="1"/>
  <c r="E45" i="7"/>
  <c r="F45" i="7"/>
  <c r="E49" i="7"/>
  <c r="F49" i="7" s="1"/>
  <c r="E47" i="7"/>
  <c r="F47" i="7"/>
  <c r="E52" i="7"/>
  <c r="F52" i="7" s="1"/>
  <c r="E51" i="7"/>
  <c r="F51" i="7"/>
  <c r="E43" i="7"/>
  <c r="F43" i="7" s="1"/>
  <c r="E42" i="7"/>
  <c r="F42" i="7"/>
  <c r="E50" i="7"/>
  <c r="F50" i="7" s="1"/>
  <c r="E48" i="7"/>
  <c r="F48" i="7"/>
  <c r="E41" i="7"/>
  <c r="F41" i="7" s="1"/>
  <c r="E78" i="7"/>
  <c r="F78" i="7" s="1"/>
  <c r="E79" i="7"/>
  <c r="F79" i="7"/>
  <c r="E74" i="7"/>
  <c r="F74" i="7" s="1"/>
  <c r="E69" i="7"/>
  <c r="F69" i="7"/>
  <c r="E66" i="7"/>
  <c r="F66" i="7" s="1"/>
  <c r="E77" i="7"/>
  <c r="F77" i="7"/>
  <c r="E71" i="7"/>
  <c r="F71" i="7" s="1"/>
  <c r="E76" i="7"/>
  <c r="F76" i="7"/>
  <c r="E81" i="7"/>
  <c r="F81" i="7" s="1"/>
  <c r="E72" i="7"/>
  <c r="F72" i="7"/>
  <c r="E67" i="7"/>
  <c r="F67" i="7" s="1"/>
  <c r="E73" i="7"/>
  <c r="F73" i="7"/>
  <c r="E70" i="7"/>
  <c r="F70" i="7" s="1"/>
  <c r="E68" i="7"/>
  <c r="F68" i="7"/>
  <c r="E75" i="7"/>
  <c r="F75" i="7" s="1"/>
  <c r="E80" i="7"/>
  <c r="F80" i="7"/>
  <c r="E91" i="7"/>
  <c r="F91" i="7" s="1"/>
  <c r="E84" i="7"/>
  <c r="F84" i="7"/>
  <c r="E85" i="7"/>
  <c r="F85" i="7" s="1"/>
  <c r="E89" i="7"/>
  <c r="F89" i="7"/>
  <c r="E95" i="7"/>
  <c r="F95" i="7" s="1"/>
  <c r="E98" i="7"/>
  <c r="F98" i="7"/>
  <c r="E93" i="7"/>
  <c r="F93" i="7" s="1"/>
  <c r="E92" i="7"/>
  <c r="F92" i="7"/>
  <c r="E96" i="7"/>
  <c r="F96" i="7" s="1"/>
  <c r="E97" i="7"/>
  <c r="F97" i="7"/>
  <c r="E94" i="7"/>
  <c r="F94" i="7" s="1"/>
  <c r="E88" i="7"/>
  <c r="F88" i="7"/>
  <c r="E87" i="7"/>
  <c r="F87" i="7" s="1"/>
  <c r="E86" i="7"/>
  <c r="F86" i="7"/>
  <c r="E101" i="7"/>
  <c r="F101" i="7" s="1"/>
  <c r="E99" i="7"/>
  <c r="F99" i="7"/>
  <c r="E100" i="7"/>
  <c r="F100" i="7" s="1"/>
  <c r="E90" i="7"/>
  <c r="F90" i="7"/>
  <c r="R99" i="12"/>
  <c r="S99" i="12" s="1"/>
  <c r="R100" i="12"/>
  <c r="S100" i="12"/>
  <c r="R50" i="12"/>
  <c r="S50" i="12"/>
  <c r="R58" i="12"/>
  <c r="S58" i="12" s="1"/>
  <c r="R50" i="9"/>
  <c r="S50" i="9"/>
  <c r="R43" i="9"/>
  <c r="S43" i="9" s="1"/>
  <c r="R23" i="9"/>
  <c r="S23" i="9"/>
  <c r="T129" i="9"/>
  <c r="U129" i="9" s="1"/>
  <c r="R14" i="13"/>
  <c r="R127" i="13"/>
  <c r="S127" i="13"/>
  <c r="R37" i="13"/>
  <c r="S37" i="13" s="1"/>
  <c r="R16" i="13"/>
  <c r="S16" i="13"/>
  <c r="T16" i="13" s="1"/>
  <c r="U16" i="13" s="1"/>
  <c r="R35" i="13"/>
  <c r="S35" i="13"/>
  <c r="R25" i="13"/>
  <c r="S25" i="13" s="1"/>
  <c r="T25" i="13" s="1"/>
  <c r="U25" i="13" s="1"/>
  <c r="R77" i="13"/>
  <c r="S77" i="13" s="1"/>
  <c r="R21" i="13"/>
  <c r="S21" i="13"/>
  <c r="T21" i="13" s="1"/>
  <c r="U21" i="13" s="1"/>
  <c r="R89" i="13"/>
  <c r="S89" i="13"/>
  <c r="R39" i="13"/>
  <c r="S39" i="13" s="1"/>
  <c r="R28" i="13"/>
  <c r="S28" i="13"/>
  <c r="T28" i="13" s="1"/>
  <c r="U28" i="13" s="1"/>
  <c r="R58" i="13"/>
  <c r="R109" i="13"/>
  <c r="S109" i="13"/>
  <c r="R71" i="13"/>
  <c r="R96" i="13"/>
  <c r="S96" i="13"/>
  <c r="R72" i="13"/>
  <c r="R91" i="13"/>
  <c r="R95" i="13"/>
  <c r="S95" i="13"/>
  <c r="R79" i="13"/>
  <c r="S79" i="13" s="1"/>
  <c r="R129" i="13"/>
  <c r="S129" i="13"/>
  <c r="R55" i="13"/>
  <c r="S55" i="13" s="1"/>
  <c r="R93" i="13"/>
  <c r="R125" i="13"/>
  <c r="S125" i="13" s="1"/>
  <c r="R111" i="13"/>
  <c r="S111" i="13"/>
  <c r="R20" i="13"/>
  <c r="S20" i="13" s="1"/>
  <c r="T20" i="13" s="1"/>
  <c r="U20" i="13"/>
  <c r="R40" i="13"/>
  <c r="S40" i="13" s="1"/>
  <c r="R62" i="13"/>
  <c r="S62" i="13" s="1"/>
  <c r="R57" i="13"/>
  <c r="S57" i="13"/>
  <c r="R136" i="13"/>
  <c r="R103" i="13"/>
  <c r="S103" i="13" s="1"/>
  <c r="R46" i="13"/>
  <c r="S46" i="13" s="1"/>
  <c r="R38" i="13"/>
  <c r="S38" i="13"/>
  <c r="R30" i="13"/>
  <c r="S30" i="13" s="1"/>
  <c r="T30" i="13" s="1"/>
  <c r="U30" i="13" s="1"/>
  <c r="R22" i="13"/>
  <c r="S22" i="13" s="1"/>
  <c r="T22" i="13" s="1"/>
  <c r="U22" i="13"/>
  <c r="R15" i="13"/>
  <c r="S15" i="13" s="1"/>
  <c r="T14" i="13" s="1"/>
  <c r="R99" i="13"/>
  <c r="S99" i="13"/>
  <c r="R63" i="13"/>
  <c r="R31" i="13"/>
  <c r="S31" i="13"/>
  <c r="T31" i="13" s="1"/>
  <c r="U31" i="13" s="1"/>
  <c r="R43" i="13"/>
  <c r="S43" i="13"/>
  <c r="R51" i="13"/>
  <c r="R29" i="13"/>
  <c r="S29" i="13"/>
  <c r="T29" i="13" s="1"/>
  <c r="U29" i="13" s="1"/>
  <c r="R107" i="13"/>
  <c r="S107" i="13"/>
  <c r="R59" i="13"/>
  <c r="R85" i="13"/>
  <c r="S85" i="13"/>
  <c r="R27" i="13"/>
  <c r="S27" i="13" s="1"/>
  <c r="T27" i="13" s="1"/>
  <c r="U27" i="13" s="1"/>
  <c r="R122" i="13"/>
  <c r="S122" i="13"/>
  <c r="R132" i="13"/>
  <c r="S132" i="13" s="1"/>
  <c r="R65" i="13"/>
  <c r="S65" i="13" s="1"/>
  <c r="R66" i="13"/>
  <c r="S66" i="13"/>
  <c r="R24" i="13"/>
  <c r="U24" i="13"/>
  <c r="R69" i="13"/>
  <c r="R84" i="13"/>
  <c r="S84" i="13"/>
  <c r="R80" i="13"/>
  <c r="S80" i="13" s="1"/>
  <c r="R53" i="13"/>
  <c r="S53" i="13"/>
  <c r="R104" i="13"/>
  <c r="R124" i="13"/>
  <c r="R50" i="13"/>
  <c r="S50" i="13" s="1"/>
  <c r="R42" i="13"/>
  <c r="S42" i="13"/>
  <c r="R34" i="13"/>
  <c r="S34" i="13" s="1"/>
  <c r="R26" i="13"/>
  <c r="S26" i="13"/>
  <c r="T26" i="13"/>
  <c r="U26" i="13" s="1"/>
  <c r="R19" i="13"/>
  <c r="S19" i="13"/>
  <c r="T19" i="13"/>
  <c r="U19" i="13" s="1"/>
  <c r="R23" i="13"/>
  <c r="S23" i="13"/>
  <c r="T23" i="13" s="1"/>
  <c r="U23" i="13" s="1"/>
  <c r="R87" i="13"/>
  <c r="S87" i="13"/>
  <c r="R133" i="13"/>
  <c r="S133" i="13" s="1"/>
  <c r="R81" i="13"/>
  <c r="S81" i="13" s="1"/>
  <c r="R73" i="13"/>
  <c r="S73" i="13" s="1"/>
  <c r="R97" i="13"/>
  <c r="S97" i="13"/>
  <c r="R67" i="13"/>
  <c r="R106" i="13"/>
  <c r="S106" i="13"/>
  <c r="R47" i="13"/>
  <c r="S47" i="13" s="1"/>
  <c r="R74" i="13"/>
  <c r="S74" i="13"/>
  <c r="R121" i="13"/>
  <c r="S121" i="13"/>
  <c r="R33" i="13"/>
  <c r="S33" i="13" s="1"/>
  <c r="R116" i="13"/>
  <c r="S116" i="13"/>
  <c r="R135" i="13"/>
  <c r="S135" i="13" s="1"/>
  <c r="T135" i="13" s="1"/>
  <c r="U135" i="13" s="1"/>
  <c r="R32" i="13"/>
  <c r="S32" i="13" s="1"/>
  <c r="T32" i="13" s="1"/>
  <c r="U32" i="13"/>
  <c r="R17" i="13"/>
  <c r="S17" i="13" s="1"/>
  <c r="T17" i="13" s="1"/>
  <c r="U17" i="13" s="1"/>
  <c r="R114" i="13"/>
  <c r="R61" i="13"/>
  <c r="S61" i="13"/>
  <c r="R126" i="13"/>
  <c r="S126" i="13" s="1"/>
  <c r="R118" i="13"/>
  <c r="S118" i="13"/>
  <c r="R108" i="13"/>
  <c r="S108" i="13" s="1"/>
  <c r="R92" i="13"/>
  <c r="S92" i="13"/>
  <c r="R88" i="13"/>
  <c r="S88" i="13" s="1"/>
  <c r="R56" i="13"/>
  <c r="R18" i="13"/>
  <c r="S18" i="13"/>
  <c r="T18" i="13"/>
  <c r="U18" i="13"/>
  <c r="R115" i="13"/>
  <c r="S115" i="13"/>
  <c r="R54" i="13"/>
  <c r="R64" i="13"/>
  <c r="S64" i="13"/>
  <c r="R119" i="13"/>
  <c r="S119" i="13"/>
  <c r="R134" i="13"/>
  <c r="S134" i="13" s="1"/>
  <c r="R100" i="13"/>
  <c r="S100" i="13"/>
  <c r="R76" i="13"/>
  <c r="S76" i="13"/>
  <c r="R49" i="13"/>
  <c r="S49" i="13"/>
  <c r="R83" i="13"/>
  <c r="S83" i="13"/>
  <c r="R98" i="13"/>
  <c r="R36" i="13"/>
  <c r="T135" i="7"/>
  <c r="U135" i="7"/>
  <c r="T107" i="9"/>
  <c r="U107" i="9" s="1"/>
  <c r="T134" i="7"/>
  <c r="U134" i="7"/>
  <c r="F13" i="4"/>
  <c r="T15" i="13"/>
  <c r="U15" i="13"/>
  <c r="T134" i="13" l="1"/>
  <c r="U134" i="13" s="1"/>
  <c r="T132" i="13"/>
  <c r="U132" i="13" s="1"/>
  <c r="T125" i="13"/>
  <c r="U125" i="13" s="1"/>
  <c r="T128" i="9"/>
  <c r="U128" i="9" s="1"/>
  <c r="T119" i="9"/>
  <c r="U119" i="9" s="1"/>
  <c r="T125" i="9"/>
  <c r="U125" i="9" s="1"/>
  <c r="T115" i="9"/>
  <c r="U115" i="9" s="1"/>
  <c r="T133" i="13"/>
  <c r="U133" i="13" s="1"/>
  <c r="T114" i="9"/>
  <c r="U114" i="9" s="1"/>
  <c r="T112" i="9"/>
  <c r="U112" i="9" s="1"/>
  <c r="T113" i="9"/>
  <c r="U113" i="9" s="1"/>
  <c r="T109" i="9"/>
  <c r="U109" i="9" s="1"/>
  <c r="T110" i="9"/>
  <c r="U110" i="9" s="1"/>
  <c r="T108" i="9"/>
  <c r="U108" i="9" s="1"/>
  <c r="T117" i="9"/>
  <c r="U117" i="9" s="1"/>
  <c r="T134" i="9"/>
  <c r="U134" i="9" s="1"/>
  <c r="T135" i="9"/>
  <c r="U135" i="9" s="1"/>
  <c r="K121" i="12"/>
  <c r="L121" i="12" s="1"/>
  <c r="K119" i="12"/>
  <c r="L119" i="12" s="1"/>
  <c r="K51" i="9"/>
  <c r="L51" i="9" s="1"/>
  <c r="K37" i="9"/>
  <c r="L37" i="9" s="1"/>
  <c r="K52" i="9"/>
  <c r="L52" i="9" s="1"/>
  <c r="K20" i="9"/>
  <c r="L20" i="9" s="1"/>
  <c r="K16" i="9"/>
  <c r="L16" i="9" s="1"/>
  <c r="K39" i="9"/>
  <c r="L39" i="9" s="1"/>
  <c r="K17" i="9"/>
  <c r="L17" i="9" s="1"/>
  <c r="K48" i="9"/>
  <c r="L48" i="9" s="1"/>
  <c r="K49" i="9"/>
  <c r="L49" i="9" s="1"/>
  <c r="K15" i="9"/>
  <c r="L15" i="9" s="1"/>
  <c r="K18" i="9"/>
  <c r="L18" i="9" s="1"/>
  <c r="T122" i="9"/>
  <c r="U122" i="9" s="1"/>
  <c r="T130" i="7"/>
  <c r="U130" i="7" s="1"/>
  <c r="K46" i="10"/>
  <c r="L46" i="10" s="1"/>
  <c r="K63" i="10"/>
  <c r="L63" i="10" s="1"/>
  <c r="K59" i="10"/>
  <c r="L59" i="10" s="1"/>
  <c r="K23" i="10"/>
  <c r="L23" i="10" s="1"/>
  <c r="K19" i="10"/>
  <c r="L19" i="10" s="1"/>
  <c r="K27" i="10"/>
  <c r="L27" i="10" s="1"/>
  <c r="K67" i="10"/>
  <c r="L67" i="10" s="1"/>
  <c r="K94" i="10"/>
  <c r="L94" i="10" s="1"/>
  <c r="K93" i="10"/>
  <c r="L93" i="10" s="1"/>
  <c r="K90" i="10"/>
  <c r="L90" i="10" s="1"/>
  <c r="K115" i="10"/>
  <c r="L115" i="10" s="1"/>
  <c r="S41" i="12"/>
  <c r="T126" i="7"/>
  <c r="U126" i="7" s="1"/>
  <c r="K127" i="12"/>
  <c r="L127" i="12" s="1"/>
  <c r="K136" i="12"/>
  <c r="L136" i="12" s="1"/>
  <c r="K126" i="12"/>
  <c r="L126" i="12" s="1"/>
  <c r="K131" i="12"/>
  <c r="L131" i="12" s="1"/>
  <c r="K130" i="12"/>
  <c r="L130" i="12" s="1"/>
  <c r="K133" i="12"/>
  <c r="L133" i="12" s="1"/>
  <c r="K129" i="12"/>
  <c r="L129" i="12" s="1"/>
  <c r="K134" i="12"/>
  <c r="L134" i="12" s="1"/>
  <c r="K132" i="12"/>
  <c r="L132" i="12" s="1"/>
  <c r="K128" i="12"/>
  <c r="L128" i="12" s="1"/>
  <c r="D125" i="12"/>
  <c r="Q125" i="12"/>
  <c r="P125" i="12"/>
  <c r="S125" i="12" s="1"/>
  <c r="H125" i="12"/>
  <c r="J125" i="12" s="1"/>
  <c r="K125" i="12" s="1"/>
  <c r="L125" i="12" s="1"/>
  <c r="Q116" i="12"/>
  <c r="P116" i="12"/>
  <c r="H116" i="12"/>
  <c r="J116" i="12" s="1"/>
  <c r="D116" i="12"/>
  <c r="K95" i="12"/>
  <c r="L95" i="12" s="1"/>
  <c r="K88" i="12"/>
  <c r="L88" i="12" s="1"/>
  <c r="K85" i="12"/>
  <c r="L85" i="12" s="1"/>
  <c r="Q84" i="12"/>
  <c r="R103" i="12" s="1"/>
  <c r="S103" i="12" s="1"/>
  <c r="D84" i="12"/>
  <c r="P84" i="12"/>
  <c r="H84" i="12"/>
  <c r="J84" i="12" s="1"/>
  <c r="K79" i="12"/>
  <c r="L79" i="12" s="1"/>
  <c r="H75" i="12"/>
  <c r="J75" i="12" s="1"/>
  <c r="D75" i="12"/>
  <c r="E15" i="12" s="1"/>
  <c r="F15" i="12" s="1"/>
  <c r="P75" i="12"/>
  <c r="Q75" i="12"/>
  <c r="R94" i="12" s="1"/>
  <c r="S94" i="12" s="1"/>
  <c r="Q61" i="12"/>
  <c r="H61" i="12"/>
  <c r="J61" i="12" s="1"/>
  <c r="K61" i="12" s="1"/>
  <c r="L61" i="12" s="1"/>
  <c r="D61" i="12"/>
  <c r="P61" i="12"/>
  <c r="S61" i="12" s="1"/>
  <c r="K131" i="13"/>
  <c r="L131" i="13" s="1"/>
  <c r="K132" i="13"/>
  <c r="L132" i="13" s="1"/>
  <c r="K130" i="13"/>
  <c r="L130" i="13" s="1"/>
  <c r="K129" i="13"/>
  <c r="L129" i="13" s="1"/>
  <c r="K127" i="13"/>
  <c r="L127" i="13" s="1"/>
  <c r="K128" i="13"/>
  <c r="L128" i="13" s="1"/>
  <c r="K126" i="13"/>
  <c r="L126" i="13" s="1"/>
  <c r="K120" i="13"/>
  <c r="L120" i="13" s="1"/>
  <c r="K116" i="13"/>
  <c r="L116" i="13" s="1"/>
  <c r="K118" i="13"/>
  <c r="L118" i="13" s="1"/>
  <c r="K119" i="13"/>
  <c r="L119" i="13" s="1"/>
  <c r="K117" i="13"/>
  <c r="L117" i="13" s="1"/>
  <c r="K122" i="13"/>
  <c r="L122" i="13" s="1"/>
  <c r="K123" i="13"/>
  <c r="L123" i="13" s="1"/>
  <c r="K124" i="13"/>
  <c r="L124" i="13" s="1"/>
  <c r="K115" i="13"/>
  <c r="L115" i="13" s="1"/>
  <c r="K121" i="13"/>
  <c r="L121" i="13" s="1"/>
  <c r="K114" i="13"/>
  <c r="L114" i="13" s="1"/>
  <c r="K110" i="13"/>
  <c r="L110" i="13" s="1"/>
  <c r="K113" i="13"/>
  <c r="L113" i="13" s="1"/>
  <c r="K111" i="13"/>
  <c r="L111" i="13" s="1"/>
  <c r="K112" i="13"/>
  <c r="L112" i="13" s="1"/>
  <c r="K103" i="13"/>
  <c r="L103" i="13" s="1"/>
  <c r="K107" i="13"/>
  <c r="L107" i="13" s="1"/>
  <c r="K104" i="13"/>
  <c r="L104" i="13" s="1"/>
  <c r="K106" i="13"/>
  <c r="L106" i="13" s="1"/>
  <c r="K108" i="13"/>
  <c r="L108" i="13" s="1"/>
  <c r="K109" i="13"/>
  <c r="L109" i="13" s="1"/>
  <c r="K105" i="13"/>
  <c r="L105" i="13" s="1"/>
  <c r="P104" i="13"/>
  <c r="S104" i="13" s="1"/>
  <c r="Q104" i="13"/>
  <c r="R123" i="13" s="1"/>
  <c r="S123" i="13" s="1"/>
  <c r="T119" i="13" s="1"/>
  <c r="U119" i="13" s="1"/>
  <c r="D104" i="13"/>
  <c r="K100" i="13"/>
  <c r="L100" i="13" s="1"/>
  <c r="K101" i="13"/>
  <c r="L101" i="13" s="1"/>
  <c r="K102" i="13"/>
  <c r="L102" i="13" s="1"/>
  <c r="P101" i="13"/>
  <c r="S101" i="13" s="1"/>
  <c r="Q101" i="13"/>
  <c r="R120" i="13" s="1"/>
  <c r="S120" i="13" s="1"/>
  <c r="T118" i="13" s="1"/>
  <c r="U118" i="13" s="1"/>
  <c r="D101" i="13"/>
  <c r="K97" i="13"/>
  <c r="L97" i="13" s="1"/>
  <c r="K92" i="13"/>
  <c r="L92" i="13" s="1"/>
  <c r="K94" i="13"/>
  <c r="L94" i="13" s="1"/>
  <c r="K96" i="13"/>
  <c r="L96" i="13" s="1"/>
  <c r="K98" i="13"/>
  <c r="L98" i="13" s="1"/>
  <c r="K95" i="13"/>
  <c r="L95" i="13" s="1"/>
  <c r="K91" i="13"/>
  <c r="L91" i="13" s="1"/>
  <c r="K90" i="13"/>
  <c r="L90" i="13" s="1"/>
  <c r="K99" i="13"/>
  <c r="L99" i="13" s="1"/>
  <c r="K93" i="13"/>
  <c r="L93" i="13" s="1"/>
  <c r="Q98" i="13"/>
  <c r="R117" i="13" s="1"/>
  <c r="S117" i="13" s="1"/>
  <c r="D98" i="13"/>
  <c r="P98" i="13"/>
  <c r="S98" i="13" s="1"/>
  <c r="P93" i="13"/>
  <c r="S93" i="13" s="1"/>
  <c r="Q93" i="13"/>
  <c r="R112" i="13" s="1"/>
  <c r="D93" i="13"/>
  <c r="D91" i="13"/>
  <c r="P91" i="13"/>
  <c r="S91" i="13" s="1"/>
  <c r="Q91" i="13"/>
  <c r="R110" i="13" s="1"/>
  <c r="S110" i="13" s="1"/>
  <c r="T106" i="13" s="1"/>
  <c r="U106" i="13" s="1"/>
  <c r="K89" i="13"/>
  <c r="L89" i="13" s="1"/>
  <c r="K88" i="13"/>
  <c r="L88" i="13" s="1"/>
  <c r="K75" i="13"/>
  <c r="L75" i="13" s="1"/>
  <c r="K74" i="13"/>
  <c r="L74" i="13" s="1"/>
  <c r="K87" i="13"/>
  <c r="L87" i="13" s="1"/>
  <c r="K76" i="13"/>
  <c r="L76" i="13" s="1"/>
  <c r="K78" i="13"/>
  <c r="L78" i="13" s="1"/>
  <c r="K85" i="13"/>
  <c r="L85" i="13" s="1"/>
  <c r="K80" i="13"/>
  <c r="L80" i="13" s="1"/>
  <c r="K84" i="13"/>
  <c r="L84" i="13" s="1"/>
  <c r="K77" i="13"/>
  <c r="L77" i="13" s="1"/>
  <c r="K81" i="13"/>
  <c r="L81" i="13" s="1"/>
  <c r="K83" i="13"/>
  <c r="L83" i="13" s="1"/>
  <c r="K82" i="13"/>
  <c r="L82" i="13" s="1"/>
  <c r="K79" i="13"/>
  <c r="L79" i="13" s="1"/>
  <c r="K86" i="13"/>
  <c r="L86" i="13" s="1"/>
  <c r="K65" i="13"/>
  <c r="L65" i="13" s="1"/>
  <c r="K73" i="13"/>
  <c r="L73" i="13" s="1"/>
  <c r="K59" i="13"/>
  <c r="L59" i="13" s="1"/>
  <c r="K58" i="13"/>
  <c r="L58" i="13" s="1"/>
  <c r="K72" i="13"/>
  <c r="L72" i="13" s="1"/>
  <c r="K62" i="13"/>
  <c r="L62" i="13" s="1"/>
  <c r="K63" i="13"/>
  <c r="L63" i="13" s="1"/>
  <c r="K55" i="13"/>
  <c r="L55" i="13" s="1"/>
  <c r="K66" i="13"/>
  <c r="L66" i="13" s="1"/>
  <c r="K54" i="13"/>
  <c r="L54" i="13" s="1"/>
  <c r="K49" i="13"/>
  <c r="L49" i="13" s="1"/>
  <c r="K60" i="13"/>
  <c r="L60" i="13" s="1"/>
  <c r="K23" i="13"/>
  <c r="L23" i="13" s="1"/>
  <c r="K64" i="13"/>
  <c r="L64" i="13" s="1"/>
  <c r="K22" i="13"/>
  <c r="L22" i="13" s="1"/>
  <c r="K35" i="13"/>
  <c r="L35" i="13" s="1"/>
  <c r="K52" i="13"/>
  <c r="L52" i="13" s="1"/>
  <c r="K70" i="13"/>
  <c r="L70" i="13" s="1"/>
  <c r="K41" i="13"/>
  <c r="L41" i="13" s="1"/>
  <c r="K31" i="13"/>
  <c r="L31" i="13" s="1"/>
  <c r="K47" i="13"/>
  <c r="L47" i="13" s="1"/>
  <c r="K45" i="13"/>
  <c r="L45" i="13" s="1"/>
  <c r="K33" i="13"/>
  <c r="L33" i="13" s="1"/>
  <c r="K71" i="13"/>
  <c r="L71" i="13" s="1"/>
  <c r="K16" i="13"/>
  <c r="L16" i="13" s="1"/>
  <c r="K68" i="13"/>
  <c r="L68" i="13" s="1"/>
  <c r="K38" i="13"/>
  <c r="L38" i="13" s="1"/>
  <c r="K32" i="13"/>
  <c r="L32" i="13" s="1"/>
  <c r="K18" i="13"/>
  <c r="L18" i="13" s="1"/>
  <c r="K27" i="13"/>
  <c r="L27" i="13" s="1"/>
  <c r="K44" i="13"/>
  <c r="L44" i="13" s="1"/>
  <c r="K61" i="13"/>
  <c r="L61" i="13" s="1"/>
  <c r="K53" i="13"/>
  <c r="L53" i="13" s="1"/>
  <c r="K17" i="13"/>
  <c r="L17" i="13" s="1"/>
  <c r="K67" i="13"/>
  <c r="L67" i="13" s="1"/>
  <c r="K57" i="13"/>
  <c r="L57" i="13" s="1"/>
  <c r="K39" i="13"/>
  <c r="L39" i="13" s="1"/>
  <c r="K56" i="13"/>
  <c r="L56" i="13" s="1"/>
  <c r="K15" i="13"/>
  <c r="L15" i="13" s="1"/>
  <c r="K24" i="13"/>
  <c r="L24" i="13" s="1"/>
  <c r="P63" i="13"/>
  <c r="S63" i="13" s="1"/>
  <c r="Q63" i="13"/>
  <c r="R82" i="13" s="1"/>
  <c r="S82" i="13" s="1"/>
  <c r="D63" i="13"/>
  <c r="P56" i="13"/>
  <c r="S56" i="13" s="1"/>
  <c r="Q56" i="13"/>
  <c r="R75" i="13" s="1"/>
  <c r="D56" i="13"/>
  <c r="T121" i="9"/>
  <c r="U121" i="9" s="1"/>
  <c r="T123" i="9"/>
  <c r="U123" i="9" s="1"/>
  <c r="T131" i="9"/>
  <c r="U131" i="9" s="1"/>
  <c r="T116" i="9"/>
  <c r="U116" i="9" s="1"/>
  <c r="T124" i="9"/>
  <c r="U124" i="9" s="1"/>
  <c r="T120" i="9"/>
  <c r="U120" i="9" s="1"/>
  <c r="T126" i="9"/>
  <c r="U126" i="9" s="1"/>
  <c r="S114" i="13"/>
  <c r="T133" i="9"/>
  <c r="U133" i="9" s="1"/>
  <c r="T130" i="9"/>
  <c r="U130" i="9" s="1"/>
  <c r="T132" i="9"/>
  <c r="U132" i="9" s="1"/>
  <c r="T127" i="9"/>
  <c r="U127" i="9" s="1"/>
  <c r="T126" i="10"/>
  <c r="U126" i="10" s="1"/>
  <c r="E131" i="7"/>
  <c r="F131" i="7" s="1"/>
  <c r="E128" i="7"/>
  <c r="F128" i="7" s="1"/>
  <c r="E132" i="7"/>
  <c r="F132" i="7" s="1"/>
  <c r="E130" i="7"/>
  <c r="F130" i="7" s="1"/>
  <c r="E133" i="7"/>
  <c r="F133" i="7" s="1"/>
  <c r="K47" i="9"/>
  <c r="L47" i="9" s="1"/>
  <c r="K63" i="12"/>
  <c r="L63" i="12" s="1"/>
  <c r="K71" i="12"/>
  <c r="L71" i="12" s="1"/>
  <c r="K101" i="12"/>
  <c r="L101" i="12" s="1"/>
  <c r="E97" i="12"/>
  <c r="F97" i="12" s="1"/>
  <c r="E99" i="12"/>
  <c r="F99" i="12" s="1"/>
  <c r="E96" i="12"/>
  <c r="F96" i="12" s="1"/>
  <c r="E98" i="12"/>
  <c r="F98" i="12" s="1"/>
  <c r="E87" i="12"/>
  <c r="F87" i="12" s="1"/>
  <c r="E27" i="12"/>
  <c r="F27" i="12" s="1"/>
  <c r="E21" i="12"/>
  <c r="F21" i="12" s="1"/>
  <c r="K32" i="12"/>
  <c r="L32" i="12" s="1"/>
  <c r="R128" i="13"/>
  <c r="S128" i="13" s="1"/>
  <c r="R130" i="13"/>
  <c r="S130" i="13" s="1"/>
  <c r="T129" i="13" s="1"/>
  <c r="U129" i="13" s="1"/>
  <c r="E76" i="13"/>
  <c r="F76" i="13" s="1"/>
  <c r="E69" i="13"/>
  <c r="F69" i="13" s="1"/>
  <c r="E67" i="13"/>
  <c r="F67" i="13" s="1"/>
  <c r="K24" i="12"/>
  <c r="L24" i="12" s="1"/>
  <c r="K26" i="12"/>
  <c r="L26" i="12" s="1"/>
  <c r="K45" i="12"/>
  <c r="L45" i="12" s="1"/>
  <c r="K41" i="12"/>
  <c r="L41" i="12" s="1"/>
  <c r="K103" i="12"/>
  <c r="L103" i="12" s="1"/>
  <c r="K21" i="9"/>
  <c r="L21" i="9" s="1"/>
  <c r="K22" i="9"/>
  <c r="L22" i="9" s="1"/>
  <c r="R48" i="13"/>
  <c r="S48" i="13" s="1"/>
  <c r="K45" i="9"/>
  <c r="L45" i="9" s="1"/>
  <c r="K46" i="9"/>
  <c r="L46" i="9" s="1"/>
  <c r="K31" i="9"/>
  <c r="L31" i="9" s="1"/>
  <c r="K43" i="9"/>
  <c r="L43" i="9" s="1"/>
  <c r="K25" i="9"/>
  <c r="L25" i="9" s="1"/>
  <c r="K38" i="9"/>
  <c r="L38" i="9" s="1"/>
  <c r="K29" i="9"/>
  <c r="L29" i="9" s="1"/>
  <c r="K32" i="9"/>
  <c r="L32" i="9" s="1"/>
  <c r="K36" i="9"/>
  <c r="L36" i="9" s="1"/>
  <c r="K24" i="9"/>
  <c r="L24" i="9" s="1"/>
  <c r="K30" i="9"/>
  <c r="L30" i="9" s="1"/>
  <c r="K35" i="9"/>
  <c r="L35" i="9" s="1"/>
  <c r="K34" i="9"/>
  <c r="L34" i="9" s="1"/>
  <c r="K41" i="9"/>
  <c r="L41" i="9" s="1"/>
  <c r="K33" i="9"/>
  <c r="L33" i="9" s="1"/>
  <c r="K26" i="9"/>
  <c r="L26" i="9" s="1"/>
  <c r="K44" i="9"/>
  <c r="L44" i="9" s="1"/>
  <c r="K28" i="9"/>
  <c r="L28" i="9" s="1"/>
  <c r="K23" i="9"/>
  <c r="L23" i="9" s="1"/>
  <c r="K50" i="9"/>
  <c r="L50" i="9" s="1"/>
  <c r="K27" i="9"/>
  <c r="L27" i="9" s="1"/>
  <c r="K40" i="9"/>
  <c r="L40" i="9" s="1"/>
  <c r="K42" i="9"/>
  <c r="L42" i="9" s="1"/>
  <c r="K118" i="12"/>
  <c r="L118" i="12" s="1"/>
  <c r="K129" i="9"/>
  <c r="L129" i="9" s="1"/>
  <c r="K106" i="9"/>
  <c r="L106" i="9" s="1"/>
  <c r="K132" i="9"/>
  <c r="L132" i="9" s="1"/>
  <c r="K128" i="9"/>
  <c r="L128" i="9" s="1"/>
  <c r="K109" i="9"/>
  <c r="L109" i="9" s="1"/>
  <c r="K102" i="9"/>
  <c r="L102" i="9" s="1"/>
  <c r="K125" i="9"/>
  <c r="L125" i="9" s="1"/>
  <c r="R45" i="13"/>
  <c r="S45" i="13" s="1"/>
  <c r="K134" i="7"/>
  <c r="L134" i="7" s="1"/>
  <c r="K133" i="7"/>
  <c r="L133" i="7" s="1"/>
  <c r="E130" i="13"/>
  <c r="F130" i="13" s="1"/>
  <c r="E129" i="13"/>
  <c r="F129" i="13" s="1"/>
  <c r="E133" i="13"/>
  <c r="F133" i="13" s="1"/>
  <c r="K16" i="10"/>
  <c r="L16" i="10" s="1"/>
  <c r="R101" i="12"/>
  <c r="S101" i="12" s="1"/>
  <c r="R98" i="12"/>
  <c r="S98" i="12" s="1"/>
  <c r="R104" i="12"/>
  <c r="S104" i="12" s="1"/>
  <c r="R105" i="12"/>
  <c r="S105" i="12" s="1"/>
  <c r="R134" i="12"/>
  <c r="S134" i="12" s="1"/>
  <c r="K41" i="10"/>
  <c r="L41" i="10" s="1"/>
  <c r="K43" i="10"/>
  <c r="L43" i="10" s="1"/>
  <c r="K37" i="10"/>
  <c r="L37" i="10" s="1"/>
  <c r="K32" i="10"/>
  <c r="L32" i="10" s="1"/>
  <c r="K36" i="10"/>
  <c r="L36" i="10" s="1"/>
  <c r="K40" i="10"/>
  <c r="L40" i="10" s="1"/>
  <c r="K31" i="10"/>
  <c r="L31" i="10" s="1"/>
  <c r="K34" i="10"/>
  <c r="L34" i="10" s="1"/>
  <c r="K35" i="10"/>
  <c r="L35" i="10" s="1"/>
  <c r="K39" i="10"/>
  <c r="L39" i="10" s="1"/>
  <c r="E115" i="7"/>
  <c r="F115" i="7" s="1"/>
  <c r="E113" i="7"/>
  <c r="F113" i="7" s="1"/>
  <c r="E114" i="7"/>
  <c r="F114" i="7" s="1"/>
  <c r="E117" i="7"/>
  <c r="F117" i="7" s="1"/>
  <c r="E112" i="7"/>
  <c r="F112" i="7" s="1"/>
  <c r="K53" i="9"/>
  <c r="L53" i="9" s="1"/>
  <c r="K59" i="9"/>
  <c r="L59" i="9" s="1"/>
  <c r="E111" i="13"/>
  <c r="F111" i="13" s="1"/>
  <c r="E107" i="13"/>
  <c r="F107" i="13" s="1"/>
  <c r="E108" i="13"/>
  <c r="F108" i="13" s="1"/>
  <c r="E106" i="13"/>
  <c r="F106" i="13" s="1"/>
  <c r="E118" i="13"/>
  <c r="F118" i="13" s="1"/>
  <c r="E117" i="13"/>
  <c r="F117" i="13" s="1"/>
  <c r="E119" i="13"/>
  <c r="F119" i="13" s="1"/>
  <c r="K111" i="12"/>
  <c r="L111" i="12" s="1"/>
  <c r="R123" i="7"/>
  <c r="S123" i="7" s="1"/>
  <c r="T123" i="7" s="1"/>
  <c r="U123" i="7" s="1"/>
  <c r="R132" i="7"/>
  <c r="S132" i="7" s="1"/>
  <c r="T132" i="7" s="1"/>
  <c r="U132" i="7" s="1"/>
  <c r="R117" i="7"/>
  <c r="S117" i="7" s="1"/>
  <c r="R110" i="7"/>
  <c r="S110" i="7" s="1"/>
  <c r="R121" i="7"/>
  <c r="S121" i="7" s="1"/>
  <c r="K19" i="9"/>
  <c r="L19" i="9" s="1"/>
  <c r="K88" i="10"/>
  <c r="L88" i="10" s="1"/>
  <c r="E103" i="13"/>
  <c r="F103" i="13" s="1"/>
  <c r="K51" i="13"/>
  <c r="L51" i="13" s="1"/>
  <c r="K50" i="13"/>
  <c r="L50" i="13" s="1"/>
  <c r="K46" i="13"/>
  <c r="L46" i="13" s="1"/>
  <c r="K48" i="13"/>
  <c r="L48" i="13" s="1"/>
  <c r="K42" i="13"/>
  <c r="L42" i="13" s="1"/>
  <c r="K36" i="13"/>
  <c r="L36" i="13" s="1"/>
  <c r="K43" i="13"/>
  <c r="L43" i="13" s="1"/>
  <c r="K37" i="13"/>
  <c r="L37" i="13" s="1"/>
  <c r="K40" i="13"/>
  <c r="L40" i="13" s="1"/>
  <c r="K20" i="13"/>
  <c r="L20" i="13" s="1"/>
  <c r="K26" i="13"/>
  <c r="L26" i="13" s="1"/>
  <c r="K25" i="13"/>
  <c r="L25" i="13" s="1"/>
  <c r="K29" i="13"/>
  <c r="L29" i="13" s="1"/>
  <c r="K30" i="13"/>
  <c r="L30" i="13" s="1"/>
  <c r="K28" i="13"/>
  <c r="L28" i="13" s="1"/>
  <c r="K34" i="13"/>
  <c r="L34" i="13" s="1"/>
  <c r="K21" i="13"/>
  <c r="L21" i="13" s="1"/>
  <c r="K19" i="13"/>
  <c r="L19" i="13" s="1"/>
  <c r="K51" i="10"/>
  <c r="L51" i="10" s="1"/>
  <c r="K103" i="10"/>
  <c r="L103" i="10" s="1"/>
  <c r="K87" i="10"/>
  <c r="L87" i="10" s="1"/>
  <c r="K64" i="10"/>
  <c r="L64" i="10" s="1"/>
  <c r="D14" i="5" s="1"/>
  <c r="F14" i="5" s="1"/>
  <c r="E49" i="9"/>
  <c r="F49" i="9" s="1"/>
  <c r="K30" i="10"/>
  <c r="L30" i="10" s="1"/>
  <c r="K126" i="10"/>
  <c r="L126" i="10" s="1"/>
  <c r="K48" i="10"/>
  <c r="L48" i="10" s="1"/>
  <c r="K50" i="10"/>
  <c r="L50" i="10" s="1"/>
  <c r="K42" i="10"/>
  <c r="L42" i="10" s="1"/>
  <c r="K69" i="10"/>
  <c r="L69" i="10" s="1"/>
  <c r="K104" i="10"/>
  <c r="L104" i="10" s="1"/>
  <c r="K73" i="10"/>
  <c r="L73" i="10" s="1"/>
  <c r="K72" i="10"/>
  <c r="L72" i="10" s="1"/>
  <c r="K62" i="10"/>
  <c r="L62" i="10" s="1"/>
  <c r="K57" i="10"/>
  <c r="L57" i="10" s="1"/>
  <c r="K55" i="10"/>
  <c r="L55" i="10" s="1"/>
  <c r="K56" i="10"/>
  <c r="L56" i="10" s="1"/>
  <c r="K123" i="10"/>
  <c r="L123" i="10" s="1"/>
  <c r="R98" i="10"/>
  <c r="S98" i="10" s="1"/>
  <c r="R29" i="10"/>
  <c r="S29" i="10" s="1"/>
  <c r="R19" i="10"/>
  <c r="S19" i="10" s="1"/>
  <c r="R41" i="10"/>
  <c r="S41" i="10" s="1"/>
  <c r="R37" i="10"/>
  <c r="S37" i="10" s="1"/>
  <c r="R25" i="10"/>
  <c r="S25" i="10" s="1"/>
  <c r="R32" i="10"/>
  <c r="S32" i="10" s="1"/>
  <c r="R42" i="10"/>
  <c r="S42" i="10" s="1"/>
  <c r="R21" i="10"/>
  <c r="S21" i="10" s="1"/>
  <c r="R68" i="10"/>
  <c r="S68" i="10" s="1"/>
  <c r="R72" i="10"/>
  <c r="S72" i="10" s="1"/>
  <c r="R69" i="10"/>
  <c r="S69" i="10" s="1"/>
  <c r="E72" i="9"/>
  <c r="F72" i="9" s="1"/>
  <c r="K101" i="10"/>
  <c r="L101" i="10" s="1"/>
  <c r="O19" i="12"/>
  <c r="O119" i="12"/>
  <c r="O93" i="12"/>
  <c r="O25" i="12"/>
  <c r="O133" i="12"/>
  <c r="O98" i="12"/>
  <c r="R122" i="12" s="1"/>
  <c r="S122" i="12" s="1"/>
  <c r="O60" i="12"/>
  <c r="O41" i="12"/>
  <c r="O66" i="12"/>
  <c r="O91" i="12"/>
  <c r="R109" i="12" s="1"/>
  <c r="S109" i="12" s="1"/>
  <c r="O120" i="12"/>
  <c r="O34" i="12"/>
  <c r="O101" i="12"/>
  <c r="O54" i="12"/>
  <c r="O111" i="12"/>
  <c r="O56" i="12"/>
  <c r="O52" i="12"/>
  <c r="O117" i="12"/>
  <c r="O74" i="12"/>
  <c r="R93" i="12" s="1"/>
  <c r="S93" i="12" s="1"/>
  <c r="O48" i="12"/>
  <c r="O125" i="12"/>
  <c r="O83" i="12"/>
  <c r="R102" i="12" s="1"/>
  <c r="S102" i="12" s="1"/>
  <c r="O53" i="12"/>
  <c r="R71" i="12" s="1"/>
  <c r="S71" i="12" s="1"/>
  <c r="O37" i="12"/>
  <c r="O70" i="12"/>
  <c r="O100" i="12"/>
  <c r="O127" i="12"/>
  <c r="O50" i="12"/>
  <c r="O61" i="12"/>
  <c r="O114" i="12"/>
  <c r="O46" i="12"/>
  <c r="O99" i="12"/>
  <c r="O20" i="12"/>
  <c r="O95" i="12"/>
  <c r="O57" i="12"/>
  <c r="O16" i="12"/>
  <c r="R36" i="12" s="1"/>
  <c r="S36" i="12" s="1"/>
  <c r="O107" i="12"/>
  <c r="R125" i="12" s="1"/>
  <c r="O71" i="12"/>
  <c r="O45" i="12"/>
  <c r="R63" i="12" s="1"/>
  <c r="S63" i="12" s="1"/>
  <c r="O59" i="12"/>
  <c r="O87" i="12"/>
  <c r="O113" i="12"/>
  <c r="O18" i="12"/>
  <c r="O88" i="12"/>
  <c r="O22" i="12"/>
  <c r="O126" i="12"/>
  <c r="O69" i="12"/>
  <c r="E136" i="9"/>
  <c r="F136" i="9" s="1"/>
  <c r="E135" i="9"/>
  <c r="F135" i="9" s="1"/>
  <c r="K131" i="9"/>
  <c r="L131" i="9" s="1"/>
  <c r="E122" i="7"/>
  <c r="F122" i="7" s="1"/>
  <c r="E118" i="7"/>
  <c r="F118" i="7" s="1"/>
  <c r="E119" i="7"/>
  <c r="F119" i="7" s="1"/>
  <c r="K79" i="10"/>
  <c r="L79" i="10" s="1"/>
  <c r="K77" i="10"/>
  <c r="L77" i="10" s="1"/>
  <c r="K85" i="10"/>
  <c r="L85" i="10" s="1"/>
  <c r="J132" i="10"/>
  <c r="K66" i="10" s="1"/>
  <c r="L66" i="10" s="1"/>
  <c r="S132" i="10"/>
  <c r="S57" i="10"/>
  <c r="S109" i="10"/>
  <c r="J16" i="7"/>
  <c r="R48" i="12"/>
  <c r="S48" i="12" s="1"/>
  <c r="R121" i="12"/>
  <c r="S121" i="12" s="1"/>
  <c r="R41" i="12"/>
  <c r="R43" i="12"/>
  <c r="S43" i="12" s="1"/>
  <c r="R28" i="12"/>
  <c r="S28" i="12" s="1"/>
  <c r="T28" i="12" s="1"/>
  <c r="U28" i="12" s="1"/>
  <c r="R86" i="12"/>
  <c r="S86" i="12" s="1"/>
  <c r="R117" i="12"/>
  <c r="S117" i="12" s="1"/>
  <c r="S24" i="10"/>
  <c r="K58" i="10"/>
  <c r="L58" i="10" s="1"/>
  <c r="K113" i="10"/>
  <c r="L113" i="10" s="1"/>
  <c r="K92" i="10"/>
  <c r="L92" i="10" s="1"/>
  <c r="K102" i="10"/>
  <c r="L102" i="10" s="1"/>
  <c r="E127" i="12"/>
  <c r="F127" i="12" s="1"/>
  <c r="E128" i="12"/>
  <c r="F128" i="12" s="1"/>
  <c r="K68" i="10"/>
  <c r="L68" i="10" s="1"/>
  <c r="J136" i="7"/>
  <c r="K136" i="7" s="1"/>
  <c r="L136" i="7" s="1"/>
  <c r="P114" i="12"/>
  <c r="H114" i="12"/>
  <c r="J114" i="12" s="1"/>
  <c r="Q57" i="12"/>
  <c r="H57" i="12"/>
  <c r="J57" i="12" s="1"/>
  <c r="P57" i="12"/>
  <c r="S57" i="12" s="1"/>
  <c r="Q124" i="13"/>
  <c r="P124" i="13"/>
  <c r="S124" i="13" s="1"/>
  <c r="Q112" i="13"/>
  <c r="R131" i="13" s="1"/>
  <c r="S131" i="13" s="1"/>
  <c r="T131" i="13" s="1"/>
  <c r="U131" i="13" s="1"/>
  <c r="P112" i="13"/>
  <c r="S112" i="13" s="1"/>
  <c r="D86" i="13"/>
  <c r="P86" i="13"/>
  <c r="Q86" i="13"/>
  <c r="R105" i="13" s="1"/>
  <c r="S105" i="13" s="1"/>
  <c r="P71" i="13"/>
  <c r="S71" i="13" s="1"/>
  <c r="Q71" i="13"/>
  <c r="R90" i="13" s="1"/>
  <c r="S90" i="13" s="1"/>
  <c r="P51" i="13"/>
  <c r="S51" i="13" s="1"/>
  <c r="Q51" i="13"/>
  <c r="R70" i="13" s="1"/>
  <c r="S70" i="13" s="1"/>
  <c r="P107" i="12"/>
  <c r="H107" i="12"/>
  <c r="J107" i="12" s="1"/>
  <c r="Q75" i="13"/>
  <c r="R94" i="13" s="1"/>
  <c r="P75" i="13"/>
  <c r="S75" i="13" s="1"/>
  <c r="P67" i="13"/>
  <c r="S67" i="13" s="1"/>
  <c r="Q67" i="13"/>
  <c r="R86" i="13" s="1"/>
  <c r="P120" i="7"/>
  <c r="Q120" i="7"/>
  <c r="R120" i="7" s="1"/>
  <c r="H120" i="7"/>
  <c r="J120" i="7" s="1"/>
  <c r="K105" i="7" s="1"/>
  <c r="L105" i="7" s="1"/>
  <c r="H90" i="7"/>
  <c r="J90" i="7" s="1"/>
  <c r="Q90" i="7"/>
  <c r="R90" i="7" s="1"/>
  <c r="S90" i="7" s="1"/>
  <c r="P61" i="7"/>
  <c r="S61" i="7" s="1"/>
  <c r="H61" i="7"/>
  <c r="J61" i="7" s="1"/>
  <c r="H51" i="7"/>
  <c r="J51" i="7" s="1"/>
  <c r="P51" i="7"/>
  <c r="S51" i="7" s="1"/>
  <c r="P40" i="7"/>
  <c r="Q40" i="7"/>
  <c r="R40" i="7" s="1"/>
  <c r="H40" i="7"/>
  <c r="J40" i="7" s="1"/>
  <c r="D40" i="7"/>
  <c r="H19" i="7"/>
  <c r="J19" i="7" s="1"/>
  <c r="P19" i="7"/>
  <c r="S19" i="7" s="1"/>
  <c r="D19" i="7"/>
  <c r="P86" i="10"/>
  <c r="Q86" i="10"/>
  <c r="R86" i="10" s="1"/>
  <c r="P84" i="10"/>
  <c r="S84" i="10" s="1"/>
  <c r="Q84" i="10"/>
  <c r="R84" i="10" s="1"/>
  <c r="Q53" i="10"/>
  <c r="R53" i="10" s="1"/>
  <c r="P53" i="10"/>
  <c r="S53" i="10" s="1"/>
  <c r="P105" i="9"/>
  <c r="S105" i="9" s="1"/>
  <c r="T69" i="9" s="1"/>
  <c r="U69" i="9" s="1"/>
  <c r="D105" i="9"/>
  <c r="D52" i="13"/>
  <c r="J55" i="12"/>
  <c r="K29" i="12" s="1"/>
  <c r="L29" i="12" s="1"/>
  <c r="P94" i="13"/>
  <c r="S94" i="13" s="1"/>
  <c r="T94" i="13" s="1"/>
  <c r="U94" i="13" s="1"/>
  <c r="Q94" i="13"/>
  <c r="R113" i="13" s="1"/>
  <c r="S113" i="13" s="1"/>
  <c r="P59" i="13"/>
  <c r="S59" i="13" s="1"/>
  <c r="Q59" i="13"/>
  <c r="R78" i="13" s="1"/>
  <c r="S78" i="13" s="1"/>
  <c r="P122" i="7"/>
  <c r="S122" i="7" s="1"/>
  <c r="T122" i="7" s="1"/>
  <c r="U122" i="7" s="1"/>
  <c r="H122" i="7"/>
  <c r="J122" i="7" s="1"/>
  <c r="P124" i="10"/>
  <c r="S124" i="10" s="1"/>
  <c r="T115" i="10" s="1"/>
  <c r="U115" i="10" s="1"/>
  <c r="D124" i="10"/>
  <c r="E21" i="10" s="1"/>
  <c r="F21" i="10" s="1"/>
  <c r="P51" i="10"/>
  <c r="S51" i="10" s="1"/>
  <c r="C48" i="9"/>
  <c r="D48" i="9" s="1"/>
  <c r="C30" i="9"/>
  <c r="D30" i="9" s="1"/>
  <c r="Q15" i="9"/>
  <c r="R15" i="9" s="1"/>
  <c r="S15" i="9" s="1"/>
  <c r="C38" i="9"/>
  <c r="D38" i="9" s="1"/>
  <c r="E15" i="9" s="1"/>
  <c r="F15" i="9" s="1"/>
  <c r="T53" i="13" l="1"/>
  <c r="U53" i="13" s="1"/>
  <c r="T72" i="13"/>
  <c r="U72" i="13" s="1"/>
  <c r="T66" i="13"/>
  <c r="U66" i="13" s="1"/>
  <c r="T111" i="13"/>
  <c r="U111" i="13" s="1"/>
  <c r="T112" i="13"/>
  <c r="U112" i="13" s="1"/>
  <c r="T97" i="10"/>
  <c r="U97" i="10" s="1"/>
  <c r="T87" i="10"/>
  <c r="U87" i="10" s="1"/>
  <c r="T90" i="10"/>
  <c r="U90" i="10" s="1"/>
  <c r="T98" i="10"/>
  <c r="U98" i="10" s="1"/>
  <c r="T95" i="10"/>
  <c r="U95" i="10" s="1"/>
  <c r="T93" i="10"/>
  <c r="U93" i="10" s="1"/>
  <c r="T88" i="10"/>
  <c r="U88" i="10" s="1"/>
  <c r="T94" i="10"/>
  <c r="U94" i="10" s="1"/>
  <c r="T91" i="10"/>
  <c r="U91" i="10" s="1"/>
  <c r="T92" i="10"/>
  <c r="U92" i="10" s="1"/>
  <c r="T89" i="10"/>
  <c r="U89" i="10" s="1"/>
  <c r="T96" i="10"/>
  <c r="U96" i="10" s="1"/>
  <c r="T63" i="9"/>
  <c r="U63" i="9" s="1"/>
  <c r="E41" i="9"/>
  <c r="F41" i="9" s="1"/>
  <c r="E43" i="9"/>
  <c r="F43" i="9" s="1"/>
  <c r="E46" i="9"/>
  <c r="F46" i="9" s="1"/>
  <c r="E47" i="9"/>
  <c r="F47" i="9" s="1"/>
  <c r="E40" i="9"/>
  <c r="F40" i="9" s="1"/>
  <c r="E39" i="9"/>
  <c r="F39" i="9" s="1"/>
  <c r="E48" i="9"/>
  <c r="F48" i="9" s="1"/>
  <c r="E42" i="9"/>
  <c r="F42" i="9" s="1"/>
  <c r="E45" i="9"/>
  <c r="F45" i="9" s="1"/>
  <c r="E44" i="9"/>
  <c r="F44" i="9" s="1"/>
  <c r="K121" i="7"/>
  <c r="L121" i="7" s="1"/>
  <c r="K122" i="7"/>
  <c r="L122" i="7" s="1"/>
  <c r="T113" i="13"/>
  <c r="U113" i="13" s="1"/>
  <c r="E67" i="9"/>
  <c r="F67" i="9" s="1"/>
  <c r="E89" i="9"/>
  <c r="F89" i="9" s="1"/>
  <c r="E94" i="9"/>
  <c r="F94" i="9" s="1"/>
  <c r="E102" i="9"/>
  <c r="F102" i="9" s="1"/>
  <c r="E96" i="9"/>
  <c r="F96" i="9" s="1"/>
  <c r="E105" i="9"/>
  <c r="F105" i="9" s="1"/>
  <c r="E78" i="9"/>
  <c r="F78" i="9" s="1"/>
  <c r="E58" i="9"/>
  <c r="F58" i="9" s="1"/>
  <c r="E69" i="9"/>
  <c r="F69" i="9" s="1"/>
  <c r="E70" i="9"/>
  <c r="F70" i="9" s="1"/>
  <c r="E57" i="9"/>
  <c r="F57" i="9" s="1"/>
  <c r="E82" i="9"/>
  <c r="F82" i="9" s="1"/>
  <c r="E60" i="9"/>
  <c r="F60" i="9" s="1"/>
  <c r="E99" i="9"/>
  <c r="F99" i="9" s="1"/>
  <c r="E86" i="9"/>
  <c r="F86" i="9" s="1"/>
  <c r="E64" i="9"/>
  <c r="F64" i="9" s="1"/>
  <c r="D13" i="3" s="1"/>
  <c r="E90" i="9"/>
  <c r="F90" i="9" s="1"/>
  <c r="E95" i="9"/>
  <c r="F95" i="9" s="1"/>
  <c r="E55" i="9"/>
  <c r="F55" i="9" s="1"/>
  <c r="E98" i="9"/>
  <c r="F98" i="9" s="1"/>
  <c r="E104" i="9"/>
  <c r="F104" i="9" s="1"/>
  <c r="E62" i="9"/>
  <c r="F62" i="9" s="1"/>
  <c r="E92" i="9"/>
  <c r="F92" i="9" s="1"/>
  <c r="E68" i="9"/>
  <c r="F68" i="9" s="1"/>
  <c r="E87" i="9"/>
  <c r="F87" i="9" s="1"/>
  <c r="E80" i="9"/>
  <c r="F80" i="9" s="1"/>
  <c r="E77" i="9"/>
  <c r="F77" i="9" s="1"/>
  <c r="E97" i="9"/>
  <c r="F97" i="9" s="1"/>
  <c r="E79" i="9"/>
  <c r="F79" i="9" s="1"/>
  <c r="E51" i="9"/>
  <c r="F51" i="9" s="1"/>
  <c r="E81" i="9"/>
  <c r="F81" i="9" s="1"/>
  <c r="E85" i="9"/>
  <c r="F85" i="9" s="1"/>
  <c r="E71" i="9"/>
  <c r="F71" i="9" s="1"/>
  <c r="E74" i="9"/>
  <c r="F74" i="9" s="1"/>
  <c r="E59" i="9"/>
  <c r="F59" i="9" s="1"/>
  <c r="E63" i="9"/>
  <c r="F63" i="9" s="1"/>
  <c r="E50" i="9"/>
  <c r="F50" i="9" s="1"/>
  <c r="E83" i="9"/>
  <c r="F83" i="9" s="1"/>
  <c r="E101" i="9"/>
  <c r="F101" i="9" s="1"/>
  <c r="E65" i="9"/>
  <c r="F65" i="9" s="1"/>
  <c r="E100" i="9"/>
  <c r="F100" i="9" s="1"/>
  <c r="E91" i="9"/>
  <c r="F91" i="9" s="1"/>
  <c r="E103" i="9"/>
  <c r="F103" i="9" s="1"/>
  <c r="E84" i="9"/>
  <c r="F84" i="9" s="1"/>
  <c r="E52" i="9"/>
  <c r="F52" i="9" s="1"/>
  <c r="E61" i="9"/>
  <c r="F61" i="9" s="1"/>
  <c r="E56" i="9"/>
  <c r="F56" i="9" s="1"/>
  <c r="E54" i="9"/>
  <c r="F54" i="9" s="1"/>
  <c r="E75" i="9"/>
  <c r="F75" i="9" s="1"/>
  <c r="E88" i="9"/>
  <c r="F88" i="9" s="1"/>
  <c r="E93" i="9"/>
  <c r="F93" i="9" s="1"/>
  <c r="E73" i="9"/>
  <c r="F73" i="9" s="1"/>
  <c r="E15" i="7"/>
  <c r="F15" i="7" s="1"/>
  <c r="E18" i="7"/>
  <c r="F18" i="7" s="1"/>
  <c r="E16" i="7"/>
  <c r="F16" i="7" s="1"/>
  <c r="E19" i="7"/>
  <c r="F19" i="7" s="1"/>
  <c r="E17" i="7"/>
  <c r="F17" i="7" s="1"/>
  <c r="K29" i="7"/>
  <c r="L29" i="7" s="1"/>
  <c r="K23" i="7"/>
  <c r="L23" i="7" s="1"/>
  <c r="K20" i="7"/>
  <c r="L20" i="7" s="1"/>
  <c r="K26" i="7"/>
  <c r="L26" i="7" s="1"/>
  <c r="K34" i="7"/>
  <c r="L34" i="7" s="1"/>
  <c r="K28" i="7"/>
  <c r="L28" i="7" s="1"/>
  <c r="K33" i="7"/>
  <c r="L33" i="7" s="1"/>
  <c r="K31" i="7"/>
  <c r="L31" i="7" s="1"/>
  <c r="K25" i="7"/>
  <c r="L25" i="7" s="1"/>
  <c r="K27" i="7"/>
  <c r="L27" i="7" s="1"/>
  <c r="K36" i="7"/>
  <c r="L36" i="7" s="1"/>
  <c r="K38" i="7"/>
  <c r="L38" i="7" s="1"/>
  <c r="K24" i="7"/>
  <c r="L24" i="7" s="1"/>
  <c r="K35" i="7"/>
  <c r="L35" i="7" s="1"/>
  <c r="K32" i="7"/>
  <c r="L32" i="7" s="1"/>
  <c r="K37" i="7"/>
  <c r="L37" i="7" s="1"/>
  <c r="K40" i="7"/>
  <c r="L40" i="7" s="1"/>
  <c r="K21" i="7"/>
  <c r="L21" i="7" s="1"/>
  <c r="K22" i="7"/>
  <c r="L22" i="7" s="1"/>
  <c r="K30" i="7"/>
  <c r="L30" i="7" s="1"/>
  <c r="K39" i="7"/>
  <c r="L39" i="7" s="1"/>
  <c r="K46" i="7"/>
  <c r="L46" i="7" s="1"/>
  <c r="K51" i="7"/>
  <c r="L51" i="7" s="1"/>
  <c r="K48" i="7"/>
  <c r="L48" i="7" s="1"/>
  <c r="K41" i="7"/>
  <c r="L41" i="7" s="1"/>
  <c r="K43" i="7"/>
  <c r="L43" i="7" s="1"/>
  <c r="K50" i="7"/>
  <c r="L50" i="7" s="1"/>
  <c r="K47" i="7"/>
  <c r="L47" i="7" s="1"/>
  <c r="K49" i="7"/>
  <c r="L49" i="7" s="1"/>
  <c r="K44" i="7"/>
  <c r="L44" i="7" s="1"/>
  <c r="K42" i="7"/>
  <c r="L42" i="7" s="1"/>
  <c r="K45" i="7"/>
  <c r="L45" i="7" s="1"/>
  <c r="K84" i="7"/>
  <c r="L84" i="7" s="1"/>
  <c r="K89" i="7"/>
  <c r="L89" i="7" s="1"/>
  <c r="K82" i="7"/>
  <c r="L82" i="7" s="1"/>
  <c r="K78" i="7"/>
  <c r="L78" i="7" s="1"/>
  <c r="K72" i="7"/>
  <c r="L72" i="7" s="1"/>
  <c r="K65" i="7"/>
  <c r="L65" i="7" s="1"/>
  <c r="K73" i="7"/>
  <c r="L73" i="7" s="1"/>
  <c r="K86" i="7"/>
  <c r="L86" i="7" s="1"/>
  <c r="K85" i="7"/>
  <c r="L85" i="7" s="1"/>
  <c r="K79" i="7"/>
  <c r="L79" i="7" s="1"/>
  <c r="K76" i="7"/>
  <c r="L76" i="7" s="1"/>
  <c r="K70" i="7"/>
  <c r="L70" i="7" s="1"/>
  <c r="K62" i="7"/>
  <c r="L62" i="7" s="1"/>
  <c r="K63" i="7"/>
  <c r="L63" i="7" s="1"/>
  <c r="K75" i="7"/>
  <c r="L75" i="7" s="1"/>
  <c r="K68" i="7"/>
  <c r="L68" i="7" s="1"/>
  <c r="K83" i="7"/>
  <c r="L83" i="7" s="1"/>
  <c r="K67" i="7"/>
  <c r="L67" i="7" s="1"/>
  <c r="K88" i="7"/>
  <c r="L88" i="7" s="1"/>
  <c r="K77" i="7"/>
  <c r="L77" i="7" s="1"/>
  <c r="K69" i="7"/>
  <c r="L69" i="7" s="1"/>
  <c r="K64" i="7"/>
  <c r="L64" i="7" s="1"/>
  <c r="D14" i="4" s="1"/>
  <c r="K87" i="7"/>
  <c r="L87" i="7" s="1"/>
  <c r="K80" i="7"/>
  <c r="L80" i="7" s="1"/>
  <c r="K74" i="7"/>
  <c r="L74" i="7" s="1"/>
  <c r="K90" i="7"/>
  <c r="L90" i="7" s="1"/>
  <c r="K81" i="7"/>
  <c r="L81" i="7" s="1"/>
  <c r="K71" i="7"/>
  <c r="L71" i="7" s="1"/>
  <c r="K66" i="7"/>
  <c r="L66" i="7" s="1"/>
  <c r="K107" i="12"/>
  <c r="L107" i="12" s="1"/>
  <c r="K99" i="12"/>
  <c r="L99" i="12" s="1"/>
  <c r="K106" i="12"/>
  <c r="L106" i="12" s="1"/>
  <c r="K102" i="12"/>
  <c r="L102" i="12" s="1"/>
  <c r="T88" i="13"/>
  <c r="U88" i="13" s="1"/>
  <c r="T90" i="13"/>
  <c r="U90" i="13" s="1"/>
  <c r="T89" i="13"/>
  <c r="U89" i="13" s="1"/>
  <c r="E83" i="13"/>
  <c r="F83" i="13" s="1"/>
  <c r="D13" i="2" s="1"/>
  <c r="E84" i="13"/>
  <c r="F84" i="13" s="1"/>
  <c r="E68" i="13"/>
  <c r="F68" i="13" s="1"/>
  <c r="E79" i="13"/>
  <c r="F79" i="13" s="1"/>
  <c r="E73" i="13"/>
  <c r="F73" i="13" s="1"/>
  <c r="E65" i="13"/>
  <c r="F65" i="13" s="1"/>
  <c r="E86" i="13"/>
  <c r="F86" i="13" s="1"/>
  <c r="E77" i="13"/>
  <c r="F77" i="13" s="1"/>
  <c r="E64" i="13"/>
  <c r="F64" i="13" s="1"/>
  <c r="E72" i="13"/>
  <c r="F72" i="13" s="1"/>
  <c r="E85" i="13"/>
  <c r="F85" i="13" s="1"/>
  <c r="E81" i="13"/>
  <c r="F81" i="13" s="1"/>
  <c r="K114" i="12"/>
  <c r="L114" i="12" s="1"/>
  <c r="K113" i="12"/>
  <c r="L113" i="12" s="1"/>
  <c r="K110" i="12"/>
  <c r="L110" i="12" s="1"/>
  <c r="K109" i="12"/>
  <c r="L109" i="12" s="1"/>
  <c r="K108" i="12"/>
  <c r="L108" i="12" s="1"/>
  <c r="K112" i="12"/>
  <c r="L112" i="12" s="1"/>
  <c r="T102" i="10"/>
  <c r="U102" i="10" s="1"/>
  <c r="T106" i="10"/>
  <c r="U106" i="10" s="1"/>
  <c r="T109" i="10"/>
  <c r="U109" i="10" s="1"/>
  <c r="T107" i="10"/>
  <c r="U107" i="10" s="1"/>
  <c r="T101" i="10"/>
  <c r="U101" i="10" s="1"/>
  <c r="T108" i="10"/>
  <c r="U108" i="10" s="1"/>
  <c r="T99" i="10"/>
  <c r="U99" i="10" s="1"/>
  <c r="T105" i="10"/>
  <c r="U105" i="10" s="1"/>
  <c r="T103" i="10"/>
  <c r="U103" i="10" s="1"/>
  <c r="T104" i="10"/>
  <c r="U104" i="10" s="1"/>
  <c r="T100" i="10"/>
  <c r="U100" i="10" s="1"/>
  <c r="R107" i="12"/>
  <c r="R106" i="12"/>
  <c r="S106" i="12" s="1"/>
  <c r="R92" i="12"/>
  <c r="S92" i="12" s="1"/>
  <c r="R73" i="12"/>
  <c r="S73" i="12" s="1"/>
  <c r="R84" i="12"/>
  <c r="R87" i="12"/>
  <c r="S87" i="12" s="1"/>
  <c r="R88" i="12"/>
  <c r="S88" i="12" s="1"/>
  <c r="R65" i="12"/>
  <c r="S65" i="12" s="1"/>
  <c r="R64" i="12"/>
  <c r="S64" i="12" s="1"/>
  <c r="R78" i="12"/>
  <c r="S78" i="12" s="1"/>
  <c r="R91" i="12"/>
  <c r="S91" i="12" s="1"/>
  <c r="R77" i="12"/>
  <c r="S77" i="12" s="1"/>
  <c r="R80" i="12"/>
  <c r="S80" i="12" s="1"/>
  <c r="R81" i="12"/>
  <c r="S81" i="12" s="1"/>
  <c r="R70" i="12"/>
  <c r="S70" i="12" s="1"/>
  <c r="R72" i="12"/>
  <c r="S72" i="12" s="1"/>
  <c r="R68" i="12"/>
  <c r="S68" i="12" s="1"/>
  <c r="R76" i="12"/>
  <c r="S76" i="12" s="1"/>
  <c r="R69" i="12"/>
  <c r="S69" i="12" s="1"/>
  <c r="R66" i="12"/>
  <c r="S66" i="12" s="1"/>
  <c r="R90" i="12"/>
  <c r="S90" i="12" s="1"/>
  <c r="R83" i="12"/>
  <c r="S83" i="12" s="1"/>
  <c r="R89" i="12"/>
  <c r="S89" i="12" s="1"/>
  <c r="R67" i="12"/>
  <c r="S67" i="12" s="1"/>
  <c r="R82" i="12"/>
  <c r="S82" i="12" s="1"/>
  <c r="R75" i="12"/>
  <c r="R79" i="12"/>
  <c r="S79" i="12" s="1"/>
  <c r="R74" i="12"/>
  <c r="S74" i="12" s="1"/>
  <c r="R55" i="12"/>
  <c r="S55" i="12" s="1"/>
  <c r="R56" i="12"/>
  <c r="S56" i="12" s="1"/>
  <c r="R53" i="12"/>
  <c r="S53" i="12" s="1"/>
  <c r="R52" i="12"/>
  <c r="S52" i="12" s="1"/>
  <c r="R54" i="12"/>
  <c r="S54" i="12" s="1"/>
  <c r="R60" i="12"/>
  <c r="S60" i="12" s="1"/>
  <c r="R59" i="12"/>
  <c r="S59" i="12" s="1"/>
  <c r="T58" i="10"/>
  <c r="U58" i="10" s="1"/>
  <c r="T63" i="10"/>
  <c r="U63" i="10" s="1"/>
  <c r="T68" i="10"/>
  <c r="U68" i="10" s="1"/>
  <c r="T27" i="10"/>
  <c r="U27" i="10" s="1"/>
  <c r="T121" i="7"/>
  <c r="U121" i="7" s="1"/>
  <c r="K116" i="7"/>
  <c r="L116" i="7" s="1"/>
  <c r="E66" i="9"/>
  <c r="F66" i="9" s="1"/>
  <c r="K82" i="12"/>
  <c r="L82" i="12" s="1"/>
  <c r="E82" i="13"/>
  <c r="F82" i="13" s="1"/>
  <c r="E35" i="12"/>
  <c r="F35" i="12" s="1"/>
  <c r="K65" i="12"/>
  <c r="L65" i="12" s="1"/>
  <c r="T48" i="13"/>
  <c r="U48" i="13" s="1"/>
  <c r="K104" i="12"/>
  <c r="L104" i="12" s="1"/>
  <c r="K36" i="12"/>
  <c r="L36" i="12" s="1"/>
  <c r="K33" i="12"/>
  <c r="L33" i="12" s="1"/>
  <c r="K15" i="12"/>
  <c r="L15" i="12" s="1"/>
  <c r="K16" i="12"/>
  <c r="L16" i="12" s="1"/>
  <c r="K27" i="12"/>
  <c r="L27" i="12" s="1"/>
  <c r="E70" i="13"/>
  <c r="F70" i="13" s="1"/>
  <c r="E75" i="13"/>
  <c r="F75" i="13" s="1"/>
  <c r="T128" i="13"/>
  <c r="U128" i="13" s="1"/>
  <c r="T127" i="13"/>
  <c r="U127" i="13" s="1"/>
  <c r="T126" i="13"/>
  <c r="U126" i="13" s="1"/>
  <c r="E16" i="12"/>
  <c r="F16" i="12" s="1"/>
  <c r="E29" i="12"/>
  <c r="F29" i="12" s="1"/>
  <c r="E23" i="12"/>
  <c r="F23" i="12" s="1"/>
  <c r="K70" i="12"/>
  <c r="L70" i="12" s="1"/>
  <c r="K66" i="12"/>
  <c r="L66" i="12" s="1"/>
  <c r="K110" i="7"/>
  <c r="L110" i="7" s="1"/>
  <c r="K108" i="7"/>
  <c r="L108" i="7" s="1"/>
  <c r="T111" i="10"/>
  <c r="U111" i="10" s="1"/>
  <c r="T56" i="9"/>
  <c r="U56" i="9" s="1"/>
  <c r="T65" i="9"/>
  <c r="U65" i="9" s="1"/>
  <c r="T47" i="9"/>
  <c r="U47" i="9" s="1"/>
  <c r="T114" i="13"/>
  <c r="U114" i="13" s="1"/>
  <c r="T77" i="9"/>
  <c r="U77" i="9" s="1"/>
  <c r="T48" i="9"/>
  <c r="U48" i="9" s="1"/>
  <c r="T36" i="9"/>
  <c r="U36" i="9" s="1"/>
  <c r="T92" i="9"/>
  <c r="U92" i="9" s="1"/>
  <c r="T36" i="13"/>
  <c r="U36" i="13" s="1"/>
  <c r="E61" i="13"/>
  <c r="F61" i="13" s="1"/>
  <c r="E60" i="13"/>
  <c r="F60" i="13" s="1"/>
  <c r="E62" i="13"/>
  <c r="F62" i="13" s="1"/>
  <c r="E58" i="13"/>
  <c r="F58" i="13" s="1"/>
  <c r="E57" i="13"/>
  <c r="F57" i="13" s="1"/>
  <c r="E59" i="13"/>
  <c r="F59" i="13" s="1"/>
  <c r="E63" i="13"/>
  <c r="F63" i="13" s="1"/>
  <c r="T91" i="13"/>
  <c r="U91" i="13" s="1"/>
  <c r="T93" i="13"/>
  <c r="U93" i="13" s="1"/>
  <c r="T92" i="13"/>
  <c r="U92" i="13" s="1"/>
  <c r="T100" i="13"/>
  <c r="U100" i="13" s="1"/>
  <c r="T101" i="13"/>
  <c r="U101" i="13" s="1"/>
  <c r="E102" i="13"/>
  <c r="F102" i="13" s="1"/>
  <c r="E104" i="13"/>
  <c r="F104" i="13" s="1"/>
  <c r="E36" i="12"/>
  <c r="F36" i="12" s="1"/>
  <c r="E39" i="12"/>
  <c r="F39" i="12" s="1"/>
  <c r="E40" i="12"/>
  <c r="F40" i="12" s="1"/>
  <c r="E34" i="12"/>
  <c r="F34" i="12" s="1"/>
  <c r="E60" i="12"/>
  <c r="F60" i="12" s="1"/>
  <c r="E59" i="12"/>
  <c r="F59" i="12" s="1"/>
  <c r="E38" i="12"/>
  <c r="F38" i="12" s="1"/>
  <c r="E48" i="12"/>
  <c r="F48" i="12" s="1"/>
  <c r="E32" i="12"/>
  <c r="F32" i="12" s="1"/>
  <c r="E31" i="12"/>
  <c r="F31" i="12" s="1"/>
  <c r="E56" i="12"/>
  <c r="F56" i="12" s="1"/>
  <c r="E61" i="12"/>
  <c r="F61" i="12" s="1"/>
  <c r="E37" i="12"/>
  <c r="F37" i="12" s="1"/>
  <c r="E49" i="12"/>
  <c r="F49" i="12" s="1"/>
  <c r="E54" i="12"/>
  <c r="F54" i="12" s="1"/>
  <c r="E47" i="12"/>
  <c r="F47" i="12" s="1"/>
  <c r="E50" i="12"/>
  <c r="F50" i="12" s="1"/>
  <c r="E53" i="12"/>
  <c r="F53" i="12" s="1"/>
  <c r="E30" i="12"/>
  <c r="F30" i="12" s="1"/>
  <c r="E51" i="12"/>
  <c r="F51" i="12" s="1"/>
  <c r="E22" i="12"/>
  <c r="F22" i="12" s="1"/>
  <c r="E17" i="12"/>
  <c r="F17" i="12" s="1"/>
  <c r="E20" i="12"/>
  <c r="F20" i="12" s="1"/>
  <c r="E52" i="12"/>
  <c r="F52" i="12" s="1"/>
  <c r="E44" i="12"/>
  <c r="F44" i="12" s="1"/>
  <c r="E55" i="12"/>
  <c r="F55" i="12" s="1"/>
  <c r="E45" i="12"/>
  <c r="F45" i="12" s="1"/>
  <c r="E28" i="12"/>
  <c r="F28" i="12" s="1"/>
  <c r="E58" i="12"/>
  <c r="F58" i="12" s="1"/>
  <c r="E46" i="12"/>
  <c r="F46" i="12" s="1"/>
  <c r="E57" i="12"/>
  <c r="F57" i="12" s="1"/>
  <c r="E33" i="12"/>
  <c r="F33" i="12" s="1"/>
  <c r="E43" i="12"/>
  <c r="F43" i="12" s="1"/>
  <c r="S75" i="12"/>
  <c r="K78" i="12"/>
  <c r="L78" i="12" s="1"/>
  <c r="K84" i="12"/>
  <c r="L84" i="12" s="1"/>
  <c r="K83" i="12"/>
  <c r="L83" i="12" s="1"/>
  <c r="K90" i="12"/>
  <c r="L90" i="12" s="1"/>
  <c r="K92" i="12"/>
  <c r="L92" i="12" s="1"/>
  <c r="K94" i="12"/>
  <c r="L94" i="12" s="1"/>
  <c r="E113" i="12"/>
  <c r="F113" i="12" s="1"/>
  <c r="E106" i="12"/>
  <c r="F106" i="12" s="1"/>
  <c r="E105" i="12"/>
  <c r="F105" i="12" s="1"/>
  <c r="E110" i="12"/>
  <c r="F110" i="12" s="1"/>
  <c r="E89" i="12"/>
  <c r="F89" i="12" s="1"/>
  <c r="E85" i="12"/>
  <c r="F85" i="12" s="1"/>
  <c r="E101" i="12"/>
  <c r="F101" i="12" s="1"/>
  <c r="E116" i="12"/>
  <c r="F116" i="12" s="1"/>
  <c r="E111" i="12"/>
  <c r="F111" i="12" s="1"/>
  <c r="E109" i="12"/>
  <c r="F109" i="12" s="1"/>
  <c r="E86" i="12"/>
  <c r="F86" i="12" s="1"/>
  <c r="E100" i="12"/>
  <c r="F100" i="12" s="1"/>
  <c r="E103" i="12"/>
  <c r="F103" i="12" s="1"/>
  <c r="E92" i="12"/>
  <c r="F92" i="12" s="1"/>
  <c r="E88" i="12"/>
  <c r="F88" i="12" s="1"/>
  <c r="E112" i="12"/>
  <c r="F112" i="12" s="1"/>
  <c r="E107" i="12"/>
  <c r="F107" i="12" s="1"/>
  <c r="E94" i="12"/>
  <c r="F94" i="12" s="1"/>
  <c r="E114" i="12"/>
  <c r="F114" i="12" s="1"/>
  <c r="E102" i="12"/>
  <c r="F102" i="12" s="1"/>
  <c r="E108" i="12"/>
  <c r="F108" i="12" s="1"/>
  <c r="E91" i="12"/>
  <c r="F91" i="12" s="1"/>
  <c r="E115" i="12"/>
  <c r="F115" i="12" s="1"/>
  <c r="E90" i="12"/>
  <c r="F90" i="12" s="1"/>
  <c r="E104" i="12"/>
  <c r="F104" i="12" s="1"/>
  <c r="E93" i="12"/>
  <c r="F93" i="12" s="1"/>
  <c r="E95" i="12"/>
  <c r="F95" i="12" s="1"/>
  <c r="T125" i="7"/>
  <c r="U125" i="7" s="1"/>
  <c r="T128" i="7"/>
  <c r="U128" i="7" s="1"/>
  <c r="K60" i="12"/>
  <c r="L60" i="12" s="1"/>
  <c r="K89" i="10"/>
  <c r="L89" i="10" s="1"/>
  <c r="K86" i="10"/>
  <c r="L86" i="10" s="1"/>
  <c r="K84" i="10"/>
  <c r="L84" i="10" s="1"/>
  <c r="K76" i="10"/>
  <c r="L76" i="10" s="1"/>
  <c r="K25" i="10"/>
  <c r="L25" i="10" s="1"/>
  <c r="K20" i="10"/>
  <c r="L20" i="10" s="1"/>
  <c r="K24" i="10"/>
  <c r="L24" i="10" s="1"/>
  <c r="K45" i="10"/>
  <c r="L45" i="10" s="1"/>
  <c r="K52" i="10"/>
  <c r="L52" i="10" s="1"/>
  <c r="K47" i="10"/>
  <c r="L47" i="10" s="1"/>
  <c r="T129" i="7"/>
  <c r="U129" i="7" s="1"/>
  <c r="T89" i="9"/>
  <c r="U89" i="9" s="1"/>
  <c r="T42" i="9"/>
  <c r="U42" i="9" s="1"/>
  <c r="K117" i="12"/>
  <c r="L117" i="12" s="1"/>
  <c r="K123" i="12"/>
  <c r="L123" i="12" s="1"/>
  <c r="T102" i="9"/>
  <c r="U102" i="9" s="1"/>
  <c r="T31" i="9"/>
  <c r="U31" i="9" s="1"/>
  <c r="T28" i="9"/>
  <c r="U28" i="9" s="1"/>
  <c r="T30" i="9"/>
  <c r="U30" i="9" s="1"/>
  <c r="T40" i="13"/>
  <c r="U40" i="13" s="1"/>
  <c r="T49" i="9"/>
  <c r="U49" i="9" s="1"/>
  <c r="T29" i="9"/>
  <c r="U29" i="9" s="1"/>
  <c r="T39" i="9"/>
  <c r="U39" i="9" s="1"/>
  <c r="T121" i="13"/>
  <c r="U121" i="13" s="1"/>
  <c r="T94" i="9"/>
  <c r="U94" i="9" s="1"/>
  <c r="T54" i="13"/>
  <c r="U54" i="13" s="1"/>
  <c r="T75" i="9"/>
  <c r="U75" i="9" s="1"/>
  <c r="T22" i="9"/>
  <c r="U22" i="9" s="1"/>
  <c r="S114" i="12"/>
  <c r="T54" i="10"/>
  <c r="U54" i="10" s="1"/>
  <c r="E18" i="9"/>
  <c r="F18" i="9" s="1"/>
  <c r="K106" i="7"/>
  <c r="L106" i="7" s="1"/>
  <c r="T66" i="9"/>
  <c r="U66" i="9" s="1"/>
  <c r="T20" i="9"/>
  <c r="U20" i="9" s="1"/>
  <c r="E54" i="13"/>
  <c r="F54" i="13" s="1"/>
  <c r="E55" i="13"/>
  <c r="F55" i="13" s="1"/>
  <c r="E56" i="13"/>
  <c r="F56" i="13" s="1"/>
  <c r="E53" i="13"/>
  <c r="F53" i="13" s="1"/>
  <c r="T96" i="13"/>
  <c r="U96" i="13" s="1"/>
  <c r="T98" i="13"/>
  <c r="U98" i="13" s="1"/>
  <c r="T97" i="13"/>
  <c r="U97" i="13" s="1"/>
  <c r="E70" i="12"/>
  <c r="F70" i="12" s="1"/>
  <c r="E74" i="12"/>
  <c r="F74" i="12" s="1"/>
  <c r="E73" i="12"/>
  <c r="F73" i="12" s="1"/>
  <c r="E69" i="12"/>
  <c r="F69" i="12" s="1"/>
  <c r="E65" i="12"/>
  <c r="F65" i="12" s="1"/>
  <c r="E72" i="12"/>
  <c r="F72" i="12" s="1"/>
  <c r="E63" i="12"/>
  <c r="F63" i="12" s="1"/>
  <c r="E71" i="12"/>
  <c r="F71" i="12" s="1"/>
  <c r="E75" i="12"/>
  <c r="F75" i="12" s="1"/>
  <c r="E62" i="12"/>
  <c r="F62" i="12" s="1"/>
  <c r="E66" i="12"/>
  <c r="F66" i="12" s="1"/>
  <c r="E68" i="12"/>
  <c r="F68" i="12" s="1"/>
  <c r="E64" i="12"/>
  <c r="F64" i="12" s="1"/>
  <c r="E67" i="12"/>
  <c r="F67" i="12" s="1"/>
  <c r="S84" i="12"/>
  <c r="T88" i="9"/>
  <c r="U88" i="9" s="1"/>
  <c r="T27" i="9"/>
  <c r="U27" i="9" s="1"/>
  <c r="T85" i="9"/>
  <c r="U85" i="9" s="1"/>
  <c r="T46" i="9"/>
  <c r="U46" i="9" s="1"/>
  <c r="T87" i="13"/>
  <c r="U87" i="13" s="1"/>
  <c r="T14" i="9"/>
  <c r="T15" i="9"/>
  <c r="U15" i="9" s="1"/>
  <c r="T105" i="13"/>
  <c r="U105" i="13" s="1"/>
  <c r="T131" i="10"/>
  <c r="U131" i="10" s="1"/>
  <c r="T132" i="10"/>
  <c r="U132" i="10" s="1"/>
  <c r="T128" i="10"/>
  <c r="U128" i="10" s="1"/>
  <c r="T125" i="10"/>
  <c r="U125" i="10" s="1"/>
  <c r="R132" i="12"/>
  <c r="S132" i="12" s="1"/>
  <c r="R126" i="12"/>
  <c r="S126" i="12" s="1"/>
  <c r="R133" i="12"/>
  <c r="S133" i="12" s="1"/>
  <c r="R128" i="12"/>
  <c r="S128" i="12" s="1"/>
  <c r="R135" i="12"/>
  <c r="S135" i="12" s="1"/>
  <c r="R129" i="12"/>
  <c r="S129" i="12" s="1"/>
  <c r="R131" i="12"/>
  <c r="S131" i="12" s="1"/>
  <c r="R118" i="12"/>
  <c r="S118" i="12" s="1"/>
  <c r="T117" i="12" s="1"/>
  <c r="U117" i="12" s="1"/>
  <c r="R124" i="12"/>
  <c r="S124" i="12" s="1"/>
  <c r="R120" i="12"/>
  <c r="S120" i="12" s="1"/>
  <c r="R110" i="12"/>
  <c r="S110" i="12" s="1"/>
  <c r="R116" i="12"/>
  <c r="S116" i="12" s="1"/>
  <c r="R119" i="12"/>
  <c r="S119" i="12" s="1"/>
  <c r="R114" i="12"/>
  <c r="R113" i="12"/>
  <c r="S113" i="12" s="1"/>
  <c r="R112" i="12"/>
  <c r="S112" i="12" s="1"/>
  <c r="R115" i="12"/>
  <c r="S115" i="12" s="1"/>
  <c r="T40" i="10"/>
  <c r="U40" i="10" s="1"/>
  <c r="K87" i="12"/>
  <c r="L87" i="12" s="1"/>
  <c r="R127" i="12"/>
  <c r="S127" i="12" s="1"/>
  <c r="R130" i="12"/>
  <c r="S130" i="12" s="1"/>
  <c r="K23" i="12"/>
  <c r="L23" i="12" s="1"/>
  <c r="E41" i="12"/>
  <c r="F41" i="12" s="1"/>
  <c r="K76" i="12"/>
  <c r="L76" i="12" s="1"/>
  <c r="K105" i="12"/>
  <c r="L105" i="12" s="1"/>
  <c r="K42" i="12"/>
  <c r="L42" i="12" s="1"/>
  <c r="K21" i="12"/>
  <c r="L21" i="12" s="1"/>
  <c r="K17" i="12"/>
  <c r="L17" i="12" s="1"/>
  <c r="K28" i="12"/>
  <c r="L28" i="12" s="1"/>
  <c r="E74" i="13"/>
  <c r="F74" i="13" s="1"/>
  <c r="E66" i="13"/>
  <c r="F66" i="13" s="1"/>
  <c r="E80" i="13"/>
  <c r="F80" i="13" s="1"/>
  <c r="E19" i="12"/>
  <c r="F19" i="12" s="1"/>
  <c r="E26" i="12"/>
  <c r="F26" i="12" s="1"/>
  <c r="T130" i="10"/>
  <c r="U130" i="10" s="1"/>
  <c r="K100" i="12"/>
  <c r="L100" i="12" s="1"/>
  <c r="K69" i="12"/>
  <c r="L69" i="12" s="1"/>
  <c r="K97" i="7"/>
  <c r="L97" i="7" s="1"/>
  <c r="K93" i="7"/>
  <c r="L93" i="7" s="1"/>
  <c r="T95" i="9"/>
  <c r="U95" i="9" s="1"/>
  <c r="T97" i="9"/>
  <c r="U97" i="9" s="1"/>
  <c r="T67" i="9"/>
  <c r="U67" i="9" s="1"/>
  <c r="T50" i="9"/>
  <c r="U50" i="9" s="1"/>
  <c r="T53" i="9"/>
  <c r="U53" i="9" s="1"/>
  <c r="T81" i="9"/>
  <c r="U81" i="9" s="1"/>
  <c r="T59" i="9"/>
  <c r="U59" i="9" s="1"/>
  <c r="E92" i="13"/>
  <c r="F92" i="13" s="1"/>
  <c r="E93" i="13"/>
  <c r="F93" i="13" s="1"/>
  <c r="E98" i="13"/>
  <c r="F98" i="13" s="1"/>
  <c r="E97" i="13"/>
  <c r="F97" i="13" s="1"/>
  <c r="E94" i="13"/>
  <c r="F94" i="13" s="1"/>
  <c r="E96" i="13"/>
  <c r="F96" i="13" s="1"/>
  <c r="E95" i="13"/>
  <c r="F95" i="13" s="1"/>
  <c r="E99" i="13"/>
  <c r="F99" i="13" s="1"/>
  <c r="E101" i="13"/>
  <c r="F101" i="13" s="1"/>
  <c r="E100" i="13"/>
  <c r="F100" i="13" s="1"/>
  <c r="T104" i="13"/>
  <c r="U104" i="13" s="1"/>
  <c r="K58" i="12"/>
  <c r="L58" i="12" s="1"/>
  <c r="K72" i="12"/>
  <c r="L72" i="12" s="1"/>
  <c r="K74" i="12"/>
  <c r="L74" i="12" s="1"/>
  <c r="K73" i="12"/>
  <c r="L73" i="12" s="1"/>
  <c r="K75" i="12"/>
  <c r="L75" i="12" s="1"/>
  <c r="K67" i="12"/>
  <c r="L67" i="12" s="1"/>
  <c r="K64" i="12"/>
  <c r="L64" i="12" s="1"/>
  <c r="K77" i="12"/>
  <c r="L77" i="12" s="1"/>
  <c r="E76" i="12"/>
  <c r="F76" i="12" s="1"/>
  <c r="E80" i="12"/>
  <c r="F80" i="12" s="1"/>
  <c r="E78" i="12"/>
  <c r="F78" i="12" s="1"/>
  <c r="E81" i="12"/>
  <c r="F81" i="12" s="1"/>
  <c r="E77" i="12"/>
  <c r="F77" i="12" s="1"/>
  <c r="E83" i="12"/>
  <c r="F83" i="12" s="1"/>
  <c r="D13" i="1" s="1"/>
  <c r="E82" i="12"/>
  <c r="F82" i="12" s="1"/>
  <c r="E79" i="12"/>
  <c r="F79" i="12" s="1"/>
  <c r="E84" i="12"/>
  <c r="F84" i="12" s="1"/>
  <c r="K86" i="12"/>
  <c r="L86" i="12" s="1"/>
  <c r="K89" i="12"/>
  <c r="L89" i="12" s="1"/>
  <c r="K97" i="12"/>
  <c r="L97" i="12" s="1"/>
  <c r="T124" i="7"/>
  <c r="U124" i="7" s="1"/>
  <c r="K78" i="10"/>
  <c r="L78" i="10" s="1"/>
  <c r="K83" i="10"/>
  <c r="L83" i="10" s="1"/>
  <c r="K82" i="10"/>
  <c r="L82" i="10" s="1"/>
  <c r="K70" i="10"/>
  <c r="L70" i="10" s="1"/>
  <c r="K95" i="10"/>
  <c r="L95" i="10" s="1"/>
  <c r="K18" i="10"/>
  <c r="L18" i="10" s="1"/>
  <c r="K28" i="10"/>
  <c r="L28" i="10" s="1"/>
  <c r="K17" i="10"/>
  <c r="L17" i="10" s="1"/>
  <c r="K54" i="10"/>
  <c r="L54" i="10" s="1"/>
  <c r="K49" i="10"/>
  <c r="L49" i="10" s="1"/>
  <c r="T93" i="9"/>
  <c r="U93" i="9" s="1"/>
  <c r="T60" i="9"/>
  <c r="U60" i="9" s="1"/>
  <c r="T35" i="9"/>
  <c r="U35" i="9" s="1"/>
  <c r="K120" i="12"/>
  <c r="L120" i="12" s="1"/>
  <c r="K124" i="12"/>
  <c r="L124" i="12" s="1"/>
  <c r="T100" i="9"/>
  <c r="U100" i="9" s="1"/>
  <c r="T24" i="9"/>
  <c r="U24" i="9" s="1"/>
  <c r="T21" i="9"/>
  <c r="U21" i="9" s="1"/>
  <c r="T32" i="9"/>
  <c r="U32" i="9" s="1"/>
  <c r="T73" i="9"/>
  <c r="U73" i="9" s="1"/>
  <c r="T99" i="13"/>
  <c r="U99" i="13" s="1"/>
  <c r="T41" i="9"/>
  <c r="U41" i="9" s="1"/>
  <c r="T87" i="9"/>
  <c r="U87" i="9" s="1"/>
  <c r="T54" i="9"/>
  <c r="U54" i="9" s="1"/>
  <c r="T68" i="9"/>
  <c r="U68" i="9" s="1"/>
  <c r="T64" i="13"/>
  <c r="U64" i="13" s="1"/>
  <c r="T103" i="13"/>
  <c r="U103" i="13" s="1"/>
  <c r="E33" i="9"/>
  <c r="F33" i="9" s="1"/>
  <c r="E37" i="9"/>
  <c r="F37" i="9" s="1"/>
  <c r="E34" i="9"/>
  <c r="F34" i="9" s="1"/>
  <c r="E35" i="9"/>
  <c r="F35" i="9" s="1"/>
  <c r="E32" i="9"/>
  <c r="F32" i="9" s="1"/>
  <c r="E31" i="9"/>
  <c r="F31" i="9" s="1"/>
  <c r="E38" i="9"/>
  <c r="F38" i="9" s="1"/>
  <c r="E36" i="9"/>
  <c r="F36" i="9" s="1"/>
  <c r="T45" i="10"/>
  <c r="U45" i="10" s="1"/>
  <c r="T44" i="10"/>
  <c r="U44" i="10" s="1"/>
  <c r="T99" i="9"/>
  <c r="U99" i="9" s="1"/>
  <c r="T101" i="9"/>
  <c r="U101" i="9" s="1"/>
  <c r="T91" i="9"/>
  <c r="U91" i="9" s="1"/>
  <c r="T83" i="9"/>
  <c r="U83" i="9" s="1"/>
  <c r="G899" i="1" s="1"/>
  <c r="T17" i="9"/>
  <c r="U17" i="9" s="1"/>
  <c r="T43" i="9"/>
  <c r="U43" i="9" s="1"/>
  <c r="T105" i="9"/>
  <c r="U105" i="9" s="1"/>
  <c r="T70" i="9"/>
  <c r="U70" i="9" s="1"/>
  <c r="T64" i="9"/>
  <c r="U64" i="9" s="1"/>
  <c r="B1212" i="3" s="1"/>
  <c r="D21" i="3" s="1"/>
  <c r="T96" i="9"/>
  <c r="U96" i="9" s="1"/>
  <c r="T44" i="9"/>
  <c r="U44" i="9" s="1"/>
  <c r="T26" i="9"/>
  <c r="U26" i="9" s="1"/>
  <c r="T84" i="10"/>
  <c r="U84" i="10" s="1"/>
  <c r="T81" i="10"/>
  <c r="U81" i="10" s="1"/>
  <c r="T80" i="10"/>
  <c r="U80" i="10" s="1"/>
  <c r="K52" i="7"/>
  <c r="L52" i="7" s="1"/>
  <c r="K61" i="7"/>
  <c r="L61" i="7" s="1"/>
  <c r="K55" i="7"/>
  <c r="L55" i="7" s="1"/>
  <c r="K58" i="7"/>
  <c r="L58" i="7" s="1"/>
  <c r="K57" i="7"/>
  <c r="L57" i="7" s="1"/>
  <c r="K59" i="7"/>
  <c r="L59" i="7" s="1"/>
  <c r="K54" i="7"/>
  <c r="L54" i="7" s="1"/>
  <c r="K56" i="7"/>
  <c r="L56" i="7" s="1"/>
  <c r="K60" i="7"/>
  <c r="L60" i="7" s="1"/>
  <c r="K53" i="7"/>
  <c r="L53" i="7" s="1"/>
  <c r="K120" i="7"/>
  <c r="L120" i="7" s="1"/>
  <c r="K119" i="7"/>
  <c r="L119" i="7" s="1"/>
  <c r="K114" i="7"/>
  <c r="L114" i="7" s="1"/>
  <c r="K118" i="7"/>
  <c r="L118" i="7" s="1"/>
  <c r="K104" i="7"/>
  <c r="L104" i="7" s="1"/>
  <c r="K100" i="7"/>
  <c r="L100" i="7" s="1"/>
  <c r="K94" i="7"/>
  <c r="L94" i="7" s="1"/>
  <c r="K111" i="7"/>
  <c r="L111" i="7" s="1"/>
  <c r="K109" i="7"/>
  <c r="L109" i="7" s="1"/>
  <c r="K96" i="7"/>
  <c r="L96" i="7" s="1"/>
  <c r="K103" i="7"/>
  <c r="L103" i="7" s="1"/>
  <c r="K92" i="7"/>
  <c r="L92" i="7" s="1"/>
  <c r="K98" i="7"/>
  <c r="L98" i="7" s="1"/>
  <c r="K113" i="7"/>
  <c r="L113" i="7" s="1"/>
  <c r="K91" i="7"/>
  <c r="L91" i="7" s="1"/>
  <c r="K102" i="7"/>
  <c r="L102" i="7" s="1"/>
  <c r="S107" i="12"/>
  <c r="T37" i="10"/>
  <c r="U37" i="10" s="1"/>
  <c r="K117" i="7"/>
  <c r="L117" i="7" s="1"/>
  <c r="K99" i="7"/>
  <c r="L99" i="7" s="1"/>
  <c r="K107" i="7"/>
  <c r="L107" i="7" s="1"/>
  <c r="T55" i="9"/>
  <c r="U55" i="9" s="1"/>
  <c r="T78" i="9"/>
  <c r="U78" i="9" s="1"/>
  <c r="T40" i="9"/>
  <c r="U40" i="9" s="1"/>
  <c r="E90" i="13"/>
  <c r="F90" i="13" s="1"/>
  <c r="E89" i="13"/>
  <c r="F89" i="13" s="1"/>
  <c r="E88" i="13"/>
  <c r="F88" i="13" s="1"/>
  <c r="E87" i="13"/>
  <c r="F87" i="13" s="1"/>
  <c r="E91" i="13"/>
  <c r="F91" i="13" s="1"/>
  <c r="T122" i="13"/>
  <c r="U122" i="13" s="1"/>
  <c r="T123" i="13"/>
  <c r="U123" i="13" s="1"/>
  <c r="K115" i="12"/>
  <c r="L115" i="12" s="1"/>
  <c r="K116" i="12"/>
  <c r="L116" i="12" s="1"/>
  <c r="T34" i="9"/>
  <c r="U34" i="9" s="1"/>
  <c r="T104" i="9"/>
  <c r="U104" i="9" s="1"/>
  <c r="T19" i="9"/>
  <c r="U19" i="9" s="1"/>
  <c r="T25" i="9"/>
  <c r="U25" i="9" s="1"/>
  <c r="T86" i="9"/>
  <c r="U86" i="9" s="1"/>
  <c r="T107" i="13"/>
  <c r="U107" i="13" s="1"/>
  <c r="T58" i="9"/>
  <c r="U58" i="9" s="1"/>
  <c r="T102" i="13"/>
  <c r="U102" i="13" s="1"/>
  <c r="T84" i="9"/>
  <c r="U84" i="9" s="1"/>
  <c r="T52" i="9"/>
  <c r="U52" i="9" s="1"/>
  <c r="T95" i="13"/>
  <c r="U95" i="13" s="1"/>
  <c r="E123" i="10"/>
  <c r="F123" i="10" s="1"/>
  <c r="E124" i="10"/>
  <c r="F124" i="10" s="1"/>
  <c r="E121" i="10"/>
  <c r="F121" i="10" s="1"/>
  <c r="E122" i="10"/>
  <c r="F122" i="10" s="1"/>
  <c r="E57" i="10"/>
  <c r="F57" i="10" s="1"/>
  <c r="E101" i="10"/>
  <c r="F101" i="10" s="1"/>
  <c r="E109" i="10"/>
  <c r="F109" i="10" s="1"/>
  <c r="E106" i="10"/>
  <c r="F106" i="10" s="1"/>
  <c r="E96" i="10"/>
  <c r="F96" i="10" s="1"/>
  <c r="E111" i="10"/>
  <c r="F111" i="10" s="1"/>
  <c r="E107" i="10"/>
  <c r="F107" i="10" s="1"/>
  <c r="E99" i="10"/>
  <c r="F99" i="10" s="1"/>
  <c r="E26" i="10"/>
  <c r="F26" i="10" s="1"/>
  <c r="E28" i="10"/>
  <c r="F28" i="10" s="1"/>
  <c r="E102" i="10"/>
  <c r="F102" i="10" s="1"/>
  <c r="E97" i="10"/>
  <c r="F97" i="10" s="1"/>
  <c r="E94" i="10"/>
  <c r="F94" i="10" s="1"/>
  <c r="E90" i="10"/>
  <c r="F90" i="10" s="1"/>
  <c r="E68" i="10"/>
  <c r="F68" i="10" s="1"/>
  <c r="E82" i="10"/>
  <c r="F82" i="10" s="1"/>
  <c r="E86" i="10"/>
  <c r="F86" i="10" s="1"/>
  <c r="E80" i="10"/>
  <c r="F80" i="10" s="1"/>
  <c r="E115" i="10"/>
  <c r="F115" i="10" s="1"/>
  <c r="E118" i="10"/>
  <c r="F118" i="10" s="1"/>
  <c r="E116" i="10"/>
  <c r="F116" i="10" s="1"/>
  <c r="E53" i="10"/>
  <c r="F53" i="10" s="1"/>
  <c r="E50" i="10"/>
  <c r="F50" i="10" s="1"/>
  <c r="E41" i="10"/>
  <c r="F41" i="10" s="1"/>
  <c r="E45" i="10"/>
  <c r="F45" i="10" s="1"/>
  <c r="E40" i="10"/>
  <c r="F40" i="10" s="1"/>
  <c r="E46" i="10"/>
  <c r="F46" i="10" s="1"/>
  <c r="E43" i="10"/>
  <c r="F43" i="10" s="1"/>
  <c r="E49" i="10"/>
  <c r="F49" i="10" s="1"/>
  <c r="E113" i="10"/>
  <c r="F113" i="10" s="1"/>
  <c r="E104" i="10"/>
  <c r="F104" i="10" s="1"/>
  <c r="E87" i="10"/>
  <c r="F87" i="10" s="1"/>
  <c r="E89" i="10"/>
  <c r="F89" i="10" s="1"/>
  <c r="E77" i="10"/>
  <c r="F77" i="10" s="1"/>
  <c r="E56" i="10"/>
  <c r="F56" i="10" s="1"/>
  <c r="E72" i="10"/>
  <c r="F72" i="10" s="1"/>
  <c r="E60" i="10"/>
  <c r="F60" i="10" s="1"/>
  <c r="E91" i="10"/>
  <c r="F91" i="10" s="1"/>
  <c r="E73" i="10"/>
  <c r="F73" i="10" s="1"/>
  <c r="E75" i="10"/>
  <c r="F75" i="10" s="1"/>
  <c r="E71" i="10"/>
  <c r="F71" i="10" s="1"/>
  <c r="E79" i="10"/>
  <c r="F79" i="10" s="1"/>
  <c r="E83" i="10"/>
  <c r="F83" i="10" s="1"/>
  <c r="E55" i="10"/>
  <c r="F55" i="10" s="1"/>
  <c r="E20" i="10"/>
  <c r="F20" i="10" s="1"/>
  <c r="E30" i="10"/>
  <c r="F30" i="10" s="1"/>
  <c r="E110" i="10"/>
  <c r="F110" i="10" s="1"/>
  <c r="E103" i="10"/>
  <c r="F103" i="10" s="1"/>
  <c r="E120" i="10"/>
  <c r="F120" i="10" s="1"/>
  <c r="E36" i="10"/>
  <c r="F36" i="10" s="1"/>
  <c r="E37" i="10"/>
  <c r="F37" i="10" s="1"/>
  <c r="E34" i="10"/>
  <c r="F34" i="10" s="1"/>
  <c r="E38" i="10"/>
  <c r="F38" i="10" s="1"/>
  <c r="E17" i="10"/>
  <c r="F17" i="10" s="1"/>
  <c r="E18" i="10"/>
  <c r="F18" i="10" s="1"/>
  <c r="E15" i="10"/>
  <c r="F15" i="10" s="1"/>
  <c r="E19" i="10"/>
  <c r="F19" i="10" s="1"/>
  <c r="E22" i="10"/>
  <c r="F22" i="10" s="1"/>
  <c r="E100" i="10"/>
  <c r="F100" i="10" s="1"/>
  <c r="E112" i="10"/>
  <c r="F112" i="10" s="1"/>
  <c r="E31" i="10"/>
  <c r="F31" i="10" s="1"/>
  <c r="E33" i="10"/>
  <c r="F33" i="10" s="1"/>
  <c r="E32" i="10"/>
  <c r="F32" i="10" s="1"/>
  <c r="E35" i="10"/>
  <c r="F35" i="10" s="1"/>
  <c r="E24" i="10"/>
  <c r="F24" i="10" s="1"/>
  <c r="E29" i="10"/>
  <c r="F29" i="10" s="1"/>
  <c r="E25" i="10"/>
  <c r="F25" i="10" s="1"/>
  <c r="E23" i="10"/>
  <c r="F23" i="10" s="1"/>
  <c r="E16" i="10"/>
  <c r="F16" i="10" s="1"/>
  <c r="E105" i="10"/>
  <c r="F105" i="10" s="1"/>
  <c r="E63" i="10"/>
  <c r="F63" i="10" s="1"/>
  <c r="E114" i="10"/>
  <c r="F114" i="10" s="1"/>
  <c r="E52" i="10"/>
  <c r="F52" i="10" s="1"/>
  <c r="E42" i="10"/>
  <c r="F42" i="10" s="1"/>
  <c r="E108" i="10"/>
  <c r="F108" i="10" s="1"/>
  <c r="E66" i="10"/>
  <c r="F66" i="10" s="1"/>
  <c r="E61" i="10"/>
  <c r="F61" i="10" s="1"/>
  <c r="E69" i="10"/>
  <c r="F69" i="10" s="1"/>
  <c r="E27" i="10"/>
  <c r="F27" i="10" s="1"/>
  <c r="E67" i="10"/>
  <c r="F67" i="10" s="1"/>
  <c r="E84" i="10"/>
  <c r="F84" i="10" s="1"/>
  <c r="E39" i="10"/>
  <c r="F39" i="10" s="1"/>
  <c r="E85" i="10"/>
  <c r="F85" i="10" s="1"/>
  <c r="E93" i="10"/>
  <c r="F93" i="10" s="1"/>
  <c r="E92" i="10"/>
  <c r="F92" i="10" s="1"/>
  <c r="E78" i="10"/>
  <c r="F78" i="10" s="1"/>
  <c r="E119" i="10"/>
  <c r="F119" i="10" s="1"/>
  <c r="E44" i="10"/>
  <c r="F44" i="10" s="1"/>
  <c r="E48" i="10"/>
  <c r="F48" i="10" s="1"/>
  <c r="E74" i="10"/>
  <c r="F74" i="10" s="1"/>
  <c r="E58" i="10"/>
  <c r="F58" i="10" s="1"/>
  <c r="E65" i="10"/>
  <c r="F65" i="10" s="1"/>
  <c r="E64" i="10"/>
  <c r="F64" i="10" s="1"/>
  <c r="D13" i="5" s="1"/>
  <c r="E117" i="10"/>
  <c r="F117" i="10" s="1"/>
  <c r="E95" i="10"/>
  <c r="F95" i="10" s="1"/>
  <c r="E62" i="10"/>
  <c r="F62" i="10" s="1"/>
  <c r="E76" i="10"/>
  <c r="F76" i="10" s="1"/>
  <c r="E54" i="10"/>
  <c r="F54" i="10" s="1"/>
  <c r="E47" i="10"/>
  <c r="F47" i="10" s="1"/>
  <c r="E98" i="10"/>
  <c r="F98" i="10" s="1"/>
  <c r="E81" i="10"/>
  <c r="F81" i="10" s="1"/>
  <c r="E88" i="10"/>
  <c r="F88" i="10" s="1"/>
  <c r="E70" i="10"/>
  <c r="F70" i="10" s="1"/>
  <c r="E51" i="10"/>
  <c r="F51" i="10" s="1"/>
  <c r="E59" i="10"/>
  <c r="F59" i="10" s="1"/>
  <c r="K52" i="12"/>
  <c r="L52" i="12" s="1"/>
  <c r="K50" i="12"/>
  <c r="L50" i="12" s="1"/>
  <c r="K53" i="12"/>
  <c r="L53" i="12" s="1"/>
  <c r="K48" i="12"/>
  <c r="L48" i="12" s="1"/>
  <c r="K49" i="12"/>
  <c r="L49" i="12" s="1"/>
  <c r="K55" i="12"/>
  <c r="L55" i="12" s="1"/>
  <c r="K47" i="12"/>
  <c r="L47" i="12" s="1"/>
  <c r="K51" i="12"/>
  <c r="L51" i="12" s="1"/>
  <c r="K22" i="12"/>
  <c r="L22" i="12" s="1"/>
  <c r="K43" i="12"/>
  <c r="L43" i="12" s="1"/>
  <c r="K54" i="12"/>
  <c r="L54" i="12" s="1"/>
  <c r="K35" i="12"/>
  <c r="L35" i="12" s="1"/>
  <c r="K30" i="12"/>
  <c r="L30" i="12" s="1"/>
  <c r="K40" i="12"/>
  <c r="L40" i="12" s="1"/>
  <c r="K46" i="12"/>
  <c r="L46" i="12" s="1"/>
  <c r="K38" i="12"/>
  <c r="L38" i="12" s="1"/>
  <c r="K31" i="12"/>
  <c r="L31" i="12" s="1"/>
  <c r="K44" i="12"/>
  <c r="L44" i="12" s="1"/>
  <c r="K19" i="7"/>
  <c r="L19" i="7" s="1"/>
  <c r="K18" i="7"/>
  <c r="L18" i="7" s="1"/>
  <c r="K17" i="7"/>
  <c r="L17" i="7" s="1"/>
  <c r="S40" i="7"/>
  <c r="T18" i="7" s="1"/>
  <c r="U18" i="7" s="1"/>
  <c r="T74" i="13"/>
  <c r="U74" i="13" s="1"/>
  <c r="K56" i="12"/>
  <c r="L56" i="12" s="1"/>
  <c r="K57" i="12"/>
  <c r="L57" i="12" s="1"/>
  <c r="E53" i="9"/>
  <c r="F53" i="9" s="1"/>
  <c r="R85" i="12"/>
  <c r="S85" i="12" s="1"/>
  <c r="T42" i="10"/>
  <c r="U42" i="10" s="1"/>
  <c r="E76" i="9"/>
  <c r="F76" i="9" s="1"/>
  <c r="K115" i="7"/>
  <c r="L115" i="7" s="1"/>
  <c r="E27" i="9"/>
  <c r="F27" i="9" s="1"/>
  <c r="E25" i="9"/>
  <c r="F25" i="9" s="1"/>
  <c r="E29" i="9"/>
  <c r="F29" i="9" s="1"/>
  <c r="E26" i="9"/>
  <c r="F26" i="9" s="1"/>
  <c r="E23" i="9"/>
  <c r="F23" i="9" s="1"/>
  <c r="E22" i="9"/>
  <c r="F22" i="9" s="1"/>
  <c r="E28" i="9"/>
  <c r="F28" i="9" s="1"/>
  <c r="E19" i="9"/>
  <c r="F19" i="9" s="1"/>
  <c r="E17" i="9"/>
  <c r="F17" i="9" s="1"/>
  <c r="E30" i="9"/>
  <c r="F30" i="9" s="1"/>
  <c r="E24" i="9"/>
  <c r="F24" i="9" s="1"/>
  <c r="E21" i="9"/>
  <c r="F21" i="9" s="1"/>
  <c r="E16" i="9"/>
  <c r="F16" i="9" s="1"/>
  <c r="T120" i="10"/>
  <c r="U120" i="10" s="1"/>
  <c r="T110" i="10"/>
  <c r="U110" i="10" s="1"/>
  <c r="T124" i="10"/>
  <c r="U124" i="10" s="1"/>
  <c r="T123" i="10"/>
  <c r="U123" i="10" s="1"/>
  <c r="T118" i="10"/>
  <c r="U118" i="10" s="1"/>
  <c r="T116" i="10"/>
  <c r="U116" i="10" s="1"/>
  <c r="T119" i="10"/>
  <c r="U119" i="10" s="1"/>
  <c r="T114" i="10"/>
  <c r="U114" i="10" s="1"/>
  <c r="T113" i="10"/>
  <c r="U113" i="10" s="1"/>
  <c r="T117" i="10"/>
  <c r="U117" i="10" s="1"/>
  <c r="T122" i="10"/>
  <c r="U122" i="10" s="1"/>
  <c r="T121" i="10"/>
  <c r="U121" i="10" s="1"/>
  <c r="E22" i="13"/>
  <c r="F22" i="13" s="1"/>
  <c r="E24" i="13"/>
  <c r="F24" i="13" s="1"/>
  <c r="E16" i="13"/>
  <c r="F16" i="13" s="1"/>
  <c r="E18" i="13"/>
  <c r="F18" i="13" s="1"/>
  <c r="E19" i="13"/>
  <c r="F19" i="13" s="1"/>
  <c r="E29" i="13"/>
  <c r="F29" i="13" s="1"/>
  <c r="E30" i="13"/>
  <c r="F30" i="13" s="1"/>
  <c r="E31" i="13"/>
  <c r="F31" i="13" s="1"/>
  <c r="E32" i="13"/>
  <c r="F32" i="13" s="1"/>
  <c r="E36" i="13"/>
  <c r="F36" i="13" s="1"/>
  <c r="E37" i="13"/>
  <c r="F37" i="13" s="1"/>
  <c r="E39" i="13"/>
  <c r="F39" i="13" s="1"/>
  <c r="E43" i="13"/>
  <c r="F43" i="13" s="1"/>
  <c r="E42" i="13"/>
  <c r="F42" i="13" s="1"/>
  <c r="E46" i="13"/>
  <c r="F46" i="13" s="1"/>
  <c r="E44" i="13"/>
  <c r="F44" i="13" s="1"/>
  <c r="E52" i="13"/>
  <c r="F52" i="13" s="1"/>
  <c r="E48" i="13"/>
  <c r="F48" i="13" s="1"/>
  <c r="E50" i="13"/>
  <c r="F50" i="13" s="1"/>
  <c r="E21" i="13"/>
  <c r="F21" i="13" s="1"/>
  <c r="E23" i="13"/>
  <c r="F23" i="13" s="1"/>
  <c r="E15" i="13"/>
  <c r="F15" i="13" s="1"/>
  <c r="E17" i="13"/>
  <c r="F17" i="13" s="1"/>
  <c r="E20" i="13"/>
  <c r="F20" i="13" s="1"/>
  <c r="E26" i="13"/>
  <c r="F26" i="13" s="1"/>
  <c r="E28" i="13"/>
  <c r="F28" i="13" s="1"/>
  <c r="E27" i="13"/>
  <c r="F27" i="13" s="1"/>
  <c r="E33" i="13"/>
  <c r="F33" i="13" s="1"/>
  <c r="E34" i="13"/>
  <c r="F34" i="13" s="1"/>
  <c r="E35" i="13"/>
  <c r="F35" i="13" s="1"/>
  <c r="E38" i="13"/>
  <c r="F38" i="13" s="1"/>
  <c r="E41" i="13"/>
  <c r="F41" i="13" s="1"/>
  <c r="E40" i="13"/>
  <c r="F40" i="13" s="1"/>
  <c r="E45" i="13"/>
  <c r="F45" i="13" s="1"/>
  <c r="E47" i="13"/>
  <c r="F47" i="13" s="1"/>
  <c r="E51" i="13"/>
  <c r="F51" i="13" s="1"/>
  <c r="E49" i="13"/>
  <c r="F49" i="13" s="1"/>
  <c r="E25" i="13"/>
  <c r="F25" i="13" s="1"/>
  <c r="S86" i="10"/>
  <c r="E31" i="7"/>
  <c r="F31" i="7" s="1"/>
  <c r="E29" i="7"/>
  <c r="F29" i="7" s="1"/>
  <c r="E28" i="7"/>
  <c r="F28" i="7" s="1"/>
  <c r="E23" i="7"/>
  <c r="F23" i="7" s="1"/>
  <c r="E26" i="7"/>
  <c r="F26" i="7" s="1"/>
  <c r="E21" i="7"/>
  <c r="F21" i="7" s="1"/>
  <c r="E25" i="7"/>
  <c r="F25" i="7" s="1"/>
  <c r="E22" i="7"/>
  <c r="F22" i="7" s="1"/>
  <c r="E24" i="7"/>
  <c r="F24" i="7" s="1"/>
  <c r="E27" i="7"/>
  <c r="F27" i="7" s="1"/>
  <c r="E39" i="7"/>
  <c r="F39" i="7" s="1"/>
  <c r="E37" i="7"/>
  <c r="F37" i="7" s="1"/>
  <c r="E35" i="7"/>
  <c r="F35" i="7" s="1"/>
  <c r="E32" i="7"/>
  <c r="F32" i="7" s="1"/>
  <c r="E40" i="7"/>
  <c r="F40" i="7" s="1"/>
  <c r="E30" i="7"/>
  <c r="F30" i="7" s="1"/>
  <c r="E34" i="7"/>
  <c r="F34" i="7" s="1"/>
  <c r="E33" i="7"/>
  <c r="F33" i="7" s="1"/>
  <c r="E38" i="7"/>
  <c r="F38" i="7" s="1"/>
  <c r="E36" i="7"/>
  <c r="F36" i="7" s="1"/>
  <c r="E20" i="7"/>
  <c r="F20" i="7" s="1"/>
  <c r="T46" i="7"/>
  <c r="U46" i="7" s="1"/>
  <c r="S120" i="7"/>
  <c r="T53" i="7" s="1"/>
  <c r="U53" i="7" s="1"/>
  <c r="T51" i="13"/>
  <c r="U51" i="13" s="1"/>
  <c r="S86" i="13"/>
  <c r="T80" i="13" s="1"/>
  <c r="U80" i="13" s="1"/>
  <c r="T124" i="13"/>
  <c r="U124" i="13" s="1"/>
  <c r="T22" i="10"/>
  <c r="U22" i="10" s="1"/>
  <c r="R136" i="12"/>
  <c r="S136" i="12" s="1"/>
  <c r="T136" i="12" s="1"/>
  <c r="U136" i="12" s="1"/>
  <c r="K16" i="7"/>
  <c r="L16" i="7" s="1"/>
  <c r="K15" i="7"/>
  <c r="L15" i="7" s="1"/>
  <c r="K112" i="10"/>
  <c r="L112" i="10" s="1"/>
  <c r="K96" i="10"/>
  <c r="L96" i="10" s="1"/>
  <c r="K98" i="10"/>
  <c r="L98" i="10" s="1"/>
  <c r="K127" i="10"/>
  <c r="L127" i="10" s="1"/>
  <c r="K119" i="10"/>
  <c r="L119" i="10" s="1"/>
  <c r="K131" i="10"/>
  <c r="L131" i="10" s="1"/>
  <c r="K129" i="10"/>
  <c r="L129" i="10" s="1"/>
  <c r="K97" i="10"/>
  <c r="L97" i="10" s="1"/>
  <c r="K116" i="10"/>
  <c r="L116" i="10" s="1"/>
  <c r="K124" i="10"/>
  <c r="L124" i="10" s="1"/>
  <c r="K132" i="10"/>
  <c r="L132" i="10" s="1"/>
  <c r="K111" i="10"/>
  <c r="L111" i="10" s="1"/>
  <c r="K121" i="10"/>
  <c r="L121" i="10" s="1"/>
  <c r="K120" i="10"/>
  <c r="L120" i="10" s="1"/>
  <c r="K100" i="10"/>
  <c r="L100" i="10" s="1"/>
  <c r="K109" i="10"/>
  <c r="L109" i="10" s="1"/>
  <c r="K106" i="10"/>
  <c r="L106" i="10" s="1"/>
  <c r="K118" i="10"/>
  <c r="L118" i="10" s="1"/>
  <c r="K114" i="10"/>
  <c r="L114" i="10" s="1"/>
  <c r="K107" i="10"/>
  <c r="L107" i="10" s="1"/>
  <c r="K122" i="10"/>
  <c r="L122" i="10" s="1"/>
  <c r="K108" i="10"/>
  <c r="L108" i="10" s="1"/>
  <c r="K128" i="10"/>
  <c r="L128" i="10" s="1"/>
  <c r="K99" i="10"/>
  <c r="L99" i="10" s="1"/>
  <c r="K105" i="10"/>
  <c r="L105" i="10" s="1"/>
  <c r="K125" i="10"/>
  <c r="L125" i="10" s="1"/>
  <c r="K130" i="10"/>
  <c r="L130" i="10" s="1"/>
  <c r="R27" i="12"/>
  <c r="S27" i="12" s="1"/>
  <c r="T27" i="12" s="1"/>
  <c r="U27" i="12" s="1"/>
  <c r="R45" i="12"/>
  <c r="S45" i="12" s="1"/>
  <c r="R38" i="12"/>
  <c r="S38" i="12" s="1"/>
  <c r="R42" i="12"/>
  <c r="S42" i="12" s="1"/>
  <c r="R14" i="12"/>
  <c r="R20" i="12"/>
  <c r="S20" i="12" s="1"/>
  <c r="T20" i="12" s="1"/>
  <c r="U20" i="12" s="1"/>
  <c r="R21" i="12"/>
  <c r="S21" i="12" s="1"/>
  <c r="T21" i="12" s="1"/>
  <c r="U21" i="12" s="1"/>
  <c r="R25" i="12"/>
  <c r="S25" i="12" s="1"/>
  <c r="T25" i="12" s="1"/>
  <c r="U25" i="12" s="1"/>
  <c r="R15" i="12"/>
  <c r="S15" i="12" s="1"/>
  <c r="R16" i="12"/>
  <c r="S16" i="12" s="1"/>
  <c r="T16" i="12" s="1"/>
  <c r="U16" i="12" s="1"/>
  <c r="R19" i="12"/>
  <c r="S19" i="12" s="1"/>
  <c r="T19" i="12" s="1"/>
  <c r="U19" i="12" s="1"/>
  <c r="R24" i="12"/>
  <c r="S24" i="12" s="1"/>
  <c r="T24" i="12" s="1"/>
  <c r="U24" i="12" s="1"/>
  <c r="R17" i="12"/>
  <c r="S17" i="12" s="1"/>
  <c r="T17" i="12" s="1"/>
  <c r="U17" i="12" s="1"/>
  <c r="R39" i="12"/>
  <c r="S39" i="12" s="1"/>
  <c r="R30" i="12"/>
  <c r="S30" i="12" s="1"/>
  <c r="T30" i="12" s="1"/>
  <c r="U30" i="12" s="1"/>
  <c r="R32" i="12"/>
  <c r="S32" i="12" s="1"/>
  <c r="T32" i="12" s="1"/>
  <c r="U32" i="12" s="1"/>
  <c r="R34" i="12"/>
  <c r="S34" i="12" s="1"/>
  <c r="R31" i="12"/>
  <c r="S31" i="12" s="1"/>
  <c r="T31" i="12" s="1"/>
  <c r="U31" i="12" s="1"/>
  <c r="R26" i="12"/>
  <c r="S26" i="12" s="1"/>
  <c r="T26" i="12" s="1"/>
  <c r="U26" i="12" s="1"/>
  <c r="R40" i="12"/>
  <c r="S40" i="12" s="1"/>
  <c r="R18" i="12"/>
  <c r="S18" i="12" s="1"/>
  <c r="T18" i="12" s="1"/>
  <c r="U18" i="12" s="1"/>
  <c r="R23" i="12"/>
  <c r="S23" i="12" s="1"/>
  <c r="T23" i="12" s="1"/>
  <c r="U23" i="12" s="1"/>
  <c r="R33" i="12"/>
  <c r="S33" i="12" s="1"/>
  <c r="R46" i="12"/>
  <c r="S46" i="12" s="1"/>
  <c r="R35" i="12"/>
  <c r="S35" i="12" s="1"/>
  <c r="R29" i="12"/>
  <c r="S29" i="12" s="1"/>
  <c r="T29" i="12" s="1"/>
  <c r="U29" i="12" s="1"/>
  <c r="R22" i="12"/>
  <c r="S22" i="12" s="1"/>
  <c r="T22" i="12" s="1"/>
  <c r="U22" i="12" s="1"/>
  <c r="R37" i="12"/>
  <c r="S37" i="12" s="1"/>
  <c r="R44" i="12"/>
  <c r="S44" i="12" s="1"/>
  <c r="T70" i="10"/>
  <c r="U70" i="10" s="1"/>
  <c r="T71" i="10"/>
  <c r="U71" i="10" s="1"/>
  <c r="T19" i="10"/>
  <c r="U19" i="10" s="1"/>
  <c r="T15" i="10"/>
  <c r="U15" i="10" s="1"/>
  <c r="T16" i="10"/>
  <c r="U16" i="10" s="1"/>
  <c r="K53" i="10"/>
  <c r="L53" i="10" s="1"/>
  <c r="K61" i="10"/>
  <c r="L61" i="10" s="1"/>
  <c r="K110" i="10"/>
  <c r="L110" i="10" s="1"/>
  <c r="K117" i="10"/>
  <c r="L117" i="10" s="1"/>
  <c r="K91" i="10"/>
  <c r="L91" i="10" s="1"/>
  <c r="K71" i="10"/>
  <c r="L71" i="10" s="1"/>
  <c r="K39" i="12"/>
  <c r="L39" i="12" s="1"/>
  <c r="E20" i="9"/>
  <c r="F20" i="9" s="1"/>
  <c r="K112" i="7"/>
  <c r="L112" i="7" s="1"/>
  <c r="K38" i="10"/>
  <c r="L38" i="10" s="1"/>
  <c r="K29" i="10"/>
  <c r="L29" i="10" s="1"/>
  <c r="K33" i="10"/>
  <c r="L33" i="10" s="1"/>
  <c r="K44" i="10"/>
  <c r="L44" i="10" s="1"/>
  <c r="R123" i="12"/>
  <c r="S123" i="12" s="1"/>
  <c r="R111" i="12"/>
  <c r="S111" i="12" s="1"/>
  <c r="R108" i="12"/>
  <c r="S108" i="12" s="1"/>
  <c r="K18" i="12"/>
  <c r="L18" i="12" s="1"/>
  <c r="E42" i="12"/>
  <c r="F42" i="12" s="1"/>
  <c r="K62" i="12"/>
  <c r="L62" i="12" s="1"/>
  <c r="T127" i="10"/>
  <c r="U127" i="10" s="1"/>
  <c r="K34" i="12"/>
  <c r="L34" i="12" s="1"/>
  <c r="K37" i="12"/>
  <c r="L37" i="12" s="1"/>
  <c r="K20" i="12"/>
  <c r="L20" i="12" s="1"/>
  <c r="K25" i="12"/>
  <c r="L25" i="12" s="1"/>
  <c r="K19" i="12"/>
  <c r="L19" i="12" s="1"/>
  <c r="E71" i="13"/>
  <c r="F71" i="13" s="1"/>
  <c r="E78" i="13"/>
  <c r="F78" i="13" s="1"/>
  <c r="T130" i="13"/>
  <c r="U130" i="13" s="1"/>
  <c r="E25" i="12"/>
  <c r="F25" i="12" s="1"/>
  <c r="E18" i="12"/>
  <c r="F18" i="12" s="1"/>
  <c r="E24" i="12"/>
  <c r="F24" i="12" s="1"/>
  <c r="T129" i="10"/>
  <c r="U129" i="10" s="1"/>
  <c r="K98" i="12"/>
  <c r="L98" i="12" s="1"/>
  <c r="K68" i="12"/>
  <c r="L68" i="12" s="1"/>
  <c r="K101" i="7"/>
  <c r="L101" i="7" s="1"/>
  <c r="K95" i="7"/>
  <c r="L95" i="7" s="1"/>
  <c r="T112" i="10"/>
  <c r="U112" i="10" s="1"/>
  <c r="T51" i="9"/>
  <c r="U51" i="9" s="1"/>
  <c r="T98" i="9"/>
  <c r="U98" i="9" s="1"/>
  <c r="T45" i="9"/>
  <c r="U45" i="9" s="1"/>
  <c r="T49" i="13"/>
  <c r="U49" i="13" s="1"/>
  <c r="T38" i="9"/>
  <c r="U38" i="9" s="1"/>
  <c r="T37" i="9"/>
  <c r="U37" i="9" s="1"/>
  <c r="T43" i="7"/>
  <c r="U43" i="7" s="1"/>
  <c r="T82" i="9"/>
  <c r="U82" i="9" s="1"/>
  <c r="T72" i="9"/>
  <c r="U72" i="9" s="1"/>
  <c r="T55" i="13"/>
  <c r="U55" i="13" s="1"/>
  <c r="T56" i="13"/>
  <c r="U56" i="13" s="1"/>
  <c r="T108" i="13"/>
  <c r="U108" i="13" s="1"/>
  <c r="T110" i="13"/>
  <c r="U110" i="13" s="1"/>
  <c r="T115" i="13"/>
  <c r="U115" i="13" s="1"/>
  <c r="T116" i="13"/>
  <c r="U116" i="13" s="1"/>
  <c r="T117" i="13"/>
  <c r="U117" i="13" s="1"/>
  <c r="T120" i="13"/>
  <c r="U120" i="13" s="1"/>
  <c r="K80" i="12"/>
  <c r="L80" i="12" s="1"/>
  <c r="K81" i="12"/>
  <c r="L81" i="12" s="1"/>
  <c r="K93" i="12"/>
  <c r="L93" i="12" s="1"/>
  <c r="K91" i="12"/>
  <c r="L91" i="12" s="1"/>
  <c r="K96" i="12"/>
  <c r="L96" i="12" s="1"/>
  <c r="E125" i="12"/>
  <c r="F125" i="12" s="1"/>
  <c r="E123" i="12"/>
  <c r="F123" i="12" s="1"/>
  <c r="E121" i="12"/>
  <c r="F121" i="12" s="1"/>
  <c r="E124" i="12"/>
  <c r="F124" i="12" s="1"/>
  <c r="E118" i="12"/>
  <c r="F118" i="12" s="1"/>
  <c r="E119" i="12"/>
  <c r="F119" i="12" s="1"/>
  <c r="E120" i="12"/>
  <c r="F120" i="12" s="1"/>
  <c r="E117" i="12"/>
  <c r="F117" i="12" s="1"/>
  <c r="E122" i="12"/>
  <c r="F122" i="12" s="1"/>
  <c r="T30" i="10"/>
  <c r="U30" i="10" s="1"/>
  <c r="T127" i="7"/>
  <c r="U127" i="7" s="1"/>
  <c r="K59" i="12"/>
  <c r="L59" i="12" s="1"/>
  <c r="K81" i="10"/>
  <c r="L81" i="10" s="1"/>
  <c r="K80" i="10"/>
  <c r="L80" i="10" s="1"/>
  <c r="K75" i="10"/>
  <c r="L75" i="10" s="1"/>
  <c r="K74" i="10"/>
  <c r="L74" i="10" s="1"/>
  <c r="K21" i="10"/>
  <c r="L21" i="10" s="1"/>
  <c r="K15" i="10"/>
  <c r="L15" i="10" s="1"/>
  <c r="K22" i="10"/>
  <c r="L22" i="10" s="1"/>
  <c r="K26" i="10"/>
  <c r="L26" i="10" s="1"/>
  <c r="K65" i="10"/>
  <c r="L65" i="10" s="1"/>
  <c r="K60" i="10"/>
  <c r="L60" i="10" s="1"/>
  <c r="T68" i="7"/>
  <c r="U68" i="7" s="1"/>
  <c r="T47" i="7"/>
  <c r="U47" i="7" s="1"/>
  <c r="T131" i="7"/>
  <c r="U131" i="7" s="1"/>
  <c r="T90" i="9"/>
  <c r="U90" i="9" s="1"/>
  <c r="T61" i="9"/>
  <c r="U61" i="9" s="1"/>
  <c r="T80" i="9"/>
  <c r="U80" i="9" s="1"/>
  <c r="K122" i="12"/>
  <c r="L122" i="12" s="1"/>
  <c r="T103" i="9"/>
  <c r="U103" i="9" s="1"/>
  <c r="T23" i="9"/>
  <c r="U23" i="9" s="1"/>
  <c r="T18" i="9"/>
  <c r="U18" i="9" s="1"/>
  <c r="T33" i="9"/>
  <c r="U33" i="9" s="1"/>
  <c r="T74" i="9"/>
  <c r="U74" i="9" s="1"/>
  <c r="T47" i="13"/>
  <c r="U47" i="13" s="1"/>
  <c r="T71" i="9"/>
  <c r="U71" i="9" s="1"/>
  <c r="T109" i="13"/>
  <c r="U109" i="13" s="1"/>
  <c r="T73" i="13"/>
  <c r="U73" i="13" s="1"/>
  <c r="T76" i="9"/>
  <c r="U76" i="9" s="1"/>
  <c r="T62" i="9"/>
  <c r="U62" i="9" s="1"/>
  <c r="T57" i="9"/>
  <c r="U57" i="9" s="1"/>
  <c r="T35" i="13"/>
  <c r="U35" i="13" s="1"/>
  <c r="T65" i="13"/>
  <c r="U65" i="13" s="1"/>
  <c r="T69" i="13"/>
  <c r="U69" i="13" s="1"/>
  <c r="T79" i="9"/>
  <c r="U79" i="9" s="1"/>
  <c r="T16" i="9"/>
  <c r="U16" i="9" s="1"/>
  <c r="T96" i="12" l="1"/>
  <c r="U96" i="12" s="1"/>
  <c r="T116" i="12"/>
  <c r="U116" i="12" s="1"/>
  <c r="T103" i="12"/>
  <c r="U103" i="12" s="1"/>
  <c r="T61" i="12"/>
  <c r="U61" i="12" s="1"/>
  <c r="T47" i="12"/>
  <c r="U47" i="12" s="1"/>
  <c r="T43" i="12"/>
  <c r="U43" i="12" s="1"/>
  <c r="T101" i="12"/>
  <c r="U101" i="12" s="1"/>
  <c r="T48" i="12"/>
  <c r="U48" i="12" s="1"/>
  <c r="T57" i="12"/>
  <c r="U57" i="12" s="1"/>
  <c r="T33" i="12"/>
  <c r="U33" i="12" s="1"/>
  <c r="T38" i="12"/>
  <c r="U38" i="12" s="1"/>
  <c r="T82" i="7"/>
  <c r="U82" i="7" s="1"/>
  <c r="T55" i="7"/>
  <c r="U55" i="7" s="1"/>
  <c r="T125" i="12"/>
  <c r="U125" i="12" s="1"/>
  <c r="T107" i="7"/>
  <c r="U107" i="7" s="1"/>
  <c r="T101" i="7"/>
  <c r="U101" i="7" s="1"/>
  <c r="T48" i="7"/>
  <c r="U48" i="7" s="1"/>
  <c r="T116" i="7"/>
  <c r="U116" i="7" s="1"/>
  <c r="T94" i="12"/>
  <c r="U94" i="12" s="1"/>
  <c r="T78" i="7"/>
  <c r="U78" i="7" s="1"/>
  <c r="T37" i="12"/>
  <c r="U37" i="12" s="1"/>
  <c r="T46" i="12"/>
  <c r="U46" i="12" s="1"/>
  <c r="T40" i="12"/>
  <c r="U40" i="12" s="1"/>
  <c r="T42" i="12"/>
  <c r="U42" i="12" s="1"/>
  <c r="T86" i="7"/>
  <c r="U86" i="7" s="1"/>
  <c r="T87" i="7"/>
  <c r="U87" i="7" s="1"/>
  <c r="T51" i="7"/>
  <c r="U51" i="7" s="1"/>
  <c r="T86" i="10"/>
  <c r="U86" i="10" s="1"/>
  <c r="T85" i="10"/>
  <c r="U85" i="10" s="1"/>
  <c r="T117" i="7"/>
  <c r="U117" i="7" s="1"/>
  <c r="T102" i="12"/>
  <c r="U102" i="12" s="1"/>
  <c r="T75" i="13"/>
  <c r="U75" i="13" s="1"/>
  <c r="T60" i="7"/>
  <c r="U60" i="7" s="1"/>
  <c r="T59" i="7"/>
  <c r="U59" i="7" s="1"/>
  <c r="T76" i="13"/>
  <c r="U76" i="13" s="1"/>
  <c r="T37" i="13"/>
  <c r="U37" i="13" s="1"/>
  <c r="T79" i="13"/>
  <c r="U79" i="13" s="1"/>
  <c r="T41" i="12"/>
  <c r="U41" i="12" s="1"/>
  <c r="T82" i="13"/>
  <c r="U82" i="13" s="1"/>
  <c r="T98" i="7"/>
  <c r="U98" i="7" s="1"/>
  <c r="T109" i="7"/>
  <c r="U109" i="7" s="1"/>
  <c r="T100" i="7"/>
  <c r="U100" i="7" s="1"/>
  <c r="T110" i="7"/>
  <c r="U110" i="7" s="1"/>
  <c r="T36" i="10"/>
  <c r="U36" i="10" s="1"/>
  <c r="T77" i="10"/>
  <c r="U77" i="10" s="1"/>
  <c r="T74" i="10"/>
  <c r="U74" i="10" s="1"/>
  <c r="T83" i="10"/>
  <c r="U83" i="10" s="1"/>
  <c r="B35" i="2" s="1"/>
  <c r="T50" i="10"/>
  <c r="U50" i="10" s="1"/>
  <c r="T48" i="10"/>
  <c r="U48" i="10" s="1"/>
  <c r="T61" i="13"/>
  <c r="U61" i="13" s="1"/>
  <c r="T43" i="13"/>
  <c r="U43" i="13" s="1"/>
  <c r="T63" i="13"/>
  <c r="U63" i="13" s="1"/>
  <c r="T50" i="7"/>
  <c r="U50" i="7" s="1"/>
  <c r="T41" i="10"/>
  <c r="U41" i="10" s="1"/>
  <c r="T115" i="12"/>
  <c r="U115" i="12" s="1"/>
  <c r="T119" i="12"/>
  <c r="U119" i="12" s="1"/>
  <c r="T124" i="12"/>
  <c r="U124" i="12" s="1"/>
  <c r="T135" i="12"/>
  <c r="U135" i="12" s="1"/>
  <c r="T132" i="12"/>
  <c r="U132" i="12" s="1"/>
  <c r="T63" i="7"/>
  <c r="U63" i="7" s="1"/>
  <c r="T57" i="10"/>
  <c r="U57" i="10" s="1"/>
  <c r="T94" i="7"/>
  <c r="U94" i="7" s="1"/>
  <c r="T69" i="7"/>
  <c r="U69" i="7" s="1"/>
  <c r="T80" i="7"/>
  <c r="U80" i="7" s="1"/>
  <c r="T46" i="13"/>
  <c r="U46" i="13" s="1"/>
  <c r="T29" i="10"/>
  <c r="U29" i="10" s="1"/>
  <c r="T60" i="10"/>
  <c r="U60" i="10" s="1"/>
  <c r="T67" i="10"/>
  <c r="U67" i="10" s="1"/>
  <c r="T61" i="10"/>
  <c r="U61" i="10" s="1"/>
  <c r="T54" i="12"/>
  <c r="U54" i="12" s="1"/>
  <c r="T55" i="12"/>
  <c r="U55" i="12" s="1"/>
  <c r="T82" i="12"/>
  <c r="U82" i="12" s="1"/>
  <c r="T90" i="12"/>
  <c r="U90" i="12" s="1"/>
  <c r="T68" i="12"/>
  <c r="U68" i="12" s="1"/>
  <c r="T80" i="12"/>
  <c r="U80" i="12" s="1"/>
  <c r="T64" i="12"/>
  <c r="U64" i="12" s="1"/>
  <c r="F13" i="3"/>
  <c r="D20" i="3"/>
  <c r="T20" i="10"/>
  <c r="U20" i="10" s="1"/>
  <c r="T67" i="13"/>
  <c r="U67" i="13" s="1"/>
  <c r="T33" i="13"/>
  <c r="U33" i="13" s="1"/>
  <c r="T68" i="13"/>
  <c r="U68" i="13" s="1"/>
  <c r="T41" i="7"/>
  <c r="U41" i="7" s="1"/>
  <c r="T108" i="12"/>
  <c r="U108" i="12" s="1"/>
  <c r="T98" i="12"/>
  <c r="U98" i="12" s="1"/>
  <c r="T57" i="7"/>
  <c r="U57" i="7" s="1"/>
  <c r="T100" i="12"/>
  <c r="U100" i="12" s="1"/>
  <c r="T99" i="7"/>
  <c r="U99" i="7" s="1"/>
  <c r="T107" i="12"/>
  <c r="U107" i="12" s="1"/>
  <c r="T14" i="7"/>
  <c r="T130" i="12"/>
  <c r="U130" i="12" s="1"/>
  <c r="T118" i="12"/>
  <c r="U118" i="12" s="1"/>
  <c r="T114" i="12"/>
  <c r="U114" i="12" s="1"/>
  <c r="T65" i="7"/>
  <c r="U65" i="7" s="1"/>
  <c r="T75" i="12"/>
  <c r="U75" i="12" s="1"/>
  <c r="T73" i="7"/>
  <c r="U73" i="7" s="1"/>
  <c r="T67" i="12"/>
  <c r="U67" i="12" s="1"/>
  <c r="T72" i="12"/>
  <c r="U72" i="12" s="1"/>
  <c r="T65" i="12"/>
  <c r="U65" i="12" s="1"/>
  <c r="F14" i="4"/>
  <c r="D20" i="4"/>
  <c r="T114" i="7"/>
  <c r="U114" i="7" s="1"/>
  <c r="T64" i="7"/>
  <c r="U64" i="7" s="1"/>
  <c r="B1073" i="4" s="1"/>
  <c r="D21" i="4" s="1"/>
  <c r="T39" i="12"/>
  <c r="U39" i="12" s="1"/>
  <c r="T45" i="12"/>
  <c r="U45" i="12" s="1"/>
  <c r="T86" i="13"/>
  <c r="U86" i="13" s="1"/>
  <c r="T83" i="13"/>
  <c r="U83" i="13" s="1"/>
  <c r="T85" i="13"/>
  <c r="U85" i="13" s="1"/>
  <c r="T84" i="13"/>
  <c r="U84" i="13" s="1"/>
  <c r="T56" i="7"/>
  <c r="U56" i="7" s="1"/>
  <c r="T58" i="13"/>
  <c r="U58" i="13" s="1"/>
  <c r="T42" i="13"/>
  <c r="U42" i="13" s="1"/>
  <c r="T70" i="7"/>
  <c r="U70" i="7" s="1"/>
  <c r="T72" i="7"/>
  <c r="U72" i="7" s="1"/>
  <c r="T134" i="12"/>
  <c r="U134" i="12" s="1"/>
  <c r="T102" i="7"/>
  <c r="U102" i="7" s="1"/>
  <c r="T105" i="7"/>
  <c r="U105" i="7" s="1"/>
  <c r="T104" i="7"/>
  <c r="U104" i="7" s="1"/>
  <c r="T34" i="10"/>
  <c r="U34" i="10" s="1"/>
  <c r="T35" i="10"/>
  <c r="U35" i="10" s="1"/>
  <c r="T76" i="10"/>
  <c r="U76" i="10" s="1"/>
  <c r="T82" i="10"/>
  <c r="U82" i="10" s="1"/>
  <c r="T78" i="10"/>
  <c r="U78" i="10" s="1"/>
  <c r="F21" i="3"/>
  <c r="D24" i="3"/>
  <c r="T47" i="10"/>
  <c r="U47" i="10" s="1"/>
  <c r="T49" i="10"/>
  <c r="U49" i="10" s="1"/>
  <c r="T15" i="7"/>
  <c r="U15" i="7" s="1"/>
  <c r="T71" i="7"/>
  <c r="U71" i="7" s="1"/>
  <c r="I901" i="1"/>
  <c r="K901" i="1" s="1"/>
  <c r="D15" i="1"/>
  <c r="F13" i="1"/>
  <c r="T127" i="12"/>
  <c r="U127" i="12" s="1"/>
  <c r="T38" i="10"/>
  <c r="U38" i="10" s="1"/>
  <c r="T113" i="12"/>
  <c r="U113" i="12" s="1"/>
  <c r="T110" i="12"/>
  <c r="U110" i="12" s="1"/>
  <c r="T131" i="12"/>
  <c r="U131" i="12" s="1"/>
  <c r="T133" i="12"/>
  <c r="U133" i="12" s="1"/>
  <c r="T95" i="7"/>
  <c r="U95" i="7" s="1"/>
  <c r="T104" i="12"/>
  <c r="U104" i="12" s="1"/>
  <c r="T55" i="10"/>
  <c r="U55" i="10" s="1"/>
  <c r="T71" i="13"/>
  <c r="U71" i="13" s="1"/>
  <c r="T93" i="7"/>
  <c r="U93" i="7" s="1"/>
  <c r="T57" i="13"/>
  <c r="U57" i="13" s="1"/>
  <c r="T41" i="13"/>
  <c r="U41" i="13" s="1"/>
  <c r="T112" i="7"/>
  <c r="U112" i="7" s="1"/>
  <c r="T76" i="7"/>
  <c r="U76" i="7" s="1"/>
  <c r="T49" i="7"/>
  <c r="U49" i="7" s="1"/>
  <c r="T26" i="10"/>
  <c r="U26" i="10" s="1"/>
  <c r="T25" i="10"/>
  <c r="U25" i="10" s="1"/>
  <c r="T64" i="10"/>
  <c r="U64" i="10" s="1"/>
  <c r="B88" i="5" s="1"/>
  <c r="D21" i="5" s="1"/>
  <c r="T59" i="10"/>
  <c r="U59" i="10" s="1"/>
  <c r="T59" i="12"/>
  <c r="U59" i="12" s="1"/>
  <c r="T58" i="12"/>
  <c r="U58" i="12" s="1"/>
  <c r="T53" i="12"/>
  <c r="U53" i="12" s="1"/>
  <c r="T79" i="12"/>
  <c r="U79" i="12" s="1"/>
  <c r="T89" i="12"/>
  <c r="U89" i="12" s="1"/>
  <c r="T69" i="12"/>
  <c r="U69" i="12" s="1"/>
  <c r="T70" i="12"/>
  <c r="U70" i="12" s="1"/>
  <c r="T91" i="12"/>
  <c r="U91" i="12" s="1"/>
  <c r="T88" i="12"/>
  <c r="U88" i="12" s="1"/>
  <c r="T92" i="12"/>
  <c r="U92" i="12" s="1"/>
  <c r="D38" i="2"/>
  <c r="F38" i="2" s="1"/>
  <c r="F13" i="2"/>
  <c r="D15" i="2"/>
  <c r="T66" i="7"/>
  <c r="U66" i="7" s="1"/>
  <c r="T91" i="7"/>
  <c r="U91" i="7" s="1"/>
  <c r="T71" i="12"/>
  <c r="U71" i="12" s="1"/>
  <c r="T36" i="12"/>
  <c r="U36" i="12" s="1"/>
  <c r="T62" i="12"/>
  <c r="U62" i="12" s="1"/>
  <c r="T120" i="7"/>
  <c r="U120" i="7" s="1"/>
  <c r="T118" i="7"/>
  <c r="U118" i="7" s="1"/>
  <c r="T119" i="7"/>
  <c r="U119" i="7" s="1"/>
  <c r="T115" i="7"/>
  <c r="U115" i="7" s="1"/>
  <c r="T88" i="7"/>
  <c r="U88" i="7" s="1"/>
  <c r="D20" i="5"/>
  <c r="F13" i="5"/>
  <c r="T42" i="7"/>
  <c r="U42" i="7" s="1"/>
  <c r="T106" i="7"/>
  <c r="U106" i="7" s="1"/>
  <c r="T112" i="12"/>
  <c r="U112" i="12" s="1"/>
  <c r="T128" i="12"/>
  <c r="U128" i="12" s="1"/>
  <c r="T75" i="7"/>
  <c r="U75" i="7" s="1"/>
  <c r="T84" i="12"/>
  <c r="U84" i="12" s="1"/>
  <c r="T44" i="7"/>
  <c r="U44" i="7" s="1"/>
  <c r="T50" i="12"/>
  <c r="U50" i="12" s="1"/>
  <c r="T51" i="12"/>
  <c r="U51" i="12" s="1"/>
  <c r="T49" i="12"/>
  <c r="U49" i="12" s="1"/>
  <c r="T52" i="12"/>
  <c r="U52" i="12" s="1"/>
  <c r="T74" i="12"/>
  <c r="U74" i="12" s="1"/>
  <c r="T66" i="12"/>
  <c r="U66" i="12" s="1"/>
  <c r="T77" i="12"/>
  <c r="U77" i="12" s="1"/>
  <c r="T73" i="12"/>
  <c r="U73" i="12" s="1"/>
  <c r="T86" i="12"/>
  <c r="U86" i="12" s="1"/>
  <c r="T97" i="12"/>
  <c r="U97" i="12" s="1"/>
  <c r="T122" i="12"/>
  <c r="U122" i="12" s="1"/>
  <c r="T95" i="12"/>
  <c r="U95" i="12" s="1"/>
  <c r="T96" i="7"/>
  <c r="U96" i="7" s="1"/>
  <c r="T17" i="7"/>
  <c r="U17" i="7" s="1"/>
  <c r="T111" i="12"/>
  <c r="U111" i="12" s="1"/>
  <c r="T14" i="10"/>
  <c r="T17" i="10"/>
  <c r="U17" i="10" s="1"/>
  <c r="T72" i="10"/>
  <c r="U72" i="10" s="1"/>
  <c r="T24" i="10"/>
  <c r="U24" i="10" s="1"/>
  <c r="T62" i="7"/>
  <c r="U62" i="7" s="1"/>
  <c r="T83" i="7"/>
  <c r="U83" i="7" s="1"/>
  <c r="T85" i="7"/>
  <c r="U85" i="7" s="1"/>
  <c r="T45" i="7"/>
  <c r="U45" i="7" s="1"/>
  <c r="T69" i="10"/>
  <c r="U69" i="10" s="1"/>
  <c r="T58" i="7"/>
  <c r="U58" i="7" s="1"/>
  <c r="T37" i="7"/>
  <c r="U37" i="7" s="1"/>
  <c r="T40" i="7"/>
  <c r="U40" i="7" s="1"/>
  <c r="T24" i="7"/>
  <c r="U24" i="7" s="1"/>
  <c r="T33" i="7"/>
  <c r="U33" i="7" s="1"/>
  <c r="T39" i="7"/>
  <c r="U39" i="7" s="1"/>
  <c r="T22" i="7"/>
  <c r="U22" i="7" s="1"/>
  <c r="T29" i="7"/>
  <c r="U29" i="7" s="1"/>
  <c r="T38" i="7"/>
  <c r="U38" i="7" s="1"/>
  <c r="T31" i="7"/>
  <c r="U31" i="7" s="1"/>
  <c r="T34" i="7"/>
  <c r="U34" i="7" s="1"/>
  <c r="T36" i="7"/>
  <c r="U36" i="7" s="1"/>
  <c r="T27" i="7"/>
  <c r="U27" i="7" s="1"/>
  <c r="T32" i="7"/>
  <c r="U32" i="7" s="1"/>
  <c r="T28" i="7"/>
  <c r="U28" i="7" s="1"/>
  <c r="T20" i="7"/>
  <c r="U20" i="7" s="1"/>
  <c r="T35" i="7"/>
  <c r="U35" i="7" s="1"/>
  <c r="T21" i="7"/>
  <c r="U21" i="7" s="1"/>
  <c r="T30" i="7"/>
  <c r="U30" i="7" s="1"/>
  <c r="T26" i="7"/>
  <c r="U26" i="7" s="1"/>
  <c r="T23" i="7"/>
  <c r="U23" i="7" s="1"/>
  <c r="T25" i="7"/>
  <c r="U25" i="7" s="1"/>
  <c r="T52" i="10"/>
  <c r="U52" i="10" s="1"/>
  <c r="T77" i="13"/>
  <c r="U77" i="13" s="1"/>
  <c r="T60" i="13"/>
  <c r="U60" i="13" s="1"/>
  <c r="T44" i="13"/>
  <c r="U44" i="13" s="1"/>
  <c r="T73" i="10"/>
  <c r="U73" i="10" s="1"/>
  <c r="T111" i="7"/>
  <c r="U111" i="7" s="1"/>
  <c r="T74" i="7"/>
  <c r="U74" i="7" s="1"/>
  <c r="T123" i="12"/>
  <c r="U123" i="12" s="1"/>
  <c r="T18" i="10"/>
  <c r="U18" i="10" s="1"/>
  <c r="T32" i="10"/>
  <c r="U32" i="10" s="1"/>
  <c r="T44" i="12"/>
  <c r="U44" i="12" s="1"/>
  <c r="T35" i="12"/>
  <c r="U35" i="12" s="1"/>
  <c r="T34" i="12"/>
  <c r="U34" i="12" s="1"/>
  <c r="T15" i="12"/>
  <c r="U15" i="12" s="1"/>
  <c r="T14" i="12"/>
  <c r="T23" i="10"/>
  <c r="U23" i="10" s="1"/>
  <c r="T50" i="13"/>
  <c r="U50" i="13" s="1"/>
  <c r="T90" i="7"/>
  <c r="U90" i="7" s="1"/>
  <c r="T84" i="7"/>
  <c r="U84" i="7" s="1"/>
  <c r="T89" i="7"/>
  <c r="U89" i="7" s="1"/>
  <c r="T59" i="13"/>
  <c r="U59" i="13" s="1"/>
  <c r="T109" i="12"/>
  <c r="U109" i="12" s="1"/>
  <c r="T85" i="12"/>
  <c r="U85" i="12" s="1"/>
  <c r="T70" i="13"/>
  <c r="U70" i="13" s="1"/>
  <c r="T61" i="7"/>
  <c r="U61" i="7" s="1"/>
  <c r="T54" i="7"/>
  <c r="U54" i="7" s="1"/>
  <c r="T53" i="10"/>
  <c r="U53" i="10" s="1"/>
  <c r="T78" i="13"/>
  <c r="U78" i="13" s="1"/>
  <c r="T34" i="13"/>
  <c r="U34" i="13" s="1"/>
  <c r="T92" i="7"/>
  <c r="U92" i="7" s="1"/>
  <c r="T39" i="13"/>
  <c r="U39" i="13" s="1"/>
  <c r="T52" i="7"/>
  <c r="U52" i="7" s="1"/>
  <c r="T79" i="7"/>
  <c r="U79" i="7" s="1"/>
  <c r="T81" i="13"/>
  <c r="U81" i="13" s="1"/>
  <c r="T99" i="12"/>
  <c r="U99" i="12" s="1"/>
  <c r="T103" i="7"/>
  <c r="U103" i="7" s="1"/>
  <c r="T97" i="7"/>
  <c r="U97" i="7" s="1"/>
  <c r="T108" i="7"/>
  <c r="U108" i="7" s="1"/>
  <c r="T33" i="10"/>
  <c r="U33" i="10" s="1"/>
  <c r="T121" i="12"/>
  <c r="U121" i="12" s="1"/>
  <c r="T79" i="10"/>
  <c r="U79" i="10" s="1"/>
  <c r="T75" i="10"/>
  <c r="U75" i="10" s="1"/>
  <c r="T43" i="10"/>
  <c r="U43" i="10" s="1"/>
  <c r="T46" i="10"/>
  <c r="U46" i="10" s="1"/>
  <c r="T51" i="10"/>
  <c r="U51" i="10" s="1"/>
  <c r="T38" i="13"/>
  <c r="U38" i="13" s="1"/>
  <c r="T67" i="7"/>
  <c r="U67" i="7" s="1"/>
  <c r="T62" i="13"/>
  <c r="U62" i="13" s="1"/>
  <c r="T81" i="7"/>
  <c r="U81" i="7" s="1"/>
  <c r="T45" i="13"/>
  <c r="U45" i="13" s="1"/>
  <c r="T39" i="10"/>
  <c r="U39" i="10" s="1"/>
  <c r="T120" i="12"/>
  <c r="U120" i="12" s="1"/>
  <c r="T129" i="12"/>
  <c r="U129" i="12" s="1"/>
  <c r="T126" i="12"/>
  <c r="U126" i="12" s="1"/>
  <c r="T16" i="7"/>
  <c r="U16" i="7" s="1"/>
  <c r="T56" i="10"/>
  <c r="U56" i="10" s="1"/>
  <c r="T113" i="7"/>
  <c r="U113" i="7" s="1"/>
  <c r="T105" i="12"/>
  <c r="U105" i="12" s="1"/>
  <c r="T28" i="10"/>
  <c r="U28" i="10" s="1"/>
  <c r="T66" i="10"/>
  <c r="U66" i="10" s="1"/>
  <c r="T65" i="10"/>
  <c r="U65" i="10" s="1"/>
  <c r="T62" i="10"/>
  <c r="U62" i="10" s="1"/>
  <c r="T60" i="12"/>
  <c r="U60" i="12" s="1"/>
  <c r="T56" i="12"/>
  <c r="U56" i="12" s="1"/>
  <c r="T83" i="12"/>
  <c r="U83" i="12" s="1"/>
  <c r="T76" i="12"/>
  <c r="U76" i="12" s="1"/>
  <c r="T81" i="12"/>
  <c r="U81" i="12" s="1"/>
  <c r="T78" i="12"/>
  <c r="U78" i="12" s="1"/>
  <c r="T87" i="12"/>
  <c r="U87" i="12" s="1"/>
  <c r="T106" i="12"/>
  <c r="U106" i="12" s="1"/>
  <c r="T21" i="10"/>
  <c r="U21" i="10" s="1"/>
  <c r="T19" i="7"/>
  <c r="U19" i="7" s="1"/>
  <c r="T31" i="10"/>
  <c r="U31" i="10" s="1"/>
  <c r="T93" i="12"/>
  <c r="U93" i="12" s="1"/>
  <c r="T52" i="13"/>
  <c r="U52" i="13" s="1"/>
  <c r="T77" i="7"/>
  <c r="U77" i="7" s="1"/>
  <c r="T63" i="12"/>
  <c r="U63" i="12" s="1"/>
  <c r="F20" i="5" l="1"/>
  <c r="D23" i="5"/>
  <c r="D24" i="5"/>
  <c r="F21" i="5"/>
  <c r="F21" i="4"/>
  <c r="D24" i="4"/>
  <c r="F20" i="3"/>
  <c r="D23" i="3"/>
  <c r="F20" i="4"/>
  <c r="D23" i="4"/>
</calcChain>
</file>

<file path=xl/comments1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2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3.xml><?xml version="1.0" encoding="utf-8"?>
<comments xmlns="http://schemas.openxmlformats.org/spreadsheetml/2006/main">
  <authors>
    <author>Plaga</author>
  </authors>
  <commentList>
    <comment ref="D9" author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4.xml><?xml version="1.0" encoding="utf-8"?>
<comments xmlns="http://schemas.openxmlformats.org/spreadsheetml/2006/main">
  <authors>
    <author>Plaga</author>
  </authors>
  <commentList>
    <comment ref="E13" author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sharedStrings.xml><?xml version="1.0" encoding="utf-8"?>
<sst xmlns="http://schemas.openxmlformats.org/spreadsheetml/2006/main" count="234" uniqueCount="60">
  <si>
    <t>Frauen</t>
  </si>
  <si>
    <t>Männer</t>
  </si>
  <si>
    <t>Alter x</t>
  </si>
  <si>
    <t>Zinssatz</t>
  </si>
  <si>
    <t>Alter des Mannes</t>
  </si>
  <si>
    <t>Alter der Frau</t>
  </si>
  <si>
    <t>Mann Alter</t>
  </si>
  <si>
    <t>Frau Alter</t>
  </si>
  <si>
    <t>Disk</t>
  </si>
  <si>
    <t>y</t>
  </si>
  <si>
    <t>dy</t>
  </si>
  <si>
    <t>dx</t>
  </si>
  <si>
    <t>Faktor</t>
  </si>
  <si>
    <t>x</t>
  </si>
  <si>
    <t>Differenz</t>
  </si>
  <si>
    <t>vorschüssig</t>
  </si>
  <si>
    <t>dxy (Funktionsbestandteil)</t>
  </si>
  <si>
    <t>Nachschüssig</t>
  </si>
  <si>
    <t>Vorschüssig</t>
  </si>
  <si>
    <t>nachschüssig</t>
  </si>
  <si>
    <t>Alter des 2. Mannes</t>
  </si>
  <si>
    <t>Alter der 2. Frau</t>
  </si>
  <si>
    <t>Alter der 1. Frau</t>
  </si>
  <si>
    <t>Alter des 1. Mannes</t>
  </si>
  <si>
    <t>dxx (Funktionsbestandteil)</t>
  </si>
  <si>
    <t>dyy (Funktionsbestandteil)</t>
  </si>
  <si>
    <t>Verbundene Leibrente - 2 Männer</t>
  </si>
  <si>
    <t>Verbundene Leibrente - 2 Frauen</t>
  </si>
  <si>
    <t>(jährlich) bis zum Tod der letztversterbenden Person</t>
  </si>
  <si>
    <t>Verbundene Leibrente Mann - Frau</t>
  </si>
  <si>
    <t>Korrigiert</t>
  </si>
  <si>
    <r>
      <t xml:space="preserve">Leibrentenfaktor Frau (jährlich) </t>
    </r>
    <r>
      <rPr>
        <sz val="10"/>
        <color indexed="22"/>
        <rFont val="Arial"/>
        <family val="2"/>
      </rPr>
      <t>bei unverbundener Verrentung anzusetzen</t>
    </r>
  </si>
  <si>
    <t>Datum:</t>
  </si>
  <si>
    <t>Stand:</t>
  </si>
  <si>
    <t>LBF - jährlich vorsch.</t>
  </si>
  <si>
    <t>LBF</t>
  </si>
  <si>
    <t>abw. Zahlungsweise</t>
  </si>
  <si>
    <t>Drucken Leibrentenbarwertfaktor Mann</t>
  </si>
  <si>
    <r>
      <t xml:space="preserve">(jährlich) bis zum Tod der </t>
    </r>
    <r>
      <rPr>
        <sz val="14"/>
        <color indexed="10"/>
        <rFont val="Arial"/>
        <family val="2"/>
      </rPr>
      <t>erst</t>
    </r>
    <r>
      <rPr>
        <sz val="14"/>
        <rFont val="Arial"/>
        <family val="2"/>
      </rPr>
      <t>versterbenden Person</t>
    </r>
  </si>
  <si>
    <r>
      <t xml:space="preserve">(bis zum Tod der letzt- bzw. 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versterbenden Person - verbundene Leibrente)</t>
    </r>
  </si>
  <si>
    <t>Korrekturfaktor bei</t>
  </si>
  <si>
    <t>Leibrentenbarwertfaktor Mann (jährlich)</t>
  </si>
  <si>
    <t>Leibrentenbarwertfaktor 1. Frau (jährlich)</t>
  </si>
  <si>
    <t>Leibrentenbarwertfaktor Frau (jährlich)</t>
  </si>
  <si>
    <t>Leibrentenbarwertfaktor des 1. Mannes (jährlich)</t>
  </si>
  <si>
    <t>Leibrentenbarwertfaktorfaktor des 2. Mannes (jährlich)</t>
  </si>
  <si>
    <t>Leibrentenbarwertfaktor 2. Frau (jährlich)</t>
  </si>
  <si>
    <t>An das Leben gebundener Abzinsungsfaktor (letztversterbende Person)</t>
  </si>
  <si>
    <r>
      <t>An das Leben gebundener Abzinsungsfaktor (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 Person)</t>
    </r>
  </si>
  <si>
    <t xml:space="preserve">An das Leben gebundener Abzinsungsfaktor </t>
  </si>
  <si>
    <t>An das Leben gebundener Abzinsungsfaktor</t>
  </si>
  <si>
    <t>(jährlich-nachschüssig)</t>
  </si>
  <si>
    <t>Anzahl der Zinsperioden im Jahr</t>
  </si>
  <si>
    <t>Kapitalisierungszinsatz in %</t>
  </si>
  <si>
    <t>Vorschüssig/Nachschüssig</t>
  </si>
  <si>
    <t xml:space="preserve">Geschäftsstelle des Gutachterausschusses für Grundstückswerte in der Landeshauptstadt Kiel </t>
  </si>
  <si>
    <t>www.gutachterausschuss-kiel.de</t>
  </si>
  <si>
    <t xml:space="preserve">Geschäftsstelle des Gutachterausschusses für Grundstückswerte in der Landeshauptstadt Kiel  </t>
  </si>
  <si>
    <t>2006-2008</t>
  </si>
  <si>
    <t xml:space="preserve">Absterbeordnung     2006-2008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</si>
</sst>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4" formatCode="0.0000"/>
    <numFmt numFmtId="183" formatCode="0.00000"/>
    <numFmt numFmtId="200" formatCode="dd/mm/yy"/>
    <numFmt numFmtId="204" formatCode="0.00_ ;[Red]\-0.00\ "/>
  </numFmts>
  <fonts count="2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14"/>
      <color indexed="4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4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u/>
      <sz val="10.4"/>
      <color theme="10"/>
      <name val="Arial"/>
      <family val="2"/>
    </font>
    <font>
      <u/>
      <sz val="10.4"/>
      <color rgb="FF3333FF"/>
      <name val="Arial"/>
      <family val="2"/>
    </font>
    <font>
      <u/>
      <sz val="10.5"/>
      <color rgb="FF3333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174" fontId="0" fillId="0" borderId="0" xfId="0" applyNumberFormat="1" applyAlignment="1" applyProtection="1">
      <alignment horizontal="center"/>
      <protection hidden="1"/>
    </xf>
    <xf numFmtId="174" fontId="1" fillId="0" borderId="0" xfId="0" applyNumberFormat="1" applyFont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74" fontId="5" fillId="4" borderId="1" xfId="0" applyNumberFormat="1" applyFont="1" applyFill="1" applyBorder="1" applyAlignment="1" applyProtection="1">
      <alignment horizontal="center"/>
      <protection hidden="1"/>
    </xf>
    <xf numFmtId="174" fontId="6" fillId="4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174" fontId="5" fillId="5" borderId="1" xfId="0" applyNumberFormat="1" applyFont="1" applyFill="1" applyBorder="1" applyAlignment="1" applyProtection="1">
      <alignment horizontal="center"/>
      <protection hidden="1"/>
    </xf>
    <xf numFmtId="174" fontId="6" fillId="5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1" fontId="9" fillId="4" borderId="1" xfId="0" applyNumberFormat="1" applyFont="1" applyFill="1" applyBorder="1" applyAlignment="1" applyProtection="1">
      <alignment horizontal="center"/>
      <protection locked="0" hidden="1"/>
    </xf>
    <xf numFmtId="1" fontId="9" fillId="5" borderId="1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 hidden="1"/>
    </xf>
    <xf numFmtId="0" fontId="11" fillId="2" borderId="4" xfId="0" applyFont="1" applyFill="1" applyBorder="1" applyAlignment="1" applyProtection="1">
      <alignment horizontal="right" vertical="center"/>
      <protection hidden="1"/>
    </xf>
    <xf numFmtId="174" fontId="12" fillId="2" borderId="0" xfId="0" applyNumberFormat="1" applyFont="1" applyFill="1" applyBorder="1" applyAlignment="1" applyProtection="1">
      <alignment horizontal="center" vertical="center"/>
      <protection hidden="1"/>
    </xf>
    <xf numFmtId="17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/>
      <protection hidden="1"/>
    </xf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14" fillId="7" borderId="4" xfId="0" applyFont="1" applyFill="1" applyBorder="1" applyAlignment="1" applyProtection="1">
      <alignment horizontal="right" vertical="center"/>
      <protection hidden="1"/>
    </xf>
    <xf numFmtId="174" fontId="15" fillId="7" borderId="0" xfId="0" applyNumberFormat="1" applyFont="1" applyFill="1" applyBorder="1" applyAlignment="1" applyProtection="1">
      <alignment horizontal="center" vertical="center"/>
      <protection hidden="1"/>
    </xf>
    <xf numFmtId="174" fontId="2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0" fontId="3" fillId="8" borderId="4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16" fillId="8" borderId="4" xfId="0" applyFont="1" applyFill="1" applyBorder="1" applyAlignment="1" applyProtection="1">
      <alignment horizontal="right" vertical="center"/>
      <protection hidden="1"/>
    </xf>
    <xf numFmtId="174" fontId="17" fillId="8" borderId="0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right" vertical="center"/>
      <protection hidden="1"/>
    </xf>
    <xf numFmtId="17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Protection="1">
      <protection hidden="1"/>
    </xf>
    <xf numFmtId="0" fontId="3" fillId="8" borderId="7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174" fontId="13" fillId="2" borderId="0" xfId="0" applyNumberFormat="1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174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8" borderId="4" xfId="0" applyFont="1" applyFill="1" applyBorder="1" applyProtection="1">
      <protection hidden="1"/>
    </xf>
    <xf numFmtId="0" fontId="17" fillId="8" borderId="0" xfId="0" applyFont="1" applyFill="1" applyBorder="1" applyProtection="1">
      <protection hidden="1"/>
    </xf>
    <xf numFmtId="0" fontId="19" fillId="8" borderId="0" xfId="0" applyFont="1" applyFill="1" applyBorder="1" applyProtection="1">
      <protection hidden="1"/>
    </xf>
    <xf numFmtId="200" fontId="0" fillId="0" borderId="0" xfId="0" applyNumberFormat="1"/>
    <xf numFmtId="0" fontId="2" fillId="2" borderId="0" xfId="0" applyFont="1" applyFill="1" applyBorder="1" applyAlignment="1" applyProtection="1">
      <alignment horizontal="right"/>
      <protection hidden="1"/>
    </xf>
    <xf numFmtId="0" fontId="2" fillId="8" borderId="0" xfId="0" applyFont="1" applyFill="1" applyBorder="1" applyAlignment="1" applyProtection="1">
      <alignment horizontal="right"/>
      <protection hidden="1"/>
    </xf>
    <xf numFmtId="200" fontId="18" fillId="8" borderId="8" xfId="0" applyNumberFormat="1" applyFont="1" applyFill="1" applyBorder="1" applyAlignment="1" applyProtection="1">
      <alignment horizontal="left"/>
      <protection hidden="1"/>
    </xf>
    <xf numFmtId="200" fontId="18" fillId="2" borderId="8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200" fontId="18" fillId="7" borderId="8" xfId="0" applyNumberFormat="1" applyFont="1" applyFill="1" applyBorder="1" applyAlignment="1" applyProtection="1">
      <alignment horizontal="left"/>
      <protection hidden="1"/>
    </xf>
    <xf numFmtId="174" fontId="13" fillId="2" borderId="0" xfId="0" applyNumberFormat="1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174" fontId="20" fillId="3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Protection="1">
      <protection hidden="1"/>
    </xf>
    <xf numFmtId="174" fontId="3" fillId="2" borderId="7" xfId="0" applyNumberFormat="1" applyFont="1" applyFill="1" applyBorder="1" applyAlignment="1" applyProtection="1">
      <alignment horizontal="right"/>
      <protection hidden="1"/>
    </xf>
    <xf numFmtId="174" fontId="3" fillId="2" borderId="7" xfId="0" applyNumberFormat="1" applyFont="1" applyFill="1" applyBorder="1" applyAlignment="1" applyProtection="1">
      <alignment horizontal="center" vertical="center"/>
      <protection hidden="1"/>
    </xf>
    <xf numFmtId="174" fontId="3" fillId="2" borderId="11" xfId="0" applyNumberFormat="1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locked="0" hidden="1"/>
    </xf>
    <xf numFmtId="0" fontId="3" fillId="8" borderId="10" xfId="0" applyFont="1" applyFill="1" applyBorder="1" applyAlignment="1" applyProtection="1">
      <alignment horizontal="center"/>
      <protection locked="0" hidden="1"/>
    </xf>
    <xf numFmtId="174" fontId="2" fillId="5" borderId="5" xfId="0" applyNumberFormat="1" applyFont="1" applyFill="1" applyBorder="1" applyAlignment="1" applyProtection="1">
      <alignment horizontal="center"/>
      <protection hidden="1"/>
    </xf>
    <xf numFmtId="174" fontId="3" fillId="5" borderId="1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Protection="1"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7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74" fontId="2" fillId="9" borderId="5" xfId="0" applyNumberFormat="1" applyFont="1" applyFill="1" applyBorder="1" applyAlignment="1" applyProtection="1">
      <alignment horizontal="center" vertical="center"/>
      <protection hidden="1"/>
    </xf>
    <xf numFmtId="174" fontId="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 applyProtection="1">
      <alignment horizontal="center"/>
      <protection hidden="1"/>
    </xf>
    <xf numFmtId="0" fontId="17" fillId="8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8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0" fontId="15" fillId="7" borderId="0" xfId="0" applyFont="1" applyFill="1" applyProtection="1">
      <protection hidden="1"/>
    </xf>
    <xf numFmtId="0" fontId="15" fillId="7" borderId="0" xfId="0" applyFont="1" applyFill="1" applyBorder="1" applyAlignment="1" applyProtection="1">
      <alignment horizontal="center"/>
      <protection hidden="1"/>
    </xf>
    <xf numFmtId="0" fontId="15" fillId="7" borderId="8" xfId="0" applyFont="1" applyFill="1" applyBorder="1" applyAlignment="1" applyProtection="1">
      <alignment horizontal="center"/>
      <protection hidden="1"/>
    </xf>
    <xf numFmtId="0" fontId="15" fillId="7" borderId="0" xfId="0" applyFont="1" applyFill="1" applyBorder="1" applyProtection="1">
      <protection hidden="1"/>
    </xf>
    <xf numFmtId="0" fontId="22" fillId="7" borderId="4" xfId="0" applyFont="1" applyFill="1" applyBorder="1" applyProtection="1">
      <protection hidden="1"/>
    </xf>
    <xf numFmtId="0" fontId="22" fillId="7" borderId="0" xfId="0" applyFont="1" applyFill="1" applyBorder="1" applyProtection="1">
      <protection hidden="1"/>
    </xf>
    <xf numFmtId="0" fontId="22" fillId="7" borderId="0" xfId="0" applyFont="1" applyFill="1" applyBorder="1" applyAlignment="1" applyProtection="1">
      <alignment horizontal="center"/>
      <protection hidden="1"/>
    </xf>
    <xf numFmtId="0" fontId="15" fillId="7" borderId="0" xfId="0" applyFont="1" applyFill="1" applyAlignment="1" applyProtection="1">
      <alignment horizontal="center"/>
      <protection hidden="1"/>
    </xf>
    <xf numFmtId="0" fontId="19" fillId="8" borderId="0" xfId="0" applyFont="1" applyFill="1" applyBorder="1" applyAlignment="1" applyProtection="1">
      <alignment horizontal="center"/>
      <protection hidden="1"/>
    </xf>
    <xf numFmtId="174" fontId="2" fillId="5" borderId="12" xfId="0" applyNumberFormat="1" applyFont="1" applyFill="1" applyBorder="1" applyAlignment="1" applyProtection="1">
      <alignment horizontal="center" vertical="center"/>
      <protection hidden="1"/>
    </xf>
    <xf numFmtId="174" fontId="3" fillId="5" borderId="13" xfId="0" applyNumberFormat="1" applyFont="1" applyFill="1" applyBorder="1" applyAlignment="1" applyProtection="1">
      <alignment horizontal="center" vertical="center"/>
      <protection hidden="1"/>
    </xf>
    <xf numFmtId="174" fontId="3" fillId="5" borderId="8" xfId="0" applyNumberFormat="1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74" fontId="3" fillId="5" borderId="5" xfId="0" applyNumberFormat="1" applyFont="1" applyFill="1" applyBorder="1" applyAlignment="1" applyProtection="1">
      <alignment horizontal="center" vertical="center"/>
      <protection hidden="1"/>
    </xf>
    <xf numFmtId="174" fontId="2" fillId="9" borderId="14" xfId="0" applyNumberFormat="1" applyFont="1" applyFill="1" applyBorder="1" applyAlignment="1" applyProtection="1">
      <alignment horizontal="center" vertical="center"/>
      <protection hidden="1"/>
    </xf>
    <xf numFmtId="174" fontId="2" fillId="9" borderId="12" xfId="0" applyNumberFormat="1" applyFont="1" applyFill="1" applyBorder="1" applyAlignment="1" applyProtection="1">
      <alignment horizontal="center" vertical="center"/>
      <protection hidden="1"/>
    </xf>
    <xf numFmtId="174" fontId="3" fillId="9" borderId="8" xfId="0" applyNumberFormat="1" applyFont="1" applyFill="1" applyBorder="1" applyAlignment="1" applyProtection="1">
      <alignment horizontal="center" vertical="center"/>
      <protection hidden="1"/>
    </xf>
    <xf numFmtId="174" fontId="3" fillId="9" borderId="15" xfId="0" applyNumberFormat="1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0" fillId="8" borderId="9" xfId="0" applyFont="1" applyFill="1" applyBorder="1" applyAlignment="1" applyProtection="1">
      <alignment horizontal="center"/>
      <protection hidden="1"/>
    </xf>
    <xf numFmtId="0" fontId="20" fillId="8" borderId="10" xfId="0" applyFont="1" applyFill="1" applyBorder="1" applyAlignment="1" applyProtection="1">
      <alignment horizontal="center"/>
      <protection hidden="1"/>
    </xf>
    <xf numFmtId="0" fontId="20" fillId="7" borderId="9" xfId="0" applyFont="1" applyFill="1" applyBorder="1" applyAlignment="1" applyProtection="1">
      <alignment horizontal="center"/>
      <protection hidden="1"/>
    </xf>
    <xf numFmtId="0" fontId="20" fillId="7" borderId="10" xfId="0" applyFont="1" applyFill="1" applyBorder="1" applyAlignment="1" applyProtection="1">
      <alignment horizontal="center"/>
      <protection hidden="1"/>
    </xf>
    <xf numFmtId="0" fontId="20" fillId="2" borderId="9" xfId="0" applyFont="1" applyFill="1" applyBorder="1" applyAlignment="1" applyProtection="1">
      <alignment horizontal="center"/>
      <protection hidden="1"/>
    </xf>
    <xf numFmtId="0" fontId="20" fillId="2" borderId="10" xfId="0" applyFont="1" applyFill="1" applyBorder="1" applyAlignment="1" applyProtection="1">
      <alignment horizontal="center"/>
      <protection hidden="1"/>
    </xf>
    <xf numFmtId="183" fontId="3" fillId="10" borderId="5" xfId="0" applyNumberFormat="1" applyFont="1" applyFill="1" applyBorder="1" applyAlignment="1" applyProtection="1">
      <alignment horizontal="center"/>
      <protection hidden="1"/>
    </xf>
    <xf numFmtId="183" fontId="3" fillId="10" borderId="5" xfId="0" applyNumberFormat="1" applyFont="1" applyFill="1" applyBorder="1" applyAlignment="1" applyProtection="1">
      <alignment horizontal="left"/>
      <protection hidden="1"/>
    </xf>
    <xf numFmtId="0" fontId="2" fillId="10" borderId="16" xfId="0" applyFont="1" applyFill="1" applyBorder="1" applyProtection="1">
      <protection hidden="1"/>
    </xf>
    <xf numFmtId="183" fontId="10" fillId="10" borderId="5" xfId="0" applyNumberFormat="1" applyFont="1" applyFill="1" applyBorder="1" applyAlignment="1" applyProtection="1">
      <alignment horizontal="left"/>
      <protection hidden="1"/>
    </xf>
    <xf numFmtId="0" fontId="2" fillId="10" borderId="15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1" fillId="2" borderId="4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5" fillId="7" borderId="4" xfId="0" applyFont="1" applyFill="1" applyBorder="1" applyProtection="1">
      <protection hidden="1"/>
    </xf>
    <xf numFmtId="0" fontId="17" fillId="8" borderId="4" xfId="0" applyFont="1" applyFill="1" applyBorder="1" applyProtection="1">
      <protection hidden="1"/>
    </xf>
    <xf numFmtId="0" fontId="17" fillId="8" borderId="8" xfId="0" applyFont="1" applyFill="1" applyBorder="1" applyAlignment="1" applyProtection="1">
      <alignment horizontal="center"/>
      <protection hidden="1"/>
    </xf>
    <xf numFmtId="0" fontId="12" fillId="11" borderId="0" xfId="0" applyFont="1" applyFill="1" applyProtection="1">
      <protection hidden="1"/>
    </xf>
    <xf numFmtId="0" fontId="17" fillId="11" borderId="0" xfId="0" applyFont="1" applyFill="1" applyProtection="1">
      <protection hidden="1"/>
    </xf>
    <xf numFmtId="0" fontId="3" fillId="11" borderId="4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200" fontId="18" fillId="11" borderId="8" xfId="0" applyNumberFormat="1" applyFont="1" applyFill="1" applyBorder="1" applyAlignment="1" applyProtection="1">
      <alignment horizontal="left"/>
      <protection hidden="1"/>
    </xf>
    <xf numFmtId="0" fontId="2" fillId="11" borderId="0" xfId="0" applyFont="1" applyFill="1" applyBorder="1" applyProtection="1">
      <protection hidden="1"/>
    </xf>
    <xf numFmtId="0" fontId="2" fillId="11" borderId="8" xfId="0" applyFont="1" applyFill="1" applyBorder="1" applyAlignment="1" applyProtection="1">
      <alignment horizontal="center"/>
      <protection hidden="1"/>
    </xf>
    <xf numFmtId="0" fontId="20" fillId="11" borderId="9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20" fillId="11" borderId="10" xfId="0" applyFont="1" applyFill="1" applyBorder="1" applyAlignment="1" applyProtection="1">
      <alignment horizontal="center"/>
      <protection hidden="1"/>
    </xf>
    <xf numFmtId="0" fontId="3" fillId="11" borderId="17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wrapText="1"/>
      <protection hidden="1"/>
    </xf>
    <xf numFmtId="0" fontId="3" fillId="11" borderId="6" xfId="0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0" fontId="3" fillId="11" borderId="7" xfId="0" applyFont="1" applyFill="1" applyBorder="1" applyProtection="1">
      <protection hidden="1"/>
    </xf>
    <xf numFmtId="174" fontId="3" fillId="11" borderId="16" xfId="0" applyNumberFormat="1" applyFont="1" applyFill="1" applyBorder="1" applyAlignment="1" applyProtection="1">
      <alignment horizontal="right"/>
      <protection hidden="1"/>
    </xf>
    <xf numFmtId="174" fontId="3" fillId="11" borderId="7" xfId="0" applyNumberFormat="1" applyFont="1" applyFill="1" applyBorder="1" applyAlignment="1" applyProtection="1">
      <alignment horizontal="center" vertical="center"/>
      <protection hidden="1"/>
    </xf>
    <xf numFmtId="174" fontId="3" fillId="11" borderId="15" xfId="0" applyNumberFormat="1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Protection="1">
      <protection hidden="1"/>
    </xf>
    <xf numFmtId="0" fontId="19" fillId="11" borderId="0" xfId="0" applyFont="1" applyFill="1" applyBorder="1" applyProtection="1">
      <protection hidden="1"/>
    </xf>
    <xf numFmtId="0" fontId="19" fillId="11" borderId="0" xfId="0" applyFont="1" applyFill="1" applyBorder="1" applyAlignment="1" applyProtection="1">
      <alignment horizontal="right"/>
      <protection hidden="1"/>
    </xf>
    <xf numFmtId="174" fontId="19" fillId="11" borderId="0" xfId="0" applyNumberFormat="1" applyFont="1" applyFill="1" applyBorder="1" applyAlignment="1" applyProtection="1">
      <alignment horizontal="center" vertical="center"/>
      <protection hidden="1"/>
    </xf>
    <xf numFmtId="0" fontId="17" fillId="11" borderId="0" xfId="0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Alignment="1" applyProtection="1">
      <alignment horizontal="right"/>
      <protection hidden="1"/>
    </xf>
    <xf numFmtId="174" fontId="19" fillId="11" borderId="0" xfId="0" applyNumberFormat="1" applyFont="1" applyFill="1" applyBorder="1" applyAlignment="1" applyProtection="1">
      <alignment horizontal="right"/>
      <protection hidden="1"/>
    </xf>
    <xf numFmtId="0" fontId="19" fillId="11" borderId="0" xfId="0" applyFont="1" applyFill="1" applyBorder="1" applyAlignment="1" applyProtection="1">
      <alignment horizontal="center"/>
      <protection hidden="1"/>
    </xf>
    <xf numFmtId="174" fontId="20" fillId="12" borderId="12" xfId="0" applyNumberFormat="1" applyFont="1" applyFill="1" applyBorder="1" applyAlignment="1" applyProtection="1">
      <alignment horizontal="center" vertical="center"/>
      <protection hidden="1"/>
    </xf>
    <xf numFmtId="183" fontId="3" fillId="0" borderId="5" xfId="0" applyNumberFormat="1" applyFont="1" applyFill="1" applyBorder="1" applyAlignment="1" applyProtection="1">
      <alignment horizontal="left"/>
      <protection hidden="1"/>
    </xf>
    <xf numFmtId="0" fontId="2" fillId="0" borderId="16" xfId="0" applyFont="1" applyFill="1" applyBorder="1" applyProtection="1">
      <protection hidden="1"/>
    </xf>
    <xf numFmtId="183" fontId="3" fillId="0" borderId="5" xfId="0" applyNumberFormat="1" applyFont="1" applyFill="1" applyBorder="1" applyAlignment="1" applyProtection="1">
      <alignment horizontal="center"/>
      <protection hidden="1"/>
    </xf>
    <xf numFmtId="183" fontId="10" fillId="0" borderId="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Protection="1">
      <protection hidden="1"/>
    </xf>
    <xf numFmtId="0" fontId="3" fillId="13" borderId="5" xfId="0" applyFont="1" applyFill="1" applyBorder="1" applyAlignment="1" applyProtection="1">
      <alignment horizontal="center"/>
      <protection locked="0" hidden="1"/>
    </xf>
    <xf numFmtId="0" fontId="3" fillId="13" borderId="10" xfId="0" applyFont="1" applyFill="1" applyBorder="1" applyAlignment="1" applyProtection="1">
      <alignment horizontal="center"/>
      <protection locked="0" hidden="1"/>
    </xf>
    <xf numFmtId="174" fontId="2" fillId="14" borderId="5" xfId="0" applyNumberFormat="1" applyFont="1" applyFill="1" applyBorder="1" applyAlignment="1" applyProtection="1">
      <alignment horizontal="center"/>
      <protection hidden="1"/>
    </xf>
    <xf numFmtId="174" fontId="3" fillId="14" borderId="5" xfId="0" applyNumberFormat="1" applyFont="1" applyFill="1" applyBorder="1" applyAlignment="1" applyProtection="1">
      <alignment horizontal="center"/>
      <protection hidden="1"/>
    </xf>
    <xf numFmtId="204" fontId="3" fillId="8" borderId="5" xfId="0" applyNumberFormat="1" applyFont="1" applyFill="1" applyBorder="1" applyAlignment="1" applyProtection="1">
      <alignment horizontal="center"/>
      <protection locked="0"/>
    </xf>
    <xf numFmtId="204" fontId="3" fillId="6" borderId="5" xfId="0" applyNumberFormat="1" applyFont="1" applyFill="1" applyBorder="1" applyAlignment="1" applyProtection="1">
      <alignment horizontal="center"/>
      <protection locked="0" hidden="1"/>
    </xf>
    <xf numFmtId="204" fontId="3" fillId="13" borderId="5" xfId="0" applyNumberFormat="1" applyFont="1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 applyProtection="1">
      <alignment horizontal="center"/>
      <protection locked="0" hidden="1"/>
    </xf>
    <xf numFmtId="1" fontId="5" fillId="4" borderId="1" xfId="0" applyNumberFormat="1" applyFont="1" applyFill="1" applyBorder="1" applyAlignment="1" applyProtection="1">
      <alignment horizontal="center"/>
      <protection locked="0" hidden="1"/>
    </xf>
    <xf numFmtId="1" fontId="5" fillId="5" borderId="1" xfId="0" applyNumberFormat="1" applyFont="1" applyFill="1" applyBorder="1" applyAlignment="1" applyProtection="1">
      <alignment horizontal="center"/>
      <protection locked="0" hidden="1"/>
    </xf>
    <xf numFmtId="1" fontId="25" fillId="4" borderId="1" xfId="0" applyNumberFormat="1" applyFont="1" applyFill="1" applyBorder="1" applyAlignment="1" applyProtection="1">
      <alignment horizontal="center"/>
      <protection locked="0" hidden="1"/>
    </xf>
    <xf numFmtId="1" fontId="25" fillId="5" borderId="1" xfId="0" applyNumberFormat="1" applyFont="1" applyFill="1" applyBorder="1" applyAlignment="1" applyProtection="1">
      <alignment horizontal="center"/>
      <protection locked="0" hidden="1"/>
    </xf>
    <xf numFmtId="0" fontId="27" fillId="2" borderId="12" xfId="1" applyFont="1" applyFill="1" applyBorder="1" applyAlignment="1" applyProtection="1">
      <alignment horizontal="center" vertical="center" wrapText="1"/>
      <protection hidden="1"/>
    </xf>
    <xf numFmtId="0" fontId="27" fillId="2" borderId="16" xfId="1" applyFont="1" applyFill="1" applyBorder="1" applyAlignment="1" applyProtection="1">
      <alignment horizontal="center" vertical="center" wrapText="1"/>
      <protection hidden="1"/>
    </xf>
    <xf numFmtId="0" fontId="27" fillId="2" borderId="15" xfId="1" applyFont="1" applyFill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vertical="center" wrapText="1"/>
      <protection hidden="1"/>
    </xf>
    <xf numFmtId="0" fontId="3" fillId="11" borderId="16" xfId="0" applyFont="1" applyFill="1" applyBorder="1" applyAlignment="1" applyProtection="1">
      <alignment horizontal="center" vertical="center" wrapText="1"/>
      <protection hidden="1"/>
    </xf>
    <xf numFmtId="0" fontId="3" fillId="11" borderId="15" xfId="0" applyFont="1" applyFill="1" applyBorder="1" applyAlignment="1" applyProtection="1">
      <alignment horizontal="center" vertical="center" wrapText="1"/>
      <protection hidden="1"/>
    </xf>
    <xf numFmtId="0" fontId="27" fillId="11" borderId="12" xfId="1" applyFont="1" applyFill="1" applyBorder="1" applyAlignment="1" applyProtection="1">
      <alignment horizontal="center" vertical="center" wrapText="1"/>
      <protection hidden="1"/>
    </xf>
    <xf numFmtId="0" fontId="27" fillId="11" borderId="16" xfId="1" applyFont="1" applyFill="1" applyBorder="1" applyAlignment="1" applyProtection="1">
      <alignment horizontal="center" vertical="center" wrapText="1"/>
      <protection hidden="1"/>
    </xf>
    <xf numFmtId="0" fontId="27" fillId="11" borderId="15" xfId="1" applyFont="1" applyFill="1" applyBorder="1" applyAlignment="1" applyProtection="1">
      <alignment horizontal="center" vertical="center" wrapText="1"/>
      <protection hidden="1"/>
    </xf>
    <xf numFmtId="0" fontId="2" fillId="11" borderId="9" xfId="0" applyFont="1" applyFill="1" applyBorder="1" applyAlignment="1" applyProtection="1">
      <alignment horizontal="center" vertical="center" wrapText="1"/>
      <protection hidden="1"/>
    </xf>
    <xf numFmtId="0" fontId="2" fillId="11" borderId="10" xfId="0" applyFont="1" applyFill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174" fontId="20" fillId="3" borderId="9" xfId="0" applyNumberFormat="1" applyFont="1" applyFill="1" applyBorder="1" applyAlignment="1" applyProtection="1">
      <alignment horizontal="center" vertical="center"/>
      <protection hidden="1"/>
    </xf>
    <xf numFmtId="174" fontId="20" fillId="3" borderId="17" xfId="0" applyNumberFormat="1" applyFont="1" applyFill="1" applyBorder="1" applyAlignment="1" applyProtection="1">
      <alignment horizontal="center" vertical="center"/>
      <protection hidden="1"/>
    </xf>
    <xf numFmtId="174" fontId="20" fillId="3" borderId="10" xfId="0" applyNumberFormat="1" applyFont="1" applyFill="1" applyBorder="1" applyAlignment="1" applyProtection="1">
      <alignment horizontal="center" vertical="center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  <xf numFmtId="0" fontId="7" fillId="7" borderId="16" xfId="0" applyFont="1" applyFill="1" applyBorder="1" applyAlignment="1" applyProtection="1">
      <alignment horizontal="center" vertical="center"/>
      <protection hidden="1"/>
    </xf>
    <xf numFmtId="0" fontId="10" fillId="7" borderId="16" xfId="0" applyFont="1" applyFill="1" applyBorder="1" applyAlignment="1" applyProtection="1">
      <alignment horizontal="center" vertical="center" wrapText="1"/>
      <protection hidden="1"/>
    </xf>
    <xf numFmtId="0" fontId="10" fillId="7" borderId="15" xfId="0" applyFont="1" applyFill="1" applyBorder="1" applyAlignment="1" applyProtection="1">
      <alignment horizontal="center" vertical="center" wrapText="1"/>
      <protection hidden="1"/>
    </xf>
    <xf numFmtId="0" fontId="28" fillId="7" borderId="12" xfId="0" applyFont="1" applyFill="1" applyBorder="1" applyAlignment="1" applyProtection="1">
      <alignment horizontal="center" vertical="center"/>
      <protection hidden="1"/>
    </xf>
    <xf numFmtId="0" fontId="28" fillId="7" borderId="16" xfId="0" applyFont="1" applyFill="1" applyBorder="1" applyAlignment="1" applyProtection="1">
      <alignment horizontal="center" vertical="center"/>
      <protection hidden="1"/>
    </xf>
    <xf numFmtId="0" fontId="28" fillId="7" borderId="15" xfId="0" applyFont="1" applyFill="1" applyBorder="1" applyAlignment="1" applyProtection="1">
      <alignment horizontal="center" vertical="center"/>
      <protection hidden="1"/>
    </xf>
    <xf numFmtId="0" fontId="2" fillId="7" borderId="9" xfId="0" applyFont="1" applyFill="1" applyBorder="1" applyAlignment="1" applyProtection="1">
      <alignment horizontal="center" vertical="center" wrapText="1"/>
      <protection hidden="1"/>
    </xf>
    <xf numFmtId="0" fontId="2" fillId="7" borderId="10" xfId="0" applyFont="1" applyFill="1" applyBorder="1" applyAlignment="1" applyProtection="1">
      <alignment horizontal="center" vertical="center" wrapText="1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 applyProtection="1">
      <alignment horizontal="center" vertical="center" wrapText="1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0" fontId="3" fillId="8" borderId="16" xfId="0" applyFont="1" applyFill="1" applyBorder="1" applyAlignment="1" applyProtection="1">
      <alignment horizontal="center" vertical="center" wrapText="1"/>
      <protection hidden="1"/>
    </xf>
    <xf numFmtId="0" fontId="3" fillId="8" borderId="15" xfId="0" applyFont="1" applyFill="1" applyBorder="1" applyAlignment="1" applyProtection="1">
      <alignment horizontal="center" vertical="center" wrapText="1"/>
      <protection hidden="1"/>
    </xf>
    <xf numFmtId="0" fontId="28" fillId="15" borderId="12" xfId="0" applyFont="1" applyFill="1" applyBorder="1" applyAlignment="1" applyProtection="1">
      <alignment horizontal="center" vertical="center"/>
      <protection hidden="1"/>
    </xf>
    <xf numFmtId="0" fontId="28" fillId="15" borderId="16" xfId="0" applyFont="1" applyFill="1" applyBorder="1" applyAlignment="1" applyProtection="1">
      <alignment horizontal="center" vertical="center"/>
      <protection hidden="1"/>
    </xf>
    <xf numFmtId="0" fontId="28" fillId="15" borderId="15" xfId="0" applyFont="1" applyFill="1" applyBorder="1" applyAlignment="1" applyProtection="1">
      <alignment horizontal="center" vertic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10" fillId="8" borderId="16" xfId="0" applyFont="1" applyFill="1" applyBorder="1" applyAlignment="1" applyProtection="1">
      <alignment horizontal="center" vertical="center" wrapText="1"/>
      <protection hidden="1"/>
    </xf>
    <xf numFmtId="0" fontId="10" fillId="8" borderId="15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vertical="center" wrapText="1"/>
      <protection hidden="1"/>
    </xf>
    <xf numFmtId="0" fontId="2" fillId="8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895</xdr:row>
          <xdr:rowOff>219075</xdr:rowOff>
        </xdr:from>
        <xdr:to>
          <xdr:col>9</xdr:col>
          <xdr:colOff>1190625</xdr:colOff>
          <xdr:row>899</xdr:row>
          <xdr:rowOff>152400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 Leibrentenbarwertfaktor Mann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903"/>
  <sheetViews>
    <sheetView showGridLines="0" showRowColHeaders="0" tabSelected="1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0.7109375" style="121" customWidth="1"/>
    <col min="2" max="3" width="14.7109375" style="121" customWidth="1"/>
    <col min="4" max="4" width="18.7109375" style="125" customWidth="1"/>
    <col min="5" max="5" width="22.7109375" style="125" customWidth="1"/>
    <col min="6" max="6" width="14.7109375" style="125" customWidth="1"/>
    <col min="7" max="9" width="10.7109375" style="121" customWidth="1"/>
    <col min="10" max="16384" width="11.42578125" style="121"/>
  </cols>
  <sheetData>
    <row r="1" spans="1:7" ht="18.600000000000001" customHeight="1" thickBot="1" x14ac:dyDescent="0.25">
      <c r="A1" s="217" t="s">
        <v>55</v>
      </c>
      <c r="B1" s="218"/>
      <c r="C1" s="218"/>
      <c r="D1" s="218"/>
      <c r="E1" s="218"/>
      <c r="F1" s="219"/>
    </row>
    <row r="2" spans="1:7" ht="18.600000000000001" customHeight="1" thickBot="1" x14ac:dyDescent="0.25">
      <c r="A2" s="211" t="s">
        <v>56</v>
      </c>
      <c r="B2" s="212"/>
      <c r="C2" s="212"/>
      <c r="D2" s="212"/>
      <c r="E2" s="212"/>
      <c r="F2" s="213"/>
    </row>
    <row r="3" spans="1:7" ht="57" customHeight="1" thickBot="1" x14ac:dyDescent="0.25">
      <c r="A3" s="214" t="str">
        <f>"Leibrentenbarwertfaktor "&amp;Absterbeordnung!B6&amp; " -   Eine Person - männlich "</f>
        <v xml:space="preserve">Leibrentenbarwertfaktor 2006-2008 -   Eine Person - männlich </v>
      </c>
      <c r="B3" s="215"/>
      <c r="C3" s="215"/>
      <c r="D3" s="215"/>
      <c r="E3" s="215"/>
      <c r="F3" s="216"/>
    </row>
    <row r="4" spans="1:7" ht="18.75" customHeight="1" thickBot="1" x14ac:dyDescent="0.3">
      <c r="A4" s="40"/>
      <c r="B4" s="41"/>
      <c r="C4" s="41"/>
      <c r="D4" s="42"/>
      <c r="E4" s="82" t="s">
        <v>33</v>
      </c>
      <c r="F4" s="85">
        <f>Absterbeordnung!E1</f>
        <v>40081</v>
      </c>
    </row>
    <row r="5" spans="1:7" ht="18.75" customHeight="1" thickBot="1" x14ac:dyDescent="0.3">
      <c r="A5" s="40" t="s">
        <v>4</v>
      </c>
      <c r="B5" s="97"/>
      <c r="C5" s="41"/>
      <c r="D5" s="104">
        <v>69</v>
      </c>
      <c r="E5" s="42"/>
      <c r="F5" s="98"/>
    </row>
    <row r="6" spans="1:7" ht="18.75" customHeight="1" x14ac:dyDescent="0.25">
      <c r="A6" s="40"/>
      <c r="B6" s="97"/>
      <c r="C6" s="41"/>
      <c r="D6" s="42"/>
      <c r="E6" s="42"/>
      <c r="F6" s="98"/>
    </row>
    <row r="7" spans="1:7" ht="18.75" customHeight="1" thickBot="1" x14ac:dyDescent="0.3">
      <c r="A7" s="40"/>
      <c r="B7" s="97"/>
      <c r="C7" s="41"/>
      <c r="D7" s="42"/>
      <c r="E7" s="42"/>
      <c r="F7" s="98"/>
    </row>
    <row r="8" spans="1:7" ht="18.75" customHeight="1" thickBot="1" x14ac:dyDescent="0.3">
      <c r="A8" s="40" t="s">
        <v>3</v>
      </c>
      <c r="B8" s="97"/>
      <c r="C8" s="41"/>
      <c r="D8" s="202">
        <v>2</v>
      </c>
      <c r="E8" s="42"/>
      <c r="F8" s="98"/>
    </row>
    <row r="9" spans="1:7" ht="18.75" customHeight="1" thickBot="1" x14ac:dyDescent="0.3">
      <c r="A9" s="40" t="s">
        <v>54</v>
      </c>
      <c r="B9" s="97"/>
      <c r="C9" s="41"/>
      <c r="D9" s="104" t="s">
        <v>17</v>
      </c>
      <c r="E9" s="42"/>
      <c r="F9" s="98"/>
    </row>
    <row r="10" spans="1:7" ht="18.75" customHeight="1" thickBot="1" x14ac:dyDescent="0.3">
      <c r="A10" s="40" t="s">
        <v>52</v>
      </c>
      <c r="B10" s="97"/>
      <c r="C10" s="41"/>
      <c r="D10" s="105">
        <v>12</v>
      </c>
      <c r="E10" s="42"/>
      <c r="F10" s="98"/>
    </row>
    <row r="11" spans="1:7" ht="18.75" customHeight="1" x14ac:dyDescent="0.25">
      <c r="A11" s="40"/>
      <c r="B11" s="97"/>
      <c r="C11" s="41"/>
      <c r="D11" s="220" t="s">
        <v>34</v>
      </c>
      <c r="E11" s="150" t="s">
        <v>40</v>
      </c>
      <c r="F11" s="90" t="s">
        <v>35</v>
      </c>
    </row>
    <row r="12" spans="1:7" ht="22.5" customHeight="1" thickBot="1" x14ac:dyDescent="0.3">
      <c r="A12" s="40"/>
      <c r="B12" s="97"/>
      <c r="C12" s="41"/>
      <c r="D12" s="221"/>
      <c r="E12" s="151" t="s">
        <v>36</v>
      </c>
      <c r="F12" s="91" t="s">
        <v>30</v>
      </c>
    </row>
    <row r="13" spans="1:7" ht="18.75" customHeight="1" thickBot="1" x14ac:dyDescent="0.3">
      <c r="A13" s="40" t="s">
        <v>41</v>
      </c>
      <c r="B13" s="97"/>
      <c r="C13" s="41"/>
      <c r="D13" s="106">
        <f>LOOKUP(D5,Daten1M!A15:A136,Daten1M!F15:F136)</f>
        <v>12.489873609032808</v>
      </c>
      <c r="E13" s="92">
        <f>IF(D9="vorschüssig",B49,IF(D9="nachschüssig",B50,0))</f>
        <v>-0.54494375000000006</v>
      </c>
      <c r="F13" s="107">
        <f>D13+E13</f>
        <v>11.944929859032808</v>
      </c>
    </row>
    <row r="14" spans="1:7" ht="18.75" customHeight="1" thickBot="1" x14ac:dyDescent="0.3">
      <c r="A14" s="40"/>
      <c r="B14" s="97"/>
      <c r="C14" s="41"/>
      <c r="D14" s="41"/>
      <c r="E14" s="41"/>
      <c r="F14" s="157"/>
    </row>
    <row r="15" spans="1:7" ht="18.75" customHeight="1" thickBot="1" x14ac:dyDescent="0.3">
      <c r="A15" s="153" t="s">
        <v>50</v>
      </c>
      <c r="B15" s="154"/>
      <c r="C15" s="154"/>
      <c r="D15" s="152">
        <f>1-((D13-1)*(D8/100))</f>
        <v>0.77020252781934384</v>
      </c>
      <c r="E15" s="155" t="s">
        <v>51</v>
      </c>
      <c r="F15" s="156"/>
      <c r="G15" s="72"/>
    </row>
    <row r="16" spans="1:7" s="72" customFormat="1" ht="18.75" customHeight="1" x14ac:dyDescent="0.2">
      <c r="A16" s="121"/>
      <c r="B16" s="121"/>
      <c r="C16" s="121"/>
      <c r="D16" s="125"/>
      <c r="E16" s="125"/>
      <c r="F16" s="125"/>
    </row>
    <row r="17" spans="1:6" s="72" customFormat="1" ht="18.75" customHeight="1" x14ac:dyDescent="0.2">
      <c r="A17" s="121"/>
      <c r="B17" s="121"/>
      <c r="C17" s="121"/>
      <c r="D17" s="125"/>
      <c r="E17" s="125"/>
      <c r="F17" s="125"/>
    </row>
    <row r="18" spans="1:6" s="72" customFormat="1" ht="18.75" customHeight="1" x14ac:dyDescent="0.2">
      <c r="A18" s="121"/>
      <c r="B18" s="121"/>
      <c r="C18" s="121"/>
      <c r="D18" s="125"/>
      <c r="E18" s="125"/>
      <c r="F18" s="125"/>
    </row>
    <row r="19" spans="1:6" s="72" customFormat="1" ht="18.75" customHeight="1" x14ac:dyDescent="0.2">
      <c r="A19" s="121"/>
      <c r="B19" s="121"/>
      <c r="C19" s="121"/>
      <c r="D19" s="125"/>
      <c r="E19" s="125"/>
      <c r="F19" s="125"/>
    </row>
    <row r="20" spans="1:6" s="72" customFormat="1" ht="18.75" customHeight="1" x14ac:dyDescent="0.2">
      <c r="A20" s="121"/>
      <c r="B20" s="121"/>
      <c r="C20" s="121"/>
      <c r="D20" s="125"/>
      <c r="E20" s="125"/>
      <c r="F20" s="125"/>
    </row>
    <row r="21" spans="1:6" s="72" customFormat="1" ht="18.75" customHeight="1" x14ac:dyDescent="0.2">
      <c r="A21" s="121"/>
      <c r="B21" s="121"/>
      <c r="C21" s="121"/>
      <c r="D21" s="125"/>
      <c r="E21" s="125"/>
      <c r="F21" s="125"/>
    </row>
    <row r="22" spans="1:6" s="72" customFormat="1" ht="22.5" customHeight="1" x14ac:dyDescent="0.2">
      <c r="A22" s="121"/>
      <c r="B22" s="121"/>
      <c r="C22" s="121"/>
      <c r="D22" s="125"/>
      <c r="E22" s="125"/>
      <c r="F22" s="125"/>
    </row>
    <row r="23" spans="1:6" s="72" customFormat="1" x14ac:dyDescent="0.2">
      <c r="A23" s="121"/>
      <c r="B23" s="121"/>
      <c r="C23" s="121"/>
      <c r="D23" s="125"/>
      <c r="E23" s="125"/>
      <c r="F23" s="125"/>
    </row>
    <row r="24" spans="1:6" s="72" customFormat="1" x14ac:dyDescent="0.2">
      <c r="A24" s="121"/>
      <c r="B24" s="121"/>
      <c r="C24" s="121"/>
      <c r="D24" s="125"/>
      <c r="E24" s="125"/>
      <c r="F24" s="125"/>
    </row>
    <row r="25" spans="1:6" s="72" customFormat="1" x14ac:dyDescent="0.2">
      <c r="A25" s="121"/>
      <c r="B25" s="121"/>
      <c r="C25" s="121"/>
      <c r="D25" s="125"/>
      <c r="E25" s="125"/>
      <c r="F25" s="125"/>
    </row>
    <row r="26" spans="1:6" s="72" customFormat="1" x14ac:dyDescent="0.2">
      <c r="A26" s="121"/>
      <c r="B26" s="121"/>
      <c r="C26" s="121"/>
      <c r="D26" s="125"/>
      <c r="E26" s="125"/>
      <c r="F26" s="125"/>
    </row>
    <row r="27" spans="1:6" s="72" customFormat="1" x14ac:dyDescent="0.2">
      <c r="A27" s="121"/>
      <c r="B27" s="121"/>
      <c r="C27" s="121"/>
      <c r="D27" s="125"/>
      <c r="E27" s="125"/>
      <c r="F27" s="125"/>
    </row>
    <row r="28" spans="1:6" s="72" customFormat="1" x14ac:dyDescent="0.2">
      <c r="A28" s="121"/>
      <c r="B28" s="121"/>
      <c r="C28" s="121"/>
      <c r="D28" s="125"/>
      <c r="E28" s="125"/>
      <c r="F28" s="125"/>
    </row>
    <row r="29" spans="1:6" s="72" customFormat="1" x14ac:dyDescent="0.2">
      <c r="A29" s="121"/>
      <c r="B29" s="121"/>
      <c r="C29" s="121"/>
      <c r="D29" s="125"/>
      <c r="E29" s="125"/>
      <c r="F29" s="125"/>
    </row>
    <row r="30" spans="1:6" s="72" customFormat="1" x14ac:dyDescent="0.2">
      <c r="A30" s="121"/>
      <c r="B30" s="121"/>
      <c r="C30" s="121"/>
      <c r="D30" s="125"/>
      <c r="E30" s="125"/>
      <c r="F30" s="125"/>
    </row>
    <row r="31" spans="1:6" s="72" customFormat="1" x14ac:dyDescent="0.2">
      <c r="A31" s="121"/>
      <c r="B31" s="121"/>
      <c r="C31" s="121"/>
      <c r="D31" s="125"/>
      <c r="E31" s="125"/>
      <c r="F31" s="125"/>
    </row>
    <row r="32" spans="1:6" s="72" customFormat="1" x14ac:dyDescent="0.2">
      <c r="A32" s="121"/>
      <c r="B32" s="121"/>
      <c r="C32" s="121"/>
      <c r="D32" s="125"/>
      <c r="E32" s="125"/>
      <c r="F32" s="125"/>
    </row>
    <row r="33" spans="1:6" s="72" customFormat="1" x14ac:dyDescent="0.2">
      <c r="A33" s="121"/>
      <c r="B33" s="121"/>
      <c r="C33" s="121"/>
      <c r="D33" s="125"/>
      <c r="E33" s="125"/>
      <c r="F33" s="125"/>
    </row>
    <row r="34" spans="1:6" s="72" customFormat="1" x14ac:dyDescent="0.2">
      <c r="A34" s="121"/>
      <c r="B34" s="121"/>
      <c r="C34" s="121"/>
      <c r="D34" s="125"/>
      <c r="E34" s="125"/>
      <c r="F34" s="125"/>
    </row>
    <row r="35" spans="1:6" s="72" customFormat="1" x14ac:dyDescent="0.2">
      <c r="A35" s="121"/>
      <c r="B35" s="121"/>
      <c r="C35" s="121"/>
      <c r="D35" s="125"/>
      <c r="E35" s="125"/>
      <c r="F35" s="125"/>
    </row>
    <row r="36" spans="1:6" s="72" customFormat="1" x14ac:dyDescent="0.2">
      <c r="A36" s="121"/>
      <c r="B36" s="121"/>
      <c r="C36" s="121"/>
      <c r="D36" s="125"/>
      <c r="E36" s="125"/>
      <c r="F36" s="125"/>
    </row>
    <row r="37" spans="1:6" s="72" customFormat="1" x14ac:dyDescent="0.2">
      <c r="A37" s="121"/>
      <c r="B37" s="121"/>
      <c r="C37" s="121"/>
      <c r="D37" s="125"/>
      <c r="E37" s="125"/>
      <c r="F37" s="125"/>
    </row>
    <row r="38" spans="1:6" s="72" customFormat="1" x14ac:dyDescent="0.2">
      <c r="A38" s="121"/>
      <c r="B38" s="121"/>
      <c r="C38" s="121"/>
      <c r="D38" s="125"/>
      <c r="E38" s="125"/>
      <c r="F38" s="125"/>
    </row>
    <row r="39" spans="1:6" s="72" customFormat="1" x14ac:dyDescent="0.2">
      <c r="A39" s="121"/>
      <c r="B39" s="121"/>
      <c r="C39" s="121"/>
      <c r="D39" s="125"/>
      <c r="E39" s="125"/>
      <c r="F39" s="125"/>
    </row>
    <row r="40" spans="1:6" s="72" customFormat="1" x14ac:dyDescent="0.2">
      <c r="A40" s="121"/>
      <c r="B40" s="121"/>
      <c r="C40" s="121"/>
      <c r="D40" s="125"/>
      <c r="E40" s="125"/>
      <c r="F40" s="125"/>
    </row>
    <row r="41" spans="1:6" s="72" customFormat="1" x14ac:dyDescent="0.2">
      <c r="A41" s="121"/>
      <c r="B41" s="121"/>
      <c r="C41" s="121"/>
      <c r="D41" s="125"/>
      <c r="E41" s="125"/>
      <c r="F41" s="125"/>
    </row>
    <row r="42" spans="1:6" s="72" customFormat="1" x14ac:dyDescent="0.2">
      <c r="A42" s="121"/>
      <c r="B42" s="121"/>
      <c r="C42" s="121"/>
      <c r="D42" s="125"/>
      <c r="E42" s="125"/>
      <c r="F42" s="125"/>
    </row>
    <row r="43" spans="1:6" s="72" customFormat="1" x14ac:dyDescent="0.2">
      <c r="A43" s="121"/>
      <c r="B43" s="121"/>
      <c r="C43" s="121"/>
      <c r="D43" s="125"/>
      <c r="E43" s="125"/>
      <c r="F43" s="125"/>
    </row>
    <row r="44" spans="1:6" s="72" customFormat="1" x14ac:dyDescent="0.2">
      <c r="A44" s="121"/>
      <c r="B44" s="121"/>
      <c r="C44" s="121"/>
      <c r="D44" s="125"/>
      <c r="E44" s="125"/>
      <c r="F44" s="125"/>
    </row>
    <row r="45" spans="1:6" s="72" customFormat="1" x14ac:dyDescent="0.2"/>
    <row r="46" spans="1:6" s="72" customFormat="1" x14ac:dyDescent="0.2"/>
    <row r="47" spans="1:6" s="72" customFormat="1" x14ac:dyDescent="0.2">
      <c r="A47" s="72" t="s">
        <v>52</v>
      </c>
      <c r="B47" s="72">
        <f>nachschüssig</f>
        <v>12</v>
      </c>
    </row>
    <row r="48" spans="1:6" s="72" customFormat="1" x14ac:dyDescent="0.2">
      <c r="A48" s="72" t="s">
        <v>53</v>
      </c>
      <c r="B48" s="72">
        <f>D8</f>
        <v>2</v>
      </c>
      <c r="C48" s="72" t="s">
        <v>37</v>
      </c>
    </row>
    <row r="49" spans="1:14" s="72" customFormat="1" x14ac:dyDescent="0.2">
      <c r="A49" s="121" t="s">
        <v>18</v>
      </c>
      <c r="B49" s="121">
        <f>(-1*((B47-1)/(2*B47)))-(((B47*B47-1)/(6*B47^2))*(B48/100))+(((B47^2-1)/(12*B47^2))*((B48/100)^2))</f>
        <v>-0.46161041666666663</v>
      </c>
      <c r="C49" s="121"/>
    </row>
    <row r="50" spans="1:14" s="72" customFormat="1" ht="22.5" customHeight="1" x14ac:dyDescent="0.2">
      <c r="A50" s="72" t="s">
        <v>17</v>
      </c>
      <c r="B50" s="72">
        <f>(-1+((B47-1)/(2*B47)))-(((B47*B47-1)/(6*B47^2))*(B48/100))+(((B47^2-1)/(12*B47^2))*((B48/100)^2))</f>
        <v>-0.54494375000000006</v>
      </c>
    </row>
    <row r="51" spans="1:14" s="72" customFormat="1" x14ac:dyDescent="0.2"/>
    <row r="52" spans="1:14" s="72" customFormat="1" x14ac:dyDescent="0.2">
      <c r="F52" s="122"/>
    </row>
    <row r="53" spans="1:14" s="72" customFormat="1" x14ac:dyDescent="0.2">
      <c r="D53" s="122"/>
      <c r="E53" s="122"/>
      <c r="F53" s="122"/>
    </row>
    <row r="54" spans="1:14" x14ac:dyDescent="0.2">
      <c r="A54" s="72"/>
      <c r="B54" s="72"/>
      <c r="C54" s="72"/>
      <c r="D54" s="122"/>
      <c r="E54" s="122"/>
      <c r="F54" s="122"/>
    </row>
    <row r="55" spans="1:14" x14ac:dyDescent="0.2">
      <c r="A55" s="72"/>
      <c r="B55" s="72"/>
      <c r="C55" s="72"/>
      <c r="D55" s="122"/>
      <c r="E55" s="122"/>
      <c r="F55" s="122"/>
    </row>
    <row r="58" spans="1:14" x14ac:dyDescent="0.2">
      <c r="B58" s="121" t="s">
        <v>15</v>
      </c>
      <c r="C58" s="121">
        <v>1</v>
      </c>
    </row>
    <row r="59" spans="1:14" x14ac:dyDescent="0.2">
      <c r="B59" s="121" t="s">
        <v>19</v>
      </c>
      <c r="C59" s="121">
        <v>2</v>
      </c>
    </row>
    <row r="60" spans="1:14" x14ac:dyDescent="0.2">
      <c r="C60" s="121">
        <v>4</v>
      </c>
    </row>
    <row r="61" spans="1:14" x14ac:dyDescent="0.2">
      <c r="C61" s="121">
        <v>12</v>
      </c>
    </row>
    <row r="63" spans="1:14" x14ac:dyDescent="0.2">
      <c r="B63" s="122">
        <v>2</v>
      </c>
      <c r="C63" s="122">
        <v>2.5</v>
      </c>
      <c r="D63" s="122">
        <v>3</v>
      </c>
      <c r="E63" s="122">
        <v>3.5</v>
      </c>
      <c r="F63" s="122">
        <v>4</v>
      </c>
      <c r="G63" s="122">
        <v>4.5</v>
      </c>
      <c r="H63" s="122">
        <v>5</v>
      </c>
      <c r="I63" s="122">
        <v>5.5</v>
      </c>
      <c r="J63" s="122">
        <v>6</v>
      </c>
      <c r="K63" s="122">
        <v>7</v>
      </c>
      <c r="L63" s="122">
        <v>8</v>
      </c>
      <c r="M63" s="122">
        <v>9</v>
      </c>
      <c r="N63" s="123">
        <v>10</v>
      </c>
    </row>
    <row r="895" spans="6:11" ht="18.75" thickBot="1" x14ac:dyDescent="0.3">
      <c r="F895" s="48"/>
      <c r="G895" s="100"/>
      <c r="H895" s="49"/>
      <c r="I895" s="101"/>
      <c r="J895" s="102"/>
      <c r="K895" s="103"/>
    </row>
    <row r="896" spans="6:11" ht="18" x14ac:dyDescent="0.25">
      <c r="F896" s="71" t="s">
        <v>31</v>
      </c>
      <c r="G896" s="72"/>
      <c r="H896" s="73"/>
      <c r="I896" s="74" t="e">
        <f>LOOKUP(D6,Daten!A15:A136,Daten!L15:L136)</f>
        <v>#N/A</v>
      </c>
      <c r="J896" s="77"/>
      <c r="K896" s="88" t="e">
        <f>I896+E13</f>
        <v>#N/A</v>
      </c>
    </row>
    <row r="897" spans="6:11" ht="18" x14ac:dyDescent="0.25">
      <c r="F897" s="73"/>
      <c r="G897" s="73"/>
      <c r="H897" s="73"/>
      <c r="I897" s="75"/>
      <c r="J897" s="77"/>
      <c r="K897" s="76"/>
    </row>
    <row r="898" spans="6:11" ht="18" x14ac:dyDescent="0.25">
      <c r="F898" s="73"/>
      <c r="G898" s="73"/>
      <c r="H898" s="73"/>
      <c r="I898" s="75"/>
      <c r="J898" s="77"/>
      <c r="K898" s="76"/>
    </row>
    <row r="899" spans="6:11" ht="18" x14ac:dyDescent="0.25">
      <c r="F899" s="126" t="s">
        <v>16</v>
      </c>
      <c r="G899" s="46">
        <f>LOOKUP(D5,Daten!N15:N127,Daten!U15:U127)</f>
        <v>10.285321120143621</v>
      </c>
      <c r="H899" s="73"/>
      <c r="I899" s="76"/>
      <c r="J899" s="77"/>
      <c r="K899" s="76"/>
    </row>
    <row r="900" spans="6:11" ht="18" x14ac:dyDescent="0.25">
      <c r="F900" s="73" t="s">
        <v>29</v>
      </c>
      <c r="G900" s="46"/>
      <c r="H900" s="73"/>
      <c r="I900" s="76"/>
      <c r="J900" s="77"/>
      <c r="K900" s="76"/>
    </row>
    <row r="901" spans="6:11" ht="18" x14ac:dyDescent="0.25">
      <c r="F901" s="73" t="s">
        <v>28</v>
      </c>
      <c r="G901" s="72"/>
      <c r="H901" s="73"/>
      <c r="I901" s="74" t="e">
        <f>D13+I896-G899</f>
        <v>#N/A</v>
      </c>
      <c r="J901" s="77"/>
      <c r="K901" s="74" t="e">
        <f>I901+E13</f>
        <v>#N/A</v>
      </c>
    </row>
    <row r="902" spans="6:11" ht="18" x14ac:dyDescent="0.25">
      <c r="F902" s="73"/>
      <c r="G902" s="72"/>
      <c r="H902" s="73"/>
      <c r="I902" s="124"/>
      <c r="J902" s="124"/>
      <c r="K902" s="122"/>
    </row>
    <row r="903" spans="6:11" ht="18" x14ac:dyDescent="0.25">
      <c r="F903" s="73"/>
      <c r="G903" s="72"/>
      <c r="H903" s="73"/>
      <c r="I903" s="124"/>
      <c r="J903" s="124"/>
      <c r="K903" s="122"/>
    </row>
  </sheetData>
  <sheetProtection password="F002" sheet="1"/>
  <dataConsolidate/>
  <customSheetViews>
    <customSheetView guid="{AC77A39F-ABA0-4848-B5DA-4147A1099D4C}" scale="104" showPageBreaks="1" showGridLines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4">
    <mergeCell ref="A2:F2"/>
    <mergeCell ref="A3:F3"/>
    <mergeCell ref="A1:F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$A$49:$A$50</formula1>
    </dataValidation>
    <dataValidation type="whole" allowBlank="1" showInputMessage="1" showErrorMessage="1" errorTitle="Raten pro Jahr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7" name="Button 8">
              <controlPr defaultSize="0" print="0" autoFill="0" autoPict="0" macro="[0]!MannDru">
                <anchor moveWithCells="1" sizeWithCells="1">
                  <from>
                    <xdr:col>8</xdr:col>
                    <xdr:colOff>495300</xdr:colOff>
                    <xdr:row>895</xdr:row>
                    <xdr:rowOff>219075</xdr:rowOff>
                  </from>
                  <to>
                    <xdr:col>9</xdr:col>
                    <xdr:colOff>1190625</xdr:colOff>
                    <xdr:row>899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Mann!D5</f>
        <v>69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19</v>
      </c>
    </row>
    <row r="5" spans="1:21" x14ac:dyDescent="0.2">
      <c r="A5" s="2" t="s">
        <v>3</v>
      </c>
      <c r="B5" s="2">
        <f>Mann!D8</f>
        <v>2</v>
      </c>
    </row>
    <row r="10" spans="1:21" ht="13.5" thickBot="1" x14ac:dyDescent="0.25"/>
    <row r="11" spans="1:21" ht="13.5" thickBot="1" x14ac:dyDescent="0.25">
      <c r="B11" s="267" t="s">
        <v>1</v>
      </c>
      <c r="C11" s="267"/>
      <c r="D11" s="267"/>
      <c r="E11" s="267"/>
      <c r="F11" s="267"/>
      <c r="H11" s="268" t="s">
        <v>1</v>
      </c>
      <c r="I11" s="269"/>
      <c r="J11" s="269"/>
      <c r="K11" s="269"/>
      <c r="L11" s="270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 t="shared" ref="H14:H45" si="0"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1">N14+$B$3</f>
        <v>19</v>
      </c>
      <c r="P14" s="6">
        <f t="shared" ref="P14:P45" si="2">B14</f>
        <v>100000</v>
      </c>
      <c r="Q14" s="6">
        <f t="shared" ref="Q14:Q45" si="3">B14</f>
        <v>100000</v>
      </c>
      <c r="R14" s="5" t="e">
        <f t="shared" ref="R14:R45" si="4">LOOKUP(N14,$O$14:$O$136,$Q$14:$Q$136)</f>
        <v>#N/A</v>
      </c>
      <c r="T14" s="20" t="e">
        <f>SUM(S14:$S$136)</f>
        <v>#N/A</v>
      </c>
    </row>
    <row r="15" spans="1:21" x14ac:dyDescent="0.2">
      <c r="A15" s="21">
        <v>1</v>
      </c>
      <c r="B15" s="22">
        <f>Absterbeordnung!B9</f>
        <v>99587.101974630496</v>
      </c>
      <c r="C15" s="15">
        <f t="shared" ref="C15:C46" si="5">1/(((1+($B$5/100))^A15))</f>
        <v>0.98039215686274506</v>
      </c>
      <c r="D15" s="14">
        <f t="shared" ref="D15:D46" si="6">B15*C15</f>
        <v>97634.413700618126</v>
      </c>
      <c r="E15" s="14">
        <f>SUM(D15:$D$127)</f>
        <v>3848018.7068001283</v>
      </c>
      <c r="F15" s="16">
        <f t="shared" ref="F15:F46" si="7">E15/D15</f>
        <v>39.412524344126489</v>
      </c>
      <c r="G15" s="5"/>
      <c r="H15" s="14">
        <f t="shared" si="0"/>
        <v>99587.101974630496</v>
      </c>
      <c r="I15" s="15">
        <f t="shared" ref="I15:I46" si="8">1/(((1+($B$5/100))^A15))</f>
        <v>0.98039215686274506</v>
      </c>
      <c r="J15" s="14">
        <f t="shared" ref="J15:J46" si="9">H15*I15</f>
        <v>97634.413700618126</v>
      </c>
      <c r="K15" s="14">
        <f>SUM($J15:J$127)</f>
        <v>3848018.7068001283</v>
      </c>
      <c r="L15" s="16">
        <f t="shared" ref="L15:L46" si="10">K15/J15</f>
        <v>39.412524344126489</v>
      </c>
      <c r="M15" s="16"/>
      <c r="N15" s="6">
        <v>1</v>
      </c>
      <c r="O15" s="6">
        <f t="shared" si="1"/>
        <v>20</v>
      </c>
      <c r="P15" s="6">
        <f t="shared" si="2"/>
        <v>99587.101974630496</v>
      </c>
      <c r="Q15" s="6">
        <f t="shared" si="3"/>
        <v>99587.101974630496</v>
      </c>
      <c r="R15" s="5" t="e">
        <f t="shared" si="4"/>
        <v>#N/A</v>
      </c>
      <c r="S15" s="5" t="e">
        <f t="shared" ref="S15:S46" si="11">P15*R15*I15</f>
        <v>#N/A</v>
      </c>
      <c r="T15" s="20" t="e">
        <f>SUM(S15:$S$136)</f>
        <v>#N/A</v>
      </c>
      <c r="U15" s="6" t="e">
        <f t="shared" ref="U15:U46" si="12">T15/S15</f>
        <v>#N/A</v>
      </c>
    </row>
    <row r="16" spans="1:21" x14ac:dyDescent="0.2">
      <c r="A16" s="21">
        <v>2</v>
      </c>
      <c r="B16" s="22">
        <f>Absterbeordnung!B10</f>
        <v>99553.146123810511</v>
      </c>
      <c r="C16" s="15">
        <f t="shared" si="5"/>
        <v>0.96116878123798544</v>
      </c>
      <c r="D16" s="14">
        <f t="shared" si="6"/>
        <v>95687.376128230026</v>
      </c>
      <c r="E16" s="14">
        <f>SUM(D16:$D$127)</f>
        <v>3750384.2930995105</v>
      </c>
      <c r="F16" s="16">
        <f t="shared" si="7"/>
        <v>39.194138713487611</v>
      </c>
      <c r="G16" s="5"/>
      <c r="H16" s="14">
        <f t="shared" si="0"/>
        <v>99553.146123810511</v>
      </c>
      <c r="I16" s="15">
        <f t="shared" si="8"/>
        <v>0.96116878123798544</v>
      </c>
      <c r="J16" s="14">
        <f t="shared" si="9"/>
        <v>95687.376128230026</v>
      </c>
      <c r="K16" s="14">
        <f>SUM($J16:J$127)</f>
        <v>3750384.2930995105</v>
      </c>
      <c r="L16" s="16">
        <f t="shared" si="10"/>
        <v>39.194138713487611</v>
      </c>
      <c r="M16" s="16"/>
      <c r="N16" s="6">
        <v>2</v>
      </c>
      <c r="O16" s="6">
        <f t="shared" si="1"/>
        <v>21</v>
      </c>
      <c r="P16" s="6">
        <f t="shared" si="2"/>
        <v>99553.146123810511</v>
      </c>
      <c r="Q16" s="6">
        <f t="shared" si="3"/>
        <v>99553.146123810511</v>
      </c>
      <c r="R16" s="5" t="e">
        <f t="shared" si="4"/>
        <v>#N/A</v>
      </c>
      <c r="S16" s="5" t="e">
        <f t="shared" si="11"/>
        <v>#N/A</v>
      </c>
      <c r="T16" s="20" t="e">
        <f>SUM(S16:$S$136)</f>
        <v>#N/A</v>
      </c>
      <c r="U16" s="6" t="e">
        <f t="shared" si="12"/>
        <v>#N/A</v>
      </c>
    </row>
    <row r="17" spans="1:21" x14ac:dyDescent="0.2">
      <c r="A17" s="21">
        <v>3</v>
      </c>
      <c r="B17" s="22">
        <f>Absterbeordnung!B11</f>
        <v>99533.753934107124</v>
      </c>
      <c r="C17" s="15">
        <f t="shared" si="5"/>
        <v>0.94232233454704462</v>
      </c>
      <c r="D17" s="14">
        <f t="shared" si="6"/>
        <v>93792.879373418909</v>
      </c>
      <c r="E17" s="14">
        <f>SUM(D17:$D$127)</f>
        <v>3654696.9169712802</v>
      </c>
      <c r="F17" s="16">
        <f t="shared" si="7"/>
        <v>38.965611690209272</v>
      </c>
      <c r="G17" s="5"/>
      <c r="H17" s="14">
        <f t="shared" si="0"/>
        <v>99533.753934107124</v>
      </c>
      <c r="I17" s="15">
        <f t="shared" si="8"/>
        <v>0.94232233454704462</v>
      </c>
      <c r="J17" s="14">
        <f t="shared" si="9"/>
        <v>93792.879373418909</v>
      </c>
      <c r="K17" s="14">
        <f>SUM($J17:J$127)</f>
        <v>3654696.9169712802</v>
      </c>
      <c r="L17" s="16">
        <f t="shared" si="10"/>
        <v>38.965611690209272</v>
      </c>
      <c r="M17" s="16"/>
      <c r="N17" s="6">
        <v>3</v>
      </c>
      <c r="O17" s="6">
        <f t="shared" si="1"/>
        <v>22</v>
      </c>
      <c r="P17" s="6">
        <f t="shared" si="2"/>
        <v>99533.753934107124</v>
      </c>
      <c r="Q17" s="6">
        <f t="shared" si="3"/>
        <v>99533.753934107124</v>
      </c>
      <c r="R17" s="5" t="e">
        <f t="shared" si="4"/>
        <v>#N/A</v>
      </c>
      <c r="S17" s="5" t="e">
        <f t="shared" si="11"/>
        <v>#N/A</v>
      </c>
      <c r="T17" s="20" t="e">
        <f>SUM(S17:$S$136)</f>
        <v>#N/A</v>
      </c>
      <c r="U17" s="6" t="e">
        <f t="shared" si="12"/>
        <v>#N/A</v>
      </c>
    </row>
    <row r="18" spans="1:21" x14ac:dyDescent="0.2">
      <c r="A18" s="21">
        <v>4</v>
      </c>
      <c r="B18" s="22">
        <f>Absterbeordnung!B12</f>
        <v>99518.232485567103</v>
      </c>
      <c r="C18" s="15">
        <f t="shared" si="5"/>
        <v>0.9238454260265142</v>
      </c>
      <c r="D18" s="14">
        <f t="shared" si="6"/>
        <v>91939.463888034428</v>
      </c>
      <c r="E18" s="14">
        <f>SUM(D18:$D$127)</f>
        <v>3560904.0375978611</v>
      </c>
      <c r="F18" s="16">
        <f t="shared" si="7"/>
        <v>38.730963690786751</v>
      </c>
      <c r="G18" s="5"/>
      <c r="H18" s="14">
        <f t="shared" si="0"/>
        <v>99518.232485567103</v>
      </c>
      <c r="I18" s="15">
        <f t="shared" si="8"/>
        <v>0.9238454260265142</v>
      </c>
      <c r="J18" s="14">
        <f t="shared" si="9"/>
        <v>91939.463888034428</v>
      </c>
      <c r="K18" s="14">
        <f>SUM($J18:J$127)</f>
        <v>3560904.0375978611</v>
      </c>
      <c r="L18" s="16">
        <f t="shared" si="10"/>
        <v>38.730963690786751</v>
      </c>
      <c r="M18" s="16"/>
      <c r="N18" s="6">
        <v>4</v>
      </c>
      <c r="O18" s="6">
        <f t="shared" si="1"/>
        <v>23</v>
      </c>
      <c r="P18" s="6">
        <f t="shared" si="2"/>
        <v>99518.232485567103</v>
      </c>
      <c r="Q18" s="6">
        <f t="shared" si="3"/>
        <v>99518.232485567103</v>
      </c>
      <c r="R18" s="5" t="e">
        <f t="shared" si="4"/>
        <v>#N/A</v>
      </c>
      <c r="S18" s="5" t="e">
        <f t="shared" si="11"/>
        <v>#N/A</v>
      </c>
      <c r="T18" s="20" t="e">
        <f>SUM(S18:$S$136)</f>
        <v>#N/A</v>
      </c>
      <c r="U18" s="6" t="e">
        <f t="shared" si="12"/>
        <v>#N/A</v>
      </c>
    </row>
    <row r="19" spans="1:21" x14ac:dyDescent="0.2">
      <c r="A19" s="21">
        <v>5</v>
      </c>
      <c r="B19" s="22">
        <f>Absterbeordnung!B13</f>
        <v>99505.019935221004</v>
      </c>
      <c r="C19" s="15">
        <f t="shared" si="5"/>
        <v>0.90573080982991594</v>
      </c>
      <c r="D19" s="14">
        <f t="shared" si="6"/>
        <v>90124.762288069644</v>
      </c>
      <c r="E19" s="14">
        <f>SUM(D19:$D$127)</f>
        <v>3468964.5737098269</v>
      </c>
      <c r="F19" s="16">
        <f t="shared" si="7"/>
        <v>38.490693186205881</v>
      </c>
      <c r="G19" s="5"/>
      <c r="H19" s="14">
        <f t="shared" si="0"/>
        <v>99505.019935221004</v>
      </c>
      <c r="I19" s="15">
        <f t="shared" si="8"/>
        <v>0.90573080982991594</v>
      </c>
      <c r="J19" s="14">
        <f t="shared" si="9"/>
        <v>90124.762288069644</v>
      </c>
      <c r="K19" s="14">
        <f>SUM($J19:J$127)</f>
        <v>3468964.5737098269</v>
      </c>
      <c r="L19" s="16">
        <f t="shared" si="10"/>
        <v>38.490693186205881</v>
      </c>
      <c r="M19" s="16"/>
      <c r="N19" s="6">
        <v>5</v>
      </c>
      <c r="O19" s="6">
        <f t="shared" si="1"/>
        <v>24</v>
      </c>
      <c r="P19" s="6">
        <f t="shared" si="2"/>
        <v>99505.019935221004</v>
      </c>
      <c r="Q19" s="6">
        <f t="shared" si="3"/>
        <v>99505.019935221004</v>
      </c>
      <c r="R19" s="5" t="e">
        <f t="shared" si="4"/>
        <v>#N/A</v>
      </c>
      <c r="S19" s="5" t="e">
        <f t="shared" si="11"/>
        <v>#N/A</v>
      </c>
      <c r="T19" s="20" t="e">
        <f>SUM(S19:$S$136)</f>
        <v>#N/A</v>
      </c>
      <c r="U19" s="6" t="e">
        <f t="shared" si="12"/>
        <v>#N/A</v>
      </c>
    </row>
    <row r="20" spans="1:21" x14ac:dyDescent="0.2">
      <c r="A20" s="21">
        <v>6</v>
      </c>
      <c r="B20" s="22">
        <f>Absterbeordnung!B14</f>
        <v>99492.705697753903</v>
      </c>
      <c r="C20" s="15">
        <f t="shared" si="5"/>
        <v>0.88797138218619198</v>
      </c>
      <c r="D20" s="14">
        <f t="shared" si="6"/>
        <v>88346.675395878556</v>
      </c>
      <c r="E20" s="14">
        <f>SUM(D20:$D$127)</f>
        <v>3378839.8114217576</v>
      </c>
      <c r="F20" s="16">
        <f t="shared" si="7"/>
        <v>38.245240087205175</v>
      </c>
      <c r="G20" s="5"/>
      <c r="H20" s="14">
        <f t="shared" si="0"/>
        <v>99492.705697753903</v>
      </c>
      <c r="I20" s="15">
        <f t="shared" si="8"/>
        <v>0.88797138218619198</v>
      </c>
      <c r="J20" s="14">
        <f t="shared" si="9"/>
        <v>88346.675395878556</v>
      </c>
      <c r="K20" s="14">
        <f>SUM($J20:J$127)</f>
        <v>3378839.8114217576</v>
      </c>
      <c r="L20" s="16">
        <f t="shared" si="10"/>
        <v>38.245240087205175</v>
      </c>
      <c r="M20" s="16"/>
      <c r="N20" s="6">
        <v>6</v>
      </c>
      <c r="O20" s="6">
        <f t="shared" si="1"/>
        <v>25</v>
      </c>
      <c r="P20" s="6">
        <f t="shared" si="2"/>
        <v>99492.705697753903</v>
      </c>
      <c r="Q20" s="6">
        <f t="shared" si="3"/>
        <v>99492.705697753903</v>
      </c>
      <c r="R20" s="5" t="e">
        <f t="shared" si="4"/>
        <v>#N/A</v>
      </c>
      <c r="S20" s="5" t="e">
        <f t="shared" si="11"/>
        <v>#N/A</v>
      </c>
      <c r="T20" s="20" t="e">
        <f>SUM(S20:$S$136)</f>
        <v>#N/A</v>
      </c>
      <c r="U20" s="6" t="e">
        <f t="shared" si="12"/>
        <v>#N/A</v>
      </c>
    </row>
    <row r="21" spans="1:21" x14ac:dyDescent="0.2">
      <c r="A21" s="21">
        <v>7</v>
      </c>
      <c r="B21" s="22">
        <f>Absterbeordnung!B15</f>
        <v>99482.325230286544</v>
      </c>
      <c r="C21" s="15">
        <f t="shared" si="5"/>
        <v>0.87056017861391388</v>
      </c>
      <c r="D21" s="14">
        <f t="shared" si="6"/>
        <v>86605.350821405722</v>
      </c>
      <c r="E21" s="14">
        <f>SUM(D21:$D$127)</f>
        <v>3290493.1360258786</v>
      </c>
      <c r="F21" s="16">
        <f t="shared" si="7"/>
        <v>37.994108964599761</v>
      </c>
      <c r="G21" s="5"/>
      <c r="H21" s="14">
        <f t="shared" si="0"/>
        <v>99482.325230286544</v>
      </c>
      <c r="I21" s="15">
        <f t="shared" si="8"/>
        <v>0.87056017861391388</v>
      </c>
      <c r="J21" s="14">
        <f t="shared" si="9"/>
        <v>86605.350821405722</v>
      </c>
      <c r="K21" s="14">
        <f>SUM($J21:J$127)</f>
        <v>3290493.1360258786</v>
      </c>
      <c r="L21" s="16">
        <f t="shared" si="10"/>
        <v>37.994108964599761</v>
      </c>
      <c r="M21" s="16"/>
      <c r="N21" s="6">
        <v>7</v>
      </c>
      <c r="O21" s="6">
        <f t="shared" si="1"/>
        <v>26</v>
      </c>
      <c r="P21" s="6">
        <f t="shared" si="2"/>
        <v>99482.325230286544</v>
      </c>
      <c r="Q21" s="6">
        <f t="shared" si="3"/>
        <v>99482.325230286544</v>
      </c>
      <c r="R21" s="5" t="e">
        <f t="shared" si="4"/>
        <v>#N/A</v>
      </c>
      <c r="S21" s="5" t="e">
        <f t="shared" si="11"/>
        <v>#N/A</v>
      </c>
      <c r="T21" s="20" t="e">
        <f>SUM(S21:$S$136)</f>
        <v>#N/A</v>
      </c>
      <c r="U21" s="6" t="e">
        <f t="shared" si="12"/>
        <v>#N/A</v>
      </c>
    </row>
    <row r="22" spans="1:21" x14ac:dyDescent="0.2">
      <c r="A22" s="21">
        <v>8</v>
      </c>
      <c r="B22" s="22">
        <f>Absterbeordnung!B16</f>
        <v>99472.34957308913</v>
      </c>
      <c r="C22" s="15">
        <f t="shared" si="5"/>
        <v>0.85349037119011162</v>
      </c>
      <c r="D22" s="14">
        <f t="shared" si="6"/>
        <v>84898.692560288386</v>
      </c>
      <c r="E22" s="14">
        <f>SUM(D22:$D$127)</f>
        <v>3203887.7852044725</v>
      </c>
      <c r="F22" s="16">
        <f t="shared" si="7"/>
        <v>37.737775324741577</v>
      </c>
      <c r="G22" s="5"/>
      <c r="H22" s="14">
        <f t="shared" si="0"/>
        <v>99472.34957308913</v>
      </c>
      <c r="I22" s="15">
        <f t="shared" si="8"/>
        <v>0.85349037119011162</v>
      </c>
      <c r="J22" s="14">
        <f t="shared" si="9"/>
        <v>84898.692560288386</v>
      </c>
      <c r="K22" s="14">
        <f>SUM($J22:J$127)</f>
        <v>3203887.7852044725</v>
      </c>
      <c r="L22" s="16">
        <f t="shared" si="10"/>
        <v>37.737775324741577</v>
      </c>
      <c r="M22" s="16"/>
      <c r="N22" s="6">
        <v>8</v>
      </c>
      <c r="O22" s="6">
        <f t="shared" si="1"/>
        <v>27</v>
      </c>
      <c r="P22" s="6">
        <f t="shared" si="2"/>
        <v>99472.34957308913</v>
      </c>
      <c r="Q22" s="6">
        <f t="shared" si="3"/>
        <v>99472.34957308913</v>
      </c>
      <c r="R22" s="5" t="e">
        <f t="shared" si="4"/>
        <v>#N/A</v>
      </c>
      <c r="S22" s="5" t="e">
        <f t="shared" si="11"/>
        <v>#N/A</v>
      </c>
      <c r="T22" s="20" t="e">
        <f>SUM(S22:$S$136)</f>
        <v>#N/A</v>
      </c>
      <c r="U22" s="6" t="e">
        <f t="shared" si="12"/>
        <v>#N/A</v>
      </c>
    </row>
    <row r="23" spans="1:21" x14ac:dyDescent="0.2">
      <c r="A23" s="21">
        <v>9</v>
      </c>
      <c r="B23" s="22">
        <f>Absterbeordnung!B17</f>
        <v>99462.011075218354</v>
      </c>
      <c r="C23" s="15">
        <f t="shared" si="5"/>
        <v>0.83675526587265847</v>
      </c>
      <c r="D23" s="14">
        <f t="shared" si="6"/>
        <v>83225.361521473635</v>
      </c>
      <c r="E23" s="14">
        <f>SUM(D23:$D$127)</f>
        <v>3118989.0926441844</v>
      </c>
      <c r="F23" s="16">
        <f t="shared" si="7"/>
        <v>37.476425882985552</v>
      </c>
      <c r="G23" s="5"/>
      <c r="H23" s="14">
        <f t="shared" si="0"/>
        <v>99462.011075218354</v>
      </c>
      <c r="I23" s="15">
        <f t="shared" si="8"/>
        <v>0.83675526587265847</v>
      </c>
      <c r="J23" s="14">
        <f t="shared" si="9"/>
        <v>83225.361521473635</v>
      </c>
      <c r="K23" s="14">
        <f>SUM($J23:J$127)</f>
        <v>3118989.0926441844</v>
      </c>
      <c r="L23" s="16">
        <f t="shared" si="10"/>
        <v>37.476425882985552</v>
      </c>
      <c r="M23" s="16"/>
      <c r="N23" s="6">
        <v>9</v>
      </c>
      <c r="O23" s="6">
        <f t="shared" si="1"/>
        <v>28</v>
      </c>
      <c r="P23" s="6">
        <f t="shared" si="2"/>
        <v>99462.011075218354</v>
      </c>
      <c r="Q23" s="6">
        <f t="shared" si="3"/>
        <v>99462.011075218354</v>
      </c>
      <c r="R23" s="5" t="e">
        <f t="shared" si="4"/>
        <v>#N/A</v>
      </c>
      <c r="S23" s="5" t="e">
        <f t="shared" si="11"/>
        <v>#N/A</v>
      </c>
      <c r="T23" s="20" t="e">
        <f>SUM(S23:$S$136)</f>
        <v>#N/A</v>
      </c>
      <c r="U23" s="6" t="e">
        <f t="shared" si="12"/>
        <v>#N/A</v>
      </c>
    </row>
    <row r="24" spans="1:21" x14ac:dyDescent="0.2">
      <c r="A24" s="21">
        <v>10</v>
      </c>
      <c r="B24" s="22">
        <f>Absterbeordnung!B18</f>
        <v>99452.559525412929</v>
      </c>
      <c r="C24" s="15">
        <f t="shared" si="5"/>
        <v>0.82034829987515534</v>
      </c>
      <c r="D24" s="14">
        <f t="shared" si="6"/>
        <v>81585.738124905183</v>
      </c>
      <c r="E24" s="14">
        <f>SUM(D24:$D$127)</f>
        <v>3035763.7311227098</v>
      </c>
      <c r="F24" s="16">
        <f t="shared" si="7"/>
        <v>37.20949029688316</v>
      </c>
      <c r="G24" s="5"/>
      <c r="H24" s="14">
        <f t="shared" si="0"/>
        <v>99452.559525412929</v>
      </c>
      <c r="I24" s="15">
        <f t="shared" si="8"/>
        <v>0.82034829987515534</v>
      </c>
      <c r="J24" s="14">
        <f t="shared" si="9"/>
        <v>81585.738124905183</v>
      </c>
      <c r="K24" s="14">
        <f>SUM($J24:J$127)</f>
        <v>3035763.7311227098</v>
      </c>
      <c r="L24" s="16">
        <f t="shared" si="10"/>
        <v>37.20949029688316</v>
      </c>
      <c r="M24" s="16"/>
      <c r="N24" s="6">
        <v>10</v>
      </c>
      <c r="O24" s="6">
        <f t="shared" si="1"/>
        <v>29</v>
      </c>
      <c r="P24" s="6">
        <f t="shared" si="2"/>
        <v>99452.559525412929</v>
      </c>
      <c r="Q24" s="6">
        <f t="shared" si="3"/>
        <v>99452.559525412929</v>
      </c>
      <c r="R24" s="5" t="e">
        <f t="shared" si="4"/>
        <v>#N/A</v>
      </c>
      <c r="S24" s="5" t="e">
        <f t="shared" si="11"/>
        <v>#N/A</v>
      </c>
      <c r="T24" s="20" t="e">
        <f>SUM(S24:$S$136)</f>
        <v>#N/A</v>
      </c>
      <c r="U24" s="6" t="e">
        <f t="shared" si="12"/>
        <v>#N/A</v>
      </c>
    </row>
    <row r="25" spans="1:21" x14ac:dyDescent="0.2">
      <c r="A25" s="21">
        <v>11</v>
      </c>
      <c r="B25" s="22">
        <f>Absterbeordnung!B19</f>
        <v>99443.939438624788</v>
      </c>
      <c r="C25" s="15">
        <f t="shared" si="5"/>
        <v>0.80426303909328967</v>
      </c>
      <c r="D25" s="14">
        <f t="shared" si="6"/>
        <v>79979.084952317411</v>
      </c>
      <c r="E25" s="14">
        <f>SUM(D25:$D$127)</f>
        <v>2954177.9929978047</v>
      </c>
      <c r="F25" s="16">
        <f t="shared" si="7"/>
        <v>36.93688162047679</v>
      </c>
      <c r="G25" s="5"/>
      <c r="H25" s="14">
        <f t="shared" si="0"/>
        <v>99443.939438624788</v>
      </c>
      <c r="I25" s="15">
        <f t="shared" si="8"/>
        <v>0.80426303909328967</v>
      </c>
      <c r="J25" s="14">
        <f t="shared" si="9"/>
        <v>79979.084952317411</v>
      </c>
      <c r="K25" s="14">
        <f>SUM($J25:J$127)</f>
        <v>2954177.9929978047</v>
      </c>
      <c r="L25" s="16">
        <f t="shared" si="10"/>
        <v>36.93688162047679</v>
      </c>
      <c r="M25" s="16"/>
      <c r="N25" s="6">
        <v>11</v>
      </c>
      <c r="O25" s="6">
        <f t="shared" si="1"/>
        <v>30</v>
      </c>
      <c r="P25" s="6">
        <f t="shared" si="2"/>
        <v>99443.939438624788</v>
      </c>
      <c r="Q25" s="6">
        <f t="shared" si="3"/>
        <v>99443.939438624788</v>
      </c>
      <c r="R25" s="5" t="e">
        <f t="shared" si="4"/>
        <v>#N/A</v>
      </c>
      <c r="S25" s="5" t="e">
        <f t="shared" si="11"/>
        <v>#N/A</v>
      </c>
      <c r="T25" s="20" t="e">
        <f>SUM(S25:$S$136)</f>
        <v>#N/A</v>
      </c>
      <c r="U25" s="6" t="e">
        <f t="shared" si="12"/>
        <v>#N/A</v>
      </c>
    </row>
    <row r="26" spans="1:21" x14ac:dyDescent="0.2">
      <c r="A26" s="21">
        <v>12</v>
      </c>
      <c r="B26" s="22">
        <f>Absterbeordnung!B20</f>
        <v>99434.354746793673</v>
      </c>
      <c r="C26" s="15">
        <f t="shared" si="5"/>
        <v>0.78849317558165644</v>
      </c>
      <c r="D26" s="14">
        <f t="shared" si="6"/>
        <v>78403.310136212298</v>
      </c>
      <c r="E26" s="14">
        <f>SUM(D26:$D$127)</f>
        <v>2874198.908045487</v>
      </c>
      <c r="F26" s="16">
        <f t="shared" si="7"/>
        <v>36.65915256705437</v>
      </c>
      <c r="G26" s="5"/>
      <c r="H26" s="14">
        <f t="shared" si="0"/>
        <v>99434.354746793673</v>
      </c>
      <c r="I26" s="15">
        <f t="shared" si="8"/>
        <v>0.78849317558165644</v>
      </c>
      <c r="J26" s="14">
        <f t="shared" si="9"/>
        <v>78403.310136212298</v>
      </c>
      <c r="K26" s="14">
        <f>SUM($J26:J$127)</f>
        <v>2874198.908045487</v>
      </c>
      <c r="L26" s="16">
        <f t="shared" si="10"/>
        <v>36.65915256705437</v>
      </c>
      <c r="M26" s="16"/>
      <c r="N26" s="6">
        <v>12</v>
      </c>
      <c r="O26" s="6">
        <f t="shared" si="1"/>
        <v>31</v>
      </c>
      <c r="P26" s="6">
        <f t="shared" si="2"/>
        <v>99434.354746793673</v>
      </c>
      <c r="Q26" s="6">
        <f t="shared" si="3"/>
        <v>99434.354746793673</v>
      </c>
      <c r="R26" s="5" t="e">
        <f t="shared" si="4"/>
        <v>#N/A</v>
      </c>
      <c r="S26" s="5" t="e">
        <f t="shared" si="11"/>
        <v>#N/A</v>
      </c>
      <c r="T26" s="20" t="e">
        <f>SUM(S26:$S$136)</f>
        <v>#N/A</v>
      </c>
      <c r="U26" s="6" t="e">
        <f t="shared" si="12"/>
        <v>#N/A</v>
      </c>
    </row>
    <row r="27" spans="1:21" x14ac:dyDescent="0.2">
      <c r="A27" s="21">
        <v>13</v>
      </c>
      <c r="B27" s="22">
        <f>Absterbeordnung!B21</f>
        <v>99422.151127873207</v>
      </c>
      <c r="C27" s="15">
        <f t="shared" si="5"/>
        <v>0.77303252508005538</v>
      </c>
      <c r="D27" s="14">
        <f t="shared" si="6"/>
        <v>76856.556535270705</v>
      </c>
      <c r="E27" s="14">
        <f>SUM(D27:$D$127)</f>
        <v>2795795.5979092754</v>
      </c>
      <c r="F27" s="16">
        <f t="shared" si="7"/>
        <v>36.376800157918083</v>
      </c>
      <c r="G27" s="5"/>
      <c r="H27" s="14">
        <f t="shared" si="0"/>
        <v>99422.151127873207</v>
      </c>
      <c r="I27" s="15">
        <f t="shared" si="8"/>
        <v>0.77303252508005538</v>
      </c>
      <c r="J27" s="14">
        <f t="shared" si="9"/>
        <v>76856.556535270705</v>
      </c>
      <c r="K27" s="14">
        <f>SUM($J27:J$127)</f>
        <v>2795795.5979092754</v>
      </c>
      <c r="L27" s="16">
        <f t="shared" si="10"/>
        <v>36.376800157918083</v>
      </c>
      <c r="M27" s="16"/>
      <c r="N27" s="6">
        <v>13</v>
      </c>
      <c r="O27" s="6">
        <f t="shared" si="1"/>
        <v>32</v>
      </c>
      <c r="P27" s="6">
        <f t="shared" si="2"/>
        <v>99422.151127873207</v>
      </c>
      <c r="Q27" s="6">
        <f t="shared" si="3"/>
        <v>99422.151127873207</v>
      </c>
      <c r="R27" s="5" t="e">
        <f t="shared" si="4"/>
        <v>#N/A</v>
      </c>
      <c r="S27" s="5" t="e">
        <f t="shared" si="11"/>
        <v>#N/A</v>
      </c>
      <c r="T27" s="20" t="e">
        <f>SUM(S27:$S$136)</f>
        <v>#N/A</v>
      </c>
      <c r="U27" s="6" t="e">
        <f t="shared" si="12"/>
        <v>#N/A</v>
      </c>
    </row>
    <row r="28" spans="1:21" x14ac:dyDescent="0.2">
      <c r="A28" s="21">
        <v>14</v>
      </c>
      <c r="B28" s="22">
        <f>Absterbeordnung!B22</f>
        <v>99411.993707413159</v>
      </c>
      <c r="C28" s="15">
        <f t="shared" si="5"/>
        <v>0.75787502458828948</v>
      </c>
      <c r="D28" s="14">
        <f t="shared" si="6"/>
        <v>75341.867175376625</v>
      </c>
      <c r="E28" s="14">
        <f>SUM(D28:$D$127)</f>
        <v>2718939.0413740044</v>
      </c>
      <c r="F28" s="16">
        <f t="shared" si="7"/>
        <v>36.088023078124792</v>
      </c>
      <c r="G28" s="5"/>
      <c r="H28" s="14">
        <f t="shared" si="0"/>
        <v>99411.993707413159</v>
      </c>
      <c r="I28" s="15">
        <f t="shared" si="8"/>
        <v>0.75787502458828948</v>
      </c>
      <c r="J28" s="14">
        <f t="shared" si="9"/>
        <v>75341.867175376625</v>
      </c>
      <c r="K28" s="14">
        <f>SUM($J28:J$127)</f>
        <v>2718939.0413740044</v>
      </c>
      <c r="L28" s="16">
        <f t="shared" si="10"/>
        <v>36.088023078124792</v>
      </c>
      <c r="M28" s="16"/>
      <c r="N28" s="6">
        <v>14</v>
      </c>
      <c r="O28" s="6">
        <f t="shared" si="1"/>
        <v>33</v>
      </c>
      <c r="P28" s="6">
        <f t="shared" si="2"/>
        <v>99411.993707413159</v>
      </c>
      <c r="Q28" s="6">
        <f t="shared" si="3"/>
        <v>99411.993707413159</v>
      </c>
      <c r="R28" s="5" t="e">
        <f t="shared" si="4"/>
        <v>#N/A</v>
      </c>
      <c r="S28" s="5" t="e">
        <f t="shared" si="11"/>
        <v>#N/A</v>
      </c>
      <c r="T28" s="20" t="e">
        <f>SUM(S28:$S$136)</f>
        <v>#N/A</v>
      </c>
      <c r="U28" s="6" t="e">
        <f t="shared" si="12"/>
        <v>#N/A</v>
      </c>
    </row>
    <row r="29" spans="1:21" x14ac:dyDescent="0.2">
      <c r="A29" s="21">
        <v>15</v>
      </c>
      <c r="B29" s="22">
        <f>Absterbeordnung!B23</f>
        <v>99397.329231722659</v>
      </c>
      <c r="C29" s="15">
        <f t="shared" si="5"/>
        <v>0.74301472998851925</v>
      </c>
      <c r="D29" s="14">
        <f t="shared" si="6"/>
        <v>73853.679740688356</v>
      </c>
      <c r="E29" s="14">
        <f>SUM(D29:$D$127)</f>
        <v>2643597.1741986275</v>
      </c>
      <c r="F29" s="16">
        <f t="shared" si="7"/>
        <v>35.795063746054417</v>
      </c>
      <c r="G29" s="5"/>
      <c r="H29" s="14">
        <f t="shared" si="0"/>
        <v>99397.329231722659</v>
      </c>
      <c r="I29" s="15">
        <f t="shared" si="8"/>
        <v>0.74301472998851925</v>
      </c>
      <c r="J29" s="14">
        <f t="shared" si="9"/>
        <v>73853.679740688356</v>
      </c>
      <c r="K29" s="14">
        <f>SUM($J29:J$127)</f>
        <v>2643597.1741986275</v>
      </c>
      <c r="L29" s="16">
        <f t="shared" si="10"/>
        <v>35.795063746054417</v>
      </c>
      <c r="M29" s="16"/>
      <c r="N29" s="6">
        <v>15</v>
      </c>
      <c r="O29" s="6">
        <f t="shared" si="1"/>
        <v>34</v>
      </c>
      <c r="P29" s="6">
        <f t="shared" si="2"/>
        <v>99397.329231722659</v>
      </c>
      <c r="Q29" s="6">
        <f t="shared" si="3"/>
        <v>99397.329231722659</v>
      </c>
      <c r="R29" s="5" t="e">
        <f t="shared" si="4"/>
        <v>#N/A</v>
      </c>
      <c r="S29" s="5" t="e">
        <f t="shared" si="11"/>
        <v>#N/A</v>
      </c>
      <c r="T29" s="20" t="e">
        <f>SUM(S29:$S$136)</f>
        <v>#N/A</v>
      </c>
      <c r="U29" s="6" t="e">
        <f t="shared" si="12"/>
        <v>#N/A</v>
      </c>
    </row>
    <row r="30" spans="1:21" x14ac:dyDescent="0.2">
      <c r="A30" s="21">
        <v>16</v>
      </c>
      <c r="B30" s="22">
        <f>Absterbeordnung!B24</f>
        <v>99377.682421182559</v>
      </c>
      <c r="C30" s="15">
        <f t="shared" si="5"/>
        <v>0.72844581371423445</v>
      </c>
      <c r="D30" s="14">
        <f t="shared" si="6"/>
        <v>72391.256736333104</v>
      </c>
      <c r="E30" s="14">
        <f>SUM(D30:$D$127)</f>
        <v>2569743.4944579392</v>
      </c>
      <c r="F30" s="16">
        <f t="shared" si="7"/>
        <v>35.497981528592355</v>
      </c>
      <c r="G30" s="5"/>
      <c r="H30" s="14">
        <f t="shared" si="0"/>
        <v>99377.682421182559</v>
      </c>
      <c r="I30" s="15">
        <f t="shared" si="8"/>
        <v>0.72844581371423445</v>
      </c>
      <c r="J30" s="14">
        <f t="shared" si="9"/>
        <v>72391.256736333104</v>
      </c>
      <c r="K30" s="14">
        <f>SUM($J30:J$127)</f>
        <v>2569743.4944579392</v>
      </c>
      <c r="L30" s="16">
        <f t="shared" si="10"/>
        <v>35.497981528592355</v>
      </c>
      <c r="M30" s="16"/>
      <c r="N30" s="6">
        <v>16</v>
      </c>
      <c r="O30" s="6">
        <f t="shared" si="1"/>
        <v>35</v>
      </c>
      <c r="P30" s="6">
        <f t="shared" si="2"/>
        <v>99377.682421182559</v>
      </c>
      <c r="Q30" s="6">
        <f t="shared" si="3"/>
        <v>99377.682421182559</v>
      </c>
      <c r="R30" s="5" t="e">
        <f t="shared" si="4"/>
        <v>#N/A</v>
      </c>
      <c r="S30" s="5" t="e">
        <f t="shared" si="11"/>
        <v>#N/A</v>
      </c>
      <c r="T30" s="20" t="e">
        <f>SUM(S30:$S$136)</f>
        <v>#N/A</v>
      </c>
      <c r="U30" s="6" t="e">
        <f t="shared" si="12"/>
        <v>#N/A</v>
      </c>
    </row>
    <row r="31" spans="1:21" x14ac:dyDescent="0.2">
      <c r="A31" s="21">
        <v>17</v>
      </c>
      <c r="B31" s="22">
        <f>Absterbeordnung!B25</f>
        <v>99347.191541348788</v>
      </c>
      <c r="C31" s="15">
        <f t="shared" si="5"/>
        <v>0.7141625624649357</v>
      </c>
      <c r="D31" s="14">
        <f t="shared" si="6"/>
        <v>70950.04488486443</v>
      </c>
      <c r="E31" s="14">
        <f>SUM(D31:$D$127)</f>
        <v>2497352.2377216062</v>
      </c>
      <c r="F31" s="16">
        <f t="shared" si="7"/>
        <v>35.19874077281041</v>
      </c>
      <c r="G31" s="5"/>
      <c r="H31" s="14">
        <f t="shared" si="0"/>
        <v>99347.191541348788</v>
      </c>
      <c r="I31" s="15">
        <f t="shared" si="8"/>
        <v>0.7141625624649357</v>
      </c>
      <c r="J31" s="14">
        <f t="shared" si="9"/>
        <v>70950.04488486443</v>
      </c>
      <c r="K31" s="14">
        <f>SUM($J31:J$127)</f>
        <v>2497352.2377216062</v>
      </c>
      <c r="L31" s="16">
        <f t="shared" si="10"/>
        <v>35.19874077281041</v>
      </c>
      <c r="M31" s="16"/>
      <c r="N31" s="6">
        <v>17</v>
      </c>
      <c r="O31" s="6">
        <f t="shared" si="1"/>
        <v>36</v>
      </c>
      <c r="P31" s="6">
        <f t="shared" si="2"/>
        <v>99347.191541348788</v>
      </c>
      <c r="Q31" s="6">
        <f t="shared" si="3"/>
        <v>99347.191541348788</v>
      </c>
      <c r="R31" s="5" t="e">
        <f t="shared" si="4"/>
        <v>#N/A</v>
      </c>
      <c r="S31" s="5" t="e">
        <f t="shared" si="11"/>
        <v>#N/A</v>
      </c>
      <c r="T31" s="20" t="e">
        <f>SUM(S31:$S$136)</f>
        <v>#N/A</v>
      </c>
      <c r="U31" s="6" t="e">
        <f t="shared" si="12"/>
        <v>#N/A</v>
      </c>
    </row>
    <row r="32" spans="1:21" x14ac:dyDescent="0.2">
      <c r="A32" s="21">
        <v>18</v>
      </c>
      <c r="B32" s="22">
        <f>Absterbeordnung!B26</f>
        <v>99312.611563484737</v>
      </c>
      <c r="C32" s="15">
        <f t="shared" si="5"/>
        <v>0.7001593749656233</v>
      </c>
      <c r="D32" s="14">
        <f t="shared" si="6"/>
        <v>69534.656038493209</v>
      </c>
      <c r="E32" s="14">
        <f>SUM(D32:$D$127)</f>
        <v>2426402.1928367419</v>
      </c>
      <c r="F32" s="16">
        <f t="shared" si="7"/>
        <v>34.894861513279459</v>
      </c>
      <c r="G32" s="5"/>
      <c r="H32" s="14">
        <f t="shared" si="0"/>
        <v>99312.611563484737</v>
      </c>
      <c r="I32" s="15">
        <f t="shared" si="8"/>
        <v>0.7001593749656233</v>
      </c>
      <c r="J32" s="14">
        <f t="shared" si="9"/>
        <v>69534.656038493209</v>
      </c>
      <c r="K32" s="14">
        <f>SUM($J32:J$127)</f>
        <v>2426402.1928367419</v>
      </c>
      <c r="L32" s="16">
        <f t="shared" si="10"/>
        <v>34.894861513279459</v>
      </c>
      <c r="M32" s="16"/>
      <c r="N32" s="6">
        <v>18</v>
      </c>
      <c r="O32" s="6">
        <f t="shared" si="1"/>
        <v>37</v>
      </c>
      <c r="P32" s="6">
        <f t="shared" si="2"/>
        <v>99312.611563484737</v>
      </c>
      <c r="Q32" s="6">
        <f t="shared" si="3"/>
        <v>99312.611563484737</v>
      </c>
      <c r="R32" s="5" t="e">
        <f t="shared" si="4"/>
        <v>#N/A</v>
      </c>
      <c r="S32" s="5" t="e">
        <f t="shared" si="11"/>
        <v>#N/A</v>
      </c>
      <c r="T32" s="20" t="e">
        <f>SUM(S32:$S$136)</f>
        <v>#N/A</v>
      </c>
      <c r="U32" s="6" t="e">
        <f t="shared" si="12"/>
        <v>#N/A</v>
      </c>
    </row>
    <row r="33" spans="1:21" x14ac:dyDescent="0.2">
      <c r="A33" s="21">
        <v>19</v>
      </c>
      <c r="B33" s="22">
        <f>Absterbeordnung!B27</f>
        <v>99254.642721672702</v>
      </c>
      <c r="C33" s="15">
        <f t="shared" si="5"/>
        <v>0.68643075977021895</v>
      </c>
      <c r="D33" s="14">
        <f t="shared" si="6"/>
        <v>68131.439814159428</v>
      </c>
      <c r="E33" s="14">
        <f>SUM(D33:$D$127)</f>
        <v>2356867.5367982485</v>
      </c>
      <c r="F33" s="16">
        <f t="shared" si="7"/>
        <v>34.592950673389879</v>
      </c>
      <c r="G33" s="5"/>
      <c r="H33" s="14">
        <f t="shared" si="0"/>
        <v>99254.642721672702</v>
      </c>
      <c r="I33" s="15">
        <f t="shared" si="8"/>
        <v>0.68643075977021895</v>
      </c>
      <c r="J33" s="14">
        <f t="shared" si="9"/>
        <v>68131.439814159428</v>
      </c>
      <c r="K33" s="14">
        <f>SUM($J33:J$127)</f>
        <v>2356867.5367982485</v>
      </c>
      <c r="L33" s="16">
        <f t="shared" si="10"/>
        <v>34.592950673389879</v>
      </c>
      <c r="M33" s="16"/>
      <c r="N33" s="6">
        <v>19</v>
      </c>
      <c r="O33" s="6">
        <f t="shared" si="1"/>
        <v>38</v>
      </c>
      <c r="P33" s="6">
        <f t="shared" si="2"/>
        <v>99254.642721672702</v>
      </c>
      <c r="Q33" s="6">
        <f t="shared" si="3"/>
        <v>99254.642721672702</v>
      </c>
      <c r="R33" s="5">
        <f t="shared" si="4"/>
        <v>100000</v>
      </c>
      <c r="S33" s="5">
        <f t="shared" si="11"/>
        <v>6813143981.4159431</v>
      </c>
      <c r="T33" s="20">
        <f>SUM(S33:$S$136)</f>
        <v>230749730594.14719</v>
      </c>
      <c r="U33" s="6">
        <f t="shared" si="12"/>
        <v>33.868318535988372</v>
      </c>
    </row>
    <row r="34" spans="1:21" x14ac:dyDescent="0.2">
      <c r="A34" s="21">
        <v>20</v>
      </c>
      <c r="B34" s="22">
        <f>Absterbeordnung!B28</f>
        <v>99195.747912025865</v>
      </c>
      <c r="C34" s="15">
        <f t="shared" si="5"/>
        <v>0.67297133310805779</v>
      </c>
      <c r="D34" s="14">
        <f t="shared" si="6"/>
        <v>66755.894711006884</v>
      </c>
      <c r="E34" s="14">
        <f>SUM(D34:$D$127)</f>
        <v>2288736.0969840889</v>
      </c>
      <c r="F34" s="16">
        <f t="shared" si="7"/>
        <v>34.285153496814956</v>
      </c>
      <c r="G34" s="5"/>
      <c r="H34" s="14">
        <f t="shared" si="0"/>
        <v>99195.747912025865</v>
      </c>
      <c r="I34" s="15">
        <f t="shared" si="8"/>
        <v>0.67297133310805779</v>
      </c>
      <c r="J34" s="14">
        <f t="shared" si="9"/>
        <v>66755.894711006884</v>
      </c>
      <c r="K34" s="14">
        <f>SUM($J34:J$127)</f>
        <v>2288736.0969840889</v>
      </c>
      <c r="L34" s="16">
        <f t="shared" si="10"/>
        <v>34.285153496814956</v>
      </c>
      <c r="M34" s="16"/>
      <c r="N34" s="6">
        <v>20</v>
      </c>
      <c r="O34" s="6">
        <f t="shared" si="1"/>
        <v>39</v>
      </c>
      <c r="P34" s="6">
        <f t="shared" si="2"/>
        <v>99195.747912025865</v>
      </c>
      <c r="Q34" s="6">
        <f t="shared" si="3"/>
        <v>99195.747912025865</v>
      </c>
      <c r="R34" s="5">
        <f t="shared" si="4"/>
        <v>99587.101974630496</v>
      </c>
      <c r="S34" s="5">
        <f t="shared" si="11"/>
        <v>6648026093.9927397</v>
      </c>
      <c r="T34" s="20">
        <f>SUM(S34:$S$136)</f>
        <v>223936586612.73123</v>
      </c>
      <c r="U34" s="6">
        <f t="shared" si="12"/>
        <v>33.684673231815957</v>
      </c>
    </row>
    <row r="35" spans="1:21" x14ac:dyDescent="0.2">
      <c r="A35" s="21">
        <v>21</v>
      </c>
      <c r="B35" s="22">
        <f>Absterbeordnung!B29</f>
        <v>99135.52852859805</v>
      </c>
      <c r="C35" s="15">
        <f t="shared" si="5"/>
        <v>0.65977581677260566</v>
      </c>
      <c r="D35" s="14">
        <f t="shared" si="6"/>
        <v>65407.224306139731</v>
      </c>
      <c r="E35" s="14">
        <f>SUM(D35:$D$127)</f>
        <v>2221980.2022730825</v>
      </c>
      <c r="F35" s="16">
        <f t="shared" si="7"/>
        <v>33.971479845606396</v>
      </c>
      <c r="G35" s="5"/>
      <c r="H35" s="14">
        <f t="shared" si="0"/>
        <v>99135.52852859805</v>
      </c>
      <c r="I35" s="15">
        <f t="shared" si="8"/>
        <v>0.65977581677260566</v>
      </c>
      <c r="J35" s="14">
        <f t="shared" si="9"/>
        <v>65407.224306139731</v>
      </c>
      <c r="K35" s="14">
        <f>SUM($J35:J$127)</f>
        <v>2221980.2022730825</v>
      </c>
      <c r="L35" s="16">
        <f t="shared" si="10"/>
        <v>33.971479845606396</v>
      </c>
      <c r="M35" s="16"/>
      <c r="N35" s="6">
        <v>21</v>
      </c>
      <c r="O35" s="6">
        <f t="shared" si="1"/>
        <v>40</v>
      </c>
      <c r="P35" s="6">
        <f t="shared" si="2"/>
        <v>99135.52852859805</v>
      </c>
      <c r="Q35" s="6">
        <f t="shared" si="3"/>
        <v>99135.52852859805</v>
      </c>
      <c r="R35" s="5">
        <f t="shared" si="4"/>
        <v>99553.146123810511</v>
      </c>
      <c r="S35" s="5">
        <f t="shared" si="11"/>
        <v>6511494958.9019785</v>
      </c>
      <c r="T35" s="20">
        <f>SUM(S35:$S$136)</f>
        <v>217288560518.73849</v>
      </c>
      <c r="U35" s="6">
        <f t="shared" si="12"/>
        <v>33.369995967159511</v>
      </c>
    </row>
    <row r="36" spans="1:21" x14ac:dyDescent="0.2">
      <c r="A36" s="21">
        <v>22</v>
      </c>
      <c r="B36" s="22">
        <f>Absterbeordnung!B30</f>
        <v>99076.425444294204</v>
      </c>
      <c r="C36" s="15">
        <f t="shared" si="5"/>
        <v>0.64683903605157411</v>
      </c>
      <c r="D36" s="14">
        <f t="shared" si="6"/>
        <v>64086.499529822911</v>
      </c>
      <c r="E36" s="14">
        <f>SUM(D36:$D$127)</f>
        <v>2156572.9779669424</v>
      </c>
      <c r="F36" s="16">
        <f t="shared" si="7"/>
        <v>33.650971636598321</v>
      </c>
      <c r="G36" s="5"/>
      <c r="H36" s="14">
        <f t="shared" si="0"/>
        <v>99076.425444294204</v>
      </c>
      <c r="I36" s="15">
        <f t="shared" si="8"/>
        <v>0.64683903605157411</v>
      </c>
      <c r="J36" s="14">
        <f t="shared" si="9"/>
        <v>64086.499529822911</v>
      </c>
      <c r="K36" s="14">
        <f>SUM($J36:J$127)</f>
        <v>2156572.9779669424</v>
      </c>
      <c r="L36" s="16">
        <f t="shared" si="10"/>
        <v>33.650971636598321</v>
      </c>
      <c r="M36" s="16"/>
      <c r="N36" s="6">
        <v>22</v>
      </c>
      <c r="O36" s="6">
        <f t="shared" si="1"/>
        <v>41</v>
      </c>
      <c r="P36" s="6">
        <f t="shared" si="2"/>
        <v>99076.425444294204</v>
      </c>
      <c r="Q36" s="6">
        <f t="shared" si="3"/>
        <v>99076.425444294204</v>
      </c>
      <c r="R36" s="5">
        <f t="shared" si="4"/>
        <v>99533.753934107124</v>
      </c>
      <c r="S36" s="5">
        <f t="shared" si="11"/>
        <v>6378769874.699666</v>
      </c>
      <c r="T36" s="20">
        <f>SUM(S36:$S$136)</f>
        <v>210777065559.83652</v>
      </c>
      <c r="U36" s="6">
        <f t="shared" si="12"/>
        <v>33.043528721085991</v>
      </c>
    </row>
    <row r="37" spans="1:21" x14ac:dyDescent="0.2">
      <c r="A37" s="21">
        <v>23</v>
      </c>
      <c r="B37" s="22">
        <f>Absterbeordnung!B31</f>
        <v>99017.981895882884</v>
      </c>
      <c r="C37" s="15">
        <f t="shared" si="5"/>
        <v>0.63415591769762181</v>
      </c>
      <c r="D37" s="14">
        <f t="shared" si="6"/>
        <v>62792.839177750109</v>
      </c>
      <c r="E37" s="14">
        <f>SUM(D37:$D$127)</f>
        <v>2092486.4784371192</v>
      </c>
      <c r="F37" s="16">
        <f t="shared" si="7"/>
        <v>33.323648139461206</v>
      </c>
      <c r="G37" s="5"/>
      <c r="H37" s="14">
        <f t="shared" si="0"/>
        <v>99017.981895882884</v>
      </c>
      <c r="I37" s="15">
        <f t="shared" si="8"/>
        <v>0.63415591769762181</v>
      </c>
      <c r="J37" s="14">
        <f t="shared" si="9"/>
        <v>62792.839177750109</v>
      </c>
      <c r="K37" s="14">
        <f>SUM($J37:J$127)</f>
        <v>2092486.4784371192</v>
      </c>
      <c r="L37" s="16">
        <f t="shared" si="10"/>
        <v>33.323648139461206</v>
      </c>
      <c r="M37" s="16"/>
      <c r="N37" s="6">
        <v>23</v>
      </c>
      <c r="O37" s="6">
        <f t="shared" si="1"/>
        <v>42</v>
      </c>
      <c r="P37" s="6">
        <f t="shared" si="2"/>
        <v>99017.981895882884</v>
      </c>
      <c r="Q37" s="6">
        <f t="shared" si="3"/>
        <v>99017.981895882884</v>
      </c>
      <c r="R37" s="5">
        <f t="shared" si="4"/>
        <v>99518.232485567103</v>
      </c>
      <c r="S37" s="5">
        <f t="shared" si="11"/>
        <v>6249032367.7201614</v>
      </c>
      <c r="T37" s="20">
        <f>SUM(S37:$S$136)</f>
        <v>204398295685.13687</v>
      </c>
      <c r="U37" s="6">
        <f t="shared" si="12"/>
        <v>32.708791322792848</v>
      </c>
    </row>
    <row r="38" spans="1:21" x14ac:dyDescent="0.2">
      <c r="A38" s="21">
        <v>24</v>
      </c>
      <c r="B38" s="22">
        <f>Absterbeordnung!B32</f>
        <v>98960.111660632901</v>
      </c>
      <c r="C38" s="15">
        <f t="shared" si="5"/>
        <v>0.62172148793884485</v>
      </c>
      <c r="D38" s="14">
        <f t="shared" si="6"/>
        <v>61525.627868242918</v>
      </c>
      <c r="E38" s="14">
        <f>SUM(D38:$D$127)</f>
        <v>2029693.6392593691</v>
      </c>
      <c r="F38" s="16">
        <f t="shared" si="7"/>
        <v>32.989401483329132</v>
      </c>
      <c r="G38" s="5"/>
      <c r="H38" s="14">
        <f t="shared" si="0"/>
        <v>98960.111660632901</v>
      </c>
      <c r="I38" s="15">
        <f t="shared" si="8"/>
        <v>0.62172148793884485</v>
      </c>
      <c r="J38" s="14">
        <f t="shared" si="9"/>
        <v>61525.627868242918</v>
      </c>
      <c r="K38" s="14">
        <f>SUM($J38:J$127)</f>
        <v>2029693.6392593691</v>
      </c>
      <c r="L38" s="16">
        <f t="shared" si="10"/>
        <v>32.989401483329132</v>
      </c>
      <c r="M38" s="16"/>
      <c r="N38" s="6">
        <v>24</v>
      </c>
      <c r="O38" s="6">
        <f t="shared" si="1"/>
        <v>43</v>
      </c>
      <c r="P38" s="6">
        <f t="shared" si="2"/>
        <v>98960.111660632901</v>
      </c>
      <c r="Q38" s="6">
        <f t="shared" si="3"/>
        <v>98960.111660632901</v>
      </c>
      <c r="R38" s="5">
        <f t="shared" si="4"/>
        <v>99505.019935221004</v>
      </c>
      <c r="S38" s="5">
        <f t="shared" si="11"/>
        <v>6122108827.5565004</v>
      </c>
      <c r="T38" s="20">
        <f>SUM(S38:$S$136)</f>
        <v>198149263317.41672</v>
      </c>
      <c r="U38" s="6">
        <f t="shared" si="12"/>
        <v>32.366177880654149</v>
      </c>
    </row>
    <row r="39" spans="1:21" x14ac:dyDescent="0.2">
      <c r="A39" s="21">
        <v>25</v>
      </c>
      <c r="B39" s="22">
        <f>Absterbeordnung!B33</f>
        <v>98902.591443302983</v>
      </c>
      <c r="C39" s="15">
        <f t="shared" si="5"/>
        <v>0.60953087052827937</v>
      </c>
      <c r="D39" s="14">
        <f t="shared" si="6"/>
        <v>60284.182659939223</v>
      </c>
      <c r="E39" s="14">
        <f>SUM(D39:$D$127)</f>
        <v>1968168.0113911266</v>
      </c>
      <c r="F39" s="16">
        <f t="shared" si="7"/>
        <v>32.648166144898859</v>
      </c>
      <c r="G39" s="5"/>
      <c r="H39" s="14">
        <f t="shared" si="0"/>
        <v>98902.591443302983</v>
      </c>
      <c r="I39" s="15">
        <f t="shared" si="8"/>
        <v>0.60953087052827937</v>
      </c>
      <c r="J39" s="14">
        <f t="shared" si="9"/>
        <v>60284.182659939223</v>
      </c>
      <c r="K39" s="14">
        <f>SUM($J39:J$127)</f>
        <v>1968168.0113911266</v>
      </c>
      <c r="L39" s="16">
        <f t="shared" si="10"/>
        <v>32.648166144898859</v>
      </c>
      <c r="M39" s="16"/>
      <c r="N39" s="6">
        <v>25</v>
      </c>
      <c r="O39" s="6">
        <f t="shared" si="1"/>
        <v>44</v>
      </c>
      <c r="P39" s="6">
        <f t="shared" si="2"/>
        <v>98902.591443302983</v>
      </c>
      <c r="Q39" s="6">
        <f t="shared" si="3"/>
        <v>98902.591443302983</v>
      </c>
      <c r="R39" s="5">
        <f t="shared" si="4"/>
        <v>99492.705697753903</v>
      </c>
      <c r="S39" s="5">
        <f t="shared" si="11"/>
        <v>5997836443.6149721</v>
      </c>
      <c r="T39" s="20">
        <f>SUM(S39:$S$136)</f>
        <v>192027154489.8602</v>
      </c>
      <c r="U39" s="6">
        <f t="shared" si="12"/>
        <v>32.016070510606156</v>
      </c>
    </row>
    <row r="40" spans="1:21" x14ac:dyDescent="0.2">
      <c r="A40" s="21">
        <v>26</v>
      </c>
      <c r="B40" s="22">
        <f>Absterbeordnung!B34</f>
        <v>98843.411747820996</v>
      </c>
      <c r="C40" s="15">
        <f t="shared" si="5"/>
        <v>0.59757928483164635</v>
      </c>
      <c r="D40" s="14">
        <f t="shared" si="6"/>
        <v>59066.775302582821</v>
      </c>
      <c r="E40" s="14">
        <f>SUM(D40:$D$127)</f>
        <v>1907883.8287311872</v>
      </c>
      <c r="F40" s="16">
        <f t="shared" si="7"/>
        <v>32.300456880498785</v>
      </c>
      <c r="G40" s="5"/>
      <c r="H40" s="14">
        <f t="shared" si="0"/>
        <v>98843.411747820996</v>
      </c>
      <c r="I40" s="15">
        <f t="shared" si="8"/>
        <v>0.59757928483164635</v>
      </c>
      <c r="J40" s="14">
        <f t="shared" si="9"/>
        <v>59066.775302582821</v>
      </c>
      <c r="K40" s="14">
        <f>SUM($J40:J$127)</f>
        <v>1907883.8287311872</v>
      </c>
      <c r="L40" s="16">
        <f t="shared" si="10"/>
        <v>32.300456880498785</v>
      </c>
      <c r="M40" s="16"/>
      <c r="N40" s="6">
        <v>26</v>
      </c>
      <c r="O40" s="6">
        <f t="shared" si="1"/>
        <v>45</v>
      </c>
      <c r="P40" s="6">
        <f t="shared" si="2"/>
        <v>98843.411747820996</v>
      </c>
      <c r="Q40" s="6">
        <f t="shared" si="3"/>
        <v>98843.411747820996</v>
      </c>
      <c r="R40" s="5">
        <f t="shared" si="4"/>
        <v>99482.325230286544</v>
      </c>
      <c r="S40" s="5">
        <f t="shared" si="11"/>
        <v>5876100150.955801</v>
      </c>
      <c r="T40" s="20">
        <f>SUM(S40:$S$136)</f>
        <v>186029318046.24521</v>
      </c>
      <c r="U40" s="6">
        <f t="shared" si="12"/>
        <v>31.658636385900579</v>
      </c>
    </row>
    <row r="41" spans="1:21" x14ac:dyDescent="0.2">
      <c r="A41" s="21">
        <v>27</v>
      </c>
      <c r="B41" s="22">
        <f>Absterbeordnung!B35</f>
        <v>98780.189444709715</v>
      </c>
      <c r="C41" s="15">
        <f t="shared" si="5"/>
        <v>0.58586204395259456</v>
      </c>
      <c r="D41" s="14">
        <f t="shared" si="6"/>
        <v>57871.563690102143</v>
      </c>
      <c r="E41" s="14">
        <f>SUM(D41:$D$127)</f>
        <v>1848817.0534286043</v>
      </c>
      <c r="F41" s="16">
        <f t="shared" si="7"/>
        <v>31.946899920121048</v>
      </c>
      <c r="G41" s="5"/>
      <c r="H41" s="14">
        <f t="shared" si="0"/>
        <v>98780.189444709715</v>
      </c>
      <c r="I41" s="15">
        <f t="shared" si="8"/>
        <v>0.58586204395259456</v>
      </c>
      <c r="J41" s="14">
        <f t="shared" si="9"/>
        <v>57871.563690102143</v>
      </c>
      <c r="K41" s="14">
        <f>SUM($J41:J$127)</f>
        <v>1848817.0534286043</v>
      </c>
      <c r="L41" s="16">
        <f t="shared" si="10"/>
        <v>31.946899920121048</v>
      </c>
      <c r="M41" s="16"/>
      <c r="N41" s="6">
        <v>27</v>
      </c>
      <c r="O41" s="6">
        <f t="shared" si="1"/>
        <v>46</v>
      </c>
      <c r="P41" s="6">
        <f t="shared" si="2"/>
        <v>98780.189444709715</v>
      </c>
      <c r="Q41" s="6">
        <f t="shared" si="3"/>
        <v>98780.189444709715</v>
      </c>
      <c r="R41" s="5">
        <f t="shared" si="4"/>
        <v>99472.34957308913</v>
      </c>
      <c r="S41" s="5">
        <f t="shared" si="11"/>
        <v>5756620413.7231321</v>
      </c>
      <c r="T41" s="20">
        <f>SUM(S41:$S$136)</f>
        <v>180153217895.2894</v>
      </c>
      <c r="U41" s="6">
        <f t="shared" si="12"/>
        <v>31.294962138866147</v>
      </c>
    </row>
    <row r="42" spans="1:21" x14ac:dyDescent="0.2">
      <c r="A42" s="21">
        <v>28</v>
      </c>
      <c r="B42" s="22">
        <f>Absterbeordnung!B36</f>
        <v>98721.571958937202</v>
      </c>
      <c r="C42" s="15">
        <f t="shared" si="5"/>
        <v>0.57437455289470041</v>
      </c>
      <c r="D42" s="14">
        <f t="shared" si="6"/>
        <v>56703.158754976546</v>
      </c>
      <c r="E42" s="14">
        <f>SUM(D42:$D$127)</f>
        <v>1790945.4897385021</v>
      </c>
      <c r="F42" s="16">
        <f t="shared" si="7"/>
        <v>31.584580631168453</v>
      </c>
      <c r="G42" s="5"/>
      <c r="H42" s="14">
        <f t="shared" si="0"/>
        <v>98721.571958937202</v>
      </c>
      <c r="I42" s="15">
        <f t="shared" si="8"/>
        <v>0.57437455289470041</v>
      </c>
      <c r="J42" s="14">
        <f t="shared" si="9"/>
        <v>56703.158754976546</v>
      </c>
      <c r="K42" s="14">
        <f>SUM($J42:J$127)</f>
        <v>1790945.4897385021</v>
      </c>
      <c r="L42" s="16">
        <f t="shared" si="10"/>
        <v>31.584580631168453</v>
      </c>
      <c r="M42" s="16"/>
      <c r="N42" s="6">
        <v>28</v>
      </c>
      <c r="O42" s="6">
        <f t="shared" si="1"/>
        <v>47</v>
      </c>
      <c r="P42" s="6">
        <f t="shared" si="2"/>
        <v>98721.571958937202</v>
      </c>
      <c r="Q42" s="6">
        <f t="shared" si="3"/>
        <v>98721.571958937202</v>
      </c>
      <c r="R42" s="5">
        <f t="shared" si="4"/>
        <v>99462.011075218354</v>
      </c>
      <c r="S42" s="5">
        <f t="shared" si="11"/>
        <v>5639810204.0873423</v>
      </c>
      <c r="T42" s="20">
        <f>SUM(S42:$S$136)</f>
        <v>174396597481.56625</v>
      </c>
      <c r="U42" s="6">
        <f t="shared" si="12"/>
        <v>30.922423126078911</v>
      </c>
    </row>
    <row r="43" spans="1:21" x14ac:dyDescent="0.2">
      <c r="A43" s="21">
        <v>29</v>
      </c>
      <c r="B43" s="22">
        <f>Absterbeordnung!B37</f>
        <v>98660.84136741134</v>
      </c>
      <c r="C43" s="15">
        <f t="shared" si="5"/>
        <v>0.56311230675951029</v>
      </c>
      <c r="D43" s="14">
        <f t="shared" si="6"/>
        <v>55557.133969237118</v>
      </c>
      <c r="E43" s="14">
        <f>SUM(D43:$D$127)</f>
        <v>1734242.3309835256</v>
      </c>
      <c r="F43" s="16">
        <f t="shared" si="7"/>
        <v>31.215475080910466</v>
      </c>
      <c r="G43" s="5"/>
      <c r="H43" s="14">
        <f t="shared" si="0"/>
        <v>98660.84136741134</v>
      </c>
      <c r="I43" s="15">
        <f t="shared" si="8"/>
        <v>0.56311230675951029</v>
      </c>
      <c r="J43" s="14">
        <f t="shared" si="9"/>
        <v>55557.133969237118</v>
      </c>
      <c r="K43" s="14">
        <f>SUM($J43:J$127)</f>
        <v>1734242.3309835256</v>
      </c>
      <c r="L43" s="16">
        <f t="shared" si="10"/>
        <v>31.215475080910466</v>
      </c>
      <c r="M43" s="16"/>
      <c r="N43" s="6">
        <v>29</v>
      </c>
      <c r="O43" s="6">
        <f t="shared" si="1"/>
        <v>48</v>
      </c>
      <c r="P43" s="6">
        <f t="shared" si="2"/>
        <v>98660.84136741134</v>
      </c>
      <c r="Q43" s="6">
        <f t="shared" si="3"/>
        <v>98660.84136741134</v>
      </c>
      <c r="R43" s="5">
        <f t="shared" si="4"/>
        <v>99452.559525412929</v>
      </c>
      <c r="S43" s="5">
        <f t="shared" si="11"/>
        <v>5525299173.1368952</v>
      </c>
      <c r="T43" s="20">
        <f>SUM(S43:$S$136)</f>
        <v>168756787277.47891</v>
      </c>
      <c r="U43" s="6">
        <f t="shared" si="12"/>
        <v>30.542561043200507</v>
      </c>
    </row>
    <row r="44" spans="1:21" x14ac:dyDescent="0.2">
      <c r="A44" s="21">
        <v>30</v>
      </c>
      <c r="B44" s="22">
        <f>Absterbeordnung!B38</f>
        <v>98598.173359146662</v>
      </c>
      <c r="C44" s="15">
        <f t="shared" si="5"/>
        <v>0.55207088897991197</v>
      </c>
      <c r="D44" s="14">
        <f t="shared" si="6"/>
        <v>54433.181218179569</v>
      </c>
      <c r="E44" s="14">
        <f>SUM(D44:$D$127)</f>
        <v>1678685.1970142885</v>
      </c>
      <c r="F44" s="16">
        <f t="shared" si="7"/>
        <v>30.839373327929657</v>
      </c>
      <c r="G44" s="5"/>
      <c r="H44" s="14">
        <f t="shared" si="0"/>
        <v>98598.173359146662</v>
      </c>
      <c r="I44" s="15">
        <f t="shared" si="8"/>
        <v>0.55207088897991197</v>
      </c>
      <c r="J44" s="14">
        <f t="shared" si="9"/>
        <v>54433.181218179569</v>
      </c>
      <c r="K44" s="14">
        <f>SUM($J44:J$127)</f>
        <v>1678685.1970142885</v>
      </c>
      <c r="L44" s="16">
        <f t="shared" si="10"/>
        <v>30.839373327929657</v>
      </c>
      <c r="M44" s="16"/>
      <c r="N44" s="6">
        <v>30</v>
      </c>
      <c r="O44" s="6">
        <f t="shared" si="1"/>
        <v>49</v>
      </c>
      <c r="P44" s="6">
        <f t="shared" si="2"/>
        <v>98598.173359146662</v>
      </c>
      <c r="Q44" s="6">
        <f t="shared" si="3"/>
        <v>98598.173359146662</v>
      </c>
      <c r="R44" s="5">
        <f t="shared" si="4"/>
        <v>99443.939438624788</v>
      </c>
      <c r="S44" s="5">
        <f t="shared" si="11"/>
        <v>5413049976.5123377</v>
      </c>
      <c r="T44" s="20">
        <f>SUM(S44:$S$136)</f>
        <v>163231488104.34204</v>
      </c>
      <c r="U44" s="6">
        <f t="shared" si="12"/>
        <v>30.155178469184044</v>
      </c>
    </row>
    <row r="45" spans="1:21" x14ac:dyDescent="0.2">
      <c r="A45" s="21">
        <v>31</v>
      </c>
      <c r="B45" s="22">
        <f>Absterbeordnung!B39</f>
        <v>98534.22764295587</v>
      </c>
      <c r="C45" s="15">
        <f t="shared" si="5"/>
        <v>0.54124596958814919</v>
      </c>
      <c r="D45" s="14">
        <f t="shared" si="6"/>
        <v>53331.253578231059</v>
      </c>
      <c r="E45" s="14">
        <f>SUM(D45:$D$127)</f>
        <v>1624252.0157961091</v>
      </c>
      <c r="F45" s="16">
        <f t="shared" si="7"/>
        <v>30.455912936933139</v>
      </c>
      <c r="G45" s="5"/>
      <c r="H45" s="14">
        <f t="shared" si="0"/>
        <v>98534.22764295587</v>
      </c>
      <c r="I45" s="15">
        <f t="shared" si="8"/>
        <v>0.54124596958814919</v>
      </c>
      <c r="J45" s="14">
        <f t="shared" si="9"/>
        <v>53331.253578231059</v>
      </c>
      <c r="K45" s="14">
        <f>SUM($J45:J$127)</f>
        <v>1624252.0157961091</v>
      </c>
      <c r="L45" s="16">
        <f t="shared" si="10"/>
        <v>30.455912936933139</v>
      </c>
      <c r="M45" s="16"/>
      <c r="N45" s="6">
        <v>31</v>
      </c>
      <c r="O45" s="6">
        <f t="shared" si="1"/>
        <v>50</v>
      </c>
      <c r="P45" s="6">
        <f t="shared" si="2"/>
        <v>98534.22764295587</v>
      </c>
      <c r="Q45" s="6">
        <f t="shared" si="3"/>
        <v>98534.22764295587</v>
      </c>
      <c r="R45" s="5">
        <f t="shared" si="4"/>
        <v>99434.354746793673</v>
      </c>
      <c r="S45" s="5">
        <f t="shared" si="11"/>
        <v>5302958787.3890371</v>
      </c>
      <c r="T45" s="20">
        <f>SUM(S45:$S$136)</f>
        <v>157818438127.82974</v>
      </c>
      <c r="U45" s="6">
        <f t="shared" si="12"/>
        <v>29.760449676346283</v>
      </c>
    </row>
    <row r="46" spans="1:21" x14ac:dyDescent="0.2">
      <c r="A46" s="21">
        <v>32</v>
      </c>
      <c r="B46" s="22">
        <f>Absterbeordnung!B40</f>
        <v>98464.264366268762</v>
      </c>
      <c r="C46" s="15">
        <f t="shared" si="5"/>
        <v>0.53063330351779314</v>
      </c>
      <c r="D46" s="14">
        <f t="shared" si="6"/>
        <v>52248.417879122513</v>
      </c>
      <c r="E46" s="14">
        <f>SUM(D46:$D$127)</f>
        <v>1570920.7622178779</v>
      </c>
      <c r="F46" s="16">
        <f t="shared" si="7"/>
        <v>30.066379538079531</v>
      </c>
      <c r="G46" s="5"/>
      <c r="H46" s="14">
        <f t="shared" ref="H46:H77" si="13">B46</f>
        <v>98464.264366268762</v>
      </c>
      <c r="I46" s="15">
        <f t="shared" si="8"/>
        <v>0.53063330351779314</v>
      </c>
      <c r="J46" s="14">
        <f t="shared" si="9"/>
        <v>52248.417879122513</v>
      </c>
      <c r="K46" s="14">
        <f>SUM($J46:J$127)</f>
        <v>1570920.7622178779</v>
      </c>
      <c r="L46" s="16">
        <f t="shared" si="10"/>
        <v>30.066379538079531</v>
      </c>
      <c r="M46" s="16"/>
      <c r="N46" s="6">
        <v>32</v>
      </c>
      <c r="O46" s="6">
        <f t="shared" ref="O46:O77" si="14">N46+$B$3</f>
        <v>51</v>
      </c>
      <c r="P46" s="6">
        <f t="shared" ref="P46:P77" si="15">B46</f>
        <v>98464.264366268762</v>
      </c>
      <c r="Q46" s="6">
        <f t="shared" ref="Q46:Q77" si="16">B46</f>
        <v>98464.264366268762</v>
      </c>
      <c r="R46" s="5">
        <f t="shared" ref="R46:R77" si="17">LOOKUP(N46,$O$14:$O$136,$Q$14:$Q$136)</f>
        <v>99422.151127873207</v>
      </c>
      <c r="S46" s="5">
        <f t="shared" si="11"/>
        <v>5194650098.5703917</v>
      </c>
      <c r="T46" s="20">
        <f>SUM(S46:$S$136)</f>
        <v>152515479340.44064</v>
      </c>
      <c r="U46" s="6">
        <f t="shared" si="12"/>
        <v>29.360106349109845</v>
      </c>
    </row>
    <row r="47" spans="1:21" x14ac:dyDescent="0.2">
      <c r="A47" s="21">
        <v>33</v>
      </c>
      <c r="B47" s="22">
        <f>Absterbeordnung!B41</f>
        <v>98391.436997255907</v>
      </c>
      <c r="C47" s="15">
        <f t="shared" ref="C47:C78" si="18">1/(((1+($B$5/100))^A47))</f>
        <v>0.52022872893901284</v>
      </c>
      <c r="D47" s="14">
        <f t="shared" ref="D47:D78" si="19">B47*C47</f>
        <v>51186.052207565401</v>
      </c>
      <c r="E47" s="14">
        <f>SUM(D47:$D$127)</f>
        <v>1518672.3443387556</v>
      </c>
      <c r="F47" s="16">
        <f t="shared" ref="F47:F78" si="20">E47/D47</f>
        <v>29.669651767250237</v>
      </c>
      <c r="G47" s="5"/>
      <c r="H47" s="14">
        <f t="shared" si="13"/>
        <v>98391.436997255907</v>
      </c>
      <c r="I47" s="15">
        <f t="shared" ref="I47:I78" si="21">1/(((1+($B$5/100))^A47))</f>
        <v>0.52022872893901284</v>
      </c>
      <c r="J47" s="14">
        <f t="shared" ref="J47:J78" si="22">H47*I47</f>
        <v>51186.052207565401</v>
      </c>
      <c r="K47" s="14">
        <f>SUM($J47:J$127)</f>
        <v>1518672.3443387556</v>
      </c>
      <c r="L47" s="16">
        <f t="shared" ref="L47:L78" si="23">K47/J47</f>
        <v>29.669651767250237</v>
      </c>
      <c r="M47" s="16"/>
      <c r="N47" s="6">
        <v>33</v>
      </c>
      <c r="O47" s="6">
        <f t="shared" si="14"/>
        <v>52</v>
      </c>
      <c r="P47" s="6">
        <f t="shared" si="15"/>
        <v>98391.436997255907</v>
      </c>
      <c r="Q47" s="6">
        <f t="shared" si="16"/>
        <v>98391.436997255907</v>
      </c>
      <c r="R47" s="5">
        <f t="shared" si="17"/>
        <v>99411.993707413159</v>
      </c>
      <c r="S47" s="5">
        <f t="shared" ref="S47:S78" si="24">P47*R47*I47</f>
        <v>5088507499.9658136</v>
      </c>
      <c r="T47" s="20">
        <f>SUM(S47:$S$136)</f>
        <v>147320829241.87024</v>
      </c>
      <c r="U47" s="6">
        <f t="shared" ref="U47:U78" si="25">T47/S47</f>
        <v>28.951677725317293</v>
      </c>
    </row>
    <row r="48" spans="1:21" x14ac:dyDescent="0.2">
      <c r="A48" s="21">
        <v>34</v>
      </c>
      <c r="B48" s="22">
        <f>Absterbeordnung!B42</f>
        <v>98317.198027988954</v>
      </c>
      <c r="C48" s="15">
        <f t="shared" si="18"/>
        <v>0.51002816562648323</v>
      </c>
      <c r="D48" s="14">
        <f t="shared" si="19"/>
        <v>50144.540159750904</v>
      </c>
      <c r="E48" s="14">
        <f>SUM(D48:$D$127)</f>
        <v>1467486.2921311902</v>
      </c>
      <c r="F48" s="16">
        <f t="shared" si="20"/>
        <v>29.265126122526198</v>
      </c>
      <c r="G48" s="5"/>
      <c r="H48" s="14">
        <f t="shared" si="13"/>
        <v>98317.198027988954</v>
      </c>
      <c r="I48" s="15">
        <f t="shared" si="21"/>
        <v>0.51002816562648323</v>
      </c>
      <c r="J48" s="14">
        <f t="shared" si="22"/>
        <v>50144.540159750904</v>
      </c>
      <c r="K48" s="14">
        <f>SUM($J48:J$127)</f>
        <v>1467486.2921311902</v>
      </c>
      <c r="L48" s="16">
        <f t="shared" si="23"/>
        <v>29.265126122526198</v>
      </c>
      <c r="M48" s="16"/>
      <c r="N48" s="6">
        <v>34</v>
      </c>
      <c r="O48" s="6">
        <f t="shared" si="14"/>
        <v>53</v>
      </c>
      <c r="P48" s="6">
        <f t="shared" si="15"/>
        <v>98317.198027988954</v>
      </c>
      <c r="Q48" s="6">
        <f t="shared" si="16"/>
        <v>98317.198027988954</v>
      </c>
      <c r="R48" s="5">
        <f t="shared" si="17"/>
        <v>99397.329231722659</v>
      </c>
      <c r="S48" s="5">
        <f t="shared" si="24"/>
        <v>4984233367.4320993</v>
      </c>
      <c r="T48" s="20">
        <f>SUM(S48:$S$136)</f>
        <v>142232321741.90442</v>
      </c>
      <c r="U48" s="6">
        <f t="shared" si="25"/>
        <v>28.536449089899495</v>
      </c>
    </row>
    <row r="49" spans="1:21" x14ac:dyDescent="0.2">
      <c r="A49" s="21">
        <v>35</v>
      </c>
      <c r="B49" s="22">
        <f>Absterbeordnung!B43</f>
        <v>98237.22489801544</v>
      </c>
      <c r="C49" s="15">
        <f t="shared" si="18"/>
        <v>0.50002761335929735</v>
      </c>
      <c r="D49" s="14">
        <f t="shared" si="19"/>
        <v>49121.325108795201</v>
      </c>
      <c r="E49" s="14">
        <f>SUM(D49:$D$127)</f>
        <v>1417341.7519714395</v>
      </c>
      <c r="F49" s="16">
        <f t="shared" si="20"/>
        <v>28.853898970198252</v>
      </c>
      <c r="G49" s="5"/>
      <c r="H49" s="14">
        <f t="shared" si="13"/>
        <v>98237.22489801544</v>
      </c>
      <c r="I49" s="15">
        <f t="shared" si="21"/>
        <v>0.50002761335929735</v>
      </c>
      <c r="J49" s="14">
        <f t="shared" si="22"/>
        <v>49121.325108795201</v>
      </c>
      <c r="K49" s="14">
        <f>SUM($J49:J$127)</f>
        <v>1417341.7519714395</v>
      </c>
      <c r="L49" s="16">
        <f t="shared" si="23"/>
        <v>28.853898970198252</v>
      </c>
      <c r="M49" s="16"/>
      <c r="N49" s="6">
        <v>35</v>
      </c>
      <c r="O49" s="6">
        <f t="shared" si="14"/>
        <v>54</v>
      </c>
      <c r="P49" s="6">
        <f t="shared" si="15"/>
        <v>98237.22489801544</v>
      </c>
      <c r="Q49" s="6">
        <f t="shared" si="16"/>
        <v>98237.22489801544</v>
      </c>
      <c r="R49" s="5">
        <f t="shared" si="17"/>
        <v>99377.682421182559</v>
      </c>
      <c r="S49" s="5">
        <f t="shared" si="24"/>
        <v>4881563446.7695103</v>
      </c>
      <c r="T49" s="20">
        <f>SUM(S49:$S$136)</f>
        <v>137248088374.47231</v>
      </c>
      <c r="U49" s="6">
        <f t="shared" si="25"/>
        <v>28.115600641286239</v>
      </c>
    </row>
    <row r="50" spans="1:21" x14ac:dyDescent="0.2">
      <c r="A50" s="21">
        <v>36</v>
      </c>
      <c r="B50" s="22">
        <f>Absterbeordnung!B44</f>
        <v>98152.800760798928</v>
      </c>
      <c r="C50" s="15">
        <f t="shared" si="18"/>
        <v>0.49022315035225233</v>
      </c>
      <c r="D50" s="14">
        <f t="shared" si="19"/>
        <v>48116.775204855803</v>
      </c>
      <c r="E50" s="14">
        <f>SUM(D50:$D$127)</f>
        <v>1368220.426862644</v>
      </c>
      <c r="F50" s="16">
        <f t="shared" si="20"/>
        <v>28.435414074145335</v>
      </c>
      <c r="G50" s="5"/>
      <c r="H50" s="14">
        <f t="shared" si="13"/>
        <v>98152.800760798928</v>
      </c>
      <c r="I50" s="15">
        <f t="shared" si="21"/>
        <v>0.49022315035225233</v>
      </c>
      <c r="J50" s="14">
        <f t="shared" si="22"/>
        <v>48116.775204855803</v>
      </c>
      <c r="K50" s="14">
        <f>SUM($J50:J$127)</f>
        <v>1368220.426862644</v>
      </c>
      <c r="L50" s="16">
        <f t="shared" si="23"/>
        <v>28.435414074145335</v>
      </c>
      <c r="M50" s="16"/>
      <c r="N50" s="6">
        <v>36</v>
      </c>
      <c r="O50" s="6">
        <f t="shared" si="14"/>
        <v>55</v>
      </c>
      <c r="P50" s="6">
        <f t="shared" si="15"/>
        <v>98152.800760798928</v>
      </c>
      <c r="Q50" s="6">
        <f t="shared" si="16"/>
        <v>98152.800760798928</v>
      </c>
      <c r="R50" s="5">
        <f t="shared" si="17"/>
        <v>99347.191541348788</v>
      </c>
      <c r="S50" s="5">
        <f t="shared" si="24"/>
        <v>4780266482.6288309</v>
      </c>
      <c r="T50" s="20">
        <f>SUM(S50:$S$136)</f>
        <v>132366524927.70279</v>
      </c>
      <c r="U50" s="6">
        <f t="shared" si="25"/>
        <v>27.690197901877205</v>
      </c>
    </row>
    <row r="51" spans="1:21" x14ac:dyDescent="0.2">
      <c r="A51" s="21">
        <v>37</v>
      </c>
      <c r="B51" s="22">
        <f>Absterbeordnung!B45</f>
        <v>98062.619502855872</v>
      </c>
      <c r="C51" s="15">
        <f t="shared" si="18"/>
        <v>0.48061093171789437</v>
      </c>
      <c r="D51" s="14">
        <f t="shared" si="19"/>
        <v>47129.966925964924</v>
      </c>
      <c r="E51" s="14">
        <f>SUM(D51:$D$127)</f>
        <v>1320103.6516577881</v>
      </c>
      <c r="F51" s="16">
        <f t="shared" si="20"/>
        <v>28.009857374428037</v>
      </c>
      <c r="G51" s="5"/>
      <c r="H51" s="14">
        <f t="shared" si="13"/>
        <v>98062.619502855872</v>
      </c>
      <c r="I51" s="15">
        <f t="shared" si="21"/>
        <v>0.48061093171789437</v>
      </c>
      <c r="J51" s="14">
        <f t="shared" si="22"/>
        <v>47129.966925964924</v>
      </c>
      <c r="K51" s="14">
        <f>SUM($J51:J$127)</f>
        <v>1320103.6516577881</v>
      </c>
      <c r="L51" s="16">
        <f t="shared" si="23"/>
        <v>28.009857374428037</v>
      </c>
      <c r="M51" s="16"/>
      <c r="N51" s="6">
        <v>37</v>
      </c>
      <c r="O51" s="6">
        <f t="shared" si="14"/>
        <v>56</v>
      </c>
      <c r="P51" s="6">
        <f t="shared" si="15"/>
        <v>98062.619502855872</v>
      </c>
      <c r="Q51" s="6">
        <f t="shared" si="16"/>
        <v>98062.619502855872</v>
      </c>
      <c r="R51" s="5">
        <f t="shared" si="17"/>
        <v>99312.611563484737</v>
      </c>
      <c r="S51" s="5">
        <f t="shared" si="24"/>
        <v>4680600098.3182373</v>
      </c>
      <c r="T51" s="20">
        <f>SUM(S51:$S$136)</f>
        <v>127586258445.07396</v>
      </c>
      <c r="U51" s="6">
        <f t="shared" si="25"/>
        <v>27.258525779828176</v>
      </c>
    </row>
    <row r="52" spans="1:21" x14ac:dyDescent="0.2">
      <c r="A52" s="21">
        <v>38</v>
      </c>
      <c r="B52" s="22">
        <f>Absterbeordnung!B46</f>
        <v>97961.869422234959</v>
      </c>
      <c r="C52" s="15">
        <f t="shared" si="18"/>
        <v>0.47118718795871989</v>
      </c>
      <c r="D52" s="14">
        <f t="shared" si="19"/>
        <v>46158.377780242197</v>
      </c>
      <c r="E52" s="14">
        <f>SUM(D52:$D$127)</f>
        <v>1272973.6847318232</v>
      </c>
      <c r="F52" s="16">
        <f t="shared" si="20"/>
        <v>27.578388711847484</v>
      </c>
      <c r="G52" s="5"/>
      <c r="H52" s="14">
        <f t="shared" si="13"/>
        <v>97961.869422234959</v>
      </c>
      <c r="I52" s="15">
        <f t="shared" si="21"/>
        <v>0.47118718795871989</v>
      </c>
      <c r="J52" s="14">
        <f t="shared" si="22"/>
        <v>46158.377780242197</v>
      </c>
      <c r="K52" s="14">
        <f>SUM($J52:J$127)</f>
        <v>1272973.6847318232</v>
      </c>
      <c r="L52" s="16">
        <f t="shared" si="23"/>
        <v>27.578388711847484</v>
      </c>
      <c r="M52" s="16"/>
      <c r="N52" s="6">
        <v>38</v>
      </c>
      <c r="O52" s="6">
        <f t="shared" si="14"/>
        <v>57</v>
      </c>
      <c r="P52" s="6">
        <f t="shared" si="15"/>
        <v>97961.869422234959</v>
      </c>
      <c r="Q52" s="6">
        <f t="shared" si="16"/>
        <v>97961.869422234959</v>
      </c>
      <c r="R52" s="5">
        <f t="shared" si="17"/>
        <v>99254.642721672702</v>
      </c>
      <c r="S52" s="5">
        <f t="shared" si="24"/>
        <v>4581433295.1899347</v>
      </c>
      <c r="T52" s="20">
        <f>SUM(S52:$S$136)</f>
        <v>122905658346.75572</v>
      </c>
      <c r="U52" s="6">
        <f t="shared" si="25"/>
        <v>26.826901196137651</v>
      </c>
    </row>
    <row r="53" spans="1:21" x14ac:dyDescent="0.2">
      <c r="A53" s="21">
        <v>39</v>
      </c>
      <c r="B53" s="22">
        <f>Absterbeordnung!B47</f>
        <v>97854.159888482245</v>
      </c>
      <c r="C53" s="15">
        <f t="shared" si="18"/>
        <v>0.46194822348894127</v>
      </c>
      <c r="D53" s="14">
        <f t="shared" si="19"/>
        <v>45203.555321487191</v>
      </c>
      <c r="E53" s="14">
        <f>SUM(D53:$D$127)</f>
        <v>1226815.3069515808</v>
      </c>
      <c r="F53" s="16">
        <f t="shared" si="20"/>
        <v>27.139796819663491</v>
      </c>
      <c r="G53" s="5"/>
      <c r="H53" s="14">
        <f t="shared" si="13"/>
        <v>97854.159888482245</v>
      </c>
      <c r="I53" s="15">
        <f t="shared" si="21"/>
        <v>0.46194822348894127</v>
      </c>
      <c r="J53" s="14">
        <f t="shared" si="22"/>
        <v>45203.555321487191</v>
      </c>
      <c r="K53" s="14">
        <f>SUM($J53:J$127)</f>
        <v>1226815.3069515808</v>
      </c>
      <c r="L53" s="16">
        <f t="shared" si="23"/>
        <v>27.139796819663491</v>
      </c>
      <c r="M53" s="16"/>
      <c r="N53" s="6">
        <v>39</v>
      </c>
      <c r="O53" s="6">
        <f t="shared" si="14"/>
        <v>58</v>
      </c>
      <c r="P53" s="6">
        <f t="shared" si="15"/>
        <v>97854.159888482245</v>
      </c>
      <c r="Q53" s="6">
        <f t="shared" si="16"/>
        <v>97854.159888482245</v>
      </c>
      <c r="R53" s="5">
        <f t="shared" si="17"/>
        <v>99195.747912025865</v>
      </c>
      <c r="S53" s="5">
        <f t="shared" si="24"/>
        <v>4484000478.3975582</v>
      </c>
      <c r="T53" s="20">
        <f>SUM(S53:$S$136)</f>
        <v>118324225051.56578</v>
      </c>
      <c r="U53" s="6">
        <f t="shared" si="25"/>
        <v>26.388093761723052</v>
      </c>
    </row>
    <row r="54" spans="1:21" x14ac:dyDescent="0.2">
      <c r="A54" s="21">
        <v>40</v>
      </c>
      <c r="B54" s="22">
        <f>Absterbeordnung!B48</f>
        <v>97732.260201801604</v>
      </c>
      <c r="C54" s="15">
        <f t="shared" si="18"/>
        <v>0.45289041518523643</v>
      </c>
      <c r="D54" s="14">
        <f t="shared" si="19"/>
        <v>44262.003899785486</v>
      </c>
      <c r="E54" s="14">
        <f>SUM(D54:$D$127)</f>
        <v>1181611.7516300934</v>
      </c>
      <c r="F54" s="16">
        <f t="shared" si="20"/>
        <v>26.695848527450426</v>
      </c>
      <c r="G54" s="5"/>
      <c r="H54" s="14">
        <f t="shared" si="13"/>
        <v>97732.260201801604</v>
      </c>
      <c r="I54" s="15">
        <f t="shared" si="21"/>
        <v>0.45289041518523643</v>
      </c>
      <c r="J54" s="14">
        <f t="shared" si="22"/>
        <v>44262.003899785486</v>
      </c>
      <c r="K54" s="14">
        <f>SUM($J54:J$127)</f>
        <v>1181611.7516300934</v>
      </c>
      <c r="L54" s="16">
        <f t="shared" si="23"/>
        <v>26.695848527450426</v>
      </c>
      <c r="M54" s="16"/>
      <c r="N54" s="6">
        <v>40</v>
      </c>
      <c r="O54" s="6">
        <f t="shared" si="14"/>
        <v>59</v>
      </c>
      <c r="P54" s="6">
        <f t="shared" si="15"/>
        <v>97732.260201801604</v>
      </c>
      <c r="Q54" s="6">
        <f t="shared" si="16"/>
        <v>97732.260201801604</v>
      </c>
      <c r="R54" s="5">
        <f t="shared" si="17"/>
        <v>99135.52852859805</v>
      </c>
      <c r="S54" s="5">
        <f t="shared" si="24"/>
        <v>4387937150.3401022</v>
      </c>
      <c r="T54" s="20">
        <f>SUM(S54:$S$136)</f>
        <v>113840224573.16821</v>
      </c>
      <c r="U54" s="6">
        <f t="shared" si="25"/>
        <v>25.943904999720573</v>
      </c>
    </row>
    <row r="55" spans="1:21" x14ac:dyDescent="0.2">
      <c r="A55" s="21">
        <v>41</v>
      </c>
      <c r="B55" s="22">
        <f>Absterbeordnung!B49</f>
        <v>97593.133309566037</v>
      </c>
      <c r="C55" s="15">
        <f t="shared" si="18"/>
        <v>0.44401021096591808</v>
      </c>
      <c r="D55" s="14">
        <f t="shared" si="19"/>
        <v>43332.347709605383</v>
      </c>
      <c r="E55" s="14">
        <f>SUM(D55:$D$127)</f>
        <v>1137349.747730308</v>
      </c>
      <c r="F55" s="16">
        <f t="shared" si="20"/>
        <v>26.247129635170776</v>
      </c>
      <c r="G55" s="5"/>
      <c r="H55" s="14">
        <f t="shared" si="13"/>
        <v>97593.133309566037</v>
      </c>
      <c r="I55" s="15">
        <f t="shared" si="21"/>
        <v>0.44401021096591808</v>
      </c>
      <c r="J55" s="14">
        <f t="shared" si="22"/>
        <v>43332.347709605383</v>
      </c>
      <c r="K55" s="14">
        <f>SUM($J55:J$127)</f>
        <v>1137349.747730308</v>
      </c>
      <c r="L55" s="16">
        <f t="shared" si="23"/>
        <v>26.247129635170776</v>
      </c>
      <c r="M55" s="16"/>
      <c r="N55" s="6">
        <v>41</v>
      </c>
      <c r="O55" s="6">
        <f t="shared" si="14"/>
        <v>60</v>
      </c>
      <c r="P55" s="6">
        <f t="shared" si="15"/>
        <v>97593.133309566037</v>
      </c>
      <c r="Q55" s="6">
        <f t="shared" si="16"/>
        <v>97593.133309566037</v>
      </c>
      <c r="R55" s="5">
        <f t="shared" si="17"/>
        <v>99076.425444294204</v>
      </c>
      <c r="S55" s="5">
        <f t="shared" si="24"/>
        <v>4293214117.1769509</v>
      </c>
      <c r="T55" s="20">
        <f>SUM(S55:$S$136)</f>
        <v>109452287422.82811</v>
      </c>
      <c r="U55" s="6">
        <f t="shared" si="25"/>
        <v>25.494253124929077</v>
      </c>
    </row>
    <row r="56" spans="1:21" x14ac:dyDescent="0.2">
      <c r="A56" s="21">
        <v>42</v>
      </c>
      <c r="B56" s="22">
        <f>Absterbeordnung!B50</f>
        <v>97443.091973613089</v>
      </c>
      <c r="C56" s="15">
        <f t="shared" si="18"/>
        <v>0.4353041283979589</v>
      </c>
      <c r="D56" s="14">
        <f t="shared" si="19"/>
        <v>42417.380219975792</v>
      </c>
      <c r="E56" s="14">
        <f>SUM(D56:$D$127)</f>
        <v>1094017.4000207025</v>
      </c>
      <c r="F56" s="16">
        <f t="shared" si="20"/>
        <v>25.791724862477302</v>
      </c>
      <c r="G56" s="5"/>
      <c r="H56" s="14">
        <f t="shared" si="13"/>
        <v>97443.091973613089</v>
      </c>
      <c r="I56" s="15">
        <f t="shared" si="21"/>
        <v>0.4353041283979589</v>
      </c>
      <c r="J56" s="14">
        <f t="shared" si="22"/>
        <v>42417.380219975792</v>
      </c>
      <c r="K56" s="14">
        <f>SUM($J56:J$127)</f>
        <v>1094017.4000207025</v>
      </c>
      <c r="L56" s="16">
        <f t="shared" si="23"/>
        <v>25.791724862477302</v>
      </c>
      <c r="M56" s="16"/>
      <c r="N56" s="6">
        <v>42</v>
      </c>
      <c r="O56" s="6">
        <f t="shared" si="14"/>
        <v>61</v>
      </c>
      <c r="P56" s="6">
        <f t="shared" si="15"/>
        <v>97443.091973613089</v>
      </c>
      <c r="Q56" s="6">
        <f t="shared" si="16"/>
        <v>97443.091973613089</v>
      </c>
      <c r="R56" s="5">
        <f t="shared" si="17"/>
        <v>99017.981895882884</v>
      </c>
      <c r="S56" s="5">
        <f t="shared" si="24"/>
        <v>4200083386.6923437</v>
      </c>
      <c r="T56" s="20">
        <f>SUM(S56:$S$136)</f>
        <v>105159073305.65115</v>
      </c>
      <c r="U56" s="6">
        <f t="shared" si="25"/>
        <v>25.03737750513239</v>
      </c>
    </row>
    <row r="57" spans="1:21" x14ac:dyDescent="0.2">
      <c r="A57" s="21">
        <v>43</v>
      </c>
      <c r="B57" s="22">
        <f>Absterbeordnung!B51</f>
        <v>97274.57674367055</v>
      </c>
      <c r="C57" s="15">
        <f t="shared" si="18"/>
        <v>0.4267687533313323</v>
      </c>
      <c r="D57" s="14">
        <f t="shared" si="19"/>
        <v>41513.74984772929</v>
      </c>
      <c r="E57" s="14">
        <f>SUM(D57:$D$127)</f>
        <v>1051600.0198007268</v>
      </c>
      <c r="F57" s="16">
        <f t="shared" si="20"/>
        <v>25.331366683519363</v>
      </c>
      <c r="G57" s="5"/>
      <c r="H57" s="14">
        <f t="shared" si="13"/>
        <v>97274.57674367055</v>
      </c>
      <c r="I57" s="15">
        <f t="shared" si="21"/>
        <v>0.4267687533313323</v>
      </c>
      <c r="J57" s="14">
        <f t="shared" si="22"/>
        <v>41513.74984772929</v>
      </c>
      <c r="K57" s="14">
        <f>SUM($J57:J$127)</f>
        <v>1051600.0198007268</v>
      </c>
      <c r="L57" s="16">
        <f t="shared" si="23"/>
        <v>25.331366683519363</v>
      </c>
      <c r="M57" s="16"/>
      <c r="N57" s="6">
        <v>43</v>
      </c>
      <c r="O57" s="6">
        <f t="shared" si="14"/>
        <v>62</v>
      </c>
      <c r="P57" s="6">
        <f t="shared" si="15"/>
        <v>97274.57674367055</v>
      </c>
      <c r="Q57" s="6">
        <f t="shared" si="16"/>
        <v>97274.57674367055</v>
      </c>
      <c r="R57" s="5">
        <f t="shared" si="17"/>
        <v>98960.111660632901</v>
      </c>
      <c r="S57" s="5">
        <f t="shared" si="24"/>
        <v>4108205320.3828721</v>
      </c>
      <c r="T57" s="20">
        <f>SUM(S57:$S$136)</f>
        <v>100958989918.9588</v>
      </c>
      <c r="U57" s="6">
        <f t="shared" si="25"/>
        <v>24.57496206872877</v>
      </c>
    </row>
    <row r="58" spans="1:21" x14ac:dyDescent="0.2">
      <c r="A58" s="21">
        <v>44</v>
      </c>
      <c r="B58" s="22">
        <f>Absterbeordnung!B52</f>
        <v>97080.120742497602</v>
      </c>
      <c r="C58" s="15">
        <f t="shared" si="18"/>
        <v>0.41840073856012966</v>
      </c>
      <c r="D58" s="14">
        <f t="shared" si="19"/>
        <v>40618.394218167559</v>
      </c>
      <c r="E58" s="14">
        <f>SUM(D58:$D$127)</f>
        <v>1010086.2699529983</v>
      </c>
      <c r="F58" s="16">
        <f t="shared" si="20"/>
        <v>24.86770561454674</v>
      </c>
      <c r="G58" s="5"/>
      <c r="H58" s="14">
        <f t="shared" si="13"/>
        <v>97080.120742497602</v>
      </c>
      <c r="I58" s="15">
        <f t="shared" si="21"/>
        <v>0.41840073856012966</v>
      </c>
      <c r="J58" s="14">
        <f t="shared" si="22"/>
        <v>40618.394218167559</v>
      </c>
      <c r="K58" s="14">
        <f>SUM($J58:J$127)</f>
        <v>1010086.2699529983</v>
      </c>
      <c r="L58" s="16">
        <f t="shared" si="23"/>
        <v>24.86770561454674</v>
      </c>
      <c r="M58" s="16"/>
      <c r="N58" s="6">
        <v>44</v>
      </c>
      <c r="O58" s="6">
        <f t="shared" si="14"/>
        <v>63</v>
      </c>
      <c r="P58" s="6">
        <f t="shared" si="15"/>
        <v>97080.120742497602</v>
      </c>
      <c r="Q58" s="6">
        <f t="shared" si="16"/>
        <v>97080.120742497602</v>
      </c>
      <c r="R58" s="5">
        <f t="shared" si="17"/>
        <v>98902.591443302983</v>
      </c>
      <c r="S58" s="5">
        <f t="shared" si="24"/>
        <v>4017264448.4424462</v>
      </c>
      <c r="T58" s="20">
        <f>SUM(S58:$S$136)</f>
        <v>96850784598.575928</v>
      </c>
      <c r="U58" s="6">
        <f t="shared" si="25"/>
        <v>24.108640554177715</v>
      </c>
    </row>
    <row r="59" spans="1:21" x14ac:dyDescent="0.2">
      <c r="A59" s="21">
        <v>45</v>
      </c>
      <c r="B59" s="22">
        <f>Absterbeordnung!B53</f>
        <v>96861.891347081415</v>
      </c>
      <c r="C59" s="15">
        <f t="shared" si="18"/>
        <v>0.41019680250993107</v>
      </c>
      <c r="D59" s="14">
        <f t="shared" si="19"/>
        <v>39732.438115637153</v>
      </c>
      <c r="E59" s="14">
        <f>SUM(D59:$D$127)</f>
        <v>969467.87573483062</v>
      </c>
      <c r="F59" s="16">
        <f t="shared" si="20"/>
        <v>24.399909034358643</v>
      </c>
      <c r="G59" s="5"/>
      <c r="H59" s="14">
        <f t="shared" si="13"/>
        <v>96861.891347081415</v>
      </c>
      <c r="I59" s="15">
        <f t="shared" si="21"/>
        <v>0.41019680250993107</v>
      </c>
      <c r="J59" s="14">
        <f t="shared" si="22"/>
        <v>39732.438115637153</v>
      </c>
      <c r="K59" s="14">
        <f>SUM($J59:J$127)</f>
        <v>969467.87573483062</v>
      </c>
      <c r="L59" s="16">
        <f t="shared" si="23"/>
        <v>24.399909034358643</v>
      </c>
      <c r="M59" s="16"/>
      <c r="N59" s="6">
        <v>45</v>
      </c>
      <c r="O59" s="6">
        <f t="shared" si="14"/>
        <v>64</v>
      </c>
      <c r="P59" s="6">
        <f t="shared" si="15"/>
        <v>96861.891347081415</v>
      </c>
      <c r="Q59" s="6">
        <f t="shared" si="16"/>
        <v>96861.891347081415</v>
      </c>
      <c r="R59" s="5">
        <f t="shared" si="17"/>
        <v>98843.411747820996</v>
      </c>
      <c r="S59" s="5">
        <f t="shared" si="24"/>
        <v>3927289740.4087405</v>
      </c>
      <c r="T59" s="20">
        <f>SUM(S59:$S$136)</f>
        <v>92833520150.133484</v>
      </c>
      <c r="U59" s="6">
        <f t="shared" si="25"/>
        <v>23.638062451809745</v>
      </c>
    </row>
    <row r="60" spans="1:21" x14ac:dyDescent="0.2">
      <c r="A60" s="21">
        <v>46</v>
      </c>
      <c r="B60" s="22">
        <f>Absterbeordnung!B54</f>
        <v>96618.194591335952</v>
      </c>
      <c r="C60" s="15">
        <f t="shared" si="18"/>
        <v>0.40215372795091275</v>
      </c>
      <c r="D60" s="14">
        <f t="shared" si="19"/>
        <v>38855.367142792471</v>
      </c>
      <c r="E60" s="14">
        <f>SUM(D60:$D$127)</f>
        <v>929735.43761919346</v>
      </c>
      <c r="F60" s="16">
        <f t="shared" si="20"/>
        <v>23.92810841813538</v>
      </c>
      <c r="G60" s="5"/>
      <c r="H60" s="14">
        <f t="shared" si="13"/>
        <v>96618.194591335952</v>
      </c>
      <c r="I60" s="15">
        <f t="shared" si="21"/>
        <v>0.40215372795091275</v>
      </c>
      <c r="J60" s="14">
        <f t="shared" si="22"/>
        <v>38855.367142792471</v>
      </c>
      <c r="K60" s="14">
        <f>SUM($J60:J$127)</f>
        <v>929735.43761919346</v>
      </c>
      <c r="L60" s="16">
        <f t="shared" si="23"/>
        <v>23.92810841813538</v>
      </c>
      <c r="M60" s="16"/>
      <c r="N60" s="6">
        <v>46</v>
      </c>
      <c r="O60" s="6">
        <f t="shared" si="14"/>
        <v>65</v>
      </c>
      <c r="P60" s="6">
        <f t="shared" si="15"/>
        <v>96618.194591335952</v>
      </c>
      <c r="Q60" s="6">
        <f t="shared" si="16"/>
        <v>96618.194591335952</v>
      </c>
      <c r="R60" s="5">
        <f t="shared" si="17"/>
        <v>98780.189444709715</v>
      </c>
      <c r="S60" s="5">
        <f t="shared" si="24"/>
        <v>3838140527.3087893</v>
      </c>
      <c r="T60" s="20">
        <f>SUM(S60:$S$136)</f>
        <v>88906230409.724762</v>
      </c>
      <c r="U60" s="6">
        <f t="shared" si="25"/>
        <v>23.16388099319116</v>
      </c>
    </row>
    <row r="61" spans="1:21" x14ac:dyDescent="0.2">
      <c r="A61" s="21">
        <v>47</v>
      </c>
      <c r="B61" s="22">
        <f>Absterbeordnung!B55</f>
        <v>96343.902680621308</v>
      </c>
      <c r="C61" s="15">
        <f t="shared" si="18"/>
        <v>0.39426836073618909</v>
      </c>
      <c r="D61" s="14">
        <f t="shared" si="19"/>
        <v>37985.352576815494</v>
      </c>
      <c r="E61" s="14">
        <f>SUM(D61:$D$127)</f>
        <v>890880.07047640102</v>
      </c>
      <c r="F61" s="16">
        <f t="shared" si="20"/>
        <v>23.453252636653243</v>
      </c>
      <c r="G61" s="5"/>
      <c r="H61" s="14">
        <f t="shared" si="13"/>
        <v>96343.902680621308</v>
      </c>
      <c r="I61" s="15">
        <f t="shared" si="21"/>
        <v>0.39426836073618909</v>
      </c>
      <c r="J61" s="14">
        <f t="shared" si="22"/>
        <v>37985.352576815494</v>
      </c>
      <c r="K61" s="14">
        <f>SUM($J61:J$127)</f>
        <v>890880.07047640102</v>
      </c>
      <c r="L61" s="16">
        <f t="shared" si="23"/>
        <v>23.453252636653243</v>
      </c>
      <c r="M61" s="16"/>
      <c r="N61" s="6">
        <v>47</v>
      </c>
      <c r="O61" s="6">
        <f t="shared" si="14"/>
        <v>66</v>
      </c>
      <c r="P61" s="6">
        <f t="shared" si="15"/>
        <v>96343.902680621308</v>
      </c>
      <c r="Q61" s="6">
        <f t="shared" si="16"/>
        <v>96343.902680621308</v>
      </c>
      <c r="R61" s="5">
        <f t="shared" si="17"/>
        <v>98721.571958937202</v>
      </c>
      <c r="S61" s="5">
        <f t="shared" si="24"/>
        <v>3749973717.7976918</v>
      </c>
      <c r="T61" s="20">
        <f>SUM(S61:$S$136)</f>
        <v>85068089882.41597</v>
      </c>
      <c r="U61" s="6">
        <f t="shared" si="25"/>
        <v>22.684982958327318</v>
      </c>
    </row>
    <row r="62" spans="1:21" x14ac:dyDescent="0.2">
      <c r="A62" s="21">
        <v>48</v>
      </c>
      <c r="B62" s="22">
        <f>Absterbeordnung!B56</f>
        <v>96036.185073898087</v>
      </c>
      <c r="C62" s="15">
        <f t="shared" si="18"/>
        <v>0.38653760856489122</v>
      </c>
      <c r="D62" s="14">
        <f t="shared" si="19"/>
        <v>37121.597314159866</v>
      </c>
      <c r="E62" s="14">
        <f>SUM(D62:$D$127)</f>
        <v>852894.71789958561</v>
      </c>
      <c r="F62" s="16">
        <f t="shared" si="20"/>
        <v>22.975700929072165</v>
      </c>
      <c r="G62" s="5"/>
      <c r="H62" s="14">
        <f t="shared" si="13"/>
        <v>96036.185073898087</v>
      </c>
      <c r="I62" s="15">
        <f t="shared" si="21"/>
        <v>0.38653760856489122</v>
      </c>
      <c r="J62" s="14">
        <f t="shared" si="22"/>
        <v>37121.597314159866</v>
      </c>
      <c r="K62" s="14">
        <f>SUM($J62:J$127)</f>
        <v>852894.71789958561</v>
      </c>
      <c r="L62" s="16">
        <f t="shared" si="23"/>
        <v>22.975700929072165</v>
      </c>
      <c r="M62" s="16"/>
      <c r="N62" s="6">
        <v>48</v>
      </c>
      <c r="O62" s="6">
        <f t="shared" si="14"/>
        <v>67</v>
      </c>
      <c r="P62" s="6">
        <f t="shared" si="15"/>
        <v>96036.185073898087</v>
      </c>
      <c r="Q62" s="6">
        <f t="shared" si="16"/>
        <v>96036.185073898087</v>
      </c>
      <c r="R62" s="5">
        <f t="shared" si="17"/>
        <v>98660.84136741134</v>
      </c>
      <c r="S62" s="5">
        <f t="shared" si="24"/>
        <v>3662448023.9172497</v>
      </c>
      <c r="T62" s="20">
        <f>SUM(S62:$S$136)</f>
        <v>81318116164.618271</v>
      </c>
      <c r="U62" s="6">
        <f t="shared" si="25"/>
        <v>22.203213706673367</v>
      </c>
    </row>
    <row r="63" spans="1:21" x14ac:dyDescent="0.2">
      <c r="A63" s="21">
        <v>49</v>
      </c>
      <c r="B63" s="22">
        <f>Absterbeordnung!B57</f>
        <v>95689.331067429332</v>
      </c>
      <c r="C63" s="15">
        <f t="shared" si="18"/>
        <v>0.37895843976950117</v>
      </c>
      <c r="D63" s="14">
        <f t="shared" si="19"/>
        <v>36262.279603900271</v>
      </c>
      <c r="E63" s="14">
        <f>SUM(D63:$D$127)</f>
        <v>815773.12058542564</v>
      </c>
      <c r="F63" s="16">
        <f t="shared" si="20"/>
        <v>22.496465459322181</v>
      </c>
      <c r="G63" s="5"/>
      <c r="H63" s="14">
        <f t="shared" si="13"/>
        <v>95689.331067429332</v>
      </c>
      <c r="I63" s="15">
        <f t="shared" si="21"/>
        <v>0.37895843976950117</v>
      </c>
      <c r="J63" s="14">
        <f t="shared" si="22"/>
        <v>36262.279603900271</v>
      </c>
      <c r="K63" s="14">
        <f>SUM($J63:J$127)</f>
        <v>815773.12058542564</v>
      </c>
      <c r="L63" s="16">
        <f t="shared" si="23"/>
        <v>22.496465459322181</v>
      </c>
      <c r="M63" s="16"/>
      <c r="N63" s="6">
        <v>49</v>
      </c>
      <c r="O63" s="6">
        <f t="shared" si="14"/>
        <v>68</v>
      </c>
      <c r="P63" s="6">
        <f t="shared" si="15"/>
        <v>95689.331067429332</v>
      </c>
      <c r="Q63" s="6">
        <f t="shared" si="16"/>
        <v>95689.331067429332</v>
      </c>
      <c r="R63" s="5">
        <f t="shared" si="17"/>
        <v>98598.173359146662</v>
      </c>
      <c r="S63" s="5">
        <f t="shared" si="24"/>
        <v>3575394530.7832074</v>
      </c>
      <c r="T63" s="20">
        <f>SUM(S63:$S$136)</f>
        <v>77655668140.701035</v>
      </c>
      <c r="U63" s="6">
        <f t="shared" si="25"/>
        <v>21.719468291430815</v>
      </c>
    </row>
    <row r="64" spans="1:21" x14ac:dyDescent="0.2">
      <c r="A64" s="21">
        <v>50</v>
      </c>
      <c r="B64" s="22">
        <f>Absterbeordnung!B58</f>
        <v>95304.002624306449</v>
      </c>
      <c r="C64" s="15">
        <f t="shared" si="18"/>
        <v>0.37152788212696192</v>
      </c>
      <c r="D64" s="14">
        <f t="shared" si="19"/>
        <v>35408.094253230993</v>
      </c>
      <c r="E64" s="14">
        <f>SUM(D64:$D$127)</f>
        <v>779510.84098152537</v>
      </c>
      <c r="F64" s="16">
        <f t="shared" si="20"/>
        <v>22.015046486451187</v>
      </c>
      <c r="G64" s="5"/>
      <c r="H64" s="14">
        <f t="shared" si="13"/>
        <v>95304.002624306449</v>
      </c>
      <c r="I64" s="15">
        <f t="shared" si="21"/>
        <v>0.37152788212696192</v>
      </c>
      <c r="J64" s="14">
        <f t="shared" si="22"/>
        <v>35408.094253230993</v>
      </c>
      <c r="K64" s="14">
        <f>SUM($J64:J$127)</f>
        <v>779510.84098152537</v>
      </c>
      <c r="L64" s="16">
        <f t="shared" si="23"/>
        <v>22.015046486451187</v>
      </c>
      <c r="M64" s="16"/>
      <c r="N64" s="6">
        <v>50</v>
      </c>
      <c r="O64" s="6">
        <f t="shared" si="14"/>
        <v>69</v>
      </c>
      <c r="P64" s="6">
        <f t="shared" si="15"/>
        <v>95304.002624306449</v>
      </c>
      <c r="Q64" s="6">
        <f t="shared" si="16"/>
        <v>95304.002624306449</v>
      </c>
      <c r="R64" s="5">
        <f t="shared" si="17"/>
        <v>98534.22764295587</v>
      </c>
      <c r="S64" s="5">
        <f t="shared" si="24"/>
        <v>3488909219.5511003</v>
      </c>
      <c r="T64" s="20">
        <f>SUM(S64:$S$136)</f>
        <v>74080273609.917847</v>
      </c>
      <c r="U64" s="6">
        <f t="shared" si="25"/>
        <v>21.233075711683139</v>
      </c>
    </row>
    <row r="65" spans="1:21" x14ac:dyDescent="0.2">
      <c r="A65" s="21">
        <v>51</v>
      </c>
      <c r="B65" s="22">
        <f>Absterbeordnung!B59</f>
        <v>94887.941323789928</v>
      </c>
      <c r="C65" s="15">
        <f t="shared" si="18"/>
        <v>0.36424302169309997</v>
      </c>
      <c r="D65" s="14">
        <f t="shared" si="19"/>
        <v>34562.27047001481</v>
      </c>
      <c r="E65" s="14">
        <f>SUM(D65:$D$127)</f>
        <v>744102.74672829441</v>
      </c>
      <c r="F65" s="16">
        <f t="shared" si="20"/>
        <v>21.529336371979834</v>
      </c>
      <c r="G65" s="5"/>
      <c r="H65" s="14">
        <f t="shared" si="13"/>
        <v>94887.941323789928</v>
      </c>
      <c r="I65" s="15">
        <f t="shared" si="21"/>
        <v>0.36424302169309997</v>
      </c>
      <c r="J65" s="14">
        <f t="shared" si="22"/>
        <v>34562.27047001481</v>
      </c>
      <c r="K65" s="14">
        <f>SUM($J65:J$127)</f>
        <v>744102.74672829441</v>
      </c>
      <c r="L65" s="16">
        <f t="shared" si="23"/>
        <v>21.529336371979834</v>
      </c>
      <c r="M65" s="16"/>
      <c r="N65" s="6">
        <v>51</v>
      </c>
      <c r="O65" s="6">
        <f t="shared" si="14"/>
        <v>70</v>
      </c>
      <c r="P65" s="6">
        <f t="shared" si="15"/>
        <v>94887.941323789928</v>
      </c>
      <c r="Q65" s="6">
        <f t="shared" si="16"/>
        <v>94887.941323789928</v>
      </c>
      <c r="R65" s="5">
        <f t="shared" si="17"/>
        <v>98464.264366268762</v>
      </c>
      <c r="S65" s="5">
        <f t="shared" si="24"/>
        <v>3403148536.6580224</v>
      </c>
      <c r="T65" s="20">
        <f>SUM(S65:$S$136)</f>
        <v>70591364390.36676</v>
      </c>
      <c r="U65" s="6">
        <f t="shared" si="25"/>
        <v>20.742957185080513</v>
      </c>
    </row>
    <row r="66" spans="1:21" x14ac:dyDescent="0.2">
      <c r="A66" s="21">
        <v>52</v>
      </c>
      <c r="B66" s="22">
        <f>Absterbeordnung!B60</f>
        <v>94424.549517005828</v>
      </c>
      <c r="C66" s="15">
        <f t="shared" si="18"/>
        <v>0.35710100165990188</v>
      </c>
      <c r="D66" s="14">
        <f t="shared" si="19"/>
        <v>33719.101213807786</v>
      </c>
      <c r="E66" s="14">
        <f>SUM(D66:$D$127)</f>
        <v>709540.47625827964</v>
      </c>
      <c r="F66" s="16">
        <f t="shared" si="20"/>
        <v>21.042686510508968</v>
      </c>
      <c r="G66" s="5"/>
      <c r="H66" s="14">
        <f t="shared" si="13"/>
        <v>94424.549517005828</v>
      </c>
      <c r="I66" s="15">
        <f t="shared" si="21"/>
        <v>0.35710100165990188</v>
      </c>
      <c r="J66" s="14">
        <f t="shared" si="22"/>
        <v>33719.101213807786</v>
      </c>
      <c r="K66" s="14">
        <f>SUM($J66:J$127)</f>
        <v>709540.47625827964</v>
      </c>
      <c r="L66" s="16">
        <f t="shared" si="23"/>
        <v>21.042686510508968</v>
      </c>
      <c r="M66" s="16"/>
      <c r="N66" s="6">
        <v>52</v>
      </c>
      <c r="O66" s="6">
        <f t="shared" si="14"/>
        <v>71</v>
      </c>
      <c r="P66" s="6">
        <f t="shared" si="15"/>
        <v>94424.549517005828</v>
      </c>
      <c r="Q66" s="6">
        <f t="shared" si="16"/>
        <v>94424.549517005828</v>
      </c>
      <c r="R66" s="5">
        <f t="shared" si="17"/>
        <v>98391.436997255907</v>
      </c>
      <c r="S66" s="5">
        <f t="shared" si="24"/>
        <v>3317670822.6824636</v>
      </c>
      <c r="T66" s="20">
        <f>SUM(S66:$S$136)</f>
        <v>67188215853.708748</v>
      </c>
      <c r="U66" s="6">
        <f t="shared" si="25"/>
        <v>20.251622130306618</v>
      </c>
    </row>
    <row r="67" spans="1:21" x14ac:dyDescent="0.2">
      <c r="A67" s="21">
        <v>53</v>
      </c>
      <c r="B67" s="22">
        <f>Absterbeordnung!B61</f>
        <v>93913.516165933368</v>
      </c>
      <c r="C67" s="15">
        <f t="shared" si="18"/>
        <v>0.35009902123519798</v>
      </c>
      <c r="D67" s="14">
        <f t="shared" si="19"/>
        <v>32879.030090449218</v>
      </c>
      <c r="E67" s="14">
        <f>SUM(D67:$D$127)</f>
        <v>675821.37504447182</v>
      </c>
      <c r="F67" s="16">
        <f t="shared" si="20"/>
        <v>20.554784407730629</v>
      </c>
      <c r="G67" s="5"/>
      <c r="H67" s="14">
        <f t="shared" si="13"/>
        <v>93913.516165933368</v>
      </c>
      <c r="I67" s="15">
        <f t="shared" si="21"/>
        <v>0.35009902123519798</v>
      </c>
      <c r="J67" s="14">
        <f t="shared" si="22"/>
        <v>32879.030090449218</v>
      </c>
      <c r="K67" s="14">
        <f>SUM($J67:J$127)</f>
        <v>675821.37504447182</v>
      </c>
      <c r="L67" s="16">
        <f t="shared" si="23"/>
        <v>20.554784407730629</v>
      </c>
      <c r="M67" s="16"/>
      <c r="N67" s="6">
        <v>53</v>
      </c>
      <c r="O67" s="6">
        <f t="shared" si="14"/>
        <v>72</v>
      </c>
      <c r="P67" s="6">
        <f t="shared" si="15"/>
        <v>93913.516165933368</v>
      </c>
      <c r="Q67" s="6">
        <f t="shared" si="16"/>
        <v>93913.516165933368</v>
      </c>
      <c r="R67" s="5">
        <f t="shared" si="17"/>
        <v>98317.198027988954</v>
      </c>
      <c r="S67" s="5">
        <f t="shared" si="24"/>
        <v>3232574112.3709035</v>
      </c>
      <c r="T67" s="20">
        <f>SUM(S67:$S$136)</f>
        <v>63870545031.026283</v>
      </c>
      <c r="U67" s="6">
        <f t="shared" si="25"/>
        <v>19.758416299442857</v>
      </c>
    </row>
    <row r="68" spans="1:21" x14ac:dyDescent="0.2">
      <c r="A68" s="21">
        <v>54</v>
      </c>
      <c r="B68" s="22">
        <f>Absterbeordnung!B62</f>
        <v>93363.06443193114</v>
      </c>
      <c r="C68" s="15">
        <f t="shared" si="18"/>
        <v>0.34323433454431168</v>
      </c>
      <c r="D68" s="14">
        <f t="shared" si="19"/>
        <v>32045.409291311578</v>
      </c>
      <c r="E68" s="14">
        <f>SUM(D68:$D$127)</f>
        <v>642942.34495402244</v>
      </c>
      <c r="F68" s="16">
        <f t="shared" si="20"/>
        <v>20.063477395757349</v>
      </c>
      <c r="G68" s="5"/>
      <c r="H68" s="14">
        <f t="shared" si="13"/>
        <v>93363.06443193114</v>
      </c>
      <c r="I68" s="15">
        <f t="shared" si="21"/>
        <v>0.34323433454431168</v>
      </c>
      <c r="J68" s="14">
        <f t="shared" si="22"/>
        <v>32045.409291311578</v>
      </c>
      <c r="K68" s="14">
        <f>SUM($J68:J$127)</f>
        <v>642942.34495402244</v>
      </c>
      <c r="L68" s="16">
        <f t="shared" si="23"/>
        <v>20.063477395757349</v>
      </c>
      <c r="M68" s="16"/>
      <c r="N68" s="6">
        <v>54</v>
      </c>
      <c r="O68" s="6">
        <f t="shared" si="14"/>
        <v>73</v>
      </c>
      <c r="P68" s="6">
        <f t="shared" si="15"/>
        <v>93363.06443193114</v>
      </c>
      <c r="Q68" s="6">
        <f t="shared" si="16"/>
        <v>93363.06443193114</v>
      </c>
      <c r="R68" s="5">
        <f t="shared" si="17"/>
        <v>98237.22489801544</v>
      </c>
      <c r="S68" s="5">
        <f t="shared" si="24"/>
        <v>3148052079.4995289</v>
      </c>
      <c r="T68" s="20">
        <f>SUM(S68:$S$136)</f>
        <v>60637970918.655373</v>
      </c>
      <c r="U68" s="6">
        <f t="shared" si="25"/>
        <v>19.262060914918369</v>
      </c>
    </row>
    <row r="69" spans="1:21" x14ac:dyDescent="0.2">
      <c r="A69" s="21">
        <v>55</v>
      </c>
      <c r="B69" s="22">
        <f>Absterbeordnung!B63</f>
        <v>92760.57078598674</v>
      </c>
      <c r="C69" s="15">
        <f t="shared" si="18"/>
        <v>0.33650424955324687</v>
      </c>
      <c r="D69" s="14">
        <f t="shared" si="19"/>
        <v>31214.326260469305</v>
      </c>
      <c r="E69" s="14">
        <f>SUM(D69:$D$127)</f>
        <v>610896.93566271092</v>
      </c>
      <c r="F69" s="16">
        <f t="shared" si="20"/>
        <v>19.571043455016611</v>
      </c>
      <c r="G69" s="5"/>
      <c r="H69" s="14">
        <f t="shared" si="13"/>
        <v>92760.57078598674</v>
      </c>
      <c r="I69" s="15">
        <f t="shared" si="21"/>
        <v>0.33650424955324687</v>
      </c>
      <c r="J69" s="14">
        <f t="shared" si="22"/>
        <v>31214.326260469305</v>
      </c>
      <c r="K69" s="14">
        <f>SUM($J69:J$127)</f>
        <v>610896.93566271092</v>
      </c>
      <c r="L69" s="16">
        <f t="shared" si="23"/>
        <v>19.571043455016611</v>
      </c>
      <c r="M69" s="16"/>
      <c r="N69" s="6">
        <v>55</v>
      </c>
      <c r="O69" s="6">
        <f t="shared" si="14"/>
        <v>74</v>
      </c>
      <c r="P69" s="6">
        <f t="shared" si="15"/>
        <v>92760.57078598674</v>
      </c>
      <c r="Q69" s="6">
        <f t="shared" si="16"/>
        <v>92760.57078598674</v>
      </c>
      <c r="R69" s="5">
        <f t="shared" si="17"/>
        <v>98152.800760798928</v>
      </c>
      <c r="S69" s="5">
        <f t="shared" si="24"/>
        <v>3063773546.326417</v>
      </c>
      <c r="T69" s="20">
        <f>SUM(S69:$S$136)</f>
        <v>57489918839.155846</v>
      </c>
      <c r="U69" s="6">
        <f t="shared" si="25"/>
        <v>18.764415179473197</v>
      </c>
    </row>
    <row r="70" spans="1:21" x14ac:dyDescent="0.2">
      <c r="A70" s="21">
        <v>56</v>
      </c>
      <c r="B70" s="22">
        <f>Absterbeordnung!B64</f>
        <v>92119.277426580811</v>
      </c>
      <c r="C70" s="15">
        <f t="shared" si="18"/>
        <v>0.3299061270129871</v>
      </c>
      <c r="D70" s="14">
        <f t="shared" si="19"/>
        <v>30390.714039038165</v>
      </c>
      <c r="E70" s="14">
        <f>SUM(D70:$D$127)</f>
        <v>579682.60940224177</v>
      </c>
      <c r="F70" s="16">
        <f t="shared" si="20"/>
        <v>19.074333319632267</v>
      </c>
      <c r="G70" s="5"/>
      <c r="H70" s="14">
        <f t="shared" si="13"/>
        <v>92119.277426580811</v>
      </c>
      <c r="I70" s="15">
        <f t="shared" si="21"/>
        <v>0.3299061270129871</v>
      </c>
      <c r="J70" s="14">
        <f t="shared" si="22"/>
        <v>30390.714039038165</v>
      </c>
      <c r="K70" s="14">
        <f>SUM($J70:J$127)</f>
        <v>579682.60940224177</v>
      </c>
      <c r="L70" s="16">
        <f t="shared" si="23"/>
        <v>19.074333319632267</v>
      </c>
      <c r="M70" s="16"/>
      <c r="N70" s="6">
        <v>56</v>
      </c>
      <c r="O70" s="6">
        <f t="shared" si="14"/>
        <v>75</v>
      </c>
      <c r="P70" s="6">
        <f t="shared" si="15"/>
        <v>92119.277426580811</v>
      </c>
      <c r="Q70" s="6">
        <f t="shared" si="16"/>
        <v>92119.277426580811</v>
      </c>
      <c r="R70" s="5">
        <f t="shared" si="17"/>
        <v>98062.619502855872</v>
      </c>
      <c r="S70" s="5">
        <f t="shared" si="24"/>
        <v>2980193027.2302999</v>
      </c>
      <c r="T70" s="20">
        <f>SUM(S70:$S$136)</f>
        <v>54426145292.82943</v>
      </c>
      <c r="U70" s="6">
        <f t="shared" si="25"/>
        <v>18.262624197671993</v>
      </c>
    </row>
    <row r="71" spans="1:21" x14ac:dyDescent="0.2">
      <c r="A71" s="21">
        <v>57</v>
      </c>
      <c r="B71" s="22">
        <f>Absterbeordnung!B65</f>
        <v>91424.256801610798</v>
      </c>
      <c r="C71" s="15">
        <f t="shared" si="18"/>
        <v>0.32343737942449713</v>
      </c>
      <c r="D71" s="14">
        <f t="shared" si="19"/>
        <v>29570.022035745253</v>
      </c>
      <c r="E71" s="14">
        <f>SUM(D71:$D$127)</f>
        <v>549291.89536320372</v>
      </c>
      <c r="F71" s="16">
        <f t="shared" si="20"/>
        <v>18.575971796679791</v>
      </c>
      <c r="G71" s="5"/>
      <c r="H71" s="14">
        <f t="shared" si="13"/>
        <v>91424.256801610798</v>
      </c>
      <c r="I71" s="15">
        <f t="shared" si="21"/>
        <v>0.32343737942449713</v>
      </c>
      <c r="J71" s="14">
        <f t="shared" si="22"/>
        <v>29570.022035745253</v>
      </c>
      <c r="K71" s="14">
        <f>SUM($J71:J$127)</f>
        <v>549291.89536320372</v>
      </c>
      <c r="L71" s="16">
        <f t="shared" si="23"/>
        <v>18.575971796679791</v>
      </c>
      <c r="M71" s="16"/>
      <c r="N71" s="6">
        <v>57</v>
      </c>
      <c r="O71" s="6">
        <f t="shared" si="14"/>
        <v>76</v>
      </c>
      <c r="P71" s="6">
        <f t="shared" si="15"/>
        <v>91424.256801610798</v>
      </c>
      <c r="Q71" s="6">
        <f t="shared" si="16"/>
        <v>91424.256801610798</v>
      </c>
      <c r="R71" s="5">
        <f t="shared" si="17"/>
        <v>97961.869422234959</v>
      </c>
      <c r="S71" s="5">
        <f t="shared" si="24"/>
        <v>2896734637.4782872</v>
      </c>
      <c r="T71" s="20">
        <f>SUM(S71:$S$136)</f>
        <v>51445952265.599121</v>
      </c>
      <c r="U71" s="6">
        <f t="shared" si="25"/>
        <v>17.759981049000984</v>
      </c>
    </row>
    <row r="72" spans="1:21" x14ac:dyDescent="0.2">
      <c r="A72" s="21">
        <v>58</v>
      </c>
      <c r="B72" s="22">
        <f>Absterbeordnung!B66</f>
        <v>90701.571167094284</v>
      </c>
      <c r="C72" s="15">
        <f t="shared" si="18"/>
        <v>0.31709547002401678</v>
      </c>
      <c r="D72" s="14">
        <f t="shared" si="19"/>
        <v>28761.05734114657</v>
      </c>
      <c r="E72" s="14">
        <f>SUM(D72:$D$127)</f>
        <v>519721.87332745834</v>
      </c>
      <c r="F72" s="16">
        <f t="shared" si="20"/>
        <v>18.070332643297021</v>
      </c>
      <c r="G72" s="5"/>
      <c r="H72" s="14">
        <f t="shared" si="13"/>
        <v>90701.571167094284</v>
      </c>
      <c r="I72" s="15">
        <f t="shared" si="21"/>
        <v>0.31709547002401678</v>
      </c>
      <c r="J72" s="14">
        <f t="shared" si="22"/>
        <v>28761.05734114657</v>
      </c>
      <c r="K72" s="14">
        <f>SUM($J72:J$127)</f>
        <v>519721.87332745834</v>
      </c>
      <c r="L72" s="16">
        <f t="shared" si="23"/>
        <v>18.070332643297021</v>
      </c>
      <c r="M72" s="16"/>
      <c r="N72" s="6">
        <v>58</v>
      </c>
      <c r="O72" s="6">
        <f t="shared" si="14"/>
        <v>77</v>
      </c>
      <c r="P72" s="6">
        <f t="shared" si="15"/>
        <v>90701.571167094284</v>
      </c>
      <c r="Q72" s="6">
        <f t="shared" si="16"/>
        <v>90701.571167094284</v>
      </c>
      <c r="R72" s="5">
        <f t="shared" si="17"/>
        <v>97854.159888482245</v>
      </c>
      <c r="S72" s="5">
        <f t="shared" si="24"/>
        <v>2814389103.6223626</v>
      </c>
      <c r="T72" s="20">
        <f>SUM(S72:$S$136)</f>
        <v>48549217628.120834</v>
      </c>
      <c r="U72" s="6">
        <f t="shared" si="25"/>
        <v>17.250357303342948</v>
      </c>
    </row>
    <row r="73" spans="1:21" x14ac:dyDescent="0.2">
      <c r="A73" s="21">
        <v>59</v>
      </c>
      <c r="B73" s="22">
        <f>Absterbeordnung!B67</f>
        <v>89892.337818391577</v>
      </c>
      <c r="C73" s="15">
        <f t="shared" si="18"/>
        <v>0.3108779117882518</v>
      </c>
      <c r="D73" s="14">
        <f t="shared" si="19"/>
        <v>27945.54226674567</v>
      </c>
      <c r="E73" s="14">
        <f>SUM(D73:$D$127)</f>
        <v>490960.81598631176</v>
      </c>
      <c r="F73" s="16">
        <f t="shared" si="20"/>
        <v>17.568484136038396</v>
      </c>
      <c r="G73" s="5"/>
      <c r="H73" s="14">
        <f t="shared" si="13"/>
        <v>89892.337818391577</v>
      </c>
      <c r="I73" s="15">
        <f t="shared" si="21"/>
        <v>0.3108779117882518</v>
      </c>
      <c r="J73" s="14">
        <f t="shared" si="22"/>
        <v>27945.54226674567</v>
      </c>
      <c r="K73" s="14">
        <f>SUM($J73:J$127)</f>
        <v>490960.81598631176</v>
      </c>
      <c r="L73" s="16">
        <f t="shared" si="23"/>
        <v>17.568484136038396</v>
      </c>
      <c r="M73" s="16"/>
      <c r="N73" s="6">
        <v>59</v>
      </c>
      <c r="O73" s="6">
        <f t="shared" si="14"/>
        <v>78</v>
      </c>
      <c r="P73" s="6">
        <f t="shared" si="15"/>
        <v>89892.337818391577</v>
      </c>
      <c r="Q73" s="6">
        <f t="shared" si="16"/>
        <v>89892.337818391577</v>
      </c>
      <c r="R73" s="5">
        <f t="shared" si="17"/>
        <v>97732.260201801604</v>
      </c>
      <c r="S73" s="5">
        <f t="shared" si="24"/>
        <v>2731181008.2940321</v>
      </c>
      <c r="T73" s="20">
        <f>SUM(S73:$S$136)</f>
        <v>45734828524.498474</v>
      </c>
      <c r="U73" s="6">
        <f t="shared" si="25"/>
        <v>16.745440300592033</v>
      </c>
    </row>
    <row r="74" spans="1:21" x14ac:dyDescent="0.2">
      <c r="A74" s="21">
        <v>60</v>
      </c>
      <c r="B74" s="22">
        <f>Absterbeordnung!B68</f>
        <v>89017.645180310792</v>
      </c>
      <c r="C74" s="15">
        <f t="shared" si="18"/>
        <v>0.30478226645907031</v>
      </c>
      <c r="D74" s="14">
        <f t="shared" si="19"/>
        <v>27130.999652904458</v>
      </c>
      <c r="E74" s="14">
        <f>SUM(D74:$D$127)</f>
        <v>463015.27371956612</v>
      </c>
      <c r="F74" s="16">
        <f t="shared" si="20"/>
        <v>17.065912780327608</v>
      </c>
      <c r="G74" s="5"/>
      <c r="H74" s="14">
        <f t="shared" si="13"/>
        <v>89017.645180310792</v>
      </c>
      <c r="I74" s="15">
        <f t="shared" si="21"/>
        <v>0.30478226645907031</v>
      </c>
      <c r="J74" s="14">
        <f t="shared" si="22"/>
        <v>27130.999652904458</v>
      </c>
      <c r="K74" s="14">
        <f>SUM($J74:J$127)</f>
        <v>463015.27371956612</v>
      </c>
      <c r="L74" s="16">
        <f t="shared" si="23"/>
        <v>17.065912780327608</v>
      </c>
      <c r="M74" s="16"/>
      <c r="N74" s="6">
        <v>60</v>
      </c>
      <c r="O74" s="6">
        <f t="shared" si="14"/>
        <v>79</v>
      </c>
      <c r="P74" s="6">
        <f t="shared" si="15"/>
        <v>89017.645180310792</v>
      </c>
      <c r="Q74" s="6">
        <f t="shared" si="16"/>
        <v>89017.645180310792</v>
      </c>
      <c r="R74" s="5">
        <f t="shared" si="17"/>
        <v>97593.133309566037</v>
      </c>
      <c r="S74" s="5">
        <f t="shared" si="24"/>
        <v>2647799265.9476948</v>
      </c>
      <c r="T74" s="20">
        <f>SUM(S74:$S$136)</f>
        <v>43003647516.204437</v>
      </c>
      <c r="U74" s="6">
        <f t="shared" si="25"/>
        <v>16.241279340642411</v>
      </c>
    </row>
    <row r="75" spans="1:21" x14ac:dyDescent="0.2">
      <c r="A75" s="21">
        <v>61</v>
      </c>
      <c r="B75" s="22">
        <f>Absterbeordnung!B69</f>
        <v>88084.49492678052</v>
      </c>
      <c r="C75" s="15">
        <f t="shared" si="18"/>
        <v>0.29880614358732388</v>
      </c>
      <c r="D75" s="14">
        <f t="shared" si="19"/>
        <v>26320.188238908482</v>
      </c>
      <c r="E75" s="14">
        <f>SUM(D75:$D$127)</f>
        <v>435884.27406666166</v>
      </c>
      <c r="F75" s="16">
        <f t="shared" si="20"/>
        <v>16.560834220110355</v>
      </c>
      <c r="G75" s="5"/>
      <c r="H75" s="14">
        <f t="shared" si="13"/>
        <v>88084.49492678052</v>
      </c>
      <c r="I75" s="15">
        <f t="shared" si="21"/>
        <v>0.29880614358732388</v>
      </c>
      <c r="J75" s="14">
        <f t="shared" si="22"/>
        <v>26320.188238908482</v>
      </c>
      <c r="K75" s="14">
        <f>SUM($J75:J$127)</f>
        <v>435884.27406666166</v>
      </c>
      <c r="L75" s="16">
        <f t="shared" si="23"/>
        <v>16.560834220110355</v>
      </c>
      <c r="M75" s="16"/>
      <c r="N75" s="6">
        <v>61</v>
      </c>
      <c r="O75" s="6">
        <f t="shared" si="14"/>
        <v>80</v>
      </c>
      <c r="P75" s="6">
        <f t="shared" si="15"/>
        <v>88084.49492678052</v>
      </c>
      <c r="Q75" s="6">
        <f t="shared" si="16"/>
        <v>88084.49492678052</v>
      </c>
      <c r="R75" s="5">
        <f t="shared" si="17"/>
        <v>97443.091973613089</v>
      </c>
      <c r="S75" s="5">
        <f t="shared" si="24"/>
        <v>2564720523.3267689</v>
      </c>
      <c r="T75" s="20">
        <f>SUM(S75:$S$136)</f>
        <v>40355848250.256744</v>
      </c>
      <c r="U75" s="6">
        <f t="shared" si="25"/>
        <v>15.734988620869331</v>
      </c>
    </row>
    <row r="76" spans="1:21" x14ac:dyDescent="0.2">
      <c r="A76" s="21">
        <v>62</v>
      </c>
      <c r="B76" s="22">
        <f>Absterbeordnung!B70</f>
        <v>87081.071504041669</v>
      </c>
      <c r="C76" s="15">
        <f t="shared" si="18"/>
        <v>0.29294719959541554</v>
      </c>
      <c r="D76" s="14">
        <f t="shared" si="19"/>
        <v>25510.156034877149</v>
      </c>
      <c r="E76" s="14">
        <f>SUM(D76:$D$127)</f>
        <v>409564.08582775324</v>
      </c>
      <c r="F76" s="16">
        <f t="shared" si="20"/>
        <v>16.054942402853303</v>
      </c>
      <c r="G76" s="5"/>
      <c r="H76" s="14">
        <f t="shared" si="13"/>
        <v>87081.071504041669</v>
      </c>
      <c r="I76" s="15">
        <f t="shared" si="21"/>
        <v>0.29294719959541554</v>
      </c>
      <c r="J76" s="14">
        <f t="shared" si="22"/>
        <v>25510.156034877149</v>
      </c>
      <c r="K76" s="14">
        <f>SUM($J76:J$127)</f>
        <v>409564.08582775324</v>
      </c>
      <c r="L76" s="16">
        <f t="shared" si="23"/>
        <v>16.054942402853303</v>
      </c>
      <c r="M76" s="16"/>
      <c r="N76" s="6">
        <v>62</v>
      </c>
      <c r="O76" s="6">
        <f t="shared" si="14"/>
        <v>81</v>
      </c>
      <c r="P76" s="6">
        <f t="shared" si="15"/>
        <v>87081.071504041669</v>
      </c>
      <c r="Q76" s="6">
        <f t="shared" si="16"/>
        <v>87081.071504041669</v>
      </c>
      <c r="R76" s="5">
        <f t="shared" si="17"/>
        <v>97274.57674367055</v>
      </c>
      <c r="S76" s="5">
        <f t="shared" si="24"/>
        <v>2481489630.9576674</v>
      </c>
      <c r="T76" s="20">
        <f>SUM(S76:$S$136)</f>
        <v>37791127726.92997</v>
      </c>
      <c r="U76" s="6">
        <f t="shared" si="25"/>
        <v>15.229210412757377</v>
      </c>
    </row>
    <row r="77" spans="1:21" x14ac:dyDescent="0.2">
      <c r="A77" s="21">
        <v>63</v>
      </c>
      <c r="B77" s="22">
        <f>Absterbeordnung!B71</f>
        <v>86013.295850898125</v>
      </c>
      <c r="C77" s="15">
        <f t="shared" si="18"/>
        <v>0.28720313685825061</v>
      </c>
      <c r="D77" s="14">
        <f t="shared" si="19"/>
        <v>24703.288379894693</v>
      </c>
      <c r="E77" s="14">
        <f>SUM(D77:$D$127)</f>
        <v>384053.92979287612</v>
      </c>
      <c r="F77" s="16">
        <f t="shared" si="20"/>
        <v>15.546672325027252</v>
      </c>
      <c r="G77" s="5"/>
      <c r="H77" s="14">
        <f t="shared" si="13"/>
        <v>86013.295850898125</v>
      </c>
      <c r="I77" s="15">
        <f t="shared" si="21"/>
        <v>0.28720313685825061</v>
      </c>
      <c r="J77" s="14">
        <f t="shared" si="22"/>
        <v>24703.288379894693</v>
      </c>
      <c r="K77" s="14">
        <f>SUM($J77:J$127)</f>
        <v>384053.92979287612</v>
      </c>
      <c r="L77" s="16">
        <f t="shared" si="23"/>
        <v>15.546672325027252</v>
      </c>
      <c r="M77" s="16"/>
      <c r="N77" s="6">
        <v>63</v>
      </c>
      <c r="O77" s="6">
        <f t="shared" si="14"/>
        <v>82</v>
      </c>
      <c r="P77" s="6">
        <f t="shared" si="15"/>
        <v>86013.295850898125</v>
      </c>
      <c r="Q77" s="6">
        <f t="shared" si="16"/>
        <v>86013.295850898125</v>
      </c>
      <c r="R77" s="5">
        <f t="shared" si="17"/>
        <v>97080.120742497602</v>
      </c>
      <c r="S77" s="5">
        <f t="shared" si="24"/>
        <v>2398198218.6569147</v>
      </c>
      <c r="T77" s="20">
        <f>SUM(S77:$S$136)</f>
        <v>35309638095.972298</v>
      </c>
      <c r="U77" s="6">
        <f t="shared" si="25"/>
        <v>14.723402686766686</v>
      </c>
    </row>
    <row r="78" spans="1:21" x14ac:dyDescent="0.2">
      <c r="A78" s="21">
        <v>64</v>
      </c>
      <c r="B78" s="22">
        <f>Absterbeordnung!B72</f>
        <v>84850.690527551458</v>
      </c>
      <c r="C78" s="15">
        <f t="shared" si="18"/>
        <v>0.28157170280220639</v>
      </c>
      <c r="D78" s="14">
        <f t="shared" si="19"/>
        <v>23891.553415785707</v>
      </c>
      <c r="E78" s="14">
        <f>SUM(D78:$D$127)</f>
        <v>359350.64141298144</v>
      </c>
      <c r="F78" s="16">
        <f t="shared" si="20"/>
        <v>15.040907351614486</v>
      </c>
      <c r="G78" s="5"/>
      <c r="H78" s="14">
        <f t="shared" ref="H78:H109" si="26">B78</f>
        <v>84850.690527551458</v>
      </c>
      <c r="I78" s="15">
        <f t="shared" si="21"/>
        <v>0.28157170280220639</v>
      </c>
      <c r="J78" s="14">
        <f t="shared" si="22"/>
        <v>23891.553415785707</v>
      </c>
      <c r="K78" s="14">
        <f>SUM($J78:J$127)</f>
        <v>359350.64141298144</v>
      </c>
      <c r="L78" s="16">
        <f t="shared" si="23"/>
        <v>15.040907351614486</v>
      </c>
      <c r="M78" s="16"/>
      <c r="N78" s="6">
        <v>64</v>
      </c>
      <c r="O78" s="6">
        <f t="shared" ref="O78:O109" si="27">N78+$B$3</f>
        <v>83</v>
      </c>
      <c r="P78" s="6">
        <f t="shared" ref="P78:P109" si="28">B78</f>
        <v>84850.690527551458</v>
      </c>
      <c r="Q78" s="6">
        <f t="shared" ref="Q78:Q109" si="29">B78</f>
        <v>84850.690527551458</v>
      </c>
      <c r="R78" s="5">
        <f t="shared" ref="R78:R109" si="30">LOOKUP(N78,$O$14:$O$136,$Q$14:$Q$136)</f>
        <v>96861.891347081415</v>
      </c>
      <c r="S78" s="5">
        <f t="shared" si="24"/>
        <v>2314181051.0728273</v>
      </c>
      <c r="T78" s="20">
        <f>SUM(S78:$S$136)</f>
        <v>32911439877.315392</v>
      </c>
      <c r="U78" s="6">
        <f t="shared" si="25"/>
        <v>14.221635710852455</v>
      </c>
    </row>
    <row r="79" spans="1:21" x14ac:dyDescent="0.2">
      <c r="A79" s="21">
        <v>65</v>
      </c>
      <c r="B79" s="22">
        <f>Absterbeordnung!B73</f>
        <v>83631.010225080594</v>
      </c>
      <c r="C79" s="15">
        <f t="shared" ref="C79:C110" si="31">1/(((1+($B$5/100))^A79))</f>
        <v>0.27605068902177099</v>
      </c>
      <c r="D79" s="14">
        <f t="shared" ref="D79:D110" si="32">B79*C79</f>
        <v>23086.397996220272</v>
      </c>
      <c r="E79" s="14">
        <f>SUM(D79:$D$127)</f>
        <v>335459.08799719566</v>
      </c>
      <c r="F79" s="16">
        <f t="shared" ref="F79:F110" si="33">E79/D79</f>
        <v>14.530594510764189</v>
      </c>
      <c r="G79" s="5"/>
      <c r="H79" s="14">
        <f t="shared" si="26"/>
        <v>83631.010225080594</v>
      </c>
      <c r="I79" s="15">
        <f t="shared" ref="I79:I110" si="34">1/(((1+($B$5/100))^A79))</f>
        <v>0.27605068902177099</v>
      </c>
      <c r="J79" s="14">
        <f t="shared" ref="J79:J110" si="35">H79*I79</f>
        <v>23086.397996220272</v>
      </c>
      <c r="K79" s="14">
        <f>SUM($J79:J$127)</f>
        <v>335459.08799719566</v>
      </c>
      <c r="L79" s="16">
        <f t="shared" ref="L79:L110" si="36">K79/J79</f>
        <v>14.530594510764189</v>
      </c>
      <c r="M79" s="16"/>
      <c r="N79" s="6">
        <v>65</v>
      </c>
      <c r="O79" s="6">
        <f t="shared" si="27"/>
        <v>84</v>
      </c>
      <c r="P79" s="6">
        <f t="shared" si="28"/>
        <v>83631.010225080594</v>
      </c>
      <c r="Q79" s="6">
        <f t="shared" si="29"/>
        <v>83631.010225080594</v>
      </c>
      <c r="R79" s="5">
        <f t="shared" si="30"/>
        <v>96618.194591335952</v>
      </c>
      <c r="S79" s="5">
        <f t="shared" ref="S79:S110" si="37">P79*R79*I79</f>
        <v>2230566094.0118389</v>
      </c>
      <c r="T79" s="20">
        <f>SUM(S79:$S$136)</f>
        <v>30597258826.242561</v>
      </c>
      <c r="U79" s="6">
        <f t="shared" ref="U79:U110" si="38">T79/S79</f>
        <v>13.717261689032096</v>
      </c>
    </row>
    <row r="80" spans="1:21" x14ac:dyDescent="0.2">
      <c r="A80" s="21">
        <v>66</v>
      </c>
      <c r="B80" s="22">
        <f>Absterbeordnung!B74</f>
        <v>82329.409515200328</v>
      </c>
      <c r="C80" s="15">
        <f t="shared" si="31"/>
        <v>0.27063793041350098</v>
      </c>
      <c r="D80" s="14">
        <f t="shared" si="32"/>
        <v>22281.461003359411</v>
      </c>
      <c r="E80" s="14">
        <f>SUM(D80:$D$127)</f>
        <v>312372.69000097539</v>
      </c>
      <c r="F80" s="16">
        <f t="shared" si="33"/>
        <v>14.019398905389483</v>
      </c>
      <c r="G80" s="5"/>
      <c r="H80" s="14">
        <f t="shared" si="26"/>
        <v>82329.409515200328</v>
      </c>
      <c r="I80" s="15">
        <f t="shared" si="34"/>
        <v>0.27063793041350098</v>
      </c>
      <c r="J80" s="14">
        <f t="shared" si="35"/>
        <v>22281.461003359411</v>
      </c>
      <c r="K80" s="14">
        <f>SUM($J80:J$127)</f>
        <v>312372.69000097539</v>
      </c>
      <c r="L80" s="16">
        <f t="shared" si="36"/>
        <v>14.019398905389483</v>
      </c>
      <c r="M80" s="16"/>
      <c r="N80" s="6">
        <v>66</v>
      </c>
      <c r="O80" s="6">
        <f t="shared" si="27"/>
        <v>85</v>
      </c>
      <c r="P80" s="6">
        <f t="shared" si="28"/>
        <v>82329.409515200328</v>
      </c>
      <c r="Q80" s="6">
        <f t="shared" si="29"/>
        <v>82329.409515200328</v>
      </c>
      <c r="R80" s="5">
        <f t="shared" si="30"/>
        <v>96343.902680621308</v>
      </c>
      <c r="S80" s="5">
        <f t="shared" si="37"/>
        <v>2146682910.4897182</v>
      </c>
      <c r="T80" s="20">
        <f>SUM(S80:$S$136)</f>
        <v>28366692732.230724</v>
      </c>
      <c r="U80" s="6">
        <f t="shared" si="38"/>
        <v>13.21419786481623</v>
      </c>
    </row>
    <row r="81" spans="1:21" x14ac:dyDescent="0.2">
      <c r="A81" s="21">
        <v>67</v>
      </c>
      <c r="B81" s="22">
        <f>Absterbeordnung!B75</f>
        <v>80919.121187664437</v>
      </c>
      <c r="C81" s="15">
        <f t="shared" si="31"/>
        <v>0.26533130432696173</v>
      </c>
      <c r="D81" s="14">
        <f t="shared" si="32"/>
        <v>21470.375969714489</v>
      </c>
      <c r="E81" s="14">
        <f>SUM(D81:$D$127)</f>
        <v>290091.22899761598</v>
      </c>
      <c r="F81" s="16">
        <f t="shared" si="33"/>
        <v>13.51123191353568</v>
      </c>
      <c r="G81" s="5"/>
      <c r="H81" s="14">
        <f t="shared" si="26"/>
        <v>80919.121187664437</v>
      </c>
      <c r="I81" s="15">
        <f t="shared" si="34"/>
        <v>0.26533130432696173</v>
      </c>
      <c r="J81" s="14">
        <f t="shared" si="35"/>
        <v>21470.375969714489</v>
      </c>
      <c r="K81" s="14">
        <f>SUM($J81:J$127)</f>
        <v>290091.22899761598</v>
      </c>
      <c r="L81" s="16">
        <f t="shared" si="36"/>
        <v>13.51123191353568</v>
      </c>
      <c r="M81" s="16"/>
      <c r="N81" s="6">
        <v>67</v>
      </c>
      <c r="O81" s="6">
        <f t="shared" si="27"/>
        <v>86</v>
      </c>
      <c r="P81" s="6">
        <f t="shared" si="28"/>
        <v>80919.121187664437</v>
      </c>
      <c r="Q81" s="6">
        <f t="shared" si="29"/>
        <v>80919.121187664437</v>
      </c>
      <c r="R81" s="5">
        <f t="shared" si="30"/>
        <v>96036.185073898087</v>
      </c>
      <c r="S81" s="5">
        <f t="shared" si="37"/>
        <v>2061933000.2336748</v>
      </c>
      <c r="T81" s="20">
        <f>SUM(S81:$S$136)</f>
        <v>26220009821.741005</v>
      </c>
      <c r="U81" s="6">
        <f t="shared" si="38"/>
        <v>12.716227839978091</v>
      </c>
    </row>
    <row r="82" spans="1:21" x14ac:dyDescent="0.2">
      <c r="A82" s="21">
        <v>68</v>
      </c>
      <c r="B82" s="22">
        <f>Absterbeordnung!B76</f>
        <v>79441.578618278028</v>
      </c>
      <c r="C82" s="15">
        <f t="shared" si="31"/>
        <v>0.26012872973231543</v>
      </c>
      <c r="D82" s="14">
        <f t="shared" si="32"/>
        <v>20665.036933902535</v>
      </c>
      <c r="E82" s="14">
        <f>SUM(D82:$D$127)</f>
        <v>268620.85302790144</v>
      </c>
      <c r="F82" s="16">
        <f t="shared" si="33"/>
        <v>12.998808271530786</v>
      </c>
      <c r="G82" s="5"/>
      <c r="H82" s="14">
        <f t="shared" si="26"/>
        <v>79441.578618278028</v>
      </c>
      <c r="I82" s="15">
        <f t="shared" si="34"/>
        <v>0.26012872973231543</v>
      </c>
      <c r="J82" s="14">
        <f t="shared" si="35"/>
        <v>20665.036933902535</v>
      </c>
      <c r="K82" s="14">
        <f>SUM($J82:J$127)</f>
        <v>268620.85302790144</v>
      </c>
      <c r="L82" s="16">
        <f t="shared" si="36"/>
        <v>12.998808271530786</v>
      </c>
      <c r="M82" s="16"/>
      <c r="N82" s="6">
        <v>68</v>
      </c>
      <c r="O82" s="6">
        <f t="shared" si="27"/>
        <v>87</v>
      </c>
      <c r="P82" s="6">
        <f t="shared" si="28"/>
        <v>79441.578618278028</v>
      </c>
      <c r="Q82" s="6">
        <f t="shared" si="29"/>
        <v>79441.578618278028</v>
      </c>
      <c r="R82" s="5">
        <f t="shared" si="30"/>
        <v>95689.331067429332</v>
      </c>
      <c r="S82" s="5">
        <f t="shared" si="37"/>
        <v>1977423560.6888542</v>
      </c>
      <c r="T82" s="20">
        <f>SUM(S82:$S$136)</f>
        <v>24158076821.507328</v>
      </c>
      <c r="U82" s="6">
        <f t="shared" si="38"/>
        <v>12.216945980501837</v>
      </c>
    </row>
    <row r="83" spans="1:21" x14ac:dyDescent="0.2">
      <c r="A83" s="21">
        <v>69</v>
      </c>
      <c r="B83" s="22">
        <f>Absterbeordnung!B77</f>
        <v>77844.531215902156</v>
      </c>
      <c r="C83" s="15">
        <f t="shared" si="31"/>
        <v>0.25502816640423082</v>
      </c>
      <c r="D83" s="14">
        <f t="shared" si="32"/>
        <v>19852.548060588437</v>
      </c>
      <c r="E83" s="14">
        <f>SUM(D83:$D$127)</f>
        <v>247955.81609399896</v>
      </c>
      <c r="F83" s="16">
        <f t="shared" si="33"/>
        <v>12.489873609032808</v>
      </c>
      <c r="G83" s="5"/>
      <c r="H83" s="14">
        <f t="shared" si="26"/>
        <v>77844.531215902156</v>
      </c>
      <c r="I83" s="15">
        <f t="shared" si="34"/>
        <v>0.25502816640423082</v>
      </c>
      <c r="J83" s="14">
        <f t="shared" si="35"/>
        <v>19852.548060588437</v>
      </c>
      <c r="K83" s="14">
        <f>SUM($J83:J$127)</f>
        <v>247955.81609399896</v>
      </c>
      <c r="L83" s="16">
        <f t="shared" si="36"/>
        <v>12.489873609032808</v>
      </c>
      <c r="M83" s="16"/>
      <c r="N83" s="6">
        <v>69</v>
      </c>
      <c r="O83" s="6">
        <f t="shared" si="27"/>
        <v>88</v>
      </c>
      <c r="P83" s="6">
        <f t="shared" si="28"/>
        <v>77844.531215902156</v>
      </c>
      <c r="Q83" s="6">
        <f t="shared" si="29"/>
        <v>77844.531215902156</v>
      </c>
      <c r="R83" s="5">
        <f t="shared" si="30"/>
        <v>95304.002624306449</v>
      </c>
      <c r="S83" s="5">
        <f t="shared" si="37"/>
        <v>1892027292.4654901</v>
      </c>
      <c r="T83" s="20">
        <f>SUM(S83:$S$136)</f>
        <v>22180653260.818474</v>
      </c>
      <c r="U83" s="6">
        <f t="shared" si="38"/>
        <v>11.723220563015763</v>
      </c>
    </row>
    <row r="84" spans="1:21" x14ac:dyDescent="0.2">
      <c r="A84" s="21">
        <v>70</v>
      </c>
      <c r="B84" s="22">
        <f>Absterbeordnung!B78</f>
        <v>76140.0062347684</v>
      </c>
      <c r="C84" s="15">
        <f t="shared" si="31"/>
        <v>0.25002761412179492</v>
      </c>
      <c r="D84" s="14">
        <f t="shared" si="32"/>
        <v>19037.104098097734</v>
      </c>
      <c r="E84" s="14">
        <f>SUM(D84:$D$127)</f>
        <v>228103.26803341054</v>
      </c>
      <c r="F84" s="16">
        <f t="shared" si="33"/>
        <v>11.982036073238868</v>
      </c>
      <c r="G84" s="5"/>
      <c r="H84" s="14">
        <f t="shared" si="26"/>
        <v>76140.0062347684</v>
      </c>
      <c r="I84" s="15">
        <f t="shared" si="34"/>
        <v>0.25002761412179492</v>
      </c>
      <c r="J84" s="14">
        <f t="shared" si="35"/>
        <v>19037.104098097734</v>
      </c>
      <c r="K84" s="14">
        <f>SUM($J84:J$127)</f>
        <v>228103.26803341054</v>
      </c>
      <c r="L84" s="16">
        <f t="shared" si="36"/>
        <v>11.982036073238868</v>
      </c>
      <c r="M84" s="16"/>
      <c r="N84" s="6">
        <v>70</v>
      </c>
      <c r="O84" s="6">
        <f t="shared" si="27"/>
        <v>89</v>
      </c>
      <c r="P84" s="6">
        <f t="shared" si="28"/>
        <v>76140.0062347684</v>
      </c>
      <c r="Q84" s="6">
        <f t="shared" si="29"/>
        <v>76140.0062347684</v>
      </c>
      <c r="R84" s="5">
        <f t="shared" si="30"/>
        <v>94887.941323789928</v>
      </c>
      <c r="S84" s="5">
        <f t="shared" si="37"/>
        <v>1806391616.6351786</v>
      </c>
      <c r="T84" s="20">
        <f>SUM(S84:$S$136)</f>
        <v>20288625968.352985</v>
      </c>
      <c r="U84" s="6">
        <f t="shared" si="38"/>
        <v>11.231576686646296</v>
      </c>
    </row>
    <row r="85" spans="1:21" x14ac:dyDescent="0.2">
      <c r="A85" s="21">
        <v>71</v>
      </c>
      <c r="B85" s="22">
        <f>Absterbeordnung!B79</f>
        <v>74307.309357709426</v>
      </c>
      <c r="C85" s="15">
        <f t="shared" si="31"/>
        <v>0.24512511188411268</v>
      </c>
      <c r="D85" s="14">
        <f t="shared" si="32"/>
        <v>18214.587520115896</v>
      </c>
      <c r="E85" s="14">
        <f>SUM(D85:$D$127)</f>
        <v>209066.16393531283</v>
      </c>
      <c r="F85" s="16">
        <f t="shared" si="33"/>
        <v>11.477952147114149</v>
      </c>
      <c r="G85" s="5"/>
      <c r="H85" s="14">
        <f t="shared" si="26"/>
        <v>74307.309357709426</v>
      </c>
      <c r="I85" s="15">
        <f t="shared" si="34"/>
        <v>0.24512511188411268</v>
      </c>
      <c r="J85" s="14">
        <f t="shared" si="35"/>
        <v>18214.587520115896</v>
      </c>
      <c r="K85" s="14">
        <f>SUM($J85:J$127)</f>
        <v>209066.16393531283</v>
      </c>
      <c r="L85" s="16">
        <f t="shared" si="36"/>
        <v>11.477952147114149</v>
      </c>
      <c r="M85" s="16"/>
      <c r="N85" s="6">
        <v>71</v>
      </c>
      <c r="O85" s="6">
        <f t="shared" si="27"/>
        <v>90</v>
      </c>
      <c r="P85" s="6">
        <f t="shared" si="28"/>
        <v>74307.309357709426</v>
      </c>
      <c r="Q85" s="6">
        <f t="shared" si="29"/>
        <v>74307.309357709426</v>
      </c>
      <c r="R85" s="5">
        <f t="shared" si="30"/>
        <v>94424.549517005828</v>
      </c>
      <c r="S85" s="5">
        <f t="shared" si="37"/>
        <v>1719904221.2250199</v>
      </c>
      <c r="T85" s="20">
        <f>SUM(S85:$S$136)</f>
        <v>18482234351.717808</v>
      </c>
      <c r="U85" s="6">
        <f t="shared" si="38"/>
        <v>10.746083487459343</v>
      </c>
    </row>
    <row r="86" spans="1:21" x14ac:dyDescent="0.2">
      <c r="A86" s="21">
        <v>72</v>
      </c>
      <c r="B86" s="22">
        <f>Absterbeordnung!B80</f>
        <v>72300.428665049651</v>
      </c>
      <c r="C86" s="15">
        <f t="shared" si="31"/>
        <v>0.24031873714128693</v>
      </c>
      <c r="D86" s="14">
        <f t="shared" si="32"/>
        <v>17375.147711558435</v>
      </c>
      <c r="E86" s="14">
        <f>SUM(D86:$D$127)</f>
        <v>190851.57641519693</v>
      </c>
      <c r="F86" s="16">
        <f t="shared" si="33"/>
        <v>10.984170010148295</v>
      </c>
      <c r="G86" s="5"/>
      <c r="H86" s="14">
        <f t="shared" si="26"/>
        <v>72300.428665049651</v>
      </c>
      <c r="I86" s="15">
        <f t="shared" si="34"/>
        <v>0.24031873714128693</v>
      </c>
      <c r="J86" s="14">
        <f t="shared" si="35"/>
        <v>17375.147711558435</v>
      </c>
      <c r="K86" s="14">
        <f>SUM($J86:J$127)</f>
        <v>190851.57641519693</v>
      </c>
      <c r="L86" s="16">
        <f t="shared" si="36"/>
        <v>10.984170010148295</v>
      </c>
      <c r="M86" s="16"/>
      <c r="N86" s="6">
        <v>72</v>
      </c>
      <c r="O86" s="6">
        <f t="shared" si="27"/>
        <v>91</v>
      </c>
      <c r="P86" s="6">
        <f t="shared" si="28"/>
        <v>72300.428665049651</v>
      </c>
      <c r="Q86" s="6">
        <f t="shared" si="29"/>
        <v>72300.428665049651</v>
      </c>
      <c r="R86" s="5">
        <f t="shared" si="30"/>
        <v>93913.516165933368</v>
      </c>
      <c r="S86" s="5">
        <f t="shared" si="37"/>
        <v>1631761215.4949231</v>
      </c>
      <c r="T86" s="20">
        <f>SUM(S86:$S$136)</f>
        <v>16762330130.492783</v>
      </c>
      <c r="U86" s="6">
        <f t="shared" si="38"/>
        <v>10.272538635751719</v>
      </c>
    </row>
    <row r="87" spans="1:21" x14ac:dyDescent="0.2">
      <c r="A87" s="21">
        <v>73</v>
      </c>
      <c r="B87" s="22">
        <f>Absterbeordnung!B81</f>
        <v>70140.408145123292</v>
      </c>
      <c r="C87" s="15">
        <f t="shared" si="31"/>
        <v>0.2356066050404774</v>
      </c>
      <c r="D87" s="14">
        <f t="shared" si="32"/>
        <v>16525.543439225949</v>
      </c>
      <c r="E87" s="14">
        <f>SUM(D87:$D$127)</f>
        <v>173476.42870363849</v>
      </c>
      <c r="F87" s="16">
        <f t="shared" si="33"/>
        <v>10.497471949507283</v>
      </c>
      <c r="G87" s="5"/>
      <c r="H87" s="14">
        <f t="shared" si="26"/>
        <v>70140.408145123292</v>
      </c>
      <c r="I87" s="15">
        <f t="shared" si="34"/>
        <v>0.2356066050404774</v>
      </c>
      <c r="J87" s="14">
        <f t="shared" si="35"/>
        <v>16525.543439225949</v>
      </c>
      <c r="K87" s="14">
        <f>SUM($J87:J$127)</f>
        <v>173476.42870363849</v>
      </c>
      <c r="L87" s="16">
        <f t="shared" si="36"/>
        <v>10.497471949507283</v>
      </c>
      <c r="M87" s="16"/>
      <c r="N87" s="6">
        <v>73</v>
      </c>
      <c r="O87" s="6">
        <f t="shared" si="27"/>
        <v>92</v>
      </c>
      <c r="P87" s="6">
        <f t="shared" si="28"/>
        <v>70140.408145123292</v>
      </c>
      <c r="Q87" s="6">
        <f t="shared" si="29"/>
        <v>70140.408145123292</v>
      </c>
      <c r="R87" s="5">
        <f t="shared" si="30"/>
        <v>93363.06443193114</v>
      </c>
      <c r="S87" s="5">
        <f t="shared" si="37"/>
        <v>1542875376.8891292</v>
      </c>
      <c r="T87" s="20">
        <f>SUM(S87:$S$136)</f>
        <v>15130568914.99786</v>
      </c>
      <c r="U87" s="6">
        <f t="shared" si="38"/>
        <v>9.8067343232253421</v>
      </c>
    </row>
    <row r="88" spans="1:21" x14ac:dyDescent="0.2">
      <c r="A88" s="21">
        <v>74</v>
      </c>
      <c r="B88" s="22">
        <f>Absterbeordnung!B82</f>
        <v>67820.641773787356</v>
      </c>
      <c r="C88" s="15">
        <f t="shared" si="31"/>
        <v>0.23098686768674251</v>
      </c>
      <c r="D88" s="14">
        <f t="shared" si="32"/>
        <v>15665.677607831782</v>
      </c>
      <c r="E88" s="14">
        <f>SUM(D88:$D$127)</f>
        <v>156950.8852644125</v>
      </c>
      <c r="F88" s="16">
        <f t="shared" si="33"/>
        <v>10.018774112008257</v>
      </c>
      <c r="G88" s="5"/>
      <c r="H88" s="14">
        <f t="shared" si="26"/>
        <v>67820.641773787356</v>
      </c>
      <c r="I88" s="15">
        <f t="shared" si="34"/>
        <v>0.23098686768674251</v>
      </c>
      <c r="J88" s="14">
        <f t="shared" si="35"/>
        <v>15665.677607831782</v>
      </c>
      <c r="K88" s="14">
        <f>SUM($J88:J$127)</f>
        <v>156950.8852644125</v>
      </c>
      <c r="L88" s="16">
        <f t="shared" si="36"/>
        <v>10.018774112008257</v>
      </c>
      <c r="M88" s="16"/>
      <c r="N88" s="6">
        <v>74</v>
      </c>
      <c r="O88" s="6">
        <f t="shared" si="27"/>
        <v>93</v>
      </c>
      <c r="P88" s="6">
        <f t="shared" si="28"/>
        <v>67820.641773787356</v>
      </c>
      <c r="Q88" s="6">
        <f t="shared" si="29"/>
        <v>67820.641773787356</v>
      </c>
      <c r="R88" s="5">
        <f t="shared" si="30"/>
        <v>92760.57078598674</v>
      </c>
      <c r="S88" s="5">
        <f t="shared" si="37"/>
        <v>1453157196.6517274</v>
      </c>
      <c r="T88" s="20">
        <f>SUM(S88:$S$136)</f>
        <v>13587693538.10873</v>
      </c>
      <c r="U88" s="6">
        <f t="shared" si="38"/>
        <v>9.3504636452385412</v>
      </c>
    </row>
    <row r="89" spans="1:21" x14ac:dyDescent="0.2">
      <c r="A89" s="21">
        <v>75</v>
      </c>
      <c r="B89" s="22">
        <f>Absterbeordnung!B83</f>
        <v>65311.946604620403</v>
      </c>
      <c r="C89" s="15">
        <f t="shared" si="31"/>
        <v>0.22645771341837509</v>
      </c>
      <c r="D89" s="14">
        <f t="shared" si="32"/>
        <v>14790.394086985343</v>
      </c>
      <c r="E89" s="14">
        <f>SUM(D89:$D$127)</f>
        <v>141285.20765658075</v>
      </c>
      <c r="F89" s="16">
        <f t="shared" si="33"/>
        <v>9.5524978459433498</v>
      </c>
      <c r="G89" s="5"/>
      <c r="H89" s="14">
        <f t="shared" si="26"/>
        <v>65311.946604620403</v>
      </c>
      <c r="I89" s="15">
        <f t="shared" si="34"/>
        <v>0.22645771341837509</v>
      </c>
      <c r="J89" s="14">
        <f t="shared" si="35"/>
        <v>14790.394086985343</v>
      </c>
      <c r="K89" s="14">
        <f>SUM($J89:J$127)</f>
        <v>141285.20765658075</v>
      </c>
      <c r="L89" s="16">
        <f t="shared" si="36"/>
        <v>9.5524978459433498</v>
      </c>
      <c r="M89" s="16"/>
      <c r="N89" s="6">
        <v>75</v>
      </c>
      <c r="O89" s="6">
        <f t="shared" si="27"/>
        <v>94</v>
      </c>
      <c r="P89" s="6">
        <f t="shared" si="28"/>
        <v>65311.946604620403</v>
      </c>
      <c r="Q89" s="6">
        <f t="shared" si="29"/>
        <v>65311.946604620403</v>
      </c>
      <c r="R89" s="5">
        <f t="shared" si="30"/>
        <v>92119.277426580811</v>
      </c>
      <c r="S89" s="5">
        <f t="shared" si="37"/>
        <v>1362480416.1474633</v>
      </c>
      <c r="T89" s="20">
        <f>SUM(S89:$S$136)</f>
        <v>12134536341.457005</v>
      </c>
      <c r="U89" s="6">
        <f t="shared" si="38"/>
        <v>8.9062097316367339</v>
      </c>
    </row>
    <row r="90" spans="1:21" x14ac:dyDescent="0.2">
      <c r="A90" s="21">
        <v>76</v>
      </c>
      <c r="B90" s="22">
        <f>Absterbeordnung!B84</f>
        <v>62633.138015881399</v>
      </c>
      <c r="C90" s="15">
        <f t="shared" si="31"/>
        <v>0.22201736609644609</v>
      </c>
      <c r="D90" s="14">
        <f t="shared" si="32"/>
        <v>13905.644332641175</v>
      </c>
      <c r="E90" s="14">
        <f>SUM(D90:$D$127)</f>
        <v>126494.81356959534</v>
      </c>
      <c r="F90" s="16">
        <f t="shared" si="33"/>
        <v>9.0966524487232796</v>
      </c>
      <c r="G90" s="5"/>
      <c r="H90" s="14">
        <f t="shared" si="26"/>
        <v>62633.138015881399</v>
      </c>
      <c r="I90" s="15">
        <f t="shared" si="34"/>
        <v>0.22201736609644609</v>
      </c>
      <c r="J90" s="14">
        <f t="shared" si="35"/>
        <v>13905.644332641175</v>
      </c>
      <c r="K90" s="14">
        <f>SUM($J90:J$127)</f>
        <v>126494.81356959534</v>
      </c>
      <c r="L90" s="16">
        <f t="shared" si="36"/>
        <v>9.0966524487232796</v>
      </c>
      <c r="M90" s="16"/>
      <c r="N90" s="6">
        <v>76</v>
      </c>
      <c r="O90" s="6">
        <f t="shared" si="27"/>
        <v>95</v>
      </c>
      <c r="P90" s="6">
        <f t="shared" si="28"/>
        <v>62633.138015881399</v>
      </c>
      <c r="Q90" s="6">
        <f t="shared" si="29"/>
        <v>62633.138015881399</v>
      </c>
      <c r="R90" s="5">
        <f t="shared" si="30"/>
        <v>91424.256801610798</v>
      </c>
      <c r="S90" s="5">
        <f t="shared" si="37"/>
        <v>1271313198.4592507</v>
      </c>
      <c r="T90" s="20">
        <f>SUM(S90:$S$136)</f>
        <v>10772055925.309542</v>
      </c>
      <c r="U90" s="6">
        <f t="shared" si="38"/>
        <v>8.4731724160219333</v>
      </c>
    </row>
    <row r="91" spans="1:21" x14ac:dyDescent="0.2">
      <c r="A91" s="21">
        <v>77</v>
      </c>
      <c r="B91" s="22">
        <f>Absterbeordnung!B85</f>
        <v>59775.556231526323</v>
      </c>
      <c r="C91" s="15">
        <f t="shared" si="31"/>
        <v>0.2176640844082805</v>
      </c>
      <c r="D91" s="14">
        <f t="shared" si="32"/>
        <v>13010.991717130863</v>
      </c>
      <c r="E91" s="14">
        <f>SUM(D91:$D$127)</f>
        <v>112589.16923695416</v>
      </c>
      <c r="F91" s="16">
        <f t="shared" si="33"/>
        <v>8.6533887412067241</v>
      </c>
      <c r="G91" s="5"/>
      <c r="H91" s="14">
        <f t="shared" si="26"/>
        <v>59775.556231526323</v>
      </c>
      <c r="I91" s="15">
        <f t="shared" si="34"/>
        <v>0.2176640844082805</v>
      </c>
      <c r="J91" s="14">
        <f t="shared" si="35"/>
        <v>13010.991717130863</v>
      </c>
      <c r="K91" s="14">
        <f>SUM($J91:J$127)</f>
        <v>112589.16923695416</v>
      </c>
      <c r="L91" s="16">
        <f t="shared" si="36"/>
        <v>8.6533887412067241</v>
      </c>
      <c r="M91" s="16"/>
      <c r="N91" s="6">
        <v>77</v>
      </c>
      <c r="O91" s="6">
        <f t="shared" si="27"/>
        <v>96</v>
      </c>
      <c r="P91" s="6">
        <f t="shared" si="28"/>
        <v>59775.556231526323</v>
      </c>
      <c r="Q91" s="6">
        <f t="shared" si="29"/>
        <v>59775.556231526323</v>
      </c>
      <c r="R91" s="5">
        <f t="shared" si="30"/>
        <v>90701.571167094284</v>
      </c>
      <c r="S91" s="5">
        <f t="shared" si="37"/>
        <v>1180117391.1858191</v>
      </c>
      <c r="T91" s="20">
        <f>SUM(S91:$S$136)</f>
        <v>9500742726.8502903</v>
      </c>
      <c r="U91" s="6">
        <f t="shared" si="38"/>
        <v>8.0506759732636812</v>
      </c>
    </row>
    <row r="92" spans="1:21" x14ac:dyDescent="0.2">
      <c r="A92" s="21">
        <v>78</v>
      </c>
      <c r="B92" s="22">
        <f>Absterbeordnung!B86</f>
        <v>56761.606281964494</v>
      </c>
      <c r="C92" s="15">
        <f t="shared" si="31"/>
        <v>0.21339616118458871</v>
      </c>
      <c r="D92" s="14">
        <f t="shared" si="32"/>
        <v>12112.708883242258</v>
      </c>
      <c r="E92" s="14">
        <f>SUM(D92:$D$127)</f>
        <v>99578.177519823308</v>
      </c>
      <c r="F92" s="16">
        <f t="shared" si="33"/>
        <v>8.2209667944375475</v>
      </c>
      <c r="G92" s="5"/>
      <c r="H92" s="14">
        <f t="shared" si="26"/>
        <v>56761.606281964494</v>
      </c>
      <c r="I92" s="15">
        <f t="shared" si="34"/>
        <v>0.21339616118458871</v>
      </c>
      <c r="J92" s="14">
        <f t="shared" si="35"/>
        <v>12112.708883242258</v>
      </c>
      <c r="K92" s="14">
        <f>SUM($J92:J$127)</f>
        <v>99578.177519823308</v>
      </c>
      <c r="L92" s="16">
        <f t="shared" si="36"/>
        <v>8.2209667944375475</v>
      </c>
      <c r="M92" s="16"/>
      <c r="N92" s="6">
        <v>78</v>
      </c>
      <c r="O92" s="6">
        <f t="shared" si="27"/>
        <v>97</v>
      </c>
      <c r="P92" s="6">
        <f t="shared" si="28"/>
        <v>56761.606281964494</v>
      </c>
      <c r="Q92" s="6">
        <f t="shared" si="29"/>
        <v>56761.606281964494</v>
      </c>
      <c r="R92" s="5">
        <f t="shared" si="30"/>
        <v>89892.337818391577</v>
      </c>
      <c r="S92" s="5">
        <f t="shared" si="37"/>
        <v>1088839718.8282456</v>
      </c>
      <c r="T92" s="20">
        <f>SUM(S92:$S$136)</f>
        <v>8320625335.6644716</v>
      </c>
      <c r="U92" s="6">
        <f t="shared" si="38"/>
        <v>7.6417356859636865</v>
      </c>
    </row>
    <row r="93" spans="1:21" x14ac:dyDescent="0.2">
      <c r="A93" s="21">
        <v>79</v>
      </c>
      <c r="B93" s="22">
        <f>Absterbeordnung!B87</f>
        <v>53565.364959533712</v>
      </c>
      <c r="C93" s="15">
        <f t="shared" si="31"/>
        <v>0.20921192272998898</v>
      </c>
      <c r="D93" s="14">
        <f t="shared" si="32"/>
        <v>11206.512994917626</v>
      </c>
      <c r="E93" s="14">
        <f>SUM(D93:$D$127)</f>
        <v>87465.468636581048</v>
      </c>
      <c r="F93" s="16">
        <f t="shared" si="33"/>
        <v>7.8048781700648862</v>
      </c>
      <c r="G93" s="5"/>
      <c r="H93" s="14">
        <f t="shared" si="26"/>
        <v>53565.364959533712</v>
      </c>
      <c r="I93" s="15">
        <f t="shared" si="34"/>
        <v>0.20921192272998898</v>
      </c>
      <c r="J93" s="14">
        <f t="shared" si="35"/>
        <v>11206.512994917626</v>
      </c>
      <c r="K93" s="14">
        <f>SUM($J93:J$127)</f>
        <v>87465.468636581048</v>
      </c>
      <c r="L93" s="16">
        <f t="shared" si="36"/>
        <v>7.8048781700648862</v>
      </c>
      <c r="M93" s="16"/>
      <c r="N93" s="6">
        <v>79</v>
      </c>
      <c r="O93" s="6">
        <f t="shared" si="27"/>
        <v>98</v>
      </c>
      <c r="P93" s="6">
        <f t="shared" si="28"/>
        <v>53565.364959533712</v>
      </c>
      <c r="Q93" s="6">
        <f t="shared" si="29"/>
        <v>53565.364959533712</v>
      </c>
      <c r="R93" s="5">
        <f t="shared" si="30"/>
        <v>89017.645180310792</v>
      </c>
      <c r="S93" s="5">
        <f t="shared" si="37"/>
        <v>997577397.49011934</v>
      </c>
      <c r="T93" s="20">
        <f>SUM(S93:$S$136)</f>
        <v>7231785616.8362255</v>
      </c>
      <c r="U93" s="6">
        <f t="shared" si="38"/>
        <v>7.2493479052665224</v>
      </c>
    </row>
    <row r="94" spans="1:21" x14ac:dyDescent="0.2">
      <c r="A94" s="21">
        <v>80</v>
      </c>
      <c r="B94" s="22">
        <f>Absterbeordnung!B88</f>
        <v>50304.788391582639</v>
      </c>
      <c r="C94" s="15">
        <f t="shared" si="31"/>
        <v>0.20510972816665585</v>
      </c>
      <c r="D94" s="14">
        <f t="shared" si="32"/>
        <v>10318.00147247866</v>
      </c>
      <c r="E94" s="14">
        <f>SUM(D94:$D$127)</f>
        <v>76258.955641663415</v>
      </c>
      <c r="F94" s="16">
        <f t="shared" si="33"/>
        <v>7.3908649698364481</v>
      </c>
      <c r="G94" s="5"/>
      <c r="H94" s="14">
        <f t="shared" si="26"/>
        <v>50304.788391582639</v>
      </c>
      <c r="I94" s="15">
        <f t="shared" si="34"/>
        <v>0.20510972816665585</v>
      </c>
      <c r="J94" s="14">
        <f t="shared" si="35"/>
        <v>10318.00147247866</v>
      </c>
      <c r="K94" s="14">
        <f>SUM($J94:J$127)</f>
        <v>76258.955641663415</v>
      </c>
      <c r="L94" s="16">
        <f t="shared" si="36"/>
        <v>7.3908649698364481</v>
      </c>
      <c r="M94" s="16"/>
      <c r="N94" s="6">
        <v>80</v>
      </c>
      <c r="O94" s="6">
        <f t="shared" si="27"/>
        <v>99</v>
      </c>
      <c r="P94" s="6">
        <f t="shared" si="28"/>
        <v>50304.788391582639</v>
      </c>
      <c r="Q94" s="6">
        <f t="shared" si="29"/>
        <v>50304.788391582639</v>
      </c>
      <c r="R94" s="5">
        <f t="shared" si="30"/>
        <v>88084.49492678052</v>
      </c>
      <c r="S94" s="5">
        <f t="shared" si="37"/>
        <v>908855948.35706031</v>
      </c>
      <c r="T94" s="20">
        <f>SUM(S94:$S$136)</f>
        <v>6234208219.3461065</v>
      </c>
      <c r="U94" s="6">
        <f t="shared" si="38"/>
        <v>6.8594019003954259</v>
      </c>
    </row>
    <row r="95" spans="1:21" x14ac:dyDescent="0.2">
      <c r="A95" s="21">
        <v>81</v>
      </c>
      <c r="B95" s="22">
        <f>Absterbeordnung!B89</f>
        <v>46896.755166820178</v>
      </c>
      <c r="C95" s="15">
        <f t="shared" si="31"/>
        <v>0.20108796879083907</v>
      </c>
      <c r="D95" s="14">
        <f t="shared" si="32"/>
        <v>9430.373239377157</v>
      </c>
      <c r="E95" s="14">
        <f>SUM(D95:$D$127)</f>
        <v>65940.954169184741</v>
      </c>
      <c r="F95" s="16">
        <f t="shared" si="33"/>
        <v>6.9924013074947933</v>
      </c>
      <c r="G95" s="5"/>
      <c r="H95" s="14">
        <f t="shared" si="26"/>
        <v>46896.755166820178</v>
      </c>
      <c r="I95" s="15">
        <f t="shared" si="34"/>
        <v>0.20108796879083907</v>
      </c>
      <c r="J95" s="14">
        <f t="shared" si="35"/>
        <v>9430.373239377157</v>
      </c>
      <c r="K95" s="14">
        <f>SUM($J95:J$127)</f>
        <v>65940.954169184741</v>
      </c>
      <c r="L95" s="16">
        <f t="shared" si="36"/>
        <v>6.9924013074947933</v>
      </c>
      <c r="M95" s="16"/>
      <c r="N95" s="6">
        <v>81</v>
      </c>
      <c r="O95" s="6">
        <f t="shared" si="27"/>
        <v>100</v>
      </c>
      <c r="P95" s="6">
        <f t="shared" si="28"/>
        <v>46896.755166820178</v>
      </c>
      <c r="Q95" s="6">
        <f t="shared" si="29"/>
        <v>46896.755166820178</v>
      </c>
      <c r="R95" s="5">
        <f t="shared" si="30"/>
        <v>87081.071504041669</v>
      </c>
      <c r="S95" s="5">
        <f t="shared" si="37"/>
        <v>821207006.36800325</v>
      </c>
      <c r="T95" s="20">
        <f>SUM(S95:$S$136)</f>
        <v>5325352270.9890461</v>
      </c>
      <c r="U95" s="6">
        <f t="shared" si="38"/>
        <v>6.4847866977435693</v>
      </c>
    </row>
    <row r="96" spans="1:21" x14ac:dyDescent="0.2">
      <c r="A96" s="21">
        <v>82</v>
      </c>
      <c r="B96" s="22">
        <f>Absterbeordnung!B90</f>
        <v>43377.011452929815</v>
      </c>
      <c r="C96" s="15">
        <f t="shared" si="31"/>
        <v>0.19714506744199911</v>
      </c>
      <c r="D96" s="14">
        <f t="shared" si="32"/>
        <v>8551.5638483202165</v>
      </c>
      <c r="E96" s="14">
        <f>SUM(D96:$D$127)</f>
        <v>56510.580929807584</v>
      </c>
      <c r="F96" s="16">
        <f t="shared" si="33"/>
        <v>6.6082159862383483</v>
      </c>
      <c r="G96" s="5"/>
      <c r="H96" s="14">
        <f t="shared" si="26"/>
        <v>43377.011452929815</v>
      </c>
      <c r="I96" s="15">
        <f t="shared" si="34"/>
        <v>0.19714506744199911</v>
      </c>
      <c r="J96" s="14">
        <f t="shared" si="35"/>
        <v>8551.5638483202165</v>
      </c>
      <c r="K96" s="14">
        <f>SUM($J96:J$127)</f>
        <v>56510.580929807584</v>
      </c>
      <c r="L96" s="16">
        <f t="shared" si="36"/>
        <v>6.6082159862383483</v>
      </c>
      <c r="M96" s="16"/>
      <c r="N96" s="6">
        <v>82</v>
      </c>
      <c r="O96" s="6">
        <f t="shared" si="27"/>
        <v>101</v>
      </c>
      <c r="P96" s="6">
        <f t="shared" si="28"/>
        <v>43377.011452929815</v>
      </c>
      <c r="Q96" s="6">
        <f t="shared" si="29"/>
        <v>43377.011452929815</v>
      </c>
      <c r="R96" s="5">
        <f t="shared" si="30"/>
        <v>86013.295850898125</v>
      </c>
      <c r="S96" s="5">
        <f t="shared" si="37"/>
        <v>735548191.27341163</v>
      </c>
      <c r="T96" s="20">
        <f>SUM(S96:$S$136)</f>
        <v>4504145264.6210432</v>
      </c>
      <c r="U96" s="6">
        <f t="shared" si="38"/>
        <v>6.123521637410704</v>
      </c>
    </row>
    <row r="97" spans="1:21" x14ac:dyDescent="0.2">
      <c r="A97" s="21">
        <v>83</v>
      </c>
      <c r="B97" s="22">
        <f>Absterbeordnung!B91</f>
        <v>39783.660210239083</v>
      </c>
      <c r="C97" s="15">
        <f t="shared" si="31"/>
        <v>0.19327947788431285</v>
      </c>
      <c r="D97" s="14">
        <f t="shared" si="32"/>
        <v>7689.3650737619218</v>
      </c>
      <c r="E97" s="14">
        <f>SUM(D97:$D$127)</f>
        <v>47959.017081487364</v>
      </c>
      <c r="F97" s="16">
        <f t="shared" si="33"/>
        <v>6.2370581473801758</v>
      </c>
      <c r="G97" s="5"/>
      <c r="H97" s="14">
        <f t="shared" si="26"/>
        <v>39783.660210239083</v>
      </c>
      <c r="I97" s="15">
        <f t="shared" si="34"/>
        <v>0.19327947788431285</v>
      </c>
      <c r="J97" s="14">
        <f t="shared" si="35"/>
        <v>7689.3650737619218</v>
      </c>
      <c r="K97" s="14">
        <f>SUM($J97:J$127)</f>
        <v>47959.017081487364</v>
      </c>
      <c r="L97" s="16">
        <f t="shared" si="36"/>
        <v>6.2370581473801758</v>
      </c>
      <c r="M97" s="16"/>
      <c r="N97" s="6">
        <v>83</v>
      </c>
      <c r="O97" s="6">
        <f t="shared" si="27"/>
        <v>102</v>
      </c>
      <c r="P97" s="6">
        <f t="shared" si="28"/>
        <v>39783.660210239083</v>
      </c>
      <c r="Q97" s="6">
        <f t="shared" si="29"/>
        <v>39783.660210239083</v>
      </c>
      <c r="R97" s="5">
        <f t="shared" si="30"/>
        <v>84850.690527551458</v>
      </c>
      <c r="S97" s="5">
        <f t="shared" si="37"/>
        <v>652447936.22713566</v>
      </c>
      <c r="T97" s="20">
        <f>SUM(S97:$S$136)</f>
        <v>3768597073.3476315</v>
      </c>
      <c r="U97" s="6">
        <f t="shared" si="38"/>
        <v>5.7760885797877304</v>
      </c>
    </row>
    <row r="98" spans="1:21" x14ac:dyDescent="0.2">
      <c r="A98" s="21">
        <v>84</v>
      </c>
      <c r="B98" s="22">
        <f>Absterbeordnung!B92</f>
        <v>36140.455812297303</v>
      </c>
      <c r="C98" s="15">
        <f t="shared" si="31"/>
        <v>0.18948968420030671</v>
      </c>
      <c r="D98" s="14">
        <f t="shared" si="32"/>
        <v>6848.2435587273549</v>
      </c>
      <c r="E98" s="14">
        <f>SUM(D98:$D$127)</f>
        <v>40269.652007725446</v>
      </c>
      <c r="F98" s="16">
        <f t="shared" si="33"/>
        <v>5.8802891080598432</v>
      </c>
      <c r="G98" s="5"/>
      <c r="H98" s="14">
        <f t="shared" si="26"/>
        <v>36140.455812297303</v>
      </c>
      <c r="I98" s="15">
        <f t="shared" si="34"/>
        <v>0.18948968420030671</v>
      </c>
      <c r="J98" s="14">
        <f t="shared" si="35"/>
        <v>6848.2435587273549</v>
      </c>
      <c r="K98" s="14">
        <f>SUM($J98:J$127)</f>
        <v>40269.652007725446</v>
      </c>
      <c r="L98" s="16">
        <f t="shared" si="36"/>
        <v>5.8802891080598432</v>
      </c>
      <c r="M98" s="16"/>
      <c r="N98" s="6">
        <v>84</v>
      </c>
      <c r="O98" s="6">
        <f t="shared" si="27"/>
        <v>103</v>
      </c>
      <c r="P98" s="6">
        <f t="shared" si="28"/>
        <v>36140.455812297303</v>
      </c>
      <c r="Q98" s="6">
        <f t="shared" si="29"/>
        <v>36140.455812297303</v>
      </c>
      <c r="R98" s="5">
        <f t="shared" si="30"/>
        <v>83631.010225080594</v>
      </c>
      <c r="S98" s="5">
        <f t="shared" si="37"/>
        <v>572725527.08376968</v>
      </c>
      <c r="T98" s="20">
        <f>SUM(S98:$S$136)</f>
        <v>3116149137.1204958</v>
      </c>
      <c r="U98" s="6">
        <f t="shared" si="38"/>
        <v>5.4409119024036663</v>
      </c>
    </row>
    <row r="99" spans="1:21" x14ac:dyDescent="0.2">
      <c r="A99" s="21">
        <v>85</v>
      </c>
      <c r="B99" s="22">
        <f>Absterbeordnung!B93</f>
        <v>32459.837065284533</v>
      </c>
      <c r="C99" s="15">
        <f t="shared" si="31"/>
        <v>0.18577420019637911</v>
      </c>
      <c r="D99" s="14">
        <f t="shared" si="32"/>
        <v>6030.2002693080158</v>
      </c>
      <c r="E99" s="14">
        <f>SUM(D99:$D$127)</f>
        <v>33421.408448998096</v>
      </c>
      <c r="F99" s="16">
        <f t="shared" si="33"/>
        <v>5.5423380578425308</v>
      </c>
      <c r="G99" s="5"/>
      <c r="H99" s="14">
        <f t="shared" si="26"/>
        <v>32459.837065284533</v>
      </c>
      <c r="I99" s="15">
        <f t="shared" si="34"/>
        <v>0.18577420019637911</v>
      </c>
      <c r="J99" s="14">
        <f t="shared" si="35"/>
        <v>6030.2002693080158</v>
      </c>
      <c r="K99" s="14">
        <f>SUM($J99:J$127)</f>
        <v>33421.408448998096</v>
      </c>
      <c r="L99" s="16">
        <f t="shared" si="36"/>
        <v>5.5423380578425308</v>
      </c>
      <c r="M99" s="16"/>
      <c r="N99" s="6">
        <v>85</v>
      </c>
      <c r="O99" s="6">
        <f t="shared" si="27"/>
        <v>104</v>
      </c>
      <c r="P99" s="6">
        <f t="shared" si="28"/>
        <v>32459.837065284533</v>
      </c>
      <c r="Q99" s="6">
        <f t="shared" si="29"/>
        <v>32459.837065284533</v>
      </c>
      <c r="R99" s="5">
        <f t="shared" si="30"/>
        <v>82329.409515200328</v>
      </c>
      <c r="S99" s="5">
        <f t="shared" si="37"/>
        <v>496462827.43053097</v>
      </c>
      <c r="T99" s="20">
        <f>SUM(S99:$S$136)</f>
        <v>2543423610.0367265</v>
      </c>
      <c r="U99" s="6">
        <f t="shared" si="38"/>
        <v>5.1230897249656069</v>
      </c>
    </row>
    <row r="100" spans="1:21" x14ac:dyDescent="0.2">
      <c r="A100" s="13">
        <v>86</v>
      </c>
      <c r="B100" s="22">
        <f>Absterbeordnung!B94</f>
        <v>28785.383444591847</v>
      </c>
      <c r="C100" s="15">
        <f t="shared" si="31"/>
        <v>0.18213156881997952</v>
      </c>
      <c r="D100" s="14">
        <f t="shared" si="32"/>
        <v>5242.7270458481789</v>
      </c>
      <c r="E100" s="14">
        <f>SUM(D100:$D$127)</f>
        <v>27391.208179690089</v>
      </c>
      <c r="F100" s="16">
        <f t="shared" si="33"/>
        <v>5.2246107684323828</v>
      </c>
      <c r="G100" s="5"/>
      <c r="H100" s="14">
        <f t="shared" si="26"/>
        <v>28785.383444591847</v>
      </c>
      <c r="I100" s="15">
        <f t="shared" si="34"/>
        <v>0.18213156881997952</v>
      </c>
      <c r="J100" s="14">
        <f t="shared" si="35"/>
        <v>5242.7270458481789</v>
      </c>
      <c r="K100" s="14">
        <f>SUM($J100:J$127)</f>
        <v>27391.208179690089</v>
      </c>
      <c r="L100" s="16">
        <f t="shared" si="36"/>
        <v>5.2246107684323828</v>
      </c>
      <c r="M100" s="16"/>
      <c r="N100" s="20">
        <v>86</v>
      </c>
      <c r="O100" s="6">
        <f t="shared" si="27"/>
        <v>105</v>
      </c>
      <c r="P100" s="6">
        <f t="shared" si="28"/>
        <v>28785.383444591847</v>
      </c>
      <c r="Q100" s="6">
        <f t="shared" si="29"/>
        <v>28785.383444591847</v>
      </c>
      <c r="R100" s="5">
        <f t="shared" si="30"/>
        <v>80919.121187664437</v>
      </c>
      <c r="S100" s="5">
        <f t="shared" si="37"/>
        <v>424236865.17683476</v>
      </c>
      <c r="T100" s="20">
        <f>SUM(S100:$S$136)</f>
        <v>2046960782.6061959</v>
      </c>
      <c r="U100" s="6">
        <f t="shared" si="38"/>
        <v>4.8250422125690582</v>
      </c>
    </row>
    <row r="101" spans="1:21" x14ac:dyDescent="0.2">
      <c r="A101" s="13">
        <v>87</v>
      </c>
      <c r="B101" s="22">
        <f>Absterbeordnung!B95</f>
        <v>25056.319650787234</v>
      </c>
      <c r="C101" s="15">
        <f t="shared" si="31"/>
        <v>0.17856036158821526</v>
      </c>
      <c r="D101" s="14">
        <f t="shared" si="32"/>
        <v>4474.0654969144716</v>
      </c>
      <c r="E101" s="14">
        <f>SUM(D101:$D$127)</f>
        <v>22148.481133841906</v>
      </c>
      <c r="F101" s="16">
        <f t="shared" si="33"/>
        <v>4.9504150417816977</v>
      </c>
      <c r="G101" s="5"/>
      <c r="H101" s="14">
        <f t="shared" si="26"/>
        <v>25056.319650787234</v>
      </c>
      <c r="I101" s="15">
        <f t="shared" si="34"/>
        <v>0.17856036158821526</v>
      </c>
      <c r="J101" s="14">
        <f t="shared" si="35"/>
        <v>4474.0654969144716</v>
      </c>
      <c r="K101" s="14">
        <f>SUM($J101:J$127)</f>
        <v>22148.481133841906</v>
      </c>
      <c r="L101" s="16">
        <f t="shared" si="36"/>
        <v>4.9504150417816977</v>
      </c>
      <c r="M101" s="16"/>
      <c r="N101" s="20">
        <v>87</v>
      </c>
      <c r="O101" s="6">
        <f t="shared" si="27"/>
        <v>106</v>
      </c>
      <c r="P101" s="6">
        <f t="shared" si="28"/>
        <v>25056.319650787234</v>
      </c>
      <c r="Q101" s="6">
        <f t="shared" si="29"/>
        <v>25056.319650787234</v>
      </c>
      <c r="R101" s="5">
        <f t="shared" si="30"/>
        <v>79441.578618278028</v>
      </c>
      <c r="S101" s="5">
        <f t="shared" si="37"/>
        <v>355426825.91645616</v>
      </c>
      <c r="T101" s="20">
        <f>SUM(S101:$S$136)</f>
        <v>1622723917.4293611</v>
      </c>
      <c r="U101" s="6">
        <f t="shared" si="38"/>
        <v>4.5655639898457911</v>
      </c>
    </row>
    <row r="102" spans="1:21" x14ac:dyDescent="0.2">
      <c r="A102" s="13">
        <v>88</v>
      </c>
      <c r="B102" s="22">
        <f>Absterbeordnung!B96</f>
        <v>21622.143371951151</v>
      </c>
      <c r="C102" s="15">
        <f t="shared" si="31"/>
        <v>0.17505917802766199</v>
      </c>
      <c r="D102" s="14">
        <f t="shared" si="32"/>
        <v>3785.1546458900284</v>
      </c>
      <c r="E102" s="14">
        <f>SUM(D102:$D$127)</f>
        <v>17674.415636927435</v>
      </c>
      <c r="F102" s="16">
        <f t="shared" si="33"/>
        <v>4.6694038395811788</v>
      </c>
      <c r="G102" s="5"/>
      <c r="H102" s="14">
        <f t="shared" si="26"/>
        <v>21622.143371951151</v>
      </c>
      <c r="I102" s="15">
        <f t="shared" si="34"/>
        <v>0.17505917802766199</v>
      </c>
      <c r="J102" s="14">
        <f t="shared" si="35"/>
        <v>3785.1546458900284</v>
      </c>
      <c r="K102" s="14">
        <f>SUM($J102:J$127)</f>
        <v>17674.415636927435</v>
      </c>
      <c r="L102" s="16">
        <f t="shared" si="36"/>
        <v>4.6694038395811788</v>
      </c>
      <c r="M102" s="16"/>
      <c r="N102" s="20">
        <v>88</v>
      </c>
      <c r="O102" s="6">
        <f t="shared" si="27"/>
        <v>107</v>
      </c>
      <c r="P102" s="6">
        <f t="shared" si="28"/>
        <v>21622.143371951151</v>
      </c>
      <c r="Q102" s="6">
        <f t="shared" si="29"/>
        <v>21622.143371951151</v>
      </c>
      <c r="R102" s="5">
        <f t="shared" si="30"/>
        <v>77844.531215902156</v>
      </c>
      <c r="S102" s="5">
        <f t="shared" si="37"/>
        <v>294653588.98900336</v>
      </c>
      <c r="T102" s="20">
        <f>SUM(S102:$S$136)</f>
        <v>1267297091.5129049</v>
      </c>
      <c r="U102" s="6">
        <f t="shared" si="38"/>
        <v>4.300972867363245</v>
      </c>
    </row>
    <row r="103" spans="1:21" x14ac:dyDescent="0.2">
      <c r="A103" s="13">
        <v>89</v>
      </c>
      <c r="B103" s="22">
        <f>Absterbeordnung!B97</f>
        <v>18362.706193631133</v>
      </c>
      <c r="C103" s="15">
        <f t="shared" si="31"/>
        <v>0.17162664512515882</v>
      </c>
      <c r="D103" s="14">
        <f t="shared" si="32"/>
        <v>3151.5296594318866</v>
      </c>
      <c r="E103" s="14">
        <f>SUM(D103:$D$127)</f>
        <v>13889.260991037407</v>
      </c>
      <c r="F103" s="16">
        <f t="shared" si="33"/>
        <v>4.4071490647310512</v>
      </c>
      <c r="G103" s="5"/>
      <c r="H103" s="14">
        <f t="shared" si="26"/>
        <v>18362.706193631133</v>
      </c>
      <c r="I103" s="15">
        <f t="shared" si="34"/>
        <v>0.17162664512515882</v>
      </c>
      <c r="J103" s="14">
        <f t="shared" si="35"/>
        <v>3151.5296594318866</v>
      </c>
      <c r="K103" s="14">
        <f>SUM($J103:J$127)</f>
        <v>13889.260991037407</v>
      </c>
      <c r="L103" s="16">
        <f t="shared" si="36"/>
        <v>4.4071490647310512</v>
      </c>
      <c r="M103" s="16"/>
      <c r="N103" s="20">
        <v>89</v>
      </c>
      <c r="O103" s="6">
        <f t="shared" si="27"/>
        <v>108</v>
      </c>
      <c r="P103" s="6">
        <f t="shared" si="28"/>
        <v>18362.706193631133</v>
      </c>
      <c r="Q103" s="6">
        <f t="shared" si="29"/>
        <v>18362.706193631133</v>
      </c>
      <c r="R103" s="5">
        <f t="shared" si="30"/>
        <v>76140.0062347684</v>
      </c>
      <c r="S103" s="5">
        <f t="shared" si="37"/>
        <v>239957487.91820139</v>
      </c>
      <c r="T103" s="20">
        <f>SUM(S103:$S$136)</f>
        <v>972643502.52390146</v>
      </c>
      <c r="U103" s="6">
        <f t="shared" si="38"/>
        <v>4.0533992540189612</v>
      </c>
    </row>
    <row r="104" spans="1:21" x14ac:dyDescent="0.2">
      <c r="A104" s="13">
        <v>90</v>
      </c>
      <c r="B104" s="22">
        <f>Absterbeordnung!B98</f>
        <v>15487.073555800609</v>
      </c>
      <c r="C104" s="15">
        <f t="shared" si="31"/>
        <v>0.16826141678937137</v>
      </c>
      <c r="D104" s="14">
        <f t="shared" si="32"/>
        <v>2605.8769384202178</v>
      </c>
      <c r="E104" s="14">
        <f>SUM(D104:$D$127)</f>
        <v>10737.731331605519</v>
      </c>
      <c r="F104" s="16">
        <f t="shared" si="33"/>
        <v>4.1205826619407215</v>
      </c>
      <c r="G104" s="5"/>
      <c r="H104" s="14">
        <f t="shared" si="26"/>
        <v>15487.073555800609</v>
      </c>
      <c r="I104" s="15">
        <f t="shared" si="34"/>
        <v>0.16826141678937137</v>
      </c>
      <c r="J104" s="14">
        <f t="shared" si="35"/>
        <v>2605.8769384202178</v>
      </c>
      <c r="K104" s="14">
        <f>SUM($J104:J$127)</f>
        <v>10737.731331605519</v>
      </c>
      <c r="L104" s="16">
        <f t="shared" si="36"/>
        <v>4.1205826619407215</v>
      </c>
      <c r="M104" s="16"/>
      <c r="N104" s="20">
        <v>90</v>
      </c>
      <c r="O104" s="6">
        <f t="shared" si="27"/>
        <v>109</v>
      </c>
      <c r="P104" s="6">
        <f t="shared" si="28"/>
        <v>15487.073555800609</v>
      </c>
      <c r="Q104" s="6">
        <f t="shared" si="29"/>
        <v>15487.073555800609</v>
      </c>
      <c r="R104" s="5">
        <f t="shared" si="30"/>
        <v>74307.309357709426</v>
      </c>
      <c r="S104" s="5">
        <f t="shared" si="37"/>
        <v>193635703.81131187</v>
      </c>
      <c r="T104" s="20">
        <f>SUM(S104:$S$136)</f>
        <v>732686014.60570025</v>
      </c>
      <c r="U104" s="6">
        <f t="shared" si="38"/>
        <v>3.7838373821785751</v>
      </c>
    </row>
    <row r="105" spans="1:21" x14ac:dyDescent="0.2">
      <c r="A105" s="13">
        <v>91</v>
      </c>
      <c r="B105" s="22">
        <f>Absterbeordnung!B99</f>
        <v>12764.054449858184</v>
      </c>
      <c r="C105" s="15">
        <f t="shared" si="31"/>
        <v>0.16496217332291313</v>
      </c>
      <c r="D105" s="14">
        <f t="shared" si="32"/>
        <v>2105.5861624606064</v>
      </c>
      <c r="E105" s="14">
        <f>SUM(D105:$D$127)</f>
        <v>8131.8543931853028</v>
      </c>
      <c r="F105" s="16">
        <f t="shared" si="33"/>
        <v>3.8620382951616414</v>
      </c>
      <c r="G105" s="5"/>
      <c r="H105" s="14">
        <f t="shared" si="26"/>
        <v>12764.054449858184</v>
      </c>
      <c r="I105" s="15">
        <f t="shared" si="34"/>
        <v>0.16496217332291313</v>
      </c>
      <c r="J105" s="14">
        <f t="shared" si="35"/>
        <v>2105.5861624606064</v>
      </c>
      <c r="K105" s="14">
        <f>SUM($J105:J$127)</f>
        <v>8131.8543931853028</v>
      </c>
      <c r="L105" s="16">
        <f t="shared" si="36"/>
        <v>3.8620382951616414</v>
      </c>
      <c r="M105" s="16"/>
      <c r="N105" s="20">
        <v>91</v>
      </c>
      <c r="O105" s="6">
        <f t="shared" si="27"/>
        <v>110</v>
      </c>
      <c r="P105" s="6">
        <f t="shared" si="28"/>
        <v>12764.054449858184</v>
      </c>
      <c r="Q105" s="6">
        <f t="shared" si="29"/>
        <v>12764.054449858184</v>
      </c>
      <c r="R105" s="5">
        <f t="shared" si="30"/>
        <v>72300.428665049651</v>
      </c>
      <c r="S105" s="5">
        <f t="shared" si="37"/>
        <v>152234782.13709873</v>
      </c>
      <c r="T105" s="20">
        <f>SUM(S105:$S$136)</f>
        <v>539050310.79438829</v>
      </c>
      <c r="U105" s="6">
        <f t="shared" si="38"/>
        <v>3.5409142590615952</v>
      </c>
    </row>
    <row r="106" spans="1:21" x14ac:dyDescent="0.2">
      <c r="A106" s="13">
        <v>92</v>
      </c>
      <c r="B106" s="22">
        <f>Absterbeordnung!B100</f>
        <v>10215.771565629537</v>
      </c>
      <c r="C106" s="15">
        <f t="shared" si="31"/>
        <v>0.16172762090481677</v>
      </c>
      <c r="D106" s="14">
        <f t="shared" si="32"/>
        <v>1652.1724310163402</v>
      </c>
      <c r="E106" s="14">
        <f>SUM(D106:$D$127)</f>
        <v>6026.2682307246951</v>
      </c>
      <c r="F106" s="16">
        <f t="shared" si="33"/>
        <v>3.6474814114998959</v>
      </c>
      <c r="G106" s="5"/>
      <c r="H106" s="14">
        <f t="shared" si="26"/>
        <v>10215.771565629537</v>
      </c>
      <c r="I106" s="15">
        <f t="shared" si="34"/>
        <v>0.16172762090481677</v>
      </c>
      <c r="J106" s="14">
        <f t="shared" si="35"/>
        <v>1652.1724310163402</v>
      </c>
      <c r="K106" s="14">
        <f>SUM($J106:J$127)</f>
        <v>6026.2682307246951</v>
      </c>
      <c r="L106" s="16">
        <f t="shared" si="36"/>
        <v>3.6474814114998959</v>
      </c>
      <c r="M106" s="16"/>
      <c r="N106" s="20">
        <v>92</v>
      </c>
      <c r="O106" s="6">
        <f t="shared" si="27"/>
        <v>111</v>
      </c>
      <c r="P106" s="6">
        <f t="shared" si="28"/>
        <v>10215.771565629537</v>
      </c>
      <c r="Q106" s="6">
        <f t="shared" si="29"/>
        <v>10215.771565629537</v>
      </c>
      <c r="R106" s="5">
        <f t="shared" si="30"/>
        <v>70140.408145123292</v>
      </c>
      <c r="S106" s="5">
        <f t="shared" si="37"/>
        <v>115884048.63760667</v>
      </c>
      <c r="T106" s="20">
        <f>SUM(S106:$S$136)</f>
        <v>386815528.65728956</v>
      </c>
      <c r="U106" s="6">
        <f t="shared" si="38"/>
        <v>3.3379531799664814</v>
      </c>
    </row>
    <row r="107" spans="1:21" x14ac:dyDescent="0.2">
      <c r="A107" s="13">
        <v>93</v>
      </c>
      <c r="B107" s="22">
        <f>Absterbeordnung!B101</f>
        <v>7996.7901730484573</v>
      </c>
      <c r="C107" s="15">
        <f t="shared" si="31"/>
        <v>0.15855649108315373</v>
      </c>
      <c r="D107" s="14">
        <f t="shared" si="32"/>
        <v>1267.942989766809</v>
      </c>
      <c r="E107" s="14">
        <f>SUM(D107:$D$127)</f>
        <v>4374.095799708356</v>
      </c>
      <c r="F107" s="16">
        <f t="shared" si="33"/>
        <v>3.4497574693896991</v>
      </c>
      <c r="G107" s="5"/>
      <c r="H107" s="14">
        <f t="shared" si="26"/>
        <v>7996.7901730484573</v>
      </c>
      <c r="I107" s="15">
        <f t="shared" si="34"/>
        <v>0.15855649108315373</v>
      </c>
      <c r="J107" s="14">
        <f t="shared" si="35"/>
        <v>1267.942989766809</v>
      </c>
      <c r="K107" s="14">
        <f>SUM($J107:J$127)</f>
        <v>4374.095799708356</v>
      </c>
      <c r="L107" s="16">
        <f t="shared" si="36"/>
        <v>3.4497574693896991</v>
      </c>
      <c r="M107" s="16"/>
      <c r="N107" s="20">
        <v>93</v>
      </c>
      <c r="O107" s="6">
        <f t="shared" si="27"/>
        <v>112</v>
      </c>
      <c r="P107" s="6">
        <f t="shared" si="28"/>
        <v>7996.7901730484573</v>
      </c>
      <c r="Q107" s="6">
        <f t="shared" si="29"/>
        <v>7996.7901730484573</v>
      </c>
      <c r="R107" s="5">
        <f t="shared" si="30"/>
        <v>67820.641773787356</v>
      </c>
      <c r="S107" s="5">
        <f t="shared" si="37"/>
        <v>85992707.298559681</v>
      </c>
      <c r="T107" s="20">
        <f>SUM(S107:$S$136)</f>
        <v>270931480.01968288</v>
      </c>
      <c r="U107" s="6">
        <f t="shared" si="38"/>
        <v>3.1506332168265252</v>
      </c>
    </row>
    <row r="108" spans="1:21" x14ac:dyDescent="0.2">
      <c r="A108" s="13">
        <v>94</v>
      </c>
      <c r="B108" s="22">
        <f>Absterbeordnung!B102</f>
        <v>6120.9108422310037</v>
      </c>
      <c r="C108" s="15">
        <f t="shared" si="31"/>
        <v>0.15544754027760166</v>
      </c>
      <c r="D108" s="14">
        <f t="shared" si="32"/>
        <v>951.48053468331261</v>
      </c>
      <c r="E108" s="14">
        <f>SUM(D108:$D$127)</f>
        <v>3106.1528099415473</v>
      </c>
      <c r="F108" s="16">
        <f t="shared" si="33"/>
        <v>3.2645468790124941</v>
      </c>
      <c r="G108" s="5"/>
      <c r="H108" s="14">
        <f t="shared" si="26"/>
        <v>6120.9108422310037</v>
      </c>
      <c r="I108" s="15">
        <f t="shared" si="34"/>
        <v>0.15544754027760166</v>
      </c>
      <c r="J108" s="14">
        <f t="shared" si="35"/>
        <v>951.48053468331261</v>
      </c>
      <c r="K108" s="14">
        <f>SUM($J108:J$127)</f>
        <v>3106.1528099415473</v>
      </c>
      <c r="L108" s="16">
        <f t="shared" si="36"/>
        <v>3.2645468790124941</v>
      </c>
      <c r="M108" s="16"/>
      <c r="N108" s="20">
        <v>94</v>
      </c>
      <c r="O108" s="6">
        <f t="shared" si="27"/>
        <v>113</v>
      </c>
      <c r="P108" s="6">
        <f t="shared" si="28"/>
        <v>6120.9108422310037</v>
      </c>
      <c r="Q108" s="6">
        <f t="shared" si="29"/>
        <v>6120.9108422310037</v>
      </c>
      <c r="R108" s="5">
        <f t="shared" si="30"/>
        <v>65311.946604620403</v>
      </c>
      <c r="S108" s="5">
        <f t="shared" si="37"/>
        <v>62143045.876572192</v>
      </c>
      <c r="T108" s="20">
        <f>SUM(S108:$S$136)</f>
        <v>184938772.72112325</v>
      </c>
      <c r="U108" s="6">
        <f t="shared" si="38"/>
        <v>2.9760171892514977</v>
      </c>
    </row>
    <row r="109" spans="1:21" x14ac:dyDescent="0.2">
      <c r="A109" s="13">
        <v>95</v>
      </c>
      <c r="B109" s="22">
        <f>Absterbeordnung!B103</f>
        <v>4569.9800712181941</v>
      </c>
      <c r="C109" s="15">
        <f t="shared" si="31"/>
        <v>0.15239954929176638</v>
      </c>
      <c r="D109" s="14">
        <f t="shared" si="32"/>
        <v>696.46290312600718</v>
      </c>
      <c r="E109" s="14">
        <f>SUM(D109:$D$127)</f>
        <v>2154.6722752582341</v>
      </c>
      <c r="F109" s="16">
        <f t="shared" si="33"/>
        <v>3.0937358839748588</v>
      </c>
      <c r="G109" s="5"/>
      <c r="H109" s="14">
        <f t="shared" si="26"/>
        <v>4569.9800712181941</v>
      </c>
      <c r="I109" s="15">
        <f t="shared" si="34"/>
        <v>0.15239954929176638</v>
      </c>
      <c r="J109" s="14">
        <f t="shared" si="35"/>
        <v>696.46290312600718</v>
      </c>
      <c r="K109" s="14">
        <f>SUM($J109:J$127)</f>
        <v>2154.6722752582341</v>
      </c>
      <c r="L109" s="16">
        <f t="shared" si="36"/>
        <v>3.0937358839748588</v>
      </c>
      <c r="M109" s="16"/>
      <c r="N109" s="20">
        <v>95</v>
      </c>
      <c r="O109" s="6">
        <f t="shared" si="27"/>
        <v>114</v>
      </c>
      <c r="P109" s="6">
        <f t="shared" si="28"/>
        <v>4569.9800712181941</v>
      </c>
      <c r="Q109" s="6">
        <f t="shared" si="29"/>
        <v>4569.9800712181941</v>
      </c>
      <c r="R109" s="5">
        <f t="shared" si="30"/>
        <v>62633.138015881399</v>
      </c>
      <c r="S109" s="5">
        <f t="shared" si="37"/>
        <v>43621657.134432644</v>
      </c>
      <c r="T109" s="20">
        <f>SUM(S109:$S$136)</f>
        <v>122795726.84455098</v>
      </c>
      <c r="U109" s="6">
        <f t="shared" si="38"/>
        <v>2.8150174686422558</v>
      </c>
    </row>
    <row r="110" spans="1:21" x14ac:dyDescent="0.2">
      <c r="A110" s="13">
        <v>96</v>
      </c>
      <c r="B110" s="22">
        <f>Absterbeordnung!B104</f>
        <v>3324.0607231945023</v>
      </c>
      <c r="C110" s="15">
        <f t="shared" si="31"/>
        <v>0.14941132283506506</v>
      </c>
      <c r="D110" s="14">
        <f t="shared" si="32"/>
        <v>496.65230983657364</v>
      </c>
      <c r="E110" s="14">
        <f>SUM(D110:$D$127)</f>
        <v>1458.2093721322267</v>
      </c>
      <c r="F110" s="16">
        <f t="shared" si="33"/>
        <v>2.9360768957503875</v>
      </c>
      <c r="G110" s="5"/>
      <c r="H110" s="14">
        <f t="shared" ref="H110:H136" si="39">B110</f>
        <v>3324.0607231945023</v>
      </c>
      <c r="I110" s="15">
        <f t="shared" si="34"/>
        <v>0.14941132283506506</v>
      </c>
      <c r="J110" s="14">
        <f t="shared" si="35"/>
        <v>496.65230983657364</v>
      </c>
      <c r="K110" s="14">
        <f>SUM($J110:J$127)</f>
        <v>1458.2093721322267</v>
      </c>
      <c r="L110" s="16">
        <f t="shared" si="36"/>
        <v>2.9360768957503875</v>
      </c>
      <c r="M110" s="16"/>
      <c r="N110" s="20">
        <v>96</v>
      </c>
      <c r="O110" s="6">
        <f t="shared" ref="O110:O136" si="40">N110+$B$3</f>
        <v>115</v>
      </c>
      <c r="P110" s="6">
        <f t="shared" ref="P110:P136" si="41">B110</f>
        <v>3324.0607231945023</v>
      </c>
      <c r="Q110" s="6">
        <f t="shared" ref="Q110:Q136" si="42">B110</f>
        <v>3324.0607231945023</v>
      </c>
      <c r="R110" s="5">
        <f t="shared" ref="R110:R136" si="43">LOOKUP(N110,$O$14:$O$136,$Q$14:$Q$136)</f>
        <v>59775.556231526323</v>
      </c>
      <c r="S110" s="5">
        <f t="shared" si="37"/>
        <v>29687668.074153539</v>
      </c>
      <c r="T110" s="20">
        <f>SUM(S110:$S$136)</f>
        <v>79174069.710118338</v>
      </c>
      <c r="U110" s="6">
        <f t="shared" si="38"/>
        <v>2.6669009338274128</v>
      </c>
    </row>
    <row r="111" spans="1:21" x14ac:dyDescent="0.2">
      <c r="A111" s="13">
        <v>97</v>
      </c>
      <c r="B111" s="22">
        <f>Absterbeordnung!B105</f>
        <v>2352.3129898214866</v>
      </c>
      <c r="C111" s="15">
        <f t="shared" ref="C111:C136" si="44">1/(((1+($B$5/100))^A111))</f>
        <v>0.14648168905398534</v>
      </c>
      <c r="D111" s="14">
        <f t="shared" ref="D111:D136" si="45">B111*C111</f>
        <v>344.5707799326816</v>
      </c>
      <c r="E111" s="14">
        <f>SUM(D111:$D$127)</f>
        <v>961.55706229565328</v>
      </c>
      <c r="F111" s="16">
        <f t="shared" ref="F111:F136" si="46">E111/D111</f>
        <v>2.7905937424047145</v>
      </c>
      <c r="G111" s="5"/>
      <c r="H111" s="14">
        <f t="shared" si="39"/>
        <v>2352.3129898214866</v>
      </c>
      <c r="I111" s="15">
        <f t="shared" ref="I111:I136" si="47">1/(((1+($B$5/100))^A111))</f>
        <v>0.14648168905398534</v>
      </c>
      <c r="J111" s="14">
        <f t="shared" ref="J111:J136" si="48">H111*I111</f>
        <v>344.5707799326816</v>
      </c>
      <c r="K111" s="14">
        <f>SUM($J111:J$127)</f>
        <v>961.55706229565328</v>
      </c>
      <c r="L111" s="16">
        <f t="shared" ref="L111:L136" si="49">K111/J111</f>
        <v>2.7905937424047145</v>
      </c>
      <c r="M111" s="16"/>
      <c r="N111" s="20">
        <v>97</v>
      </c>
      <c r="O111" s="6">
        <f t="shared" si="40"/>
        <v>116</v>
      </c>
      <c r="P111" s="6">
        <f t="shared" si="41"/>
        <v>2352.3129898214866</v>
      </c>
      <c r="Q111" s="6">
        <f t="shared" si="42"/>
        <v>2352.3129898214866</v>
      </c>
      <c r="R111" s="5">
        <f t="shared" si="43"/>
        <v>56761.606281964494</v>
      </c>
      <c r="S111" s="5">
        <f t="shared" ref="S111:S136" si="50">P111*R111*I111</f>
        <v>19558390.946808305</v>
      </c>
      <c r="T111" s="20">
        <f>SUM(S111:$S$136)</f>
        <v>49486401.635964848</v>
      </c>
      <c r="U111" s="6">
        <f t="shared" ref="U111:U136" si="51">T111/S111</f>
        <v>2.5301877731429863</v>
      </c>
    </row>
    <row r="112" spans="1:21" x14ac:dyDescent="0.2">
      <c r="A112" s="13">
        <v>98</v>
      </c>
      <c r="B112" s="22">
        <f>Absterbeordnung!B106</f>
        <v>1617.3644978539487</v>
      </c>
      <c r="C112" s="15">
        <f t="shared" si="44"/>
        <v>0.14360949907253467</v>
      </c>
      <c r="D112" s="14">
        <f t="shared" si="45"/>
        <v>232.26890535450715</v>
      </c>
      <c r="E112" s="14">
        <f>SUM(D112:$D$127)</f>
        <v>616.98628236297168</v>
      </c>
      <c r="F112" s="16">
        <f t="shared" si="46"/>
        <v>2.6563447286294242</v>
      </c>
      <c r="G112" s="5"/>
      <c r="H112" s="14">
        <f t="shared" si="39"/>
        <v>1617.3644978539487</v>
      </c>
      <c r="I112" s="15">
        <f t="shared" si="47"/>
        <v>0.14360949907253467</v>
      </c>
      <c r="J112" s="14">
        <f t="shared" si="48"/>
        <v>232.26890535450715</v>
      </c>
      <c r="K112" s="14">
        <f>SUM($J112:J$127)</f>
        <v>616.98628236297168</v>
      </c>
      <c r="L112" s="16">
        <f t="shared" si="49"/>
        <v>2.6563447286294242</v>
      </c>
      <c r="M112" s="16"/>
      <c r="N112" s="20">
        <v>98</v>
      </c>
      <c r="O112" s="6">
        <f t="shared" si="40"/>
        <v>117</v>
      </c>
      <c r="P112" s="6">
        <f t="shared" si="41"/>
        <v>1617.3644978539487</v>
      </c>
      <c r="Q112" s="6">
        <f t="shared" si="42"/>
        <v>1617.3644978539487</v>
      </c>
      <c r="R112" s="5">
        <f t="shared" si="43"/>
        <v>53565.364959533712</v>
      </c>
      <c r="S112" s="5">
        <f t="shared" si="50"/>
        <v>12441568.684065569</v>
      </c>
      <c r="T112" s="20">
        <f>SUM(S112:$S$136)</f>
        <v>29928010.689156532</v>
      </c>
      <c r="U112" s="6">
        <f t="shared" si="51"/>
        <v>2.4054853088973074</v>
      </c>
    </row>
    <row r="113" spans="1:21" x14ac:dyDescent="0.2">
      <c r="A113" s="13">
        <v>99</v>
      </c>
      <c r="B113" s="22">
        <f>Absterbeordnung!B107</f>
        <v>1079.002550817258</v>
      </c>
      <c r="C113" s="15">
        <f t="shared" si="44"/>
        <v>0.14079362654170063</v>
      </c>
      <c r="D113" s="14">
        <f t="shared" si="45"/>
        <v>151.91668217730739</v>
      </c>
      <c r="E113" s="14">
        <f>SUM(D113:$D$127)</f>
        <v>384.7173770084645</v>
      </c>
      <c r="F113" s="16">
        <f t="shared" si="46"/>
        <v>2.5324235067182883</v>
      </c>
      <c r="G113" s="5"/>
      <c r="H113" s="14">
        <f t="shared" si="39"/>
        <v>1079.002550817258</v>
      </c>
      <c r="I113" s="15">
        <f t="shared" si="47"/>
        <v>0.14079362654170063</v>
      </c>
      <c r="J113" s="14">
        <f t="shared" si="48"/>
        <v>151.91668217730739</v>
      </c>
      <c r="K113" s="14">
        <f>SUM($J113:J$127)</f>
        <v>384.7173770084645</v>
      </c>
      <c r="L113" s="16">
        <f t="shared" si="49"/>
        <v>2.5324235067182883</v>
      </c>
      <c r="M113" s="16"/>
      <c r="N113" s="20">
        <v>99</v>
      </c>
      <c r="O113" s="6">
        <f t="shared" si="40"/>
        <v>118</v>
      </c>
      <c r="P113" s="6">
        <f t="shared" si="41"/>
        <v>1079.002550817258</v>
      </c>
      <c r="Q113" s="6">
        <f t="shared" si="42"/>
        <v>1079.002550817258</v>
      </c>
      <c r="R113" s="5">
        <f t="shared" si="43"/>
        <v>50304.788391582639</v>
      </c>
      <c r="S113" s="5">
        <f t="shared" si="50"/>
        <v>7642136.5500807622</v>
      </c>
      <c r="T113" s="20">
        <f>SUM(S113:$S$136)</f>
        <v>17486442.005090963</v>
      </c>
      <c r="U113" s="6">
        <f t="shared" si="51"/>
        <v>2.2881614180142025</v>
      </c>
    </row>
    <row r="114" spans="1:21" x14ac:dyDescent="0.2">
      <c r="A114" s="13">
        <v>100</v>
      </c>
      <c r="B114" s="22">
        <f>Absterbeordnung!B108</f>
        <v>697.51560616977235</v>
      </c>
      <c r="C114" s="15">
        <f t="shared" si="44"/>
        <v>0.13803296719774574</v>
      </c>
      <c r="D114" s="14">
        <f t="shared" si="45"/>
        <v>96.280148786347922</v>
      </c>
      <c r="E114" s="14">
        <f>SUM(D114:$D$127)</f>
        <v>232.80069483115716</v>
      </c>
      <c r="F114" s="16">
        <f t="shared" si="46"/>
        <v>2.4179511328732723</v>
      </c>
      <c r="G114" s="5"/>
      <c r="H114" s="14">
        <f t="shared" si="39"/>
        <v>697.51560616977235</v>
      </c>
      <c r="I114" s="15">
        <f t="shared" si="47"/>
        <v>0.13803296719774574</v>
      </c>
      <c r="J114" s="14">
        <f t="shared" si="48"/>
        <v>96.280148786347922</v>
      </c>
      <c r="K114" s="14">
        <f>SUM($J114:J$127)</f>
        <v>232.80069483115716</v>
      </c>
      <c r="L114" s="16">
        <f t="shared" si="49"/>
        <v>2.4179511328732723</v>
      </c>
      <c r="M114" s="16"/>
      <c r="N114" s="20">
        <v>100</v>
      </c>
      <c r="O114" s="6">
        <f t="shared" si="40"/>
        <v>119</v>
      </c>
      <c r="P114" s="6">
        <f t="shared" si="41"/>
        <v>697.51560616977235</v>
      </c>
      <c r="Q114" s="6">
        <f t="shared" si="42"/>
        <v>697.51560616977235</v>
      </c>
      <c r="R114" s="5">
        <f t="shared" si="43"/>
        <v>46896.755166820178</v>
      </c>
      <c r="S114" s="5">
        <f t="shared" si="50"/>
        <v>4515226.5650583776</v>
      </c>
      <c r="T114" s="20">
        <f>SUM(S114:$S$136)</f>
        <v>9844305.4550101962</v>
      </c>
      <c r="U114" s="6">
        <f t="shared" si="51"/>
        <v>2.1802461766130485</v>
      </c>
    </row>
    <row r="115" spans="1:21" x14ac:dyDescent="0.2">
      <c r="A115" s="13">
        <v>101</v>
      </c>
      <c r="B115" s="22">
        <f>Absterbeordnung!B109</f>
        <v>436.33234089188261</v>
      </c>
      <c r="C115" s="15">
        <f t="shared" si="44"/>
        <v>0.13532643842916248</v>
      </c>
      <c r="D115" s="14">
        <f t="shared" si="45"/>
        <v>59.047301664357683</v>
      </c>
      <c r="E115" s="14">
        <f>SUM(D115:$D$127)</f>
        <v>136.52054604480924</v>
      </c>
      <c r="F115" s="16">
        <f t="shared" si="46"/>
        <v>2.3120539329778755</v>
      </c>
      <c r="G115" s="5"/>
      <c r="H115" s="14">
        <f t="shared" si="39"/>
        <v>436.33234089188261</v>
      </c>
      <c r="I115" s="15">
        <f t="shared" si="47"/>
        <v>0.13532643842916248</v>
      </c>
      <c r="J115" s="14">
        <f t="shared" si="48"/>
        <v>59.047301664357683</v>
      </c>
      <c r="K115" s="14">
        <f>SUM($J115:J$127)</f>
        <v>136.52054604480924</v>
      </c>
      <c r="L115" s="16">
        <f t="shared" si="49"/>
        <v>2.3120539329778755</v>
      </c>
      <c r="M115" s="16"/>
      <c r="N115" s="20">
        <v>101</v>
      </c>
      <c r="O115" s="6">
        <f t="shared" si="40"/>
        <v>120</v>
      </c>
      <c r="P115" s="6">
        <f t="shared" si="41"/>
        <v>436.33234089188261</v>
      </c>
      <c r="Q115" s="6">
        <f t="shared" si="42"/>
        <v>436.33234089188261</v>
      </c>
      <c r="R115" s="5">
        <f t="shared" si="43"/>
        <v>43377.011452929815</v>
      </c>
      <c r="S115" s="5">
        <f t="shared" si="50"/>
        <v>2561295.480559445</v>
      </c>
      <c r="T115" s="20">
        <f>SUM(S115:$S$136)</f>
        <v>5329078.8899518205</v>
      </c>
      <c r="U115" s="6">
        <f t="shared" si="51"/>
        <v>2.0806185504172401</v>
      </c>
    </row>
    <row r="116" spans="1:21" x14ac:dyDescent="0.2">
      <c r="A116" s="21">
        <v>102</v>
      </c>
      <c r="B116" s="22">
        <f>Absterbeordnung!B110</f>
        <v>263.77159299466553</v>
      </c>
      <c r="C116" s="15">
        <f t="shared" si="44"/>
        <v>0.13267297885212007</v>
      </c>
      <c r="D116" s="14">
        <f t="shared" si="45"/>
        <v>34.995362979171283</v>
      </c>
      <c r="E116" s="14">
        <f>SUM(D116:$D$127)</f>
        <v>77.473244380451547</v>
      </c>
      <c r="F116" s="16">
        <f t="shared" si="46"/>
        <v>2.2138145681347114</v>
      </c>
      <c r="G116" s="5"/>
      <c r="H116" s="14">
        <f t="shared" si="39"/>
        <v>263.77159299466553</v>
      </c>
      <c r="I116" s="15">
        <f t="shared" si="47"/>
        <v>0.13267297885212007</v>
      </c>
      <c r="J116" s="14">
        <f t="shared" si="48"/>
        <v>34.995362979171283</v>
      </c>
      <c r="K116" s="14">
        <f>SUM($J116:J$127)</f>
        <v>77.473244380451547</v>
      </c>
      <c r="L116" s="16">
        <f t="shared" si="49"/>
        <v>2.2138145681347114</v>
      </c>
      <c r="M116" s="16"/>
      <c r="N116" s="6">
        <v>102</v>
      </c>
      <c r="O116" s="6">
        <f t="shared" si="40"/>
        <v>121</v>
      </c>
      <c r="P116" s="6">
        <f t="shared" si="41"/>
        <v>263.77159299466553</v>
      </c>
      <c r="Q116" s="6">
        <f t="shared" si="42"/>
        <v>263.77159299466553</v>
      </c>
      <c r="R116" s="5">
        <f t="shared" si="43"/>
        <v>39783.660210239083</v>
      </c>
      <c r="S116" s="5">
        <f t="shared" si="50"/>
        <v>1392243.6296973303</v>
      </c>
      <c r="T116" s="20">
        <f>SUM(S116:$S$136)</f>
        <v>2767783.409392375</v>
      </c>
      <c r="U116" s="6">
        <f t="shared" si="51"/>
        <v>1.9880022076266084</v>
      </c>
    </row>
    <row r="117" spans="1:21" x14ac:dyDescent="0.2">
      <c r="A117" s="21">
        <v>103</v>
      </c>
      <c r="B117" s="22">
        <f>Absterbeordnung!B111</f>
        <v>153.88663704414881</v>
      </c>
      <c r="C117" s="15">
        <f t="shared" si="44"/>
        <v>0.13007154789423539</v>
      </c>
      <c r="D117" s="14">
        <f t="shared" si="45"/>
        <v>20.016273080570819</v>
      </c>
      <c r="E117" s="14">
        <f>SUM(D117:$D$127)</f>
        <v>42.477881401280271</v>
      </c>
      <c r="F117" s="16">
        <f t="shared" si="46"/>
        <v>2.122167360042277</v>
      </c>
      <c r="G117" s="5"/>
      <c r="H117" s="14">
        <f t="shared" si="39"/>
        <v>153.88663704414881</v>
      </c>
      <c r="I117" s="15">
        <f t="shared" si="47"/>
        <v>0.13007154789423539</v>
      </c>
      <c r="J117" s="14">
        <f t="shared" si="48"/>
        <v>20.016273080570819</v>
      </c>
      <c r="K117" s="14">
        <f>SUM($J117:J$127)</f>
        <v>42.477881401280271</v>
      </c>
      <c r="L117" s="16">
        <f t="shared" si="49"/>
        <v>2.122167360042277</v>
      </c>
      <c r="M117" s="16"/>
      <c r="N117" s="6">
        <v>103</v>
      </c>
      <c r="O117" s="6">
        <f t="shared" si="40"/>
        <v>122</v>
      </c>
      <c r="P117" s="6">
        <f t="shared" si="41"/>
        <v>153.88663704414881</v>
      </c>
      <c r="Q117" s="6">
        <f t="shared" si="42"/>
        <v>153.88663704414881</v>
      </c>
      <c r="R117" s="5">
        <f t="shared" si="43"/>
        <v>36140.455812297303</v>
      </c>
      <c r="S117" s="5">
        <f t="shared" si="50"/>
        <v>723397.23279524571</v>
      </c>
      <c r="T117" s="20">
        <f>SUM(S117:$S$136)</f>
        <v>1375539.779695045</v>
      </c>
      <c r="U117" s="6">
        <f t="shared" si="51"/>
        <v>1.9014999191797921</v>
      </c>
    </row>
    <row r="118" spans="1:21" x14ac:dyDescent="0.2">
      <c r="A118" s="21">
        <v>104</v>
      </c>
      <c r="B118" s="22">
        <f>Absterbeordnung!B112</f>
        <v>86.526909010891714</v>
      </c>
      <c r="C118" s="15">
        <f t="shared" si="44"/>
        <v>0.12752112538650526</v>
      </c>
      <c r="D118" s="14">
        <f t="shared" si="45"/>
        <v>11.034008813284654</v>
      </c>
      <c r="E118" s="14">
        <f>SUM(D118:$D$127)</f>
        <v>22.461608320709445</v>
      </c>
      <c r="F118" s="16">
        <f t="shared" si="46"/>
        <v>2.0356706887587639</v>
      </c>
      <c r="G118" s="5"/>
      <c r="H118" s="14">
        <f t="shared" si="39"/>
        <v>86.526909010891714</v>
      </c>
      <c r="I118" s="15">
        <f t="shared" si="47"/>
        <v>0.12752112538650526</v>
      </c>
      <c r="J118" s="14">
        <f t="shared" si="48"/>
        <v>11.034008813284654</v>
      </c>
      <c r="K118" s="14">
        <f>SUM($J118:J$127)</f>
        <v>22.461608320709445</v>
      </c>
      <c r="L118" s="16">
        <f t="shared" si="49"/>
        <v>2.0356706887587639</v>
      </c>
      <c r="M118" s="16"/>
      <c r="N118" s="6">
        <v>104</v>
      </c>
      <c r="O118" s="6">
        <f t="shared" si="40"/>
        <v>123</v>
      </c>
      <c r="P118" s="6">
        <f t="shared" si="41"/>
        <v>86.526909010891714</v>
      </c>
      <c r="Q118" s="6">
        <f t="shared" si="42"/>
        <v>86.526909010891714</v>
      </c>
      <c r="R118" s="5">
        <f t="shared" si="43"/>
        <v>32459.837065284533</v>
      </c>
      <c r="S118" s="5">
        <f t="shared" si="50"/>
        <v>358162.12825613341</v>
      </c>
      <c r="T118" s="20">
        <f>SUM(S118:$S$136)</f>
        <v>652142.54689979914</v>
      </c>
      <c r="U118" s="6">
        <f t="shared" si="51"/>
        <v>1.8208026350385955</v>
      </c>
    </row>
    <row r="119" spans="1:21" x14ac:dyDescent="0.2">
      <c r="A119" s="21">
        <v>105</v>
      </c>
      <c r="B119" s="22">
        <f>Absterbeordnung!B113</f>
        <v>46.826747140784221</v>
      </c>
      <c r="C119" s="15">
        <f t="shared" si="44"/>
        <v>0.12502071116324046</v>
      </c>
      <c r="D119" s="14">
        <f t="shared" si="45"/>
        <v>5.8543132290020798</v>
      </c>
      <c r="E119" s="14">
        <f>SUM(D119:$D$127)</f>
        <v>11.427599507424793</v>
      </c>
      <c r="F119" s="16">
        <f t="shared" si="46"/>
        <v>1.9519965981343177</v>
      </c>
      <c r="G119" s="5"/>
      <c r="H119" s="14">
        <f t="shared" si="39"/>
        <v>46.826747140784221</v>
      </c>
      <c r="I119" s="15">
        <f t="shared" si="47"/>
        <v>0.12502071116324046</v>
      </c>
      <c r="J119" s="14">
        <f t="shared" si="48"/>
        <v>5.8543132290020798</v>
      </c>
      <c r="K119" s="14">
        <f>SUM($J119:J$127)</f>
        <v>11.427599507424793</v>
      </c>
      <c r="L119" s="16">
        <f t="shared" si="49"/>
        <v>1.9519965981343177</v>
      </c>
      <c r="M119" s="16"/>
      <c r="N119" s="6">
        <v>105</v>
      </c>
      <c r="O119" s="6">
        <f t="shared" si="40"/>
        <v>124</v>
      </c>
      <c r="P119" s="6">
        <f t="shared" si="41"/>
        <v>46.826747140784221</v>
      </c>
      <c r="Q119" s="6">
        <f t="shared" si="42"/>
        <v>46.826747140784221</v>
      </c>
      <c r="R119" s="5">
        <f t="shared" si="43"/>
        <v>28785.383444591847</v>
      </c>
      <c r="S119" s="5">
        <f t="shared" si="50"/>
        <v>168518.65110157154</v>
      </c>
      <c r="T119" s="20">
        <f>SUM(S119:$S$136)</f>
        <v>293980.41864366573</v>
      </c>
      <c r="U119" s="6">
        <f t="shared" si="51"/>
        <v>1.7444978150606867</v>
      </c>
    </row>
    <row r="120" spans="1:21" x14ac:dyDescent="0.2">
      <c r="A120" s="21">
        <v>106</v>
      </c>
      <c r="B120" s="22">
        <f>Absterbeordnung!B114</f>
        <v>24.358157583684935</v>
      </c>
      <c r="C120" s="15">
        <f t="shared" si="44"/>
        <v>0.12256932466984359</v>
      </c>
      <c r="D120" s="14">
        <f t="shared" si="45"/>
        <v>2.9855629252338916</v>
      </c>
      <c r="E120" s="14">
        <f>SUM(D120:$D$127)</f>
        <v>5.5732862784227111</v>
      </c>
      <c r="F120" s="16">
        <f t="shared" si="46"/>
        <v>1.8667455411230682</v>
      </c>
      <c r="G120" s="5"/>
      <c r="H120" s="14">
        <f t="shared" si="39"/>
        <v>24.358157583684935</v>
      </c>
      <c r="I120" s="15">
        <f t="shared" si="47"/>
        <v>0.12256932466984359</v>
      </c>
      <c r="J120" s="14">
        <f t="shared" si="48"/>
        <v>2.9855629252338916</v>
      </c>
      <c r="K120" s="14">
        <f>SUM($J120:J$127)</f>
        <v>5.5732862784227111</v>
      </c>
      <c r="L120" s="16">
        <f t="shared" si="49"/>
        <v>1.8667455411230682</v>
      </c>
      <c r="M120" s="16"/>
      <c r="N120" s="6">
        <v>106</v>
      </c>
      <c r="O120" s="6">
        <f t="shared" si="40"/>
        <v>125</v>
      </c>
      <c r="P120" s="6">
        <f t="shared" si="41"/>
        <v>24.358157583684935</v>
      </c>
      <c r="Q120" s="6">
        <f t="shared" si="42"/>
        <v>24.358157583684935</v>
      </c>
      <c r="R120" s="5">
        <f t="shared" si="43"/>
        <v>25056.319650787234</v>
      </c>
      <c r="S120" s="5">
        <f t="shared" si="50"/>
        <v>74807.218992199778</v>
      </c>
      <c r="T120" s="20">
        <f>SUM(S120:$S$136)</f>
        <v>125461.76754209418</v>
      </c>
      <c r="U120" s="6">
        <f t="shared" si="51"/>
        <v>1.6771344962733636</v>
      </c>
    </row>
    <row r="121" spans="1:21" x14ac:dyDescent="0.2">
      <c r="A121" s="21">
        <v>107</v>
      </c>
      <c r="B121" s="22">
        <f>Absterbeordnung!B115</f>
        <v>12.162354339003972</v>
      </c>
      <c r="C121" s="15">
        <f t="shared" si="44"/>
        <v>0.12016600457827803</v>
      </c>
      <c r="D121" s="14">
        <f t="shared" si="45"/>
        <v>1.4615015271833909</v>
      </c>
      <c r="E121" s="14">
        <f>SUM(D121:$D$127)</f>
        <v>2.5877233531888209</v>
      </c>
      <c r="F121" s="16">
        <f t="shared" si="46"/>
        <v>1.7705923018608727</v>
      </c>
      <c r="G121" s="5"/>
      <c r="H121" s="14">
        <f t="shared" si="39"/>
        <v>12.162354339003972</v>
      </c>
      <c r="I121" s="15">
        <f t="shared" si="47"/>
        <v>0.12016600457827803</v>
      </c>
      <c r="J121" s="14">
        <f t="shared" si="48"/>
        <v>1.4615015271833909</v>
      </c>
      <c r="K121" s="14">
        <f>SUM($J121:J$127)</f>
        <v>2.5877233531888209</v>
      </c>
      <c r="L121" s="16">
        <f t="shared" si="49"/>
        <v>1.7705923018608727</v>
      </c>
      <c r="M121" s="16"/>
      <c r="N121" s="6">
        <v>107</v>
      </c>
      <c r="O121" s="6">
        <f t="shared" si="40"/>
        <v>126</v>
      </c>
      <c r="P121" s="6">
        <f t="shared" si="41"/>
        <v>12.162354339003972</v>
      </c>
      <c r="Q121" s="6">
        <f t="shared" si="42"/>
        <v>12.162354339003972</v>
      </c>
      <c r="R121" s="5">
        <f t="shared" si="43"/>
        <v>21622.143371951151</v>
      </c>
      <c r="S121" s="5">
        <f t="shared" si="50"/>
        <v>31600.79555908484</v>
      </c>
      <c r="T121" s="20">
        <f>SUM(S121:$S$136)</f>
        <v>50654.548549894411</v>
      </c>
      <c r="U121" s="6">
        <f t="shared" si="51"/>
        <v>1.6029516869340921</v>
      </c>
    </row>
    <row r="122" spans="1:21" x14ac:dyDescent="0.2">
      <c r="A122" s="21">
        <v>108</v>
      </c>
      <c r="B122" s="22">
        <f>Absterbeordnung!B116</f>
        <v>5.821417732529059</v>
      </c>
      <c r="C122" s="15">
        <f t="shared" si="44"/>
        <v>0.11780980841007649</v>
      </c>
      <c r="D122" s="14">
        <f t="shared" si="45"/>
        <v>0.68582010774427038</v>
      </c>
      <c r="E122" s="14">
        <f>SUM(D122:$D$127)</f>
        <v>1.1262218260054295</v>
      </c>
      <c r="F122" s="16">
        <f t="shared" si="46"/>
        <v>1.6421534062477166</v>
      </c>
      <c r="G122" s="5"/>
      <c r="H122" s="14">
        <f t="shared" si="39"/>
        <v>5.821417732529059</v>
      </c>
      <c r="I122" s="15">
        <f t="shared" si="47"/>
        <v>0.11780980841007649</v>
      </c>
      <c r="J122" s="14">
        <f t="shared" si="48"/>
        <v>0.68582010774427038</v>
      </c>
      <c r="K122" s="14">
        <f>SUM($J122:J$127)</f>
        <v>1.1262218260054295</v>
      </c>
      <c r="L122" s="16">
        <f t="shared" si="49"/>
        <v>1.6421534062477166</v>
      </c>
      <c r="M122" s="16"/>
      <c r="N122" s="6">
        <v>108</v>
      </c>
      <c r="O122" s="6">
        <f t="shared" si="40"/>
        <v>127</v>
      </c>
      <c r="P122" s="6">
        <f t="shared" si="41"/>
        <v>5.821417732529059</v>
      </c>
      <c r="Q122" s="6">
        <f t="shared" si="42"/>
        <v>5.821417732529059</v>
      </c>
      <c r="R122" s="5">
        <f t="shared" si="43"/>
        <v>18362.706193631133</v>
      </c>
      <c r="S122" s="5">
        <f t="shared" si="50"/>
        <v>12593.513140192485</v>
      </c>
      <c r="T122" s="20">
        <f>SUM(S122:$S$136)</f>
        <v>19053.752990809568</v>
      </c>
      <c r="U122" s="6">
        <f t="shared" si="51"/>
        <v>1.5129815468250143</v>
      </c>
    </row>
    <row r="123" spans="1:21" x14ac:dyDescent="0.2">
      <c r="A123" s="21">
        <v>109</v>
      </c>
      <c r="B123" s="22">
        <f>Absterbeordnung!B117</f>
        <v>2.6674291848565224</v>
      </c>
      <c r="C123" s="15">
        <f t="shared" si="44"/>
        <v>0.11549981216674166</v>
      </c>
      <c r="D123" s="14">
        <f t="shared" si="45"/>
        <v>0.30808756981901314</v>
      </c>
      <c r="E123" s="14">
        <f>SUM(D123:$D$127)</f>
        <v>0.44040171826115915</v>
      </c>
      <c r="F123" s="16">
        <f t="shared" si="46"/>
        <v>1.4294692853719295</v>
      </c>
      <c r="G123" s="5"/>
      <c r="H123" s="14">
        <f t="shared" si="39"/>
        <v>2.6674291848565224</v>
      </c>
      <c r="I123" s="15">
        <f t="shared" si="47"/>
        <v>0.11549981216674166</v>
      </c>
      <c r="J123" s="14">
        <f t="shared" si="48"/>
        <v>0.30808756981901314</v>
      </c>
      <c r="K123" s="14">
        <f>SUM($J123:J$127)</f>
        <v>0.44040171826115915</v>
      </c>
      <c r="L123" s="16">
        <f t="shared" si="49"/>
        <v>1.4294692853719295</v>
      </c>
      <c r="M123" s="16"/>
      <c r="N123" s="6">
        <v>109</v>
      </c>
      <c r="O123" s="6">
        <f t="shared" si="40"/>
        <v>128</v>
      </c>
      <c r="P123" s="6">
        <f t="shared" si="41"/>
        <v>2.6674291848565224</v>
      </c>
      <c r="Q123" s="6">
        <f t="shared" si="42"/>
        <v>2.6674291848565224</v>
      </c>
      <c r="R123" s="5">
        <f t="shared" si="43"/>
        <v>15487.073555800609</v>
      </c>
      <c r="S123" s="5">
        <f t="shared" si="50"/>
        <v>4771.3748554149124</v>
      </c>
      <c r="T123" s="20">
        <f>SUM(S123:$S$136)</f>
        <v>6460.239850617083</v>
      </c>
      <c r="U123" s="6">
        <f t="shared" si="51"/>
        <v>1.3539577263114257</v>
      </c>
    </row>
    <row r="124" spans="1:21" x14ac:dyDescent="0.2">
      <c r="A124" s="21">
        <v>110</v>
      </c>
      <c r="B124" s="22">
        <f>Absterbeordnung!B118</f>
        <v>1.1684904839165704</v>
      </c>
      <c r="C124" s="15">
        <f t="shared" si="44"/>
        <v>0.11323510996739378</v>
      </c>
      <c r="D124" s="14">
        <f t="shared" si="45"/>
        <v>0.13231414844214601</v>
      </c>
      <c r="E124" s="14">
        <f>SUM(D124:$D$127)</f>
        <v>0.13231414844214601</v>
      </c>
      <c r="F124" s="16">
        <f t="shared" si="46"/>
        <v>1</v>
      </c>
      <c r="G124" s="5"/>
      <c r="H124" s="14">
        <f t="shared" si="39"/>
        <v>1.1684904839165704</v>
      </c>
      <c r="I124" s="15">
        <f t="shared" si="47"/>
        <v>0.11323510996739378</v>
      </c>
      <c r="J124" s="14">
        <f t="shared" si="48"/>
        <v>0.13231414844214601</v>
      </c>
      <c r="K124" s="14">
        <f>SUM($J124:J$127)</f>
        <v>0.13231414844214601</v>
      </c>
      <c r="L124" s="16">
        <f t="shared" si="49"/>
        <v>1</v>
      </c>
      <c r="M124" s="16"/>
      <c r="N124" s="6">
        <v>110</v>
      </c>
      <c r="O124" s="6">
        <f t="shared" si="40"/>
        <v>129</v>
      </c>
      <c r="P124" s="6">
        <f t="shared" si="41"/>
        <v>1.1684904839165704</v>
      </c>
      <c r="Q124" s="6">
        <f t="shared" si="42"/>
        <v>1.1684904839165704</v>
      </c>
      <c r="R124" s="5">
        <f t="shared" si="43"/>
        <v>12764.054449858184</v>
      </c>
      <c r="S124" s="5">
        <f t="shared" si="50"/>
        <v>1688.8649952021701</v>
      </c>
      <c r="T124" s="20">
        <f>SUM(S124:$S$136)</f>
        <v>1688.8649952021701</v>
      </c>
      <c r="U124" s="6">
        <f t="shared" si="51"/>
        <v>1</v>
      </c>
    </row>
    <row r="125" spans="1:21" x14ac:dyDescent="0.2">
      <c r="A125" s="21">
        <v>111</v>
      </c>
      <c r="B125" s="22">
        <f>Absterbeordnung!B119</f>
        <v>0</v>
      </c>
      <c r="C125" s="15">
        <f t="shared" si="44"/>
        <v>0.11101481369352335</v>
      </c>
      <c r="D125" s="14">
        <f t="shared" si="45"/>
        <v>0</v>
      </c>
      <c r="E125" s="14">
        <f>SUM(D125:$D$127)</f>
        <v>0</v>
      </c>
      <c r="F125" s="16" t="e">
        <f t="shared" si="46"/>
        <v>#DIV/0!</v>
      </c>
      <c r="G125" s="25"/>
      <c r="H125" s="14">
        <f t="shared" si="39"/>
        <v>0</v>
      </c>
      <c r="I125" s="15">
        <f t="shared" si="47"/>
        <v>0.11101481369352335</v>
      </c>
      <c r="J125" s="14">
        <f t="shared" si="48"/>
        <v>0</v>
      </c>
      <c r="K125" s="14">
        <f>SUM($J125:J$127)</f>
        <v>0</v>
      </c>
      <c r="L125" s="16" t="e">
        <f t="shared" si="49"/>
        <v>#DIV/0!</v>
      </c>
      <c r="M125" s="16"/>
      <c r="N125" s="6">
        <v>111</v>
      </c>
      <c r="O125" s="6">
        <f t="shared" si="40"/>
        <v>130</v>
      </c>
      <c r="P125" s="6">
        <f t="shared" si="41"/>
        <v>0</v>
      </c>
      <c r="Q125" s="6">
        <f t="shared" si="42"/>
        <v>0</v>
      </c>
      <c r="R125" s="5">
        <f t="shared" si="43"/>
        <v>10215.771565629537</v>
      </c>
      <c r="S125" s="5">
        <f t="shared" si="50"/>
        <v>0</v>
      </c>
      <c r="T125" s="20">
        <f>SUM(S125:$S$136)</f>
        <v>0</v>
      </c>
      <c r="U125" s="6" t="e">
        <f t="shared" si="51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44"/>
        <v>0.10883805264070914</v>
      </c>
      <c r="D126" s="14">
        <f t="shared" si="45"/>
        <v>0</v>
      </c>
      <c r="E126" s="14">
        <f>SUM(D126:$D$127)</f>
        <v>0</v>
      </c>
      <c r="F126" s="16" t="e">
        <f t="shared" si="46"/>
        <v>#DIV/0!</v>
      </c>
      <c r="G126" s="5"/>
      <c r="H126" s="14">
        <f t="shared" si="39"/>
        <v>0</v>
      </c>
      <c r="I126" s="15">
        <f t="shared" si="47"/>
        <v>0.10883805264070914</v>
      </c>
      <c r="J126" s="14">
        <f t="shared" si="48"/>
        <v>0</v>
      </c>
      <c r="K126" s="14">
        <f>SUM($J126:J$127)</f>
        <v>0</v>
      </c>
      <c r="L126" s="16" t="e">
        <f t="shared" si="49"/>
        <v>#DIV/0!</v>
      </c>
      <c r="M126" s="16"/>
      <c r="N126" s="6">
        <v>112</v>
      </c>
      <c r="O126" s="6">
        <f t="shared" si="40"/>
        <v>131</v>
      </c>
      <c r="P126" s="6">
        <f t="shared" si="41"/>
        <v>0</v>
      </c>
      <c r="Q126" s="6">
        <f t="shared" si="42"/>
        <v>0</v>
      </c>
      <c r="R126" s="5">
        <f t="shared" si="43"/>
        <v>7996.7901730484573</v>
      </c>
      <c r="S126" s="5">
        <f t="shared" si="50"/>
        <v>0</v>
      </c>
      <c r="T126" s="20">
        <f>SUM(S126:$S$136)</f>
        <v>0</v>
      </c>
      <c r="U126" s="6" t="e">
        <f t="shared" si="51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44"/>
        <v>0.10670397317716583</v>
      </c>
      <c r="D127" s="14">
        <f t="shared" si="45"/>
        <v>0</v>
      </c>
      <c r="E127" s="14">
        <f>SUM(D127:$D$127)</f>
        <v>0</v>
      </c>
      <c r="F127" s="16" t="e">
        <f t="shared" si="46"/>
        <v>#DIV/0!</v>
      </c>
      <c r="G127" s="27"/>
      <c r="H127" s="14">
        <f t="shared" si="39"/>
        <v>0</v>
      </c>
      <c r="I127" s="15">
        <f t="shared" si="47"/>
        <v>0.10670397317716583</v>
      </c>
      <c r="J127" s="14">
        <f t="shared" si="48"/>
        <v>0</v>
      </c>
      <c r="K127" s="14">
        <f>SUM($J127:J$127)</f>
        <v>0</v>
      </c>
      <c r="L127" s="16" t="e">
        <f t="shared" si="49"/>
        <v>#DIV/0!</v>
      </c>
      <c r="M127" s="16"/>
      <c r="N127" s="28">
        <v>113</v>
      </c>
      <c r="O127" s="6">
        <f t="shared" si="40"/>
        <v>132</v>
      </c>
      <c r="P127" s="6">
        <f t="shared" si="41"/>
        <v>0</v>
      </c>
      <c r="Q127" s="6">
        <f t="shared" si="42"/>
        <v>0</v>
      </c>
      <c r="R127" s="5">
        <f t="shared" si="43"/>
        <v>6120.9108422310037</v>
      </c>
      <c r="S127" s="5">
        <f t="shared" si="50"/>
        <v>0</v>
      </c>
      <c r="T127" s="20">
        <f>SUM(S127:$S$136)</f>
        <v>0</v>
      </c>
      <c r="U127" s="6" t="e">
        <f t="shared" si="51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si="44"/>
        <v>0.10461173840898609</v>
      </c>
      <c r="D128" s="14">
        <f t="shared" si="45"/>
        <v>0</v>
      </c>
      <c r="E128" s="14">
        <f>SUM(D$127:$D128)</f>
        <v>0</v>
      </c>
      <c r="F128" s="16" t="e">
        <f t="shared" si="46"/>
        <v>#DIV/0!</v>
      </c>
      <c r="G128" s="27"/>
      <c r="H128" s="14">
        <f t="shared" si="39"/>
        <v>0</v>
      </c>
      <c r="I128" s="15">
        <f t="shared" si="47"/>
        <v>0.10461173840898609</v>
      </c>
      <c r="J128" s="14">
        <f t="shared" si="48"/>
        <v>0</v>
      </c>
      <c r="K128" s="14">
        <f>SUM($J$127:J128)</f>
        <v>0</v>
      </c>
      <c r="L128" s="16" t="e">
        <f t="shared" si="49"/>
        <v>#DIV/0!</v>
      </c>
      <c r="M128" s="16"/>
      <c r="N128" s="6">
        <v>114</v>
      </c>
      <c r="O128" s="6">
        <f t="shared" si="40"/>
        <v>133</v>
      </c>
      <c r="P128" s="6">
        <f t="shared" si="41"/>
        <v>0</v>
      </c>
      <c r="Q128" s="6">
        <f t="shared" si="42"/>
        <v>0</v>
      </c>
      <c r="R128" s="5">
        <f t="shared" si="43"/>
        <v>4569.9800712181941</v>
      </c>
      <c r="S128" s="5">
        <f t="shared" si="50"/>
        <v>0</v>
      </c>
      <c r="T128" s="20">
        <f>SUM(S128:$S$136)</f>
        <v>0</v>
      </c>
      <c r="U128" s="6" t="e">
        <f t="shared" si="51"/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39"/>
        <v>0</v>
      </c>
      <c r="I129" s="15">
        <f t="shared" si="47"/>
        <v>0.10256052785194716</v>
      </c>
      <c r="J129" s="14">
        <f t="shared" si="48"/>
        <v>0</v>
      </c>
      <c r="K129" s="14">
        <f>SUM($J$127:J129)</f>
        <v>0</v>
      </c>
      <c r="L129" s="16" t="e">
        <f t="shared" si="49"/>
        <v>#DIV/0!</v>
      </c>
      <c r="M129" s="16"/>
      <c r="N129" s="6">
        <v>115</v>
      </c>
      <c r="O129" s="6">
        <f t="shared" si="40"/>
        <v>134</v>
      </c>
      <c r="P129" s="6">
        <f t="shared" si="41"/>
        <v>0</v>
      </c>
      <c r="Q129" s="6">
        <f t="shared" si="42"/>
        <v>0</v>
      </c>
      <c r="R129" s="5">
        <f t="shared" si="43"/>
        <v>3324.0607231945023</v>
      </c>
      <c r="S129" s="5">
        <f t="shared" si="50"/>
        <v>0</v>
      </c>
      <c r="T129" s="20">
        <f>SUM(S129:$S$136)</f>
        <v>0</v>
      </c>
      <c r="U129" s="6" t="e">
        <f t="shared" si="51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39"/>
        <v>0</v>
      </c>
      <c r="I130" s="15">
        <f t="shared" si="47"/>
        <v>0.1005495371097521</v>
      </c>
      <c r="J130" s="14">
        <f t="shared" si="48"/>
        <v>0</v>
      </c>
      <c r="K130" s="14">
        <f>SUM($J$127:J130)</f>
        <v>0</v>
      </c>
      <c r="L130" s="16" t="e">
        <f t="shared" si="49"/>
        <v>#DIV/0!</v>
      </c>
      <c r="M130" s="16"/>
      <c r="N130" s="28">
        <v>116</v>
      </c>
      <c r="O130" s="6">
        <f t="shared" si="40"/>
        <v>135</v>
      </c>
      <c r="P130" s="6">
        <f t="shared" si="41"/>
        <v>0</v>
      </c>
      <c r="Q130" s="6">
        <f t="shared" si="42"/>
        <v>0</v>
      </c>
      <c r="R130" s="5">
        <f t="shared" si="43"/>
        <v>2352.3129898214866</v>
      </c>
      <c r="S130" s="5">
        <f t="shared" si="50"/>
        <v>0</v>
      </c>
      <c r="T130" s="20">
        <f>SUM(S130:$S$136)</f>
        <v>0</v>
      </c>
      <c r="U130" s="6" t="e">
        <f t="shared" si="51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39"/>
        <v>0</v>
      </c>
      <c r="I131" s="15">
        <f t="shared" si="47"/>
        <v>9.8577977558580526E-2</v>
      </c>
      <c r="J131" s="14">
        <f t="shared" si="48"/>
        <v>0</v>
      </c>
      <c r="K131" s="14">
        <f>SUM($J$127:J131)</f>
        <v>0</v>
      </c>
      <c r="L131" s="16" t="e">
        <f t="shared" si="49"/>
        <v>#DIV/0!</v>
      </c>
      <c r="M131" s="16"/>
      <c r="N131" s="6">
        <v>117</v>
      </c>
      <c r="O131" s="6">
        <f t="shared" si="40"/>
        <v>136</v>
      </c>
      <c r="P131" s="6">
        <f t="shared" si="41"/>
        <v>0</v>
      </c>
      <c r="Q131" s="6">
        <f t="shared" si="42"/>
        <v>0</v>
      </c>
      <c r="R131" s="5">
        <f t="shared" si="43"/>
        <v>1617.3644978539487</v>
      </c>
      <c r="S131" s="5">
        <f t="shared" si="50"/>
        <v>0</v>
      </c>
      <c r="T131" s="20">
        <f>SUM(S131:$S$136)</f>
        <v>0</v>
      </c>
      <c r="U131" s="6" t="e">
        <f t="shared" si="51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39"/>
        <v>0</v>
      </c>
      <c r="I132" s="15">
        <f t="shared" si="47"/>
        <v>9.6645076037824032E-2</v>
      </c>
      <c r="J132" s="14">
        <f t="shared" si="48"/>
        <v>0</v>
      </c>
      <c r="K132" s="14">
        <f>SUM($J$127:J132)</f>
        <v>0</v>
      </c>
      <c r="L132" s="16" t="e">
        <f t="shared" si="49"/>
        <v>#DIV/0!</v>
      </c>
      <c r="M132" s="16"/>
      <c r="N132" s="6">
        <v>118</v>
      </c>
      <c r="O132" s="6">
        <f t="shared" si="40"/>
        <v>137</v>
      </c>
      <c r="P132" s="6">
        <f t="shared" si="41"/>
        <v>0</v>
      </c>
      <c r="Q132" s="6">
        <f t="shared" si="42"/>
        <v>0</v>
      </c>
      <c r="R132" s="5">
        <f t="shared" si="43"/>
        <v>1079.002550817258</v>
      </c>
      <c r="S132" s="5">
        <f t="shared" si="50"/>
        <v>0</v>
      </c>
      <c r="T132" s="20">
        <f>SUM(S132:$S$136)</f>
        <v>0</v>
      </c>
      <c r="U132" s="6" t="e">
        <f t="shared" si="51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39"/>
        <v>0</v>
      </c>
      <c r="I133" s="15">
        <f t="shared" si="47"/>
        <v>9.4750074546886331E-2</v>
      </c>
      <c r="J133" s="14">
        <f t="shared" si="48"/>
        <v>0</v>
      </c>
      <c r="K133" s="14">
        <f>SUM($J$127:J133)</f>
        <v>0</v>
      </c>
      <c r="L133" s="16" t="e">
        <f t="shared" si="49"/>
        <v>#DIV/0!</v>
      </c>
      <c r="M133" s="16"/>
      <c r="N133" s="28">
        <v>119</v>
      </c>
      <c r="O133" s="6">
        <f t="shared" si="40"/>
        <v>138</v>
      </c>
      <c r="P133" s="6">
        <f t="shared" si="41"/>
        <v>0</v>
      </c>
      <c r="Q133" s="6">
        <f t="shared" si="42"/>
        <v>0</v>
      </c>
      <c r="R133" s="5">
        <f t="shared" si="43"/>
        <v>697.51560616977235</v>
      </c>
      <c r="S133" s="5">
        <f t="shared" si="50"/>
        <v>0</v>
      </c>
      <c r="T133" s="20">
        <f>SUM(S133:$S$136)</f>
        <v>0</v>
      </c>
      <c r="U133" s="6" t="e">
        <f t="shared" si="51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39"/>
        <v>0</v>
      </c>
      <c r="I134" s="15">
        <f t="shared" si="47"/>
        <v>9.2892229947927757E-2</v>
      </c>
      <c r="J134" s="14">
        <f t="shared" si="48"/>
        <v>0</v>
      </c>
      <c r="K134" s="14">
        <f>SUM($J$127:J134)</f>
        <v>0</v>
      </c>
      <c r="L134" s="16" t="e">
        <f t="shared" si="49"/>
        <v>#DIV/0!</v>
      </c>
      <c r="M134" s="16"/>
      <c r="N134" s="6">
        <v>120</v>
      </c>
      <c r="O134" s="6">
        <f t="shared" si="40"/>
        <v>139</v>
      </c>
      <c r="P134" s="6">
        <f t="shared" si="41"/>
        <v>0</v>
      </c>
      <c r="Q134" s="6">
        <f t="shared" si="42"/>
        <v>0</v>
      </c>
      <c r="R134" s="5">
        <f t="shared" si="43"/>
        <v>436.33234089188261</v>
      </c>
      <c r="S134" s="5">
        <f t="shared" si="50"/>
        <v>0</v>
      </c>
      <c r="T134" s="20">
        <f>SUM(S134:$S$136)</f>
        <v>0</v>
      </c>
      <c r="U134" s="6" t="e">
        <f t="shared" si="51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39"/>
        <v>0</v>
      </c>
      <c r="I135" s="15">
        <f t="shared" si="47"/>
        <v>1</v>
      </c>
      <c r="J135" s="14">
        <f t="shared" si="48"/>
        <v>0</v>
      </c>
      <c r="K135" s="14">
        <f>SUM($J$127:J135)</f>
        <v>0</v>
      </c>
      <c r="L135" s="16" t="e">
        <f t="shared" si="49"/>
        <v>#DIV/0!</v>
      </c>
      <c r="M135" s="16"/>
      <c r="N135" s="6">
        <v>121</v>
      </c>
      <c r="O135" s="6">
        <f t="shared" si="40"/>
        <v>140</v>
      </c>
      <c r="P135" s="6">
        <f t="shared" si="41"/>
        <v>0</v>
      </c>
      <c r="Q135" s="6">
        <f t="shared" si="42"/>
        <v>0</v>
      </c>
      <c r="R135" s="5">
        <f t="shared" si="43"/>
        <v>263.77159299466553</v>
      </c>
      <c r="S135" s="5">
        <f t="shared" si="50"/>
        <v>0</v>
      </c>
      <c r="T135" s="20">
        <f>SUM(S135:$S$136)</f>
        <v>0</v>
      </c>
      <c r="U135" s="6" t="e">
        <f t="shared" si="51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39"/>
        <v>0</v>
      </c>
      <c r="I136" s="15">
        <f t="shared" si="47"/>
        <v>1</v>
      </c>
      <c r="J136" s="14">
        <f t="shared" si="48"/>
        <v>0</v>
      </c>
      <c r="K136" s="14">
        <f>SUM($J$127:J136)</f>
        <v>0</v>
      </c>
      <c r="L136" s="16" t="e">
        <f t="shared" si="49"/>
        <v>#DIV/0!</v>
      </c>
      <c r="M136" s="16"/>
      <c r="N136" s="28">
        <v>122</v>
      </c>
      <c r="O136" s="6">
        <f t="shared" si="40"/>
        <v>141</v>
      </c>
      <c r="P136" s="6">
        <f t="shared" si="41"/>
        <v>0</v>
      </c>
      <c r="Q136" s="6">
        <f t="shared" si="42"/>
        <v>0</v>
      </c>
      <c r="R136" s="5">
        <f t="shared" si="43"/>
        <v>153.88663704414881</v>
      </c>
      <c r="S136" s="5">
        <f t="shared" si="50"/>
        <v>0</v>
      </c>
      <c r="T136" s="20">
        <f>SUM(S136:$S$136)</f>
        <v>0</v>
      </c>
      <c r="U136" s="6" t="e">
        <f t="shared" si="51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Frau!D5</f>
        <v>69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19</v>
      </c>
    </row>
    <row r="4" spans="1:21" x14ac:dyDescent="0.2">
      <c r="M4" s="7"/>
    </row>
    <row r="5" spans="1:21" x14ac:dyDescent="0.2">
      <c r="A5" s="2" t="s">
        <v>3</v>
      </c>
      <c r="B5" s="2">
        <f>Frau!D8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74" t="s">
        <v>0</v>
      </c>
      <c r="C11" s="274"/>
      <c r="D11" s="274"/>
      <c r="E11" s="274"/>
      <c r="F11" s="274"/>
      <c r="H11" s="271" t="s">
        <v>0</v>
      </c>
      <c r="I11" s="272"/>
      <c r="J11" s="272"/>
      <c r="K11" s="272"/>
      <c r="L11" s="273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19</v>
      </c>
      <c r="P14" s="20">
        <f t="shared" ref="P14:P45" si="1">B14</f>
        <v>100000</v>
      </c>
      <c r="Q14" s="20">
        <f t="shared" ref="Q14:Q45" si="2">B14</f>
        <v>100000</v>
      </c>
      <c r="R14" s="5" t="e">
        <f t="shared" ref="R14:R45" si="3">LOOKUP(N14,$O$14:$O$136,$Q$14:$Q$136)</f>
        <v>#N/A</v>
      </c>
      <c r="T14" s="20" t="e">
        <f>SUM(S14:$S$127)</f>
        <v>#N/A</v>
      </c>
    </row>
    <row r="15" spans="1:21" x14ac:dyDescent="0.2">
      <c r="A15" s="21">
        <v>1</v>
      </c>
      <c r="B15" s="17">
        <f>Absterbeordnung!C9</f>
        <v>99665.502673141993</v>
      </c>
      <c r="C15" s="18">
        <f t="shared" ref="C15:C46" si="4">1/(((1+($B$5/100))^A15))</f>
        <v>0.98039215686274506</v>
      </c>
      <c r="D15" s="17">
        <f t="shared" ref="D15:D46" si="5">B15*C15</f>
        <v>97711.277130531365</v>
      </c>
      <c r="E15" s="17">
        <f>SUM(D15:$D$136)</f>
        <v>3969986.7748932708</v>
      </c>
      <c r="F15" s="19">
        <f t="shared" ref="F15:F46" si="6">E15/D15</f>
        <v>40.629770600478501</v>
      </c>
      <c r="G15" s="5"/>
      <c r="H15" s="17">
        <f>Absterbeordnung!C9</f>
        <v>99665.502673141993</v>
      </c>
      <c r="I15" s="18">
        <f t="shared" ref="I15:I46" si="7">1/(((1+($B$5/100))^A15))</f>
        <v>0.98039215686274506</v>
      </c>
      <c r="J15" s="17">
        <f t="shared" ref="J15:J46" si="8">H15*I15</f>
        <v>97711.277130531365</v>
      </c>
      <c r="K15" s="17">
        <f>SUM($J15:J$136)</f>
        <v>3969986.7748932708</v>
      </c>
      <c r="L15" s="19">
        <f t="shared" ref="L15:L46" si="9">K15/J15</f>
        <v>40.629770600478501</v>
      </c>
      <c r="N15" s="6">
        <v>1</v>
      </c>
      <c r="O15" s="6">
        <f t="shared" si="0"/>
        <v>20</v>
      </c>
      <c r="P15" s="20">
        <f t="shared" si="1"/>
        <v>99665.502673141993</v>
      </c>
      <c r="Q15" s="20">
        <f t="shared" si="2"/>
        <v>99665.502673141993</v>
      </c>
      <c r="R15" s="5" t="e">
        <f t="shared" si="3"/>
        <v>#N/A</v>
      </c>
      <c r="S15" s="5" t="e">
        <f t="shared" ref="S15:S46" si="10">P15*R15*I15</f>
        <v>#N/A</v>
      </c>
      <c r="T15" s="20" t="e">
        <f>SUM(S15:$S$127)</f>
        <v>#N/A</v>
      </c>
      <c r="U15" s="6" t="e">
        <f t="shared" ref="U15:U46" si="11">T15/S15</f>
        <v>#N/A</v>
      </c>
    </row>
    <row r="16" spans="1:21" x14ac:dyDescent="0.2">
      <c r="A16" s="21">
        <v>2</v>
      </c>
      <c r="B16" s="17">
        <f>Absterbeordnung!C10</f>
        <v>99637.707734507567</v>
      </c>
      <c r="C16" s="18">
        <f t="shared" si="4"/>
        <v>0.96116878123798544</v>
      </c>
      <c r="D16" s="17">
        <f t="shared" si="5"/>
        <v>95768.654108523231</v>
      </c>
      <c r="E16" s="17">
        <f>SUM(D16:$D$136)</f>
        <v>3872275.4977627397</v>
      </c>
      <c r="F16" s="19">
        <f t="shared" si="6"/>
        <v>40.433642237205824</v>
      </c>
      <c r="G16" s="5"/>
      <c r="H16" s="17">
        <f>Absterbeordnung!C10</f>
        <v>99637.707734507567</v>
      </c>
      <c r="I16" s="18">
        <f t="shared" si="7"/>
        <v>0.96116878123798544</v>
      </c>
      <c r="J16" s="17">
        <f t="shared" si="8"/>
        <v>95768.654108523231</v>
      </c>
      <c r="K16" s="17">
        <f>SUM($J16:J$136)</f>
        <v>3872275.4977627397</v>
      </c>
      <c r="L16" s="19">
        <f t="shared" si="9"/>
        <v>40.433642237205824</v>
      </c>
      <c r="N16" s="6">
        <v>2</v>
      </c>
      <c r="O16" s="6">
        <f t="shared" si="0"/>
        <v>21</v>
      </c>
      <c r="P16" s="20">
        <f t="shared" si="1"/>
        <v>99637.707734507567</v>
      </c>
      <c r="Q16" s="20">
        <f t="shared" si="2"/>
        <v>99637.707734507567</v>
      </c>
      <c r="R16" s="5" t="e">
        <f t="shared" si="3"/>
        <v>#N/A</v>
      </c>
      <c r="S16" s="5" t="e">
        <f t="shared" si="10"/>
        <v>#N/A</v>
      </c>
      <c r="T16" s="20" t="e">
        <f>SUM(S16:$S$127)</f>
        <v>#N/A</v>
      </c>
      <c r="U16" s="6" t="e">
        <f t="shared" si="11"/>
        <v>#N/A</v>
      </c>
    </row>
    <row r="17" spans="1:21" x14ac:dyDescent="0.2">
      <c r="A17" s="21">
        <v>3</v>
      </c>
      <c r="B17" s="17">
        <f>Absterbeordnung!C11</f>
        <v>99620.582884977295</v>
      </c>
      <c r="C17" s="18">
        <f t="shared" si="4"/>
        <v>0.94232233454704462</v>
      </c>
      <c r="D17" s="17">
        <f t="shared" si="5"/>
        <v>93874.700233109164</v>
      </c>
      <c r="E17" s="17">
        <f>SUM(D17:$D$136)</f>
        <v>3776506.8436542163</v>
      </c>
      <c r="F17" s="19">
        <f t="shared" si="6"/>
        <v>40.229229326713316</v>
      </c>
      <c r="G17" s="5"/>
      <c r="H17" s="17">
        <f>Absterbeordnung!C11</f>
        <v>99620.582884977295</v>
      </c>
      <c r="I17" s="18">
        <f t="shared" si="7"/>
        <v>0.94232233454704462</v>
      </c>
      <c r="J17" s="17">
        <f t="shared" si="8"/>
        <v>93874.700233109164</v>
      </c>
      <c r="K17" s="17">
        <f>SUM($J17:J$136)</f>
        <v>3776506.8436542163</v>
      </c>
      <c r="L17" s="19">
        <f t="shared" si="9"/>
        <v>40.229229326713316</v>
      </c>
      <c r="N17" s="6">
        <v>3</v>
      </c>
      <c r="O17" s="6">
        <f t="shared" si="0"/>
        <v>22</v>
      </c>
      <c r="P17" s="20">
        <f t="shared" si="1"/>
        <v>99620.582884977295</v>
      </c>
      <c r="Q17" s="20">
        <f t="shared" si="2"/>
        <v>99620.582884977295</v>
      </c>
      <c r="R17" s="5" t="e">
        <f t="shared" si="3"/>
        <v>#N/A</v>
      </c>
      <c r="S17" s="5" t="e">
        <f t="shared" si="10"/>
        <v>#N/A</v>
      </c>
      <c r="T17" s="20" t="e">
        <f>SUM(S17:$S$127)</f>
        <v>#N/A</v>
      </c>
      <c r="U17" s="6" t="e">
        <f t="shared" si="11"/>
        <v>#N/A</v>
      </c>
    </row>
    <row r="18" spans="1:21" x14ac:dyDescent="0.2">
      <c r="A18" s="21">
        <v>4</v>
      </c>
      <c r="B18" s="17">
        <f>Absterbeordnung!C12</f>
        <v>99606.339301837361</v>
      </c>
      <c r="C18" s="18">
        <f t="shared" si="4"/>
        <v>0.9238454260265142</v>
      </c>
      <c r="D18" s="17">
        <f t="shared" si="5"/>
        <v>92020.860967247456</v>
      </c>
      <c r="E18" s="17">
        <f>SUM(D18:$D$136)</f>
        <v>3682632.143421107</v>
      </c>
      <c r="F18" s="19">
        <f t="shared" si="6"/>
        <v>40.01953583907293</v>
      </c>
      <c r="G18" s="5"/>
      <c r="H18" s="17">
        <f>Absterbeordnung!C12</f>
        <v>99606.339301837361</v>
      </c>
      <c r="I18" s="18">
        <f t="shared" si="7"/>
        <v>0.9238454260265142</v>
      </c>
      <c r="J18" s="17">
        <f t="shared" si="8"/>
        <v>92020.860967247456</v>
      </c>
      <c r="K18" s="17">
        <f>SUM($J18:J$136)</f>
        <v>3682632.143421107</v>
      </c>
      <c r="L18" s="19">
        <f t="shared" si="9"/>
        <v>40.01953583907293</v>
      </c>
      <c r="N18" s="6">
        <v>4</v>
      </c>
      <c r="O18" s="6">
        <f t="shared" si="0"/>
        <v>23</v>
      </c>
      <c r="P18" s="20">
        <f t="shared" si="1"/>
        <v>99606.339301837361</v>
      </c>
      <c r="Q18" s="20">
        <f t="shared" si="2"/>
        <v>99606.339301837361</v>
      </c>
      <c r="R18" s="5" t="e">
        <f t="shared" si="3"/>
        <v>#N/A</v>
      </c>
      <c r="S18" s="5" t="e">
        <f t="shared" si="10"/>
        <v>#N/A</v>
      </c>
      <c r="T18" s="20" t="e">
        <f>SUM(S18:$S$127)</f>
        <v>#N/A</v>
      </c>
      <c r="U18" s="6" t="e">
        <f t="shared" si="11"/>
        <v>#N/A</v>
      </c>
    </row>
    <row r="19" spans="1:21" x14ac:dyDescent="0.2">
      <c r="A19" s="21">
        <v>5</v>
      </c>
      <c r="B19" s="17">
        <f>Absterbeordnung!C13</f>
        <v>99594.685608988017</v>
      </c>
      <c r="C19" s="18">
        <f t="shared" si="4"/>
        <v>0.90573080982991594</v>
      </c>
      <c r="D19" s="17">
        <f t="shared" si="5"/>
        <v>90205.975251384589</v>
      </c>
      <c r="E19" s="17">
        <f>SUM(D19:$D$136)</f>
        <v>3590611.2824538597</v>
      </c>
      <c r="F19" s="19">
        <f t="shared" si="6"/>
        <v>39.804583592689958</v>
      </c>
      <c r="G19" s="5"/>
      <c r="H19" s="17">
        <f>Absterbeordnung!C13</f>
        <v>99594.685608988017</v>
      </c>
      <c r="I19" s="18">
        <f t="shared" si="7"/>
        <v>0.90573080982991594</v>
      </c>
      <c r="J19" s="17">
        <f t="shared" si="8"/>
        <v>90205.975251384589</v>
      </c>
      <c r="K19" s="17">
        <f>SUM($J19:J$136)</f>
        <v>3590611.2824538597</v>
      </c>
      <c r="L19" s="19">
        <f t="shared" si="9"/>
        <v>39.804583592689958</v>
      </c>
      <c r="N19" s="6">
        <v>5</v>
      </c>
      <c r="O19" s="6">
        <f t="shared" si="0"/>
        <v>24</v>
      </c>
      <c r="P19" s="20">
        <f t="shared" si="1"/>
        <v>99594.685608988017</v>
      </c>
      <c r="Q19" s="20">
        <f t="shared" si="2"/>
        <v>99594.685608988017</v>
      </c>
      <c r="R19" s="5" t="e">
        <f t="shared" si="3"/>
        <v>#N/A</v>
      </c>
      <c r="S19" s="5" t="e">
        <f t="shared" si="10"/>
        <v>#N/A</v>
      </c>
      <c r="T19" s="20" t="e">
        <f>SUM(S19:$S$127)</f>
        <v>#N/A</v>
      </c>
      <c r="U19" s="6" t="e">
        <f t="shared" si="11"/>
        <v>#N/A</v>
      </c>
    </row>
    <row r="20" spans="1:21" x14ac:dyDescent="0.2">
      <c r="A20" s="21">
        <v>6</v>
      </c>
      <c r="B20" s="17">
        <f>Absterbeordnung!C14</f>
        <v>99586.255465691909</v>
      </c>
      <c r="C20" s="18">
        <f t="shared" si="4"/>
        <v>0.88797138218619198</v>
      </c>
      <c r="D20" s="17">
        <f t="shared" si="5"/>
        <v>88429.744912617665</v>
      </c>
      <c r="E20" s="17">
        <f>SUM(D20:$D$136)</f>
        <v>3500405.3072024751</v>
      </c>
      <c r="F20" s="19">
        <f t="shared" si="6"/>
        <v>39.584025834988211</v>
      </c>
      <c r="G20" s="5"/>
      <c r="H20" s="17">
        <f>Absterbeordnung!C14</f>
        <v>99586.255465691909</v>
      </c>
      <c r="I20" s="18">
        <f t="shared" si="7"/>
        <v>0.88797138218619198</v>
      </c>
      <c r="J20" s="17">
        <f t="shared" si="8"/>
        <v>88429.744912617665</v>
      </c>
      <c r="K20" s="17">
        <f>SUM($J20:J$136)</f>
        <v>3500405.3072024751</v>
      </c>
      <c r="L20" s="19">
        <f t="shared" si="9"/>
        <v>39.584025834988211</v>
      </c>
      <c r="N20" s="6">
        <v>6</v>
      </c>
      <c r="O20" s="6">
        <f t="shared" si="0"/>
        <v>25</v>
      </c>
      <c r="P20" s="20">
        <f t="shared" si="1"/>
        <v>99586.255465691909</v>
      </c>
      <c r="Q20" s="20">
        <f t="shared" si="2"/>
        <v>99586.255465691909</v>
      </c>
      <c r="R20" s="5" t="e">
        <f t="shared" si="3"/>
        <v>#N/A</v>
      </c>
      <c r="S20" s="5" t="e">
        <f t="shared" si="10"/>
        <v>#N/A</v>
      </c>
      <c r="T20" s="20" t="e">
        <f>SUM(S20:$S$127)</f>
        <v>#N/A</v>
      </c>
      <c r="U20" s="6" t="e">
        <f t="shared" si="11"/>
        <v>#N/A</v>
      </c>
    </row>
    <row r="21" spans="1:21" x14ac:dyDescent="0.2">
      <c r="A21" s="21">
        <v>7</v>
      </c>
      <c r="B21" s="17">
        <f>Absterbeordnung!C15</f>
        <v>99579.120100807631</v>
      </c>
      <c r="C21" s="18">
        <f t="shared" si="4"/>
        <v>0.87056017861391388</v>
      </c>
      <c r="D21" s="17">
        <f t="shared" si="5"/>
        <v>86689.616581175476</v>
      </c>
      <c r="E21" s="17">
        <f>SUM(D21:$D$136)</f>
        <v>3411975.5622898573</v>
      </c>
      <c r="F21" s="19">
        <f t="shared" si="6"/>
        <v>39.358526393929893</v>
      </c>
      <c r="G21" s="5"/>
      <c r="H21" s="17">
        <f>Absterbeordnung!C15</f>
        <v>99579.120100807631</v>
      </c>
      <c r="I21" s="18">
        <f t="shared" si="7"/>
        <v>0.87056017861391388</v>
      </c>
      <c r="J21" s="17">
        <f t="shared" si="8"/>
        <v>86689.616581175476</v>
      </c>
      <c r="K21" s="17">
        <f>SUM($J21:J$136)</f>
        <v>3411975.5622898573</v>
      </c>
      <c r="L21" s="19">
        <f t="shared" si="9"/>
        <v>39.358526393929893</v>
      </c>
      <c r="N21" s="6">
        <v>7</v>
      </c>
      <c r="O21" s="6">
        <f t="shared" si="0"/>
        <v>26</v>
      </c>
      <c r="P21" s="20">
        <f t="shared" si="1"/>
        <v>99579.120100807631</v>
      </c>
      <c r="Q21" s="20">
        <f t="shared" si="2"/>
        <v>99579.120100807631</v>
      </c>
      <c r="R21" s="5" t="e">
        <f t="shared" si="3"/>
        <v>#N/A</v>
      </c>
      <c r="S21" s="5" t="e">
        <f t="shared" si="10"/>
        <v>#N/A</v>
      </c>
      <c r="T21" s="20" t="e">
        <f>SUM(S21:$S$127)</f>
        <v>#N/A</v>
      </c>
      <c r="U21" s="6" t="e">
        <f t="shared" si="11"/>
        <v>#N/A</v>
      </c>
    </row>
    <row r="22" spans="1:21" x14ac:dyDescent="0.2">
      <c r="A22" s="21">
        <v>8</v>
      </c>
      <c r="B22" s="17">
        <f>Absterbeordnung!C16</f>
        <v>99572.056342870041</v>
      </c>
      <c r="C22" s="18">
        <f t="shared" si="4"/>
        <v>0.85349037119011162</v>
      </c>
      <c r="D22" s="17">
        <f t="shared" si="5"/>
        <v>84983.791328238862</v>
      </c>
      <c r="E22" s="17">
        <f>SUM(D22:$D$136)</f>
        <v>3325285.9457086823</v>
      </c>
      <c r="F22" s="19">
        <f t="shared" si="6"/>
        <v>39.128472544431411</v>
      </c>
      <c r="G22" s="5"/>
      <c r="H22" s="17">
        <f>Absterbeordnung!C16</f>
        <v>99572.056342870041</v>
      </c>
      <c r="I22" s="18">
        <f t="shared" si="7"/>
        <v>0.85349037119011162</v>
      </c>
      <c r="J22" s="17">
        <f t="shared" si="8"/>
        <v>84983.791328238862</v>
      </c>
      <c r="K22" s="17">
        <f>SUM($J22:J$136)</f>
        <v>3325285.9457086823</v>
      </c>
      <c r="L22" s="19">
        <f t="shared" si="9"/>
        <v>39.128472544431411</v>
      </c>
      <c r="N22" s="6">
        <v>8</v>
      </c>
      <c r="O22" s="6">
        <f t="shared" si="0"/>
        <v>27</v>
      </c>
      <c r="P22" s="20">
        <f t="shared" si="1"/>
        <v>99572.056342870041</v>
      </c>
      <c r="Q22" s="20">
        <f t="shared" si="2"/>
        <v>99572.056342870041</v>
      </c>
      <c r="R22" s="5" t="e">
        <f t="shared" si="3"/>
        <v>#N/A</v>
      </c>
      <c r="S22" s="5" t="e">
        <f t="shared" si="10"/>
        <v>#N/A</v>
      </c>
      <c r="T22" s="20" t="e">
        <f>SUM(S22:$S$127)</f>
        <v>#N/A</v>
      </c>
      <c r="U22" s="6" t="e">
        <f t="shared" si="11"/>
        <v>#N/A</v>
      </c>
    </row>
    <row r="23" spans="1:21" x14ac:dyDescent="0.2">
      <c r="A23" s="21">
        <v>9</v>
      </c>
      <c r="B23" s="17">
        <f>Absterbeordnung!C17</f>
        <v>99565.048049651668</v>
      </c>
      <c r="C23" s="18">
        <f t="shared" si="4"/>
        <v>0.83675526587265847</v>
      </c>
      <c r="D23" s="17">
        <f t="shared" si="5"/>
        <v>83311.578252410298</v>
      </c>
      <c r="E23" s="17">
        <f>SUM(D23:$D$136)</f>
        <v>3240302.1543804435</v>
      </c>
      <c r="F23" s="19">
        <f t="shared" si="6"/>
        <v>38.893779500410531</v>
      </c>
      <c r="G23" s="5"/>
      <c r="H23" s="17">
        <f>Absterbeordnung!C17</f>
        <v>99565.048049651668</v>
      </c>
      <c r="I23" s="18">
        <f t="shared" si="7"/>
        <v>0.83675526587265847</v>
      </c>
      <c r="J23" s="17">
        <f t="shared" si="8"/>
        <v>83311.578252410298</v>
      </c>
      <c r="K23" s="17">
        <f>SUM($J23:J$136)</f>
        <v>3240302.1543804435</v>
      </c>
      <c r="L23" s="19">
        <f t="shared" si="9"/>
        <v>38.893779500410531</v>
      </c>
      <c r="N23" s="6">
        <v>9</v>
      </c>
      <c r="O23" s="6">
        <f t="shared" si="0"/>
        <v>28</v>
      </c>
      <c r="P23" s="20">
        <f t="shared" si="1"/>
        <v>99565.048049651668</v>
      </c>
      <c r="Q23" s="20">
        <f t="shared" si="2"/>
        <v>99565.048049651668</v>
      </c>
      <c r="R23" s="5" t="e">
        <f t="shared" si="3"/>
        <v>#N/A</v>
      </c>
      <c r="S23" s="5" t="e">
        <f t="shared" si="10"/>
        <v>#N/A</v>
      </c>
      <c r="T23" s="20" t="e">
        <f>SUM(S23:$S$127)</f>
        <v>#N/A</v>
      </c>
      <c r="U23" s="6" t="e">
        <f t="shared" si="11"/>
        <v>#N/A</v>
      </c>
    </row>
    <row r="24" spans="1:21" x14ac:dyDescent="0.2">
      <c r="A24" s="21">
        <v>10</v>
      </c>
      <c r="B24" s="17">
        <f>Absterbeordnung!C18</f>
        <v>99558.567859764706</v>
      </c>
      <c r="C24" s="18">
        <f t="shared" si="4"/>
        <v>0.82034829987515534</v>
      </c>
      <c r="D24" s="17">
        <f t="shared" si="5"/>
        <v>81672.701881763263</v>
      </c>
      <c r="E24" s="17">
        <f>SUM(D24:$D$136)</f>
        <v>3156990.5761280335</v>
      </c>
      <c r="F24" s="19">
        <f t="shared" si="6"/>
        <v>38.654170896640302</v>
      </c>
      <c r="G24" s="5"/>
      <c r="H24" s="17">
        <f>Absterbeordnung!C18</f>
        <v>99558.567859764706</v>
      </c>
      <c r="I24" s="18">
        <f t="shared" si="7"/>
        <v>0.82034829987515534</v>
      </c>
      <c r="J24" s="17">
        <f t="shared" si="8"/>
        <v>81672.701881763263</v>
      </c>
      <c r="K24" s="17">
        <f>SUM($J24:J$136)</f>
        <v>3156990.5761280335</v>
      </c>
      <c r="L24" s="19">
        <f t="shared" si="9"/>
        <v>38.654170896640302</v>
      </c>
      <c r="N24" s="6">
        <v>10</v>
      </c>
      <c r="O24" s="6">
        <f t="shared" si="0"/>
        <v>29</v>
      </c>
      <c r="P24" s="20">
        <f t="shared" si="1"/>
        <v>99558.567859764706</v>
      </c>
      <c r="Q24" s="20">
        <f t="shared" si="2"/>
        <v>99558.567859764706</v>
      </c>
      <c r="R24" s="5" t="e">
        <f t="shared" si="3"/>
        <v>#N/A</v>
      </c>
      <c r="S24" s="5" t="e">
        <f t="shared" si="10"/>
        <v>#N/A</v>
      </c>
      <c r="T24" s="20" t="e">
        <f>SUM(S24:$S$127)</f>
        <v>#N/A</v>
      </c>
      <c r="U24" s="6" t="e">
        <f t="shared" si="11"/>
        <v>#N/A</v>
      </c>
    </row>
    <row r="25" spans="1:21" x14ac:dyDescent="0.2">
      <c r="A25" s="21">
        <v>11</v>
      </c>
      <c r="B25" s="17">
        <f>Absterbeordnung!C19</f>
        <v>99551.428205575357</v>
      </c>
      <c r="C25" s="18">
        <f t="shared" si="4"/>
        <v>0.80426303909328967</v>
      </c>
      <c r="D25" s="17">
        <f t="shared" si="5"/>
        <v>80065.534194693479</v>
      </c>
      <c r="E25" s="17">
        <f>SUM(D25:$D$136)</f>
        <v>3075317.8742462699</v>
      </c>
      <c r="F25" s="19">
        <f t="shared" si="6"/>
        <v>38.410008815629602</v>
      </c>
      <c r="G25" s="5"/>
      <c r="H25" s="17">
        <f>Absterbeordnung!C19</f>
        <v>99551.428205575357</v>
      </c>
      <c r="I25" s="18">
        <f t="shared" si="7"/>
        <v>0.80426303909328967</v>
      </c>
      <c r="J25" s="17">
        <f t="shared" si="8"/>
        <v>80065.534194693479</v>
      </c>
      <c r="K25" s="17">
        <f>SUM($J25:J$136)</f>
        <v>3075317.8742462699</v>
      </c>
      <c r="L25" s="19">
        <f t="shared" si="9"/>
        <v>38.410008815629602</v>
      </c>
      <c r="N25" s="6">
        <v>11</v>
      </c>
      <c r="O25" s="6">
        <f t="shared" si="0"/>
        <v>30</v>
      </c>
      <c r="P25" s="20">
        <f t="shared" si="1"/>
        <v>99551.428205575357</v>
      </c>
      <c r="Q25" s="20">
        <f t="shared" si="2"/>
        <v>99551.428205575357</v>
      </c>
      <c r="R25" s="5" t="e">
        <f t="shared" si="3"/>
        <v>#N/A</v>
      </c>
      <c r="S25" s="5" t="e">
        <f t="shared" si="10"/>
        <v>#N/A</v>
      </c>
      <c r="T25" s="20" t="e">
        <f>SUM(S25:$S$127)</f>
        <v>#N/A</v>
      </c>
      <c r="U25" s="6" t="e">
        <f t="shared" si="11"/>
        <v>#N/A</v>
      </c>
    </row>
    <row r="26" spans="1:21" x14ac:dyDescent="0.2">
      <c r="A26" s="21">
        <v>12</v>
      </c>
      <c r="B26" s="17">
        <f>Absterbeordnung!C20</f>
        <v>99543.79813084667</v>
      </c>
      <c r="C26" s="18">
        <f t="shared" si="4"/>
        <v>0.78849317558165644</v>
      </c>
      <c r="D26" s="17">
        <f t="shared" si="5"/>
        <v>78489.605497650642</v>
      </c>
      <c r="E26" s="17">
        <f>SUM(D26:$D$136)</f>
        <v>2995252.3400515765</v>
      </c>
      <c r="F26" s="19">
        <f t="shared" si="6"/>
        <v>38.161133834992086</v>
      </c>
      <c r="G26" s="5"/>
      <c r="H26" s="17">
        <f>Absterbeordnung!C20</f>
        <v>99543.79813084667</v>
      </c>
      <c r="I26" s="18">
        <f t="shared" si="7"/>
        <v>0.78849317558165644</v>
      </c>
      <c r="J26" s="17">
        <f t="shared" si="8"/>
        <v>78489.605497650642</v>
      </c>
      <c r="K26" s="17">
        <f>SUM($J26:J$136)</f>
        <v>2995252.3400515765</v>
      </c>
      <c r="L26" s="19">
        <f t="shared" si="9"/>
        <v>38.161133834992086</v>
      </c>
      <c r="N26" s="6">
        <v>12</v>
      </c>
      <c r="O26" s="6">
        <f t="shared" si="0"/>
        <v>31</v>
      </c>
      <c r="P26" s="20">
        <f t="shared" si="1"/>
        <v>99543.79813084667</v>
      </c>
      <c r="Q26" s="20">
        <f t="shared" si="2"/>
        <v>99543.79813084667</v>
      </c>
      <c r="R26" s="5" t="e">
        <f t="shared" si="3"/>
        <v>#N/A</v>
      </c>
      <c r="S26" s="5" t="e">
        <f t="shared" si="10"/>
        <v>#N/A</v>
      </c>
      <c r="T26" s="20" t="e">
        <f>SUM(S26:$S$127)</f>
        <v>#N/A</v>
      </c>
      <c r="U26" s="6" t="e">
        <f t="shared" si="11"/>
        <v>#N/A</v>
      </c>
    </row>
    <row r="27" spans="1:21" x14ac:dyDescent="0.2">
      <c r="A27" s="21">
        <v>13</v>
      </c>
      <c r="B27" s="17">
        <f>Absterbeordnung!C21</f>
        <v>99536.239071054442</v>
      </c>
      <c r="C27" s="18">
        <f t="shared" si="4"/>
        <v>0.77303252508005538</v>
      </c>
      <c r="D27" s="17">
        <f t="shared" si="5"/>
        <v>76944.750226069285</v>
      </c>
      <c r="E27" s="17">
        <f>SUM(D27:$D$136)</f>
        <v>2916762.7345539257</v>
      </c>
      <c r="F27" s="19">
        <f t="shared" si="6"/>
        <v>37.907235074313249</v>
      </c>
      <c r="G27" s="5"/>
      <c r="H27" s="17">
        <f>Absterbeordnung!C21</f>
        <v>99536.239071054442</v>
      </c>
      <c r="I27" s="18">
        <f t="shared" si="7"/>
        <v>0.77303252508005538</v>
      </c>
      <c r="J27" s="17">
        <f t="shared" si="8"/>
        <v>76944.750226069285</v>
      </c>
      <c r="K27" s="17">
        <f>SUM($J27:J$136)</f>
        <v>2916762.7345539257</v>
      </c>
      <c r="L27" s="19">
        <f t="shared" si="9"/>
        <v>37.907235074313249</v>
      </c>
      <c r="N27" s="6">
        <v>13</v>
      </c>
      <c r="O27" s="6">
        <f t="shared" si="0"/>
        <v>32</v>
      </c>
      <c r="P27" s="20">
        <f t="shared" si="1"/>
        <v>99536.239071054442</v>
      </c>
      <c r="Q27" s="20">
        <f t="shared" si="2"/>
        <v>99536.239071054442</v>
      </c>
      <c r="R27" s="5" t="e">
        <f t="shared" si="3"/>
        <v>#N/A</v>
      </c>
      <c r="S27" s="5" t="e">
        <f t="shared" si="10"/>
        <v>#N/A</v>
      </c>
      <c r="T27" s="20" t="e">
        <f>SUM(S27:$S$127)</f>
        <v>#N/A</v>
      </c>
      <c r="U27" s="6" t="e">
        <f t="shared" si="11"/>
        <v>#N/A</v>
      </c>
    </row>
    <row r="28" spans="1:21" x14ac:dyDescent="0.2">
      <c r="A28" s="21">
        <v>14</v>
      </c>
      <c r="B28" s="17">
        <f>Absterbeordnung!C22</f>
        <v>99525.183047680868</v>
      </c>
      <c r="C28" s="18">
        <f t="shared" si="4"/>
        <v>0.75787502458828948</v>
      </c>
      <c r="D28" s="17">
        <f t="shared" si="5"/>
        <v>75427.65054941515</v>
      </c>
      <c r="E28" s="17">
        <f>SUM(D28:$D$136)</f>
        <v>2839817.984327856</v>
      </c>
      <c r="F28" s="19">
        <f t="shared" si="6"/>
        <v>37.649561714339718</v>
      </c>
      <c r="G28" s="5"/>
      <c r="H28" s="17">
        <f>Absterbeordnung!C22</f>
        <v>99525.183047680868</v>
      </c>
      <c r="I28" s="18">
        <f t="shared" si="7"/>
        <v>0.75787502458828948</v>
      </c>
      <c r="J28" s="17">
        <f t="shared" si="8"/>
        <v>75427.65054941515</v>
      </c>
      <c r="K28" s="17">
        <f>SUM($J28:J$136)</f>
        <v>2839817.984327856</v>
      </c>
      <c r="L28" s="19">
        <f t="shared" si="9"/>
        <v>37.649561714339718</v>
      </c>
      <c r="N28" s="6">
        <v>14</v>
      </c>
      <c r="O28" s="6">
        <f t="shared" si="0"/>
        <v>33</v>
      </c>
      <c r="P28" s="20">
        <f t="shared" si="1"/>
        <v>99525.183047680868</v>
      </c>
      <c r="Q28" s="20">
        <f t="shared" si="2"/>
        <v>99525.183047680868</v>
      </c>
      <c r="R28" s="5" t="e">
        <f t="shared" si="3"/>
        <v>#N/A</v>
      </c>
      <c r="S28" s="5" t="e">
        <f t="shared" si="10"/>
        <v>#N/A</v>
      </c>
      <c r="T28" s="20" t="e">
        <f>SUM(S28:$S$127)</f>
        <v>#N/A</v>
      </c>
      <c r="U28" s="6" t="e">
        <f t="shared" si="11"/>
        <v>#N/A</v>
      </c>
    </row>
    <row r="29" spans="1:21" x14ac:dyDescent="0.2">
      <c r="A29" s="21">
        <v>15</v>
      </c>
      <c r="B29" s="17">
        <f>Absterbeordnung!C23</f>
        <v>99513.159892613476</v>
      </c>
      <c r="C29" s="18">
        <f t="shared" si="4"/>
        <v>0.74301472998851925</v>
      </c>
      <c r="D29" s="17">
        <f t="shared" si="5"/>
        <v>73939.743627914548</v>
      </c>
      <c r="E29" s="17">
        <f>SUM(D29:$D$136)</f>
        <v>2764390.3337784405</v>
      </c>
      <c r="F29" s="19">
        <f t="shared" si="6"/>
        <v>37.387069499315892</v>
      </c>
      <c r="G29" s="5"/>
      <c r="H29" s="17">
        <f>Absterbeordnung!C23</f>
        <v>99513.159892613476</v>
      </c>
      <c r="I29" s="18">
        <f t="shared" si="7"/>
        <v>0.74301472998851925</v>
      </c>
      <c r="J29" s="17">
        <f t="shared" si="8"/>
        <v>73939.743627914548</v>
      </c>
      <c r="K29" s="17">
        <f>SUM($J29:J$136)</f>
        <v>2764390.3337784405</v>
      </c>
      <c r="L29" s="19">
        <f t="shared" si="9"/>
        <v>37.387069499315892</v>
      </c>
      <c r="N29" s="6">
        <v>15</v>
      </c>
      <c r="O29" s="6">
        <f t="shared" si="0"/>
        <v>34</v>
      </c>
      <c r="P29" s="20">
        <f t="shared" si="1"/>
        <v>99513.159892613476</v>
      </c>
      <c r="Q29" s="20">
        <f t="shared" si="2"/>
        <v>99513.159892613476</v>
      </c>
      <c r="R29" s="5" t="e">
        <f t="shared" si="3"/>
        <v>#N/A</v>
      </c>
      <c r="S29" s="5" t="e">
        <f t="shared" si="10"/>
        <v>#N/A</v>
      </c>
      <c r="T29" s="20" t="e">
        <f>SUM(S29:$S$127)</f>
        <v>#N/A</v>
      </c>
      <c r="U29" s="6" t="e">
        <f t="shared" si="11"/>
        <v>#N/A</v>
      </c>
    </row>
    <row r="30" spans="1:21" x14ac:dyDescent="0.2">
      <c r="A30" s="21">
        <v>16</v>
      </c>
      <c r="B30" s="17">
        <f>Absterbeordnung!C24</f>
        <v>99499.33007443801</v>
      </c>
      <c r="C30" s="18">
        <f t="shared" si="4"/>
        <v>0.72844581371423445</v>
      </c>
      <c r="D30" s="17">
        <f t="shared" si="5"/>
        <v>72479.87046009519</v>
      </c>
      <c r="E30" s="17">
        <f>SUM(D30:$D$136)</f>
        <v>2690450.5901505258</v>
      </c>
      <c r="F30" s="19">
        <f t="shared" si="6"/>
        <v>37.119969628419675</v>
      </c>
      <c r="G30" s="5"/>
      <c r="H30" s="17">
        <f>Absterbeordnung!C24</f>
        <v>99499.33007443801</v>
      </c>
      <c r="I30" s="18">
        <f t="shared" si="7"/>
        <v>0.72844581371423445</v>
      </c>
      <c r="J30" s="17">
        <f t="shared" si="8"/>
        <v>72479.87046009519</v>
      </c>
      <c r="K30" s="17">
        <f>SUM($J30:J$136)</f>
        <v>2690450.5901505258</v>
      </c>
      <c r="L30" s="19">
        <f t="shared" si="9"/>
        <v>37.119969628419675</v>
      </c>
      <c r="N30" s="6">
        <v>16</v>
      </c>
      <c r="O30" s="6">
        <f t="shared" si="0"/>
        <v>35</v>
      </c>
      <c r="P30" s="20">
        <f t="shared" si="1"/>
        <v>99499.33007443801</v>
      </c>
      <c r="Q30" s="20">
        <f t="shared" si="2"/>
        <v>99499.33007443801</v>
      </c>
      <c r="R30" s="5" t="e">
        <f t="shared" si="3"/>
        <v>#N/A</v>
      </c>
      <c r="S30" s="5" t="e">
        <f t="shared" si="10"/>
        <v>#N/A</v>
      </c>
      <c r="T30" s="20" t="e">
        <f>SUM(S30:$S$127)</f>
        <v>#N/A</v>
      </c>
      <c r="U30" s="6" t="e">
        <f t="shared" si="11"/>
        <v>#N/A</v>
      </c>
    </row>
    <row r="31" spans="1:21" x14ac:dyDescent="0.2">
      <c r="A31" s="21">
        <v>17</v>
      </c>
      <c r="B31" s="17">
        <f>Absterbeordnung!C25</f>
        <v>99484.448977435866</v>
      </c>
      <c r="C31" s="18">
        <f t="shared" si="4"/>
        <v>0.7141625624649357</v>
      </c>
      <c r="D31" s="17">
        <f t="shared" si="5"/>
        <v>71048.069007137747</v>
      </c>
      <c r="E31" s="17">
        <f>SUM(D31:$D$136)</f>
        <v>2617970.7196904309</v>
      </c>
      <c r="F31" s="19">
        <f t="shared" si="6"/>
        <v>36.847879981473106</v>
      </c>
      <c r="G31" s="5"/>
      <c r="H31" s="17">
        <f>Absterbeordnung!C25</f>
        <v>99484.448977435866</v>
      </c>
      <c r="I31" s="18">
        <f t="shared" si="7"/>
        <v>0.7141625624649357</v>
      </c>
      <c r="J31" s="17">
        <f t="shared" si="8"/>
        <v>71048.069007137747</v>
      </c>
      <c r="K31" s="17">
        <f>SUM($J31:J$136)</f>
        <v>2617970.7196904309</v>
      </c>
      <c r="L31" s="19">
        <f t="shared" si="9"/>
        <v>36.847879981473106</v>
      </c>
      <c r="N31" s="6">
        <v>17</v>
      </c>
      <c r="O31" s="6">
        <f t="shared" si="0"/>
        <v>36</v>
      </c>
      <c r="P31" s="20">
        <f t="shared" si="1"/>
        <v>99484.448977435866</v>
      </c>
      <c r="Q31" s="20">
        <f t="shared" si="2"/>
        <v>99484.448977435866</v>
      </c>
      <c r="R31" s="5" t="e">
        <f t="shared" si="3"/>
        <v>#N/A</v>
      </c>
      <c r="S31" s="5" t="e">
        <f t="shared" si="10"/>
        <v>#N/A</v>
      </c>
      <c r="T31" s="20" t="e">
        <f>SUM(S31:$S$127)</f>
        <v>#N/A</v>
      </c>
      <c r="U31" s="6" t="e">
        <f t="shared" si="11"/>
        <v>#N/A</v>
      </c>
    </row>
    <row r="32" spans="1:21" x14ac:dyDescent="0.2">
      <c r="A32" s="21">
        <v>18</v>
      </c>
      <c r="B32" s="17">
        <f>Absterbeordnung!C26</f>
        <v>99466.722189573818</v>
      </c>
      <c r="C32" s="18">
        <f t="shared" si="4"/>
        <v>0.7001593749656233</v>
      </c>
      <c r="D32" s="17">
        <f t="shared" si="5"/>
        <v>69642.558038131305</v>
      </c>
      <c r="E32" s="17">
        <f>SUM(D32:$D$136)</f>
        <v>2546922.6506832936</v>
      </c>
      <c r="F32" s="19">
        <f t="shared" si="6"/>
        <v>36.571354103460415</v>
      </c>
      <c r="G32" s="5"/>
      <c r="H32" s="17">
        <f>Absterbeordnung!C26</f>
        <v>99466.722189573818</v>
      </c>
      <c r="I32" s="18">
        <f t="shared" si="7"/>
        <v>0.7001593749656233</v>
      </c>
      <c r="J32" s="17">
        <f t="shared" si="8"/>
        <v>69642.558038131305</v>
      </c>
      <c r="K32" s="17">
        <f>SUM($J32:J$136)</f>
        <v>2546922.6506832936</v>
      </c>
      <c r="L32" s="19">
        <f t="shared" si="9"/>
        <v>36.571354103460415</v>
      </c>
      <c r="N32" s="6">
        <v>18</v>
      </c>
      <c r="O32" s="6">
        <f t="shared" si="0"/>
        <v>37</v>
      </c>
      <c r="P32" s="20">
        <f t="shared" si="1"/>
        <v>99466.722189573818</v>
      </c>
      <c r="Q32" s="20">
        <f t="shared" si="2"/>
        <v>99466.722189573818</v>
      </c>
      <c r="R32" s="5" t="e">
        <f t="shared" si="3"/>
        <v>#N/A</v>
      </c>
      <c r="S32" s="5" t="e">
        <f t="shared" si="10"/>
        <v>#N/A</v>
      </c>
      <c r="T32" s="20" t="e">
        <f>SUM(S32:$S$127)</f>
        <v>#N/A</v>
      </c>
      <c r="U32" s="6" t="e">
        <f t="shared" si="11"/>
        <v>#N/A</v>
      </c>
    </row>
    <row r="33" spans="1:21" x14ac:dyDescent="0.2">
      <c r="A33" s="21">
        <v>19</v>
      </c>
      <c r="B33" s="17">
        <f>Absterbeordnung!C27</f>
        <v>99444.957524862664</v>
      </c>
      <c r="C33" s="18">
        <f t="shared" si="4"/>
        <v>0.68643075977021895</v>
      </c>
      <c r="D33" s="17">
        <f t="shared" si="5"/>
        <v>68262.077749108634</v>
      </c>
      <c r="E33" s="17">
        <f>SUM(D33:$D$136)</f>
        <v>2477280.0926451618</v>
      </c>
      <c r="F33" s="19">
        <f t="shared" si="6"/>
        <v>36.290722086576245</v>
      </c>
      <c r="G33" s="5"/>
      <c r="H33" s="17">
        <f>Absterbeordnung!C27</f>
        <v>99444.957524862664</v>
      </c>
      <c r="I33" s="18">
        <f t="shared" si="7"/>
        <v>0.68643075977021895</v>
      </c>
      <c r="J33" s="17">
        <f t="shared" si="8"/>
        <v>68262.077749108634</v>
      </c>
      <c r="K33" s="17">
        <f>SUM($J33:J$136)</f>
        <v>2477280.0926451618</v>
      </c>
      <c r="L33" s="19">
        <f t="shared" si="9"/>
        <v>36.290722086576245</v>
      </c>
      <c r="N33" s="6">
        <v>19</v>
      </c>
      <c r="O33" s="6">
        <f t="shared" si="0"/>
        <v>38</v>
      </c>
      <c r="P33" s="20">
        <f t="shared" si="1"/>
        <v>99444.957524862664</v>
      </c>
      <c r="Q33" s="20">
        <f t="shared" si="2"/>
        <v>99444.957524862664</v>
      </c>
      <c r="R33" s="5">
        <f t="shared" si="3"/>
        <v>100000</v>
      </c>
      <c r="S33" s="5">
        <f t="shared" si="10"/>
        <v>6826207774.9108639</v>
      </c>
      <c r="T33" s="20">
        <f>SUM(S33:$S$127)</f>
        <v>244128164427.31644</v>
      </c>
      <c r="U33" s="6">
        <f t="shared" si="11"/>
        <v>35.763365616351201</v>
      </c>
    </row>
    <row r="34" spans="1:21" x14ac:dyDescent="0.2">
      <c r="A34" s="21">
        <v>20</v>
      </c>
      <c r="B34" s="17">
        <f>Absterbeordnung!C28</f>
        <v>99421.952539344988</v>
      </c>
      <c r="C34" s="18">
        <f t="shared" si="4"/>
        <v>0.67297133310805779</v>
      </c>
      <c r="D34" s="17">
        <f t="shared" si="5"/>
        <v>66908.123940609046</v>
      </c>
      <c r="E34" s="17">
        <f>SUM(D34:$D$136)</f>
        <v>2409018.0148960534</v>
      </c>
      <c r="F34" s="19">
        <f t="shared" si="6"/>
        <v>36.004865672730816</v>
      </c>
      <c r="G34" s="5"/>
      <c r="H34" s="17">
        <f>Absterbeordnung!C28</f>
        <v>99421.952539344988</v>
      </c>
      <c r="I34" s="18">
        <f t="shared" si="7"/>
        <v>0.67297133310805779</v>
      </c>
      <c r="J34" s="17">
        <f t="shared" si="8"/>
        <v>66908.123940609046</v>
      </c>
      <c r="K34" s="17">
        <f>SUM($J34:J$136)</f>
        <v>2409018.0148960534</v>
      </c>
      <c r="L34" s="19">
        <f t="shared" si="9"/>
        <v>36.004865672730816</v>
      </c>
      <c r="N34" s="6">
        <v>20</v>
      </c>
      <c r="O34" s="6">
        <f t="shared" si="0"/>
        <v>39</v>
      </c>
      <c r="P34" s="20">
        <f t="shared" si="1"/>
        <v>99421.952539344988</v>
      </c>
      <c r="Q34" s="20">
        <f t="shared" si="2"/>
        <v>99421.952539344988</v>
      </c>
      <c r="R34" s="5">
        <f t="shared" si="3"/>
        <v>99665.502673141993</v>
      </c>
      <c r="S34" s="5">
        <f t="shared" si="10"/>
        <v>6668431805.4576874</v>
      </c>
      <c r="T34" s="20">
        <f>SUM(S34:$S$127)</f>
        <v>237301956652.40555</v>
      </c>
      <c r="U34" s="6">
        <f t="shared" si="11"/>
        <v>35.585871397558414</v>
      </c>
    </row>
    <row r="35" spans="1:21" x14ac:dyDescent="0.2">
      <c r="A35" s="21">
        <v>21</v>
      </c>
      <c r="B35" s="17">
        <f>Absterbeordnung!C29</f>
        <v>99401.381579141016</v>
      </c>
      <c r="C35" s="18">
        <f t="shared" si="4"/>
        <v>0.65977581677260566</v>
      </c>
      <c r="D35" s="17">
        <f t="shared" si="5"/>
        <v>65582.627719703203</v>
      </c>
      <c r="E35" s="17">
        <f>SUM(D35:$D$136)</f>
        <v>2342109.8909554444</v>
      </c>
      <c r="F35" s="19">
        <f t="shared" si="6"/>
        <v>35.712352072343037</v>
      </c>
      <c r="G35" s="5"/>
      <c r="H35" s="17">
        <f>Absterbeordnung!C29</f>
        <v>99401.381579141016</v>
      </c>
      <c r="I35" s="18">
        <f t="shared" si="7"/>
        <v>0.65977581677260566</v>
      </c>
      <c r="J35" s="17">
        <f t="shared" si="8"/>
        <v>65582.627719703203</v>
      </c>
      <c r="K35" s="17">
        <f>SUM($J35:J$136)</f>
        <v>2342109.8909554444</v>
      </c>
      <c r="L35" s="19">
        <f t="shared" si="9"/>
        <v>35.712352072343037</v>
      </c>
      <c r="N35" s="6">
        <v>21</v>
      </c>
      <c r="O35" s="6">
        <f t="shared" si="0"/>
        <v>40</v>
      </c>
      <c r="P35" s="20">
        <f t="shared" si="1"/>
        <v>99401.381579141016</v>
      </c>
      <c r="Q35" s="20">
        <f t="shared" si="2"/>
        <v>99401.381579141016</v>
      </c>
      <c r="R35" s="5">
        <f t="shared" si="3"/>
        <v>99637.707734507567</v>
      </c>
      <c r="S35" s="5">
        <f t="shared" si="10"/>
        <v>6534502693.1968021</v>
      </c>
      <c r="T35" s="20">
        <f>SUM(S35:$S$127)</f>
        <v>230633524846.94788</v>
      </c>
      <c r="U35" s="6">
        <f t="shared" si="11"/>
        <v>35.294732541324827</v>
      </c>
    </row>
    <row r="36" spans="1:21" x14ac:dyDescent="0.2">
      <c r="A36" s="21">
        <v>22</v>
      </c>
      <c r="B36" s="17">
        <f>Absterbeordnung!C30</f>
        <v>99380.670450719335</v>
      </c>
      <c r="C36" s="18">
        <f t="shared" si="4"/>
        <v>0.64683903605157411</v>
      </c>
      <c r="D36" s="17">
        <f t="shared" si="5"/>
        <v>64283.297076502451</v>
      </c>
      <c r="E36" s="17">
        <f>SUM(D36:$D$136)</f>
        <v>2276527.2632357408</v>
      </c>
      <c r="F36" s="19">
        <f t="shared" si="6"/>
        <v>35.413977919123916</v>
      </c>
      <c r="G36" s="5"/>
      <c r="H36" s="17">
        <f>Absterbeordnung!C30</f>
        <v>99380.670450719335</v>
      </c>
      <c r="I36" s="18">
        <f t="shared" si="7"/>
        <v>0.64683903605157411</v>
      </c>
      <c r="J36" s="17">
        <f t="shared" si="8"/>
        <v>64283.297076502451</v>
      </c>
      <c r="K36" s="17">
        <f>SUM($J36:J$136)</f>
        <v>2276527.2632357408</v>
      </c>
      <c r="L36" s="19">
        <f t="shared" si="9"/>
        <v>35.413977919123916</v>
      </c>
      <c r="N36" s="6">
        <v>22</v>
      </c>
      <c r="O36" s="6">
        <f t="shared" si="0"/>
        <v>41</v>
      </c>
      <c r="P36" s="20">
        <f t="shared" si="1"/>
        <v>99380.670450719335</v>
      </c>
      <c r="Q36" s="20">
        <f t="shared" si="2"/>
        <v>99380.670450719335</v>
      </c>
      <c r="R36" s="5">
        <f t="shared" si="3"/>
        <v>99620.582884977295</v>
      </c>
      <c r="S36" s="5">
        <f t="shared" si="10"/>
        <v>6403939524.5293303</v>
      </c>
      <c r="T36" s="20">
        <f>SUM(S36:$S$127)</f>
        <v>224099022153.75107</v>
      </c>
      <c r="U36" s="6">
        <f t="shared" si="11"/>
        <v>34.993931672117355</v>
      </c>
    </row>
    <row r="37" spans="1:21" x14ac:dyDescent="0.2">
      <c r="A37" s="21">
        <v>23</v>
      </c>
      <c r="B37" s="17">
        <f>Absterbeordnung!C31</f>
        <v>99357.014002149896</v>
      </c>
      <c r="C37" s="18">
        <f t="shared" si="4"/>
        <v>0.63415591769762181</v>
      </c>
      <c r="D37" s="17">
        <f t="shared" si="5"/>
        <v>63007.838394228827</v>
      </c>
      <c r="E37" s="17">
        <f>SUM(D37:$D$136)</f>
        <v>2212243.9661592385</v>
      </c>
      <c r="F37" s="19">
        <f t="shared" si="6"/>
        <v>35.110615163745528</v>
      </c>
      <c r="G37" s="5"/>
      <c r="H37" s="17">
        <f>Absterbeordnung!C31</f>
        <v>99357.014002149896</v>
      </c>
      <c r="I37" s="18">
        <f t="shared" si="7"/>
        <v>0.63415591769762181</v>
      </c>
      <c r="J37" s="17">
        <f t="shared" si="8"/>
        <v>63007.838394228827</v>
      </c>
      <c r="K37" s="17">
        <f>SUM($J37:J$136)</f>
        <v>2212243.9661592385</v>
      </c>
      <c r="L37" s="19">
        <f t="shared" si="9"/>
        <v>35.110615163745528</v>
      </c>
      <c r="N37" s="6">
        <v>23</v>
      </c>
      <c r="O37" s="6">
        <f t="shared" si="0"/>
        <v>42</v>
      </c>
      <c r="P37" s="20">
        <f t="shared" si="1"/>
        <v>99357.014002149896</v>
      </c>
      <c r="Q37" s="20">
        <f t="shared" si="2"/>
        <v>99357.014002149896</v>
      </c>
      <c r="R37" s="5">
        <f t="shared" si="3"/>
        <v>99606.339301837361</v>
      </c>
      <c r="S37" s="5">
        <f t="shared" si="10"/>
        <v>6275980129.7708912</v>
      </c>
      <c r="T37" s="20">
        <f>SUM(S37:$S$127)</f>
        <v>217695082629.22177</v>
      </c>
      <c r="U37" s="6">
        <f t="shared" si="11"/>
        <v>34.687025472970845</v>
      </c>
    </row>
    <row r="38" spans="1:21" x14ac:dyDescent="0.2">
      <c r="A38" s="21">
        <v>24</v>
      </c>
      <c r="B38" s="17">
        <f>Absterbeordnung!C32</f>
        <v>99332.873180995492</v>
      </c>
      <c r="C38" s="18">
        <f t="shared" si="4"/>
        <v>0.62172148793884485</v>
      </c>
      <c r="D38" s="17">
        <f t="shared" si="5"/>
        <v>61757.381715329095</v>
      </c>
      <c r="E38" s="17">
        <f>SUM(D38:$D$136)</f>
        <v>2149236.1277650101</v>
      </c>
      <c r="F38" s="19">
        <f t="shared" si="6"/>
        <v>34.801283151412129</v>
      </c>
      <c r="G38" s="5"/>
      <c r="H38" s="17">
        <f>Absterbeordnung!C32</f>
        <v>99332.873180995492</v>
      </c>
      <c r="I38" s="18">
        <f t="shared" si="7"/>
        <v>0.62172148793884485</v>
      </c>
      <c r="J38" s="17">
        <f t="shared" si="8"/>
        <v>61757.381715329095</v>
      </c>
      <c r="K38" s="17">
        <f>SUM($J38:J$136)</f>
        <v>2149236.1277650101</v>
      </c>
      <c r="L38" s="19">
        <f t="shared" si="9"/>
        <v>34.801283151412129</v>
      </c>
      <c r="N38" s="6">
        <v>24</v>
      </c>
      <c r="O38" s="6">
        <f t="shared" si="0"/>
        <v>43</v>
      </c>
      <c r="P38" s="20">
        <f t="shared" si="1"/>
        <v>99332.873180995492</v>
      </c>
      <c r="Q38" s="20">
        <f t="shared" si="2"/>
        <v>99332.873180995492</v>
      </c>
      <c r="R38" s="5">
        <f t="shared" si="3"/>
        <v>99594.685608988017</v>
      </c>
      <c r="S38" s="5">
        <f t="shared" si="10"/>
        <v>6150707015.9724655</v>
      </c>
      <c r="T38" s="20">
        <f>SUM(S38:$S$127)</f>
        <v>211419102499.45093</v>
      </c>
      <c r="U38" s="6">
        <f t="shared" si="11"/>
        <v>34.373138234422022</v>
      </c>
    </row>
    <row r="39" spans="1:21" x14ac:dyDescent="0.2">
      <c r="A39" s="21">
        <v>25</v>
      </c>
      <c r="B39" s="17">
        <f>Absterbeordnung!C33</f>
        <v>99311.846704524331</v>
      </c>
      <c r="C39" s="18">
        <f t="shared" si="4"/>
        <v>0.60953087052827937</v>
      </c>
      <c r="D39" s="17">
        <f t="shared" si="5"/>
        <v>60533.63637557975</v>
      </c>
      <c r="E39" s="17">
        <f>SUM(D39:$D$136)</f>
        <v>2087478.7460496819</v>
      </c>
      <c r="F39" s="19">
        <f t="shared" si="6"/>
        <v>34.484608410074053</v>
      </c>
      <c r="G39" s="5"/>
      <c r="H39" s="17">
        <f>Absterbeordnung!C33</f>
        <v>99311.846704524331</v>
      </c>
      <c r="I39" s="18">
        <f t="shared" si="7"/>
        <v>0.60953087052827937</v>
      </c>
      <c r="J39" s="17">
        <f t="shared" si="8"/>
        <v>60533.63637557975</v>
      </c>
      <c r="K39" s="17">
        <f>SUM($J39:J$136)</f>
        <v>2087478.7460496819</v>
      </c>
      <c r="L39" s="19">
        <f t="shared" si="9"/>
        <v>34.484608410074053</v>
      </c>
      <c r="N39" s="6">
        <v>25</v>
      </c>
      <c r="O39" s="6">
        <f t="shared" si="0"/>
        <v>44</v>
      </c>
      <c r="P39" s="20">
        <f t="shared" si="1"/>
        <v>99311.846704524331</v>
      </c>
      <c r="Q39" s="20">
        <f t="shared" si="2"/>
        <v>99311.846704524331</v>
      </c>
      <c r="R39" s="5">
        <f t="shared" si="3"/>
        <v>99586.255465691909</v>
      </c>
      <c r="S39" s="5">
        <f t="shared" si="10"/>
        <v>6028318176.3657856</v>
      </c>
      <c r="T39" s="20">
        <f>SUM(S39:$S$127)</f>
        <v>205268395483.47849</v>
      </c>
      <c r="U39" s="6">
        <f t="shared" si="11"/>
        <v>34.050690338184175</v>
      </c>
    </row>
    <row r="40" spans="1:21" x14ac:dyDescent="0.2">
      <c r="A40" s="21">
        <v>26</v>
      </c>
      <c r="B40" s="17">
        <f>Absterbeordnung!C34</f>
        <v>99289.438330394405</v>
      </c>
      <c r="C40" s="18">
        <f t="shared" si="4"/>
        <v>0.59757928483164635</v>
      </c>
      <c r="D40" s="17">
        <f t="shared" si="5"/>
        <v>59333.311548812941</v>
      </c>
      <c r="E40" s="17">
        <f>SUM(D40:$D$136)</f>
        <v>2026945.1096741024</v>
      </c>
      <c r="F40" s="19">
        <f t="shared" si="6"/>
        <v>34.162008773209202</v>
      </c>
      <c r="G40" s="5"/>
      <c r="H40" s="17">
        <f>Absterbeordnung!C34</f>
        <v>99289.438330394405</v>
      </c>
      <c r="I40" s="18">
        <f t="shared" si="7"/>
        <v>0.59757928483164635</v>
      </c>
      <c r="J40" s="17">
        <f t="shared" si="8"/>
        <v>59333.311548812941</v>
      </c>
      <c r="K40" s="17">
        <f>SUM($J40:J$136)</f>
        <v>2026945.1096741024</v>
      </c>
      <c r="L40" s="19">
        <f t="shared" si="9"/>
        <v>34.162008773209202</v>
      </c>
      <c r="N40" s="6">
        <v>26</v>
      </c>
      <c r="O40" s="6">
        <f t="shared" si="0"/>
        <v>45</v>
      </c>
      <c r="P40" s="20">
        <f t="shared" si="1"/>
        <v>99289.438330394405</v>
      </c>
      <c r="Q40" s="20">
        <f t="shared" si="2"/>
        <v>99289.438330394405</v>
      </c>
      <c r="R40" s="5">
        <f t="shared" si="3"/>
        <v>99579.120100807631</v>
      </c>
      <c r="S40" s="5">
        <f t="shared" si="10"/>
        <v>5908358956.6978807</v>
      </c>
      <c r="T40" s="20">
        <f>SUM(S40:$S$127)</f>
        <v>199240077307.1127</v>
      </c>
      <c r="U40" s="6">
        <f t="shared" si="11"/>
        <v>33.721728616581188</v>
      </c>
    </row>
    <row r="41" spans="1:21" x14ac:dyDescent="0.2">
      <c r="A41" s="21">
        <v>27</v>
      </c>
      <c r="B41" s="17">
        <f>Absterbeordnung!C35</f>
        <v>99264.217097681933</v>
      </c>
      <c r="C41" s="18">
        <f t="shared" si="4"/>
        <v>0.58586204395259456</v>
      </c>
      <c r="D41" s="17">
        <f t="shared" si="5"/>
        <v>58155.137120202024</v>
      </c>
      <c r="E41" s="17">
        <f>SUM(D41:$D$136)</f>
        <v>1967611.7981252894</v>
      </c>
      <c r="F41" s="19">
        <f t="shared" si="6"/>
        <v>33.833843329410314</v>
      </c>
      <c r="G41" s="5"/>
      <c r="H41" s="17">
        <f>Absterbeordnung!C35</f>
        <v>99264.217097681933</v>
      </c>
      <c r="I41" s="18">
        <f t="shared" si="7"/>
        <v>0.58586204395259456</v>
      </c>
      <c r="J41" s="17">
        <f t="shared" si="8"/>
        <v>58155.137120202024</v>
      </c>
      <c r="K41" s="17">
        <f>SUM($J41:J$136)</f>
        <v>1967611.7981252894</v>
      </c>
      <c r="L41" s="19">
        <f t="shared" si="9"/>
        <v>33.833843329410314</v>
      </c>
      <c r="N41" s="6">
        <v>27</v>
      </c>
      <c r="O41" s="6">
        <f t="shared" si="0"/>
        <v>46</v>
      </c>
      <c r="P41" s="20">
        <f t="shared" si="1"/>
        <v>99264.217097681933</v>
      </c>
      <c r="Q41" s="20">
        <f t="shared" si="2"/>
        <v>99264.217097681933</v>
      </c>
      <c r="R41" s="5">
        <f t="shared" si="3"/>
        <v>99572.056342870041</v>
      </c>
      <c r="S41" s="5">
        <f t="shared" si="10"/>
        <v>5790626589.9600887</v>
      </c>
      <c r="T41" s="20">
        <f>SUM(S41:$S$127)</f>
        <v>193331718350.41483</v>
      </c>
      <c r="U41" s="6">
        <f t="shared" si="11"/>
        <v>33.38701181071103</v>
      </c>
    </row>
    <row r="42" spans="1:21" x14ac:dyDescent="0.2">
      <c r="A42" s="21">
        <v>28</v>
      </c>
      <c r="B42" s="17">
        <f>Absterbeordnung!C36</f>
        <v>99238.180404797109</v>
      </c>
      <c r="C42" s="18">
        <f t="shared" si="4"/>
        <v>0.57437455289470041</v>
      </c>
      <c r="D42" s="17">
        <f t="shared" si="5"/>
        <v>56999.88550008896</v>
      </c>
      <c r="E42" s="17">
        <f>SUM(D42:$D$136)</f>
        <v>1909456.6610050874</v>
      </c>
      <c r="F42" s="19">
        <f t="shared" si="6"/>
        <v>33.499306959171129</v>
      </c>
      <c r="G42" s="5"/>
      <c r="H42" s="17">
        <f>Absterbeordnung!C36</f>
        <v>99238.180404797109</v>
      </c>
      <c r="I42" s="18">
        <f t="shared" si="7"/>
        <v>0.57437455289470041</v>
      </c>
      <c r="J42" s="17">
        <f t="shared" si="8"/>
        <v>56999.88550008896</v>
      </c>
      <c r="K42" s="17">
        <f>SUM($J42:J$136)</f>
        <v>1909456.6610050874</v>
      </c>
      <c r="L42" s="19">
        <f t="shared" si="9"/>
        <v>33.499306959171129</v>
      </c>
      <c r="N42" s="6">
        <v>28</v>
      </c>
      <c r="O42" s="6">
        <f t="shared" si="0"/>
        <v>47</v>
      </c>
      <c r="P42" s="20">
        <f t="shared" si="1"/>
        <v>99238.180404797109</v>
      </c>
      <c r="Q42" s="20">
        <f t="shared" si="2"/>
        <v>99238.180404797109</v>
      </c>
      <c r="R42" s="5">
        <f t="shared" si="3"/>
        <v>99565.048049651668</v>
      </c>
      <c r="S42" s="5">
        <f t="shared" si="10"/>
        <v>5675196338.6410007</v>
      </c>
      <c r="T42" s="20">
        <f>SUM(S42:$S$127)</f>
        <v>187541091760.45477</v>
      </c>
      <c r="U42" s="6">
        <f t="shared" si="11"/>
        <v>33.045745128416812</v>
      </c>
    </row>
    <row r="43" spans="1:21" x14ac:dyDescent="0.2">
      <c r="A43" s="21">
        <v>29</v>
      </c>
      <c r="B43" s="17">
        <f>Absterbeordnung!C37</f>
        <v>99213.839120005039</v>
      </c>
      <c r="C43" s="18">
        <f t="shared" si="4"/>
        <v>0.56311230675951029</v>
      </c>
      <c r="D43" s="17">
        <f t="shared" si="5"/>
        <v>55868.533809332977</v>
      </c>
      <c r="E43" s="17">
        <f>SUM(D43:$D$136)</f>
        <v>1852456.7755049984</v>
      </c>
      <c r="F43" s="19">
        <f t="shared" si="6"/>
        <v>33.15742599988441</v>
      </c>
      <c r="G43" s="5"/>
      <c r="H43" s="17">
        <f>Absterbeordnung!C37</f>
        <v>99213.839120005039</v>
      </c>
      <c r="I43" s="18">
        <f t="shared" si="7"/>
        <v>0.56311230675951029</v>
      </c>
      <c r="J43" s="17">
        <f t="shared" si="8"/>
        <v>55868.533809332977</v>
      </c>
      <c r="K43" s="17">
        <f>SUM($J43:J$136)</f>
        <v>1852456.7755049984</v>
      </c>
      <c r="L43" s="19">
        <f t="shared" si="9"/>
        <v>33.15742599988441</v>
      </c>
      <c r="N43" s="6">
        <v>29</v>
      </c>
      <c r="O43" s="6">
        <f t="shared" si="0"/>
        <v>48</v>
      </c>
      <c r="P43" s="20">
        <f t="shared" si="1"/>
        <v>99213.839120005039</v>
      </c>
      <c r="Q43" s="20">
        <f t="shared" si="2"/>
        <v>99213.839120005039</v>
      </c>
      <c r="R43" s="5">
        <f t="shared" si="3"/>
        <v>99558.567859764706</v>
      </c>
      <c r="S43" s="5">
        <f t="shared" si="10"/>
        <v>5562191214.4820356</v>
      </c>
      <c r="T43" s="20">
        <f>SUM(S43:$S$127)</f>
        <v>181865895421.81378</v>
      </c>
      <c r="U43" s="6">
        <f t="shared" si="11"/>
        <v>32.696807500665827</v>
      </c>
    </row>
    <row r="44" spans="1:21" x14ac:dyDescent="0.2">
      <c r="A44" s="21">
        <v>30</v>
      </c>
      <c r="B44" s="17">
        <f>Absterbeordnung!C38</f>
        <v>99185.810311487265</v>
      </c>
      <c r="C44" s="18">
        <f t="shared" si="4"/>
        <v>0.55207088897991197</v>
      </c>
      <c r="D44" s="17">
        <f t="shared" si="5"/>
        <v>54757.598472855694</v>
      </c>
      <c r="E44" s="17">
        <f>SUM(D44:$D$136)</f>
        <v>1796588.2416956655</v>
      </c>
      <c r="F44" s="19">
        <f t="shared" si="6"/>
        <v>32.809843597985143</v>
      </c>
      <c r="G44" s="5"/>
      <c r="H44" s="17">
        <f>Absterbeordnung!C38</f>
        <v>99185.810311487265</v>
      </c>
      <c r="I44" s="18">
        <f t="shared" si="7"/>
        <v>0.55207088897991197</v>
      </c>
      <c r="J44" s="17">
        <f t="shared" si="8"/>
        <v>54757.598472855694</v>
      </c>
      <c r="K44" s="17">
        <f>SUM($J44:J$136)</f>
        <v>1796588.2416956655</v>
      </c>
      <c r="L44" s="19">
        <f t="shared" si="9"/>
        <v>32.809843597985143</v>
      </c>
      <c r="N44" s="6">
        <v>30</v>
      </c>
      <c r="O44" s="6">
        <f t="shared" si="0"/>
        <v>49</v>
      </c>
      <c r="P44" s="20">
        <f t="shared" si="1"/>
        <v>99185.810311487265</v>
      </c>
      <c r="Q44" s="20">
        <f t="shared" si="2"/>
        <v>99185.810311487265</v>
      </c>
      <c r="R44" s="5">
        <f t="shared" si="3"/>
        <v>99551.428205575357</v>
      </c>
      <c r="S44" s="5">
        <f t="shared" si="10"/>
        <v>5451197133.0802164</v>
      </c>
      <c r="T44" s="20">
        <f>SUM(S44:$S$127)</f>
        <v>176303704207.33173</v>
      </c>
      <c r="U44" s="6">
        <f t="shared" si="11"/>
        <v>32.342199319383404</v>
      </c>
    </row>
    <row r="45" spans="1:21" x14ac:dyDescent="0.2">
      <c r="A45" s="21">
        <v>31</v>
      </c>
      <c r="B45" s="17">
        <f>Absterbeordnung!C39</f>
        <v>99157.126175830694</v>
      </c>
      <c r="C45" s="18">
        <f t="shared" si="4"/>
        <v>0.54124596958814919</v>
      </c>
      <c r="D45" s="17">
        <f t="shared" si="5"/>
        <v>53668.394898611929</v>
      </c>
      <c r="E45" s="17">
        <f>SUM(D45:$D$136)</f>
        <v>1741830.6432228098</v>
      </c>
      <c r="F45" s="19">
        <f t="shared" si="6"/>
        <v>32.455426448161958</v>
      </c>
      <c r="G45" s="5"/>
      <c r="H45" s="17">
        <f>Absterbeordnung!C39</f>
        <v>99157.126175830694</v>
      </c>
      <c r="I45" s="18">
        <f t="shared" si="7"/>
        <v>0.54124596958814919</v>
      </c>
      <c r="J45" s="17">
        <f t="shared" si="8"/>
        <v>53668.394898611929</v>
      </c>
      <c r="K45" s="17">
        <f>SUM($J45:J$136)</f>
        <v>1741830.6432228098</v>
      </c>
      <c r="L45" s="19">
        <f t="shared" si="9"/>
        <v>32.455426448161958</v>
      </c>
      <c r="N45" s="6">
        <v>31</v>
      </c>
      <c r="O45" s="6">
        <f t="shared" si="0"/>
        <v>50</v>
      </c>
      <c r="P45" s="20">
        <f t="shared" si="1"/>
        <v>99157.126175830694</v>
      </c>
      <c r="Q45" s="20">
        <f t="shared" si="2"/>
        <v>99157.126175830694</v>
      </c>
      <c r="R45" s="5">
        <f t="shared" si="3"/>
        <v>99543.79813084667</v>
      </c>
      <c r="S45" s="5">
        <f t="shared" si="10"/>
        <v>5342355867.7939873</v>
      </c>
      <c r="T45" s="20">
        <f>SUM(S45:$S$127)</f>
        <v>170852507074.25153</v>
      </c>
      <c r="U45" s="6">
        <f t="shared" si="11"/>
        <v>31.98074244814422</v>
      </c>
    </row>
    <row r="46" spans="1:21" x14ac:dyDescent="0.2">
      <c r="A46" s="21">
        <v>32</v>
      </c>
      <c r="B46" s="17">
        <f>Absterbeordnung!C40</f>
        <v>99125.326658451188</v>
      </c>
      <c r="C46" s="18">
        <f t="shared" si="4"/>
        <v>0.53063330351779314</v>
      </c>
      <c r="D46" s="17">
        <f t="shared" si="5"/>
        <v>52599.199547054319</v>
      </c>
      <c r="E46" s="17">
        <f>SUM(D46:$D$136)</f>
        <v>1688162.2483241977</v>
      </c>
      <c r="F46" s="19">
        <f t="shared" si="6"/>
        <v>32.094827732387778</v>
      </c>
      <c r="G46" s="5"/>
      <c r="H46" s="17">
        <f>Absterbeordnung!C40</f>
        <v>99125.326658451188</v>
      </c>
      <c r="I46" s="18">
        <f t="shared" si="7"/>
        <v>0.53063330351779314</v>
      </c>
      <c r="J46" s="17">
        <f t="shared" si="8"/>
        <v>52599.199547054319</v>
      </c>
      <c r="K46" s="17">
        <f>SUM($J46:J$136)</f>
        <v>1688162.2483241977</v>
      </c>
      <c r="L46" s="19">
        <f t="shared" si="9"/>
        <v>32.094827732387778</v>
      </c>
      <c r="N46" s="6">
        <v>32</v>
      </c>
      <c r="O46" s="6">
        <f t="shared" ref="O46:O77" si="12">N46+$B$3</f>
        <v>51</v>
      </c>
      <c r="P46" s="20">
        <f t="shared" ref="P46:P77" si="13">B46</f>
        <v>99125.326658451188</v>
      </c>
      <c r="Q46" s="20">
        <f t="shared" ref="Q46:Q77" si="14">B46</f>
        <v>99125.326658451188</v>
      </c>
      <c r="R46" s="5">
        <f t="shared" ref="R46:R77" si="15">LOOKUP(N46,$O$14:$O$136,$Q$14:$Q$136)</f>
        <v>99536.239071054442</v>
      </c>
      <c r="S46" s="5">
        <f t="shared" si="10"/>
        <v>5235526501.061697</v>
      </c>
      <c r="T46" s="20">
        <f>SUM(S46:$S$127)</f>
        <v>165510151206.45752</v>
      </c>
      <c r="U46" s="6">
        <f t="shared" si="11"/>
        <v>31.612895316811823</v>
      </c>
    </row>
    <row r="47" spans="1:21" x14ac:dyDescent="0.2">
      <c r="A47" s="21">
        <v>33</v>
      </c>
      <c r="B47" s="17">
        <f>Absterbeordnung!C41</f>
        <v>99093.447375779695</v>
      </c>
      <c r="C47" s="18">
        <f t="shared" ref="C47:C78" si="16">1/(((1+($B$5/100))^A47))</f>
        <v>0.52022872893901284</v>
      </c>
      <c r="D47" s="17">
        <f t="shared" ref="D47:D78" si="17">B47*C47</f>
        <v>51551.258174486829</v>
      </c>
      <c r="E47" s="17">
        <f>SUM(D47:$D$136)</f>
        <v>1635563.0487771432</v>
      </c>
      <c r="F47" s="19">
        <f t="shared" ref="F47:F78" si="18">E47/D47</f>
        <v>31.726927851910272</v>
      </c>
      <c r="G47" s="5"/>
      <c r="H47" s="17">
        <f>Absterbeordnung!C41</f>
        <v>99093.447375779695</v>
      </c>
      <c r="I47" s="18">
        <f t="shared" ref="I47:I78" si="19">1/(((1+($B$5/100))^A47))</f>
        <v>0.52022872893901284</v>
      </c>
      <c r="J47" s="17">
        <f t="shared" ref="J47:J78" si="20">H47*I47</f>
        <v>51551.258174486829</v>
      </c>
      <c r="K47" s="17">
        <f>SUM($J47:J$136)</f>
        <v>1635563.0487771432</v>
      </c>
      <c r="L47" s="19">
        <f t="shared" ref="L47:L78" si="21">K47/J47</f>
        <v>31.726927851910272</v>
      </c>
      <c r="N47" s="6">
        <v>33</v>
      </c>
      <c r="O47" s="6">
        <f t="shared" si="12"/>
        <v>52</v>
      </c>
      <c r="P47" s="20">
        <f t="shared" si="13"/>
        <v>99093.447375779695</v>
      </c>
      <c r="Q47" s="20">
        <f t="shared" si="14"/>
        <v>99093.447375779695</v>
      </c>
      <c r="R47" s="5">
        <f t="shared" si="15"/>
        <v>99525.183047680868</v>
      </c>
      <c r="S47" s="5">
        <f t="shared" ref="S47:S78" si="22">P47*R47*I47</f>
        <v>5130648406.1540565</v>
      </c>
      <c r="T47" s="20">
        <f>SUM(S47:$S$127)</f>
        <v>160274624705.39581</v>
      </c>
      <c r="U47" s="6">
        <f t="shared" ref="U47:U78" si="23">T47/S47</f>
        <v>31.238668491325829</v>
      </c>
    </row>
    <row r="48" spans="1:21" x14ac:dyDescent="0.2">
      <c r="A48" s="21">
        <v>34</v>
      </c>
      <c r="B48" s="17">
        <f>Absterbeordnung!C42</f>
        <v>99056.092783697968</v>
      </c>
      <c r="C48" s="18">
        <f t="shared" si="16"/>
        <v>0.51002816562648323</v>
      </c>
      <c r="D48" s="17">
        <f t="shared" si="17"/>
        <v>50521.397296596195</v>
      </c>
      <c r="E48" s="17">
        <f>SUM(D48:$D$136)</f>
        <v>1584011.7906026565</v>
      </c>
      <c r="F48" s="19">
        <f t="shared" si="18"/>
        <v>31.353285446627524</v>
      </c>
      <c r="G48" s="5"/>
      <c r="H48" s="17">
        <f>Absterbeordnung!C42</f>
        <v>99056.092783697968</v>
      </c>
      <c r="I48" s="18">
        <f t="shared" si="19"/>
        <v>0.51002816562648323</v>
      </c>
      <c r="J48" s="17">
        <f t="shared" si="20"/>
        <v>50521.397296596195</v>
      </c>
      <c r="K48" s="17">
        <f>SUM($J48:J$136)</f>
        <v>1584011.7906026565</v>
      </c>
      <c r="L48" s="19">
        <f t="shared" si="21"/>
        <v>31.353285446627524</v>
      </c>
      <c r="N48" s="6">
        <v>34</v>
      </c>
      <c r="O48" s="6">
        <f t="shared" si="12"/>
        <v>53</v>
      </c>
      <c r="P48" s="20">
        <f t="shared" si="13"/>
        <v>99056.092783697968</v>
      </c>
      <c r="Q48" s="20">
        <f t="shared" si="14"/>
        <v>99056.092783697968</v>
      </c>
      <c r="R48" s="5">
        <f t="shared" si="15"/>
        <v>99513.159892613476</v>
      </c>
      <c r="S48" s="5">
        <f t="shared" si="22"/>
        <v>5027543887.174428</v>
      </c>
      <c r="T48" s="20">
        <f>SUM(S48:$S$127)</f>
        <v>155143976299.24173</v>
      </c>
      <c r="U48" s="6">
        <f t="shared" si="23"/>
        <v>30.858800993269</v>
      </c>
    </row>
    <row r="49" spans="1:21" x14ac:dyDescent="0.2">
      <c r="A49" s="21">
        <v>35</v>
      </c>
      <c r="B49" s="17">
        <f>Absterbeordnung!C43</f>
        <v>99017.182236949331</v>
      </c>
      <c r="C49" s="18">
        <f t="shared" si="16"/>
        <v>0.50002761335929735</v>
      </c>
      <c r="D49" s="17">
        <f t="shared" si="17"/>
        <v>49511.325315504386</v>
      </c>
      <c r="E49" s="17">
        <f>SUM(D49:$D$136)</f>
        <v>1533490.3933060602</v>
      </c>
      <c r="F49" s="19">
        <f t="shared" si="18"/>
        <v>30.972517571163671</v>
      </c>
      <c r="G49" s="5"/>
      <c r="H49" s="17">
        <f>Absterbeordnung!C43</f>
        <v>99017.182236949331</v>
      </c>
      <c r="I49" s="18">
        <f t="shared" si="19"/>
        <v>0.50002761335929735</v>
      </c>
      <c r="J49" s="17">
        <f t="shared" si="20"/>
        <v>49511.325315504386</v>
      </c>
      <c r="K49" s="17">
        <f>SUM($J49:J$136)</f>
        <v>1533490.3933060602</v>
      </c>
      <c r="L49" s="19">
        <f t="shared" si="21"/>
        <v>30.972517571163671</v>
      </c>
      <c r="N49" s="6">
        <v>35</v>
      </c>
      <c r="O49" s="6">
        <f t="shared" si="12"/>
        <v>54</v>
      </c>
      <c r="P49" s="20">
        <f t="shared" si="13"/>
        <v>99017.182236949331</v>
      </c>
      <c r="Q49" s="20">
        <f t="shared" si="14"/>
        <v>99017.182236949331</v>
      </c>
      <c r="R49" s="5">
        <f t="shared" si="15"/>
        <v>99499.33007443801</v>
      </c>
      <c r="S49" s="5">
        <f t="shared" si="22"/>
        <v>4926343699.9902496</v>
      </c>
      <c r="T49" s="20">
        <f>SUM(S49:$S$127)</f>
        <v>150116432412.06729</v>
      </c>
      <c r="U49" s="6">
        <f t="shared" si="23"/>
        <v>30.47218009014767</v>
      </c>
    </row>
    <row r="50" spans="1:21" x14ac:dyDescent="0.2">
      <c r="A50" s="21">
        <v>36</v>
      </c>
      <c r="B50" s="17">
        <f>Absterbeordnung!C44</f>
        <v>98972.486076488829</v>
      </c>
      <c r="C50" s="18">
        <f t="shared" si="16"/>
        <v>0.49022315035225233</v>
      </c>
      <c r="D50" s="17">
        <f t="shared" si="17"/>
        <v>48518.603922610782</v>
      </c>
      <c r="E50" s="17">
        <f>SUM(D50:$D$136)</f>
        <v>1483979.0679905559</v>
      </c>
      <c r="F50" s="19">
        <f t="shared" si="18"/>
        <v>30.585774280677263</v>
      </c>
      <c r="G50" s="5"/>
      <c r="H50" s="17">
        <f>Absterbeordnung!C44</f>
        <v>98972.486076488829</v>
      </c>
      <c r="I50" s="18">
        <f t="shared" si="19"/>
        <v>0.49022315035225233</v>
      </c>
      <c r="J50" s="17">
        <f t="shared" si="20"/>
        <v>48518.603922610782</v>
      </c>
      <c r="K50" s="17">
        <f>SUM($J50:J$136)</f>
        <v>1483979.0679905559</v>
      </c>
      <c r="L50" s="19">
        <f t="shared" si="21"/>
        <v>30.585774280677263</v>
      </c>
      <c r="N50" s="6">
        <v>36</v>
      </c>
      <c r="O50" s="6">
        <f t="shared" si="12"/>
        <v>55</v>
      </c>
      <c r="P50" s="20">
        <f t="shared" si="13"/>
        <v>98972.486076488829</v>
      </c>
      <c r="Q50" s="20">
        <f t="shared" si="14"/>
        <v>98972.486076488829</v>
      </c>
      <c r="R50" s="5">
        <f t="shared" si="15"/>
        <v>99484.448977435866</v>
      </c>
      <c r="S50" s="5">
        <f t="shared" si="22"/>
        <v>4826846576.3953924</v>
      </c>
      <c r="T50" s="20">
        <f>SUM(S50:$S$127)</f>
        <v>145190088712.07703</v>
      </c>
      <c r="U50" s="6">
        <f t="shared" si="23"/>
        <v>30.079698290411073</v>
      </c>
    </row>
    <row r="51" spans="1:21" x14ac:dyDescent="0.2">
      <c r="A51" s="21">
        <v>37</v>
      </c>
      <c r="B51" s="17">
        <f>Absterbeordnung!C45</f>
        <v>98923.929299695723</v>
      </c>
      <c r="C51" s="18">
        <f t="shared" si="16"/>
        <v>0.48061093171789437</v>
      </c>
      <c r="D51" s="17">
        <f t="shared" si="17"/>
        <v>47543.92182992187</v>
      </c>
      <c r="E51" s="17">
        <f>SUM(D51:$D$136)</f>
        <v>1435460.464067945</v>
      </c>
      <c r="F51" s="19">
        <f t="shared" si="18"/>
        <v>30.192302376800033</v>
      </c>
      <c r="G51" s="5"/>
      <c r="H51" s="17">
        <f>Absterbeordnung!C45</f>
        <v>98923.929299695723</v>
      </c>
      <c r="I51" s="18">
        <f t="shared" si="19"/>
        <v>0.48061093171789437</v>
      </c>
      <c r="J51" s="17">
        <f t="shared" si="20"/>
        <v>47543.92182992187</v>
      </c>
      <c r="K51" s="17">
        <f>SUM($J51:J$136)</f>
        <v>1435460.464067945</v>
      </c>
      <c r="L51" s="19">
        <f t="shared" si="21"/>
        <v>30.192302376800033</v>
      </c>
      <c r="N51" s="6">
        <v>37</v>
      </c>
      <c r="O51" s="6">
        <f t="shared" si="12"/>
        <v>56</v>
      </c>
      <c r="P51" s="20">
        <f t="shared" si="13"/>
        <v>98923.929299695723</v>
      </c>
      <c r="Q51" s="20">
        <f t="shared" si="14"/>
        <v>98923.929299695723</v>
      </c>
      <c r="R51" s="5">
        <f t="shared" si="15"/>
        <v>99466.722189573818</v>
      </c>
      <c r="S51" s="5">
        <f t="shared" si="22"/>
        <v>4729038064.4596529</v>
      </c>
      <c r="T51" s="20">
        <f>SUM(S51:$S$127)</f>
        <v>140363242135.68164</v>
      </c>
      <c r="U51" s="6">
        <f t="shared" si="23"/>
        <v>29.681140270483265</v>
      </c>
    </row>
    <row r="52" spans="1:21" x14ac:dyDescent="0.2">
      <c r="A52" s="21">
        <v>38</v>
      </c>
      <c r="B52" s="17">
        <f>Absterbeordnung!C46</f>
        <v>98871.897083922537</v>
      </c>
      <c r="C52" s="18">
        <f t="shared" si="16"/>
        <v>0.47118718795871989</v>
      </c>
      <c r="D52" s="17">
        <f t="shared" si="17"/>
        <v>46587.171155117416</v>
      </c>
      <c r="E52" s="17">
        <f>SUM(D52:$D$136)</f>
        <v>1387916.5422380231</v>
      </c>
      <c r="F52" s="19">
        <f t="shared" si="18"/>
        <v>29.7918183874439</v>
      </c>
      <c r="G52" s="5"/>
      <c r="H52" s="17">
        <f>Absterbeordnung!C46</f>
        <v>98871.897083922537</v>
      </c>
      <c r="I52" s="18">
        <f t="shared" si="19"/>
        <v>0.47118718795871989</v>
      </c>
      <c r="J52" s="17">
        <f t="shared" si="20"/>
        <v>46587.171155117416</v>
      </c>
      <c r="K52" s="17">
        <f>SUM($J52:J$136)</f>
        <v>1387916.5422380231</v>
      </c>
      <c r="L52" s="19">
        <f t="shared" si="21"/>
        <v>29.7918183874439</v>
      </c>
      <c r="N52" s="6">
        <v>38</v>
      </c>
      <c r="O52" s="6">
        <f t="shared" si="12"/>
        <v>57</v>
      </c>
      <c r="P52" s="20">
        <f t="shared" si="13"/>
        <v>98871.897083922537</v>
      </c>
      <c r="Q52" s="20">
        <f t="shared" si="14"/>
        <v>98871.897083922537</v>
      </c>
      <c r="R52" s="5">
        <f t="shared" si="15"/>
        <v>99444.957524862664</v>
      </c>
      <c r="S52" s="5">
        <f t="shared" si="22"/>
        <v>4632859256.7241583</v>
      </c>
      <c r="T52" s="20">
        <f>SUM(S52:$S$127)</f>
        <v>135634204071.22197</v>
      </c>
      <c r="U52" s="6">
        <f t="shared" si="23"/>
        <v>29.276564763836006</v>
      </c>
    </row>
    <row r="53" spans="1:21" x14ac:dyDescent="0.2">
      <c r="A53" s="21">
        <v>39</v>
      </c>
      <c r="B53" s="17">
        <f>Absterbeordnung!C47</f>
        <v>98812.165306419076</v>
      </c>
      <c r="C53" s="18">
        <f t="shared" si="16"/>
        <v>0.46194822348894127</v>
      </c>
      <c r="D53" s="17">
        <f t="shared" si="17"/>
        <v>45646.104222395887</v>
      </c>
      <c r="E53" s="17">
        <f>SUM(D53:$D$136)</f>
        <v>1341329.3710829057</v>
      </c>
      <c r="F53" s="19">
        <f t="shared" si="18"/>
        <v>29.385407450057773</v>
      </c>
      <c r="G53" s="5"/>
      <c r="H53" s="17">
        <f>Absterbeordnung!C47</f>
        <v>98812.165306419076</v>
      </c>
      <c r="I53" s="18">
        <f t="shared" si="19"/>
        <v>0.46194822348894127</v>
      </c>
      <c r="J53" s="17">
        <f t="shared" si="20"/>
        <v>45646.104222395887</v>
      </c>
      <c r="K53" s="17">
        <f>SUM($J53:J$136)</f>
        <v>1341329.3710829057</v>
      </c>
      <c r="L53" s="19">
        <f t="shared" si="21"/>
        <v>29.385407450057773</v>
      </c>
      <c r="N53" s="6">
        <v>39</v>
      </c>
      <c r="O53" s="6">
        <f t="shared" si="12"/>
        <v>58</v>
      </c>
      <c r="P53" s="20">
        <f t="shared" si="13"/>
        <v>98812.165306419076</v>
      </c>
      <c r="Q53" s="20">
        <f t="shared" si="14"/>
        <v>98812.165306419076</v>
      </c>
      <c r="R53" s="5">
        <f t="shared" si="15"/>
        <v>99421.952539344988</v>
      </c>
      <c r="S53" s="5">
        <f t="shared" si="22"/>
        <v>4538224807.6050386</v>
      </c>
      <c r="T53" s="20">
        <f>SUM(S53:$S$127)</f>
        <v>131001344814.49782</v>
      </c>
      <c r="U53" s="6">
        <f t="shared" si="23"/>
        <v>28.866208786080669</v>
      </c>
    </row>
    <row r="54" spans="1:21" x14ac:dyDescent="0.2">
      <c r="A54" s="21">
        <v>40</v>
      </c>
      <c r="B54" s="17">
        <f>Absterbeordnung!C48</f>
        <v>98742.179574209571</v>
      </c>
      <c r="C54" s="18">
        <f t="shared" si="16"/>
        <v>0.45289041518523643</v>
      </c>
      <c r="D54" s="17">
        <f t="shared" si="17"/>
        <v>44719.386703658944</v>
      </c>
      <c r="E54" s="17">
        <f>SUM(D54:$D$136)</f>
        <v>1295683.26686051</v>
      </c>
      <c r="F54" s="19">
        <f t="shared" si="18"/>
        <v>28.973636768468854</v>
      </c>
      <c r="G54" s="5"/>
      <c r="H54" s="17">
        <f>Absterbeordnung!C48</f>
        <v>98742.179574209571</v>
      </c>
      <c r="I54" s="18">
        <f t="shared" si="19"/>
        <v>0.45289041518523643</v>
      </c>
      <c r="J54" s="17">
        <f t="shared" si="20"/>
        <v>44719.386703658944</v>
      </c>
      <c r="K54" s="17">
        <f>SUM($J54:J$136)</f>
        <v>1295683.26686051</v>
      </c>
      <c r="L54" s="19">
        <f t="shared" si="21"/>
        <v>28.973636768468854</v>
      </c>
      <c r="N54" s="6">
        <v>40</v>
      </c>
      <c r="O54" s="6">
        <f t="shared" si="12"/>
        <v>59</v>
      </c>
      <c r="P54" s="20">
        <f t="shared" si="13"/>
        <v>98742.179574209571</v>
      </c>
      <c r="Q54" s="20">
        <f t="shared" si="14"/>
        <v>98742.179574209571</v>
      </c>
      <c r="R54" s="5">
        <f t="shared" si="15"/>
        <v>99401.381579141016</v>
      </c>
      <c r="S54" s="5">
        <f t="shared" si="22"/>
        <v>4445168821.7155676</v>
      </c>
      <c r="T54" s="20">
        <f>SUM(S54:$S$127)</f>
        <v>126463120006.89275</v>
      </c>
      <c r="U54" s="6">
        <f t="shared" si="23"/>
        <v>28.449565152417673</v>
      </c>
    </row>
    <row r="55" spans="1:21" x14ac:dyDescent="0.2">
      <c r="A55" s="21">
        <v>41</v>
      </c>
      <c r="B55" s="17">
        <f>Absterbeordnung!C49</f>
        <v>98669.312430841601</v>
      </c>
      <c r="C55" s="18">
        <f t="shared" si="16"/>
        <v>0.44401021096591808</v>
      </c>
      <c r="D55" s="17">
        <f t="shared" si="17"/>
        <v>43810.182228280064</v>
      </c>
      <c r="E55" s="17">
        <f>SUM(D55:$D$136)</f>
        <v>1250963.8801568511</v>
      </c>
      <c r="F55" s="19">
        <f t="shared" si="18"/>
        <v>28.554181163604863</v>
      </c>
      <c r="G55" s="5"/>
      <c r="H55" s="17">
        <f>Absterbeordnung!C49</f>
        <v>98669.312430841601</v>
      </c>
      <c r="I55" s="18">
        <f t="shared" si="19"/>
        <v>0.44401021096591808</v>
      </c>
      <c r="J55" s="17">
        <f t="shared" si="20"/>
        <v>43810.182228280064</v>
      </c>
      <c r="K55" s="17">
        <f>SUM($J55:J$136)</f>
        <v>1250963.8801568511</v>
      </c>
      <c r="L55" s="19">
        <f t="shared" si="21"/>
        <v>28.554181163604863</v>
      </c>
      <c r="N55" s="6">
        <v>41</v>
      </c>
      <c r="O55" s="6">
        <f t="shared" si="12"/>
        <v>60</v>
      </c>
      <c r="P55" s="20">
        <f t="shared" si="13"/>
        <v>98669.312430841601</v>
      </c>
      <c r="Q55" s="20">
        <f t="shared" si="14"/>
        <v>98669.312430841601</v>
      </c>
      <c r="R55" s="5">
        <f t="shared" si="15"/>
        <v>99380.670450719335</v>
      </c>
      <c r="S55" s="5">
        <f t="shared" si="22"/>
        <v>4353885282.4146624</v>
      </c>
      <c r="T55" s="20">
        <f>SUM(S55:$S$127)</f>
        <v>122017951185.1772</v>
      </c>
      <c r="U55" s="6">
        <f t="shared" si="23"/>
        <v>28.025072612272897</v>
      </c>
    </row>
    <row r="56" spans="1:21" x14ac:dyDescent="0.2">
      <c r="A56" s="21">
        <v>42</v>
      </c>
      <c r="B56" s="17">
        <f>Absterbeordnung!C50</f>
        <v>98585.12898688615</v>
      </c>
      <c r="C56" s="18">
        <f t="shared" si="16"/>
        <v>0.4353041283979589</v>
      </c>
      <c r="D56" s="17">
        <f t="shared" si="17"/>
        <v>42914.513646636828</v>
      </c>
      <c r="E56" s="17">
        <f>SUM(D56:$D$136)</f>
        <v>1207153.6979285711</v>
      </c>
      <c r="F56" s="19">
        <f t="shared" si="18"/>
        <v>28.12926432927604</v>
      </c>
      <c r="G56" s="5"/>
      <c r="H56" s="17">
        <f>Absterbeordnung!C50</f>
        <v>98585.12898688615</v>
      </c>
      <c r="I56" s="18">
        <f t="shared" si="19"/>
        <v>0.4353041283979589</v>
      </c>
      <c r="J56" s="17">
        <f t="shared" si="20"/>
        <v>42914.513646636828</v>
      </c>
      <c r="K56" s="17">
        <f>SUM($J56:J$136)</f>
        <v>1207153.6979285711</v>
      </c>
      <c r="L56" s="19">
        <f t="shared" si="21"/>
        <v>28.12926432927604</v>
      </c>
      <c r="N56" s="6">
        <v>42</v>
      </c>
      <c r="O56" s="6">
        <f t="shared" si="12"/>
        <v>61</v>
      </c>
      <c r="P56" s="20">
        <f t="shared" si="13"/>
        <v>98585.12898688615</v>
      </c>
      <c r="Q56" s="20">
        <f t="shared" si="14"/>
        <v>98585.12898688615</v>
      </c>
      <c r="R56" s="5">
        <f t="shared" si="15"/>
        <v>99357.014002149896</v>
      </c>
      <c r="S56" s="5">
        <f t="shared" si="22"/>
        <v>4263857933.284348</v>
      </c>
      <c r="T56" s="20">
        <f>SUM(S56:$S$127)</f>
        <v>117664065902.76254</v>
      </c>
      <c r="U56" s="6">
        <f t="shared" si="23"/>
        <v>27.59568159723575</v>
      </c>
    </row>
    <row r="57" spans="1:21" x14ac:dyDescent="0.2">
      <c r="A57" s="21">
        <v>43</v>
      </c>
      <c r="B57" s="17">
        <f>Absterbeordnung!C51</f>
        <v>98487.755577081392</v>
      </c>
      <c r="C57" s="18">
        <f t="shared" si="16"/>
        <v>0.4267687533313323</v>
      </c>
      <c r="D57" s="17">
        <f t="shared" si="17"/>
        <v>42031.496666031999</v>
      </c>
      <c r="E57" s="17">
        <f>SUM(D57:$D$136)</f>
        <v>1164239.1842819343</v>
      </c>
      <c r="F57" s="19">
        <f t="shared" si="18"/>
        <v>27.699208370631755</v>
      </c>
      <c r="G57" s="5"/>
      <c r="H57" s="17">
        <f>Absterbeordnung!C51</f>
        <v>98487.755577081392</v>
      </c>
      <c r="I57" s="18">
        <f t="shared" si="19"/>
        <v>0.4267687533313323</v>
      </c>
      <c r="J57" s="17">
        <f t="shared" si="20"/>
        <v>42031.496666031999</v>
      </c>
      <c r="K57" s="17">
        <f>SUM($J57:J$136)</f>
        <v>1164239.1842819343</v>
      </c>
      <c r="L57" s="19">
        <f t="shared" si="21"/>
        <v>27.699208370631755</v>
      </c>
      <c r="N57" s="6">
        <v>43</v>
      </c>
      <c r="O57" s="6">
        <f t="shared" si="12"/>
        <v>62</v>
      </c>
      <c r="P57" s="20">
        <f t="shared" si="13"/>
        <v>98487.755577081392</v>
      </c>
      <c r="Q57" s="20">
        <f t="shared" si="14"/>
        <v>98487.755577081392</v>
      </c>
      <c r="R57" s="5">
        <f t="shared" si="15"/>
        <v>99332.873180995492</v>
      </c>
      <c r="S57" s="5">
        <f t="shared" si="22"/>
        <v>4175109327.9343915</v>
      </c>
      <c r="T57" s="20">
        <f>SUM(S57:$S$127)</f>
        <v>113400207969.47818</v>
      </c>
      <c r="U57" s="6">
        <f t="shared" si="23"/>
        <v>27.161015212404557</v>
      </c>
    </row>
    <row r="58" spans="1:21" x14ac:dyDescent="0.2">
      <c r="A58" s="21">
        <v>44</v>
      </c>
      <c r="B58" s="17">
        <f>Absterbeordnung!C52</f>
        <v>98380.520141995963</v>
      </c>
      <c r="C58" s="18">
        <f t="shared" si="16"/>
        <v>0.41840073856012966</v>
      </c>
      <c r="D58" s="17">
        <f t="shared" si="17"/>
        <v>41162.482287340827</v>
      </c>
      <c r="E58" s="17">
        <f>SUM(D58:$D$136)</f>
        <v>1122207.6876159022</v>
      </c>
      <c r="F58" s="19">
        <f t="shared" si="18"/>
        <v>27.262876902859372</v>
      </c>
      <c r="G58" s="5"/>
      <c r="H58" s="17">
        <f>Absterbeordnung!C52</f>
        <v>98380.520141995963</v>
      </c>
      <c r="I58" s="18">
        <f t="shared" si="19"/>
        <v>0.41840073856012966</v>
      </c>
      <c r="J58" s="17">
        <f t="shared" si="20"/>
        <v>41162.482287340827</v>
      </c>
      <c r="K58" s="17">
        <f>SUM($J58:J$136)</f>
        <v>1122207.6876159022</v>
      </c>
      <c r="L58" s="19">
        <f t="shared" si="21"/>
        <v>27.262876902859372</v>
      </c>
      <c r="N58" s="6">
        <v>44</v>
      </c>
      <c r="O58" s="6">
        <f t="shared" si="12"/>
        <v>63</v>
      </c>
      <c r="P58" s="20">
        <f t="shared" si="13"/>
        <v>98380.520141995963</v>
      </c>
      <c r="Q58" s="20">
        <f t="shared" si="14"/>
        <v>98380.520141995963</v>
      </c>
      <c r="R58" s="5">
        <f t="shared" si="15"/>
        <v>99311.846704524331</v>
      </c>
      <c r="S58" s="5">
        <f t="shared" si="22"/>
        <v>4087922130.8980904</v>
      </c>
      <c r="T58" s="20">
        <f>SUM(S58:$S$127)</f>
        <v>109225098641.54381</v>
      </c>
      <c r="U58" s="6">
        <f t="shared" si="23"/>
        <v>26.718977305359715</v>
      </c>
    </row>
    <row r="59" spans="1:21" x14ac:dyDescent="0.2">
      <c r="A59" s="21">
        <v>45</v>
      </c>
      <c r="B59" s="17">
        <f>Absterbeordnung!C53</f>
        <v>98268.094439442051</v>
      </c>
      <c r="C59" s="18">
        <f t="shared" si="16"/>
        <v>0.41019680250993107</v>
      </c>
      <c r="D59" s="17">
        <f t="shared" si="17"/>
        <v>40309.258127803063</v>
      </c>
      <c r="E59" s="17">
        <f>SUM(D59:$D$136)</f>
        <v>1081045.2053285614</v>
      </c>
      <c r="F59" s="19">
        <f t="shared" si="18"/>
        <v>26.81878197562056</v>
      </c>
      <c r="G59" s="5"/>
      <c r="H59" s="17">
        <f>Absterbeordnung!C53</f>
        <v>98268.094439442051</v>
      </c>
      <c r="I59" s="18">
        <f t="shared" si="19"/>
        <v>0.41019680250993107</v>
      </c>
      <c r="J59" s="17">
        <f t="shared" si="20"/>
        <v>40309.258127803063</v>
      </c>
      <c r="K59" s="17">
        <f>SUM($J59:J$136)</f>
        <v>1081045.2053285614</v>
      </c>
      <c r="L59" s="19">
        <f t="shared" si="21"/>
        <v>26.81878197562056</v>
      </c>
      <c r="N59" s="6">
        <v>45</v>
      </c>
      <c r="O59" s="6">
        <f t="shared" si="12"/>
        <v>64</v>
      </c>
      <c r="P59" s="20">
        <f t="shared" si="13"/>
        <v>98268.094439442051</v>
      </c>
      <c r="Q59" s="20">
        <f t="shared" si="14"/>
        <v>98268.094439442051</v>
      </c>
      <c r="R59" s="5">
        <f t="shared" si="15"/>
        <v>99289.438330394405</v>
      </c>
      <c r="S59" s="5">
        <f t="shared" si="22"/>
        <v>4002283599.0244522</v>
      </c>
      <c r="T59" s="20">
        <f>SUM(S59:$S$127)</f>
        <v>105137176510.64571</v>
      </c>
      <c r="U59" s="6">
        <f t="shared" si="23"/>
        <v>26.269296992415196</v>
      </c>
    </row>
    <row r="60" spans="1:21" x14ac:dyDescent="0.2">
      <c r="A60" s="21">
        <v>46</v>
      </c>
      <c r="B60" s="17">
        <f>Absterbeordnung!C54</f>
        <v>98128.340110663994</v>
      </c>
      <c r="C60" s="18">
        <f t="shared" si="16"/>
        <v>0.40215372795091275</v>
      </c>
      <c r="D60" s="17">
        <f t="shared" si="17"/>
        <v>39462.67779313861</v>
      </c>
      <c r="E60" s="17">
        <f>SUM(D60:$D$136)</f>
        <v>1040735.9472007579</v>
      </c>
      <c r="F60" s="19">
        <f t="shared" si="18"/>
        <v>26.372664132328879</v>
      </c>
      <c r="G60" s="5"/>
      <c r="H60" s="17">
        <f>Absterbeordnung!C54</f>
        <v>98128.340110663994</v>
      </c>
      <c r="I60" s="18">
        <f t="shared" si="19"/>
        <v>0.40215372795091275</v>
      </c>
      <c r="J60" s="17">
        <f t="shared" si="20"/>
        <v>39462.67779313861</v>
      </c>
      <c r="K60" s="17">
        <f>SUM($J60:J$136)</f>
        <v>1040735.9472007579</v>
      </c>
      <c r="L60" s="19">
        <f t="shared" si="21"/>
        <v>26.372664132328879</v>
      </c>
      <c r="N60" s="6">
        <v>46</v>
      </c>
      <c r="O60" s="6">
        <f t="shared" si="12"/>
        <v>65</v>
      </c>
      <c r="P60" s="20">
        <f t="shared" si="13"/>
        <v>98128.340110663994</v>
      </c>
      <c r="Q60" s="20">
        <f t="shared" si="14"/>
        <v>98128.340110663994</v>
      </c>
      <c r="R60" s="5">
        <f t="shared" si="15"/>
        <v>99264.217097681933</v>
      </c>
      <c r="S60" s="5">
        <f t="shared" si="22"/>
        <v>3917231815.7139826</v>
      </c>
      <c r="T60" s="20">
        <f>SUM(S60:$S$127)</f>
        <v>101134892911.62125</v>
      </c>
      <c r="U60" s="6">
        <f t="shared" si="23"/>
        <v>25.817949426918887</v>
      </c>
    </row>
    <row r="61" spans="1:21" x14ac:dyDescent="0.2">
      <c r="A61" s="21">
        <v>47</v>
      </c>
      <c r="B61" s="17">
        <f>Absterbeordnung!C55</f>
        <v>97971.768773292744</v>
      </c>
      <c r="C61" s="18">
        <f t="shared" si="16"/>
        <v>0.39426836073618909</v>
      </c>
      <c r="D61" s="17">
        <f t="shared" si="17"/>
        <v>38627.16867267109</v>
      </c>
      <c r="E61" s="17">
        <f>SUM(D61:$D$136)</f>
        <v>1001273.2694076194</v>
      </c>
      <c r="F61" s="19">
        <f t="shared" si="18"/>
        <v>25.921477131613457</v>
      </c>
      <c r="G61" s="5"/>
      <c r="H61" s="17">
        <f>Absterbeordnung!C55</f>
        <v>97971.768773292744</v>
      </c>
      <c r="I61" s="18">
        <f t="shared" si="19"/>
        <v>0.39426836073618909</v>
      </c>
      <c r="J61" s="17">
        <f t="shared" si="20"/>
        <v>38627.16867267109</v>
      </c>
      <c r="K61" s="17">
        <f>SUM($J61:J$136)</f>
        <v>1001273.2694076194</v>
      </c>
      <c r="L61" s="19">
        <f t="shared" si="21"/>
        <v>25.921477131613457</v>
      </c>
      <c r="N61" s="6">
        <v>47</v>
      </c>
      <c r="O61" s="6">
        <f t="shared" si="12"/>
        <v>66</v>
      </c>
      <c r="P61" s="20">
        <f t="shared" si="13"/>
        <v>97971.768773292744</v>
      </c>
      <c r="Q61" s="20">
        <f t="shared" si="14"/>
        <v>97971.768773292744</v>
      </c>
      <c r="R61" s="5">
        <f t="shared" si="15"/>
        <v>99238.180404797109</v>
      </c>
      <c r="S61" s="5">
        <f t="shared" si="22"/>
        <v>3833289933.2650609</v>
      </c>
      <c r="T61" s="20">
        <f>SUM(S61:$S$127)</f>
        <v>97217661095.907272</v>
      </c>
      <c r="U61" s="6">
        <f t="shared" si="23"/>
        <v>25.361416117329977</v>
      </c>
    </row>
    <row r="62" spans="1:21" x14ac:dyDescent="0.2">
      <c r="A62" s="21">
        <v>48</v>
      </c>
      <c r="B62" s="17">
        <f>Absterbeordnung!C56</f>
        <v>97796.704900064578</v>
      </c>
      <c r="C62" s="18">
        <f t="shared" si="16"/>
        <v>0.38653760856489122</v>
      </c>
      <c r="D62" s="17">
        <f t="shared" si="17"/>
        <v>37802.104437597343</v>
      </c>
      <c r="E62" s="17">
        <f>SUM(D62:$D$136)</f>
        <v>962646.10073494818</v>
      </c>
      <c r="F62" s="19">
        <f t="shared" si="18"/>
        <v>25.465410327196398</v>
      </c>
      <c r="G62" s="5"/>
      <c r="H62" s="17">
        <f>Absterbeordnung!C56</f>
        <v>97796.704900064578</v>
      </c>
      <c r="I62" s="18">
        <f t="shared" si="19"/>
        <v>0.38653760856489122</v>
      </c>
      <c r="J62" s="17">
        <f t="shared" si="20"/>
        <v>37802.104437597343</v>
      </c>
      <c r="K62" s="17">
        <f>SUM($J62:J$136)</f>
        <v>962646.10073494818</v>
      </c>
      <c r="L62" s="19">
        <f t="shared" si="21"/>
        <v>25.465410327196398</v>
      </c>
      <c r="N62" s="6">
        <v>48</v>
      </c>
      <c r="O62" s="6">
        <f t="shared" si="12"/>
        <v>67</v>
      </c>
      <c r="P62" s="20">
        <f t="shared" si="13"/>
        <v>97796.704900064578</v>
      </c>
      <c r="Q62" s="20">
        <f t="shared" si="14"/>
        <v>97796.704900064578</v>
      </c>
      <c r="R62" s="5">
        <f t="shared" si="15"/>
        <v>99213.839120005039</v>
      </c>
      <c r="S62" s="5">
        <f t="shared" si="22"/>
        <v>3750491908.0694113</v>
      </c>
      <c r="T62" s="20">
        <f>SUM(S62:$S$127)</f>
        <v>93384371162.642212</v>
      </c>
      <c r="U62" s="6">
        <f t="shared" si="23"/>
        <v>24.899232807760512</v>
      </c>
    </row>
    <row r="63" spans="1:21" x14ac:dyDescent="0.2">
      <c r="A63" s="21">
        <v>49</v>
      </c>
      <c r="B63" s="17">
        <f>Absterbeordnung!C57</f>
        <v>97613.992314191608</v>
      </c>
      <c r="C63" s="18">
        <f t="shared" si="16"/>
        <v>0.37895843976950117</v>
      </c>
      <c r="D63" s="17">
        <f t="shared" si="17"/>
        <v>36991.646227058132</v>
      </c>
      <c r="E63" s="17">
        <f>SUM(D63:$D$136)</f>
        <v>924843.99629735085</v>
      </c>
      <c r="F63" s="19">
        <f t="shared" si="18"/>
        <v>25.001428447400617</v>
      </c>
      <c r="G63" s="5"/>
      <c r="H63" s="17">
        <f>Absterbeordnung!C57</f>
        <v>97613.992314191608</v>
      </c>
      <c r="I63" s="18">
        <f t="shared" si="19"/>
        <v>0.37895843976950117</v>
      </c>
      <c r="J63" s="17">
        <f t="shared" si="20"/>
        <v>36991.646227058132</v>
      </c>
      <c r="K63" s="17">
        <f>SUM($J63:J$136)</f>
        <v>924843.99629735085</v>
      </c>
      <c r="L63" s="19">
        <f t="shared" si="21"/>
        <v>25.001428447400617</v>
      </c>
      <c r="N63" s="6">
        <v>49</v>
      </c>
      <c r="O63" s="6">
        <f t="shared" si="12"/>
        <v>68</v>
      </c>
      <c r="P63" s="20">
        <f t="shared" si="13"/>
        <v>97613.992314191608</v>
      </c>
      <c r="Q63" s="20">
        <f t="shared" si="14"/>
        <v>97613.992314191608</v>
      </c>
      <c r="R63" s="5">
        <f t="shared" si="15"/>
        <v>99185.810311487265</v>
      </c>
      <c r="S63" s="5">
        <f t="shared" si="22"/>
        <v>3669046405.7866311</v>
      </c>
      <c r="T63" s="20">
        <f>SUM(S63:$S$127)</f>
        <v>89633879254.572784</v>
      </c>
      <c r="U63" s="6">
        <f t="shared" si="23"/>
        <v>24.429748043853259</v>
      </c>
    </row>
    <row r="64" spans="1:21" x14ac:dyDescent="0.2">
      <c r="A64" s="21">
        <v>50</v>
      </c>
      <c r="B64" s="17">
        <f>Absterbeordnung!C58</f>
        <v>97407.686698371617</v>
      </c>
      <c r="C64" s="18">
        <f t="shared" si="16"/>
        <v>0.37152788212696192</v>
      </c>
      <c r="D64" s="17">
        <f t="shared" si="17"/>
        <v>36189.671541932643</v>
      </c>
      <c r="E64" s="17">
        <f>SUM(D64:$D$136)</f>
        <v>887852.35007029271</v>
      </c>
      <c r="F64" s="19">
        <f t="shared" si="18"/>
        <v>24.533307771018212</v>
      </c>
      <c r="G64" s="5"/>
      <c r="H64" s="17">
        <f>Absterbeordnung!C58</f>
        <v>97407.686698371617</v>
      </c>
      <c r="I64" s="18">
        <f t="shared" si="19"/>
        <v>0.37152788212696192</v>
      </c>
      <c r="J64" s="17">
        <f t="shared" si="20"/>
        <v>36189.671541932643</v>
      </c>
      <c r="K64" s="17">
        <f>SUM($J64:J$136)</f>
        <v>887852.35007029271</v>
      </c>
      <c r="L64" s="19">
        <f t="shared" si="21"/>
        <v>24.533307771018212</v>
      </c>
      <c r="N64" s="6">
        <v>50</v>
      </c>
      <c r="O64" s="6">
        <f t="shared" si="12"/>
        <v>69</v>
      </c>
      <c r="P64" s="20">
        <f t="shared" si="13"/>
        <v>97407.686698371617</v>
      </c>
      <c r="Q64" s="20">
        <f t="shared" si="14"/>
        <v>97407.686698371617</v>
      </c>
      <c r="R64" s="5">
        <f t="shared" si="15"/>
        <v>99157.126175830694</v>
      </c>
      <c r="S64" s="5">
        <f t="shared" si="22"/>
        <v>3588463827.3452849</v>
      </c>
      <c r="T64" s="20">
        <f>SUM(S64:$S$127)</f>
        <v>85964832848.786148</v>
      </c>
      <c r="U64" s="6">
        <f t="shared" si="23"/>
        <v>23.955886692713914</v>
      </c>
    </row>
    <row r="65" spans="1:21" x14ac:dyDescent="0.2">
      <c r="A65" s="21">
        <v>51</v>
      </c>
      <c r="B65" s="17">
        <f>Absterbeordnung!C59</f>
        <v>97173.494237329433</v>
      </c>
      <c r="C65" s="18">
        <f t="shared" si="16"/>
        <v>0.36424302169309997</v>
      </c>
      <c r="D65" s="17">
        <f t="shared" si="17"/>
        <v>35394.767169481907</v>
      </c>
      <c r="E65" s="17">
        <f>SUM(D65:$D$136)</f>
        <v>851662.67852836009</v>
      </c>
      <c r="F65" s="19">
        <f t="shared" si="18"/>
        <v>24.061824575658775</v>
      </c>
      <c r="G65" s="5"/>
      <c r="H65" s="17">
        <f>Absterbeordnung!C59</f>
        <v>97173.494237329433</v>
      </c>
      <c r="I65" s="18">
        <f t="shared" si="19"/>
        <v>0.36424302169309997</v>
      </c>
      <c r="J65" s="17">
        <f t="shared" si="20"/>
        <v>35394.767169481907</v>
      </c>
      <c r="K65" s="17">
        <f>SUM($J65:J$136)</f>
        <v>851662.67852836009</v>
      </c>
      <c r="L65" s="19">
        <f t="shared" si="21"/>
        <v>24.061824575658775</v>
      </c>
      <c r="N65" s="6">
        <v>51</v>
      </c>
      <c r="O65" s="6">
        <f t="shared" si="12"/>
        <v>70</v>
      </c>
      <c r="P65" s="20">
        <f t="shared" si="13"/>
        <v>97173.494237329433</v>
      </c>
      <c r="Q65" s="20">
        <f t="shared" si="14"/>
        <v>97173.494237329433</v>
      </c>
      <c r="R65" s="5">
        <f t="shared" si="15"/>
        <v>99125.326658451188</v>
      </c>
      <c r="S65" s="5">
        <f t="shared" si="22"/>
        <v>3508517857.6747179</v>
      </c>
      <c r="T65" s="20">
        <f>SUM(S65:$S$127)</f>
        <v>82376369021.440872</v>
      </c>
      <c r="U65" s="6">
        <f t="shared" si="23"/>
        <v>23.478965296199487</v>
      </c>
    </row>
    <row r="66" spans="1:21" x14ac:dyDescent="0.2">
      <c r="A66" s="21">
        <v>52</v>
      </c>
      <c r="B66" s="17">
        <f>Absterbeordnung!C60</f>
        <v>96925.776207709801</v>
      </c>
      <c r="C66" s="18">
        <f t="shared" si="16"/>
        <v>0.35710100165990188</v>
      </c>
      <c r="D66" s="17">
        <f t="shared" si="17"/>
        <v>34612.291770436655</v>
      </c>
      <c r="E66" s="17">
        <f>SUM(D66:$D$136)</f>
        <v>816267.91135887825</v>
      </c>
      <c r="F66" s="19">
        <f t="shared" si="18"/>
        <v>23.583180124931108</v>
      </c>
      <c r="G66" s="5"/>
      <c r="H66" s="17">
        <f>Absterbeordnung!C60</f>
        <v>96925.776207709801</v>
      </c>
      <c r="I66" s="18">
        <f t="shared" si="19"/>
        <v>0.35710100165990188</v>
      </c>
      <c r="J66" s="17">
        <f t="shared" si="20"/>
        <v>34612.291770436655</v>
      </c>
      <c r="K66" s="17">
        <f>SUM($J66:J$136)</f>
        <v>816267.91135887825</v>
      </c>
      <c r="L66" s="19">
        <f t="shared" si="21"/>
        <v>23.583180124931108</v>
      </c>
      <c r="N66" s="6">
        <v>52</v>
      </c>
      <c r="O66" s="6">
        <f t="shared" si="12"/>
        <v>71</v>
      </c>
      <c r="P66" s="20">
        <f t="shared" si="13"/>
        <v>96925.776207709801</v>
      </c>
      <c r="Q66" s="20">
        <f t="shared" si="14"/>
        <v>96925.776207709801</v>
      </c>
      <c r="R66" s="5">
        <f t="shared" si="15"/>
        <v>99093.447375779695</v>
      </c>
      <c r="S66" s="5">
        <f t="shared" si="22"/>
        <v>3429851313.1088972</v>
      </c>
      <c r="T66" s="20">
        <f>SUM(S66:$S$127)</f>
        <v>78867851163.766159</v>
      </c>
      <c r="U66" s="6">
        <f t="shared" si="23"/>
        <v>22.994539402432142</v>
      </c>
    </row>
    <row r="67" spans="1:21" x14ac:dyDescent="0.2">
      <c r="A67" s="21">
        <v>53</v>
      </c>
      <c r="B67" s="17">
        <f>Absterbeordnung!C61</f>
        <v>96654.775229154693</v>
      </c>
      <c r="C67" s="18">
        <f t="shared" si="16"/>
        <v>0.35009902123519798</v>
      </c>
      <c r="D67" s="17">
        <f t="shared" si="17"/>
        <v>33838.742205435119</v>
      </c>
      <c r="E67" s="17">
        <f>SUM(D67:$D$136)</f>
        <v>781655.61958844156</v>
      </c>
      <c r="F67" s="19">
        <f t="shared" si="18"/>
        <v>23.099428898479964</v>
      </c>
      <c r="G67" s="5"/>
      <c r="H67" s="17">
        <f>Absterbeordnung!C61</f>
        <v>96654.775229154693</v>
      </c>
      <c r="I67" s="18">
        <f t="shared" si="19"/>
        <v>0.35009902123519798</v>
      </c>
      <c r="J67" s="17">
        <f t="shared" si="20"/>
        <v>33838.742205435119</v>
      </c>
      <c r="K67" s="17">
        <f>SUM($J67:J$136)</f>
        <v>781655.61958844156</v>
      </c>
      <c r="L67" s="19">
        <f t="shared" si="21"/>
        <v>23.099428898479964</v>
      </c>
      <c r="N67" s="6">
        <v>53</v>
      </c>
      <c r="O67" s="6">
        <f t="shared" si="12"/>
        <v>72</v>
      </c>
      <c r="P67" s="20">
        <f t="shared" si="13"/>
        <v>96654.775229154693</v>
      </c>
      <c r="Q67" s="20">
        <f t="shared" si="14"/>
        <v>96654.775229154693</v>
      </c>
      <c r="R67" s="5">
        <f t="shared" si="15"/>
        <v>99056.092783697968</v>
      </c>
      <c r="S67" s="5">
        <f t="shared" si="22"/>
        <v>3351933587.585217</v>
      </c>
      <c r="T67" s="20">
        <f>SUM(S67:$S$127)</f>
        <v>75437999850.657257</v>
      </c>
      <c r="U67" s="6">
        <f t="shared" si="23"/>
        <v>22.505815786464886</v>
      </c>
    </row>
    <row r="68" spans="1:21" x14ac:dyDescent="0.2">
      <c r="A68" s="21">
        <v>54</v>
      </c>
      <c r="B68" s="17">
        <f>Absterbeordnung!C62</f>
        <v>96365.055272471363</v>
      </c>
      <c r="C68" s="18">
        <f t="shared" si="16"/>
        <v>0.34323433454431168</v>
      </c>
      <c r="D68" s="17">
        <f t="shared" si="17"/>
        <v>33075.795619772522</v>
      </c>
      <c r="E68" s="17">
        <f>SUM(D68:$D$136)</f>
        <v>747816.8773830065</v>
      </c>
      <c r="F68" s="19">
        <f t="shared" si="18"/>
        <v>22.609187878037492</v>
      </c>
      <c r="G68" s="5"/>
      <c r="H68" s="17">
        <f>Absterbeordnung!C62</f>
        <v>96365.055272471363</v>
      </c>
      <c r="I68" s="18">
        <f t="shared" si="19"/>
        <v>0.34323433454431168</v>
      </c>
      <c r="J68" s="17">
        <f t="shared" si="20"/>
        <v>33075.795619772522</v>
      </c>
      <c r="K68" s="17">
        <f>SUM($J68:J$136)</f>
        <v>747816.8773830065</v>
      </c>
      <c r="L68" s="19">
        <f t="shared" si="21"/>
        <v>22.609187878037492</v>
      </c>
      <c r="N68" s="6">
        <v>54</v>
      </c>
      <c r="O68" s="6">
        <f t="shared" si="12"/>
        <v>73</v>
      </c>
      <c r="P68" s="20">
        <f t="shared" si="13"/>
        <v>96365.055272471363</v>
      </c>
      <c r="Q68" s="20">
        <f t="shared" si="14"/>
        <v>96365.055272471363</v>
      </c>
      <c r="R68" s="5">
        <f t="shared" si="15"/>
        <v>99017.182236949331</v>
      </c>
      <c r="S68" s="5">
        <f t="shared" si="22"/>
        <v>3275072082.5151062</v>
      </c>
      <c r="T68" s="20">
        <f>SUM(S68:$S$127)</f>
        <v>72086066263.072037</v>
      </c>
      <c r="U68" s="6">
        <f t="shared" si="23"/>
        <v>22.010528149265411</v>
      </c>
    </row>
    <row r="69" spans="1:21" x14ac:dyDescent="0.2">
      <c r="A69" s="21">
        <v>55</v>
      </c>
      <c r="B69" s="17">
        <f>Absterbeordnung!C63</f>
        <v>96055.514234098446</v>
      </c>
      <c r="C69" s="18">
        <f t="shared" si="16"/>
        <v>0.33650424955324687</v>
      </c>
      <c r="D69" s="17">
        <f t="shared" si="17"/>
        <v>32323.088732796521</v>
      </c>
      <c r="E69" s="17">
        <f>SUM(D69:$D$136)</f>
        <v>714741.08176323387</v>
      </c>
      <c r="F69" s="19">
        <f t="shared" si="18"/>
        <v>22.112400447610195</v>
      </c>
      <c r="G69" s="5"/>
      <c r="H69" s="17">
        <f>Absterbeordnung!C63</f>
        <v>96055.514234098446</v>
      </c>
      <c r="I69" s="18">
        <f t="shared" si="19"/>
        <v>0.33650424955324687</v>
      </c>
      <c r="J69" s="17">
        <f t="shared" si="20"/>
        <v>32323.088732796521</v>
      </c>
      <c r="K69" s="17">
        <f>SUM($J69:J$136)</f>
        <v>714741.08176323387</v>
      </c>
      <c r="L69" s="19">
        <f t="shared" si="21"/>
        <v>22.112400447610195</v>
      </c>
      <c r="N69" s="6">
        <v>55</v>
      </c>
      <c r="O69" s="6">
        <f t="shared" si="12"/>
        <v>74</v>
      </c>
      <c r="P69" s="20">
        <f t="shared" si="13"/>
        <v>96055.514234098446</v>
      </c>
      <c r="Q69" s="20">
        <f t="shared" si="14"/>
        <v>96055.514234098446</v>
      </c>
      <c r="R69" s="5">
        <f t="shared" si="15"/>
        <v>98972.486076488829</v>
      </c>
      <c r="S69" s="5">
        <f t="shared" si="22"/>
        <v>3199096449.5558162</v>
      </c>
      <c r="T69" s="20">
        <f>SUM(S69:$S$127)</f>
        <v>68810994180.556931</v>
      </c>
      <c r="U69" s="6">
        <f t="shared" si="23"/>
        <v>21.509509095954613</v>
      </c>
    </row>
    <row r="70" spans="1:21" x14ac:dyDescent="0.2">
      <c r="A70" s="21">
        <v>56</v>
      </c>
      <c r="B70" s="17">
        <f>Absterbeordnung!C64</f>
        <v>95712.841894791505</v>
      </c>
      <c r="C70" s="18">
        <f t="shared" si="16"/>
        <v>0.3299061270129871</v>
      </c>
      <c r="D70" s="17">
        <f t="shared" si="17"/>
        <v>31576.252974917039</v>
      </c>
      <c r="E70" s="17">
        <f>SUM(D70:$D$136)</f>
        <v>682417.99303043738</v>
      </c>
      <c r="F70" s="19">
        <f t="shared" si="18"/>
        <v>21.611747080077045</v>
      </c>
      <c r="G70" s="5"/>
      <c r="H70" s="17">
        <f>Absterbeordnung!C64</f>
        <v>95712.841894791505</v>
      </c>
      <c r="I70" s="18">
        <f t="shared" si="19"/>
        <v>0.3299061270129871</v>
      </c>
      <c r="J70" s="17">
        <f t="shared" si="20"/>
        <v>31576.252974917039</v>
      </c>
      <c r="K70" s="17">
        <f>SUM($J70:J$136)</f>
        <v>682417.99303043738</v>
      </c>
      <c r="L70" s="19">
        <f t="shared" si="21"/>
        <v>21.611747080077045</v>
      </c>
      <c r="N70" s="6">
        <v>56</v>
      </c>
      <c r="O70" s="6">
        <f t="shared" si="12"/>
        <v>75</v>
      </c>
      <c r="P70" s="20">
        <f t="shared" si="13"/>
        <v>95712.841894791505</v>
      </c>
      <c r="Q70" s="20">
        <f t="shared" si="14"/>
        <v>95712.841894791505</v>
      </c>
      <c r="R70" s="5">
        <f t="shared" si="15"/>
        <v>98923.929299695723</v>
      </c>
      <c r="S70" s="5">
        <f t="shared" si="22"/>
        <v>3123647016.8399997</v>
      </c>
      <c r="T70" s="20">
        <f>SUM(S70:$S$127)</f>
        <v>65611897731.001106</v>
      </c>
      <c r="U70" s="6">
        <f t="shared" si="23"/>
        <v>21.004901442857843</v>
      </c>
    </row>
    <row r="71" spans="1:21" x14ac:dyDescent="0.2">
      <c r="A71" s="21">
        <v>57</v>
      </c>
      <c r="B71" s="17">
        <f>Absterbeordnung!C65</f>
        <v>95346.545265404158</v>
      </c>
      <c r="C71" s="18">
        <f t="shared" si="16"/>
        <v>0.32343737942449713</v>
      </c>
      <c r="D71" s="17">
        <f t="shared" si="17"/>
        <v>30838.636737821515</v>
      </c>
      <c r="E71" s="17">
        <f>SUM(D71:$D$136)</f>
        <v>650841.74005552032</v>
      </c>
      <c r="F71" s="19">
        <f t="shared" si="18"/>
        <v>21.10475069273431</v>
      </c>
      <c r="G71" s="5"/>
      <c r="H71" s="17">
        <f>Absterbeordnung!C65</f>
        <v>95346.545265404158</v>
      </c>
      <c r="I71" s="18">
        <f t="shared" si="19"/>
        <v>0.32343737942449713</v>
      </c>
      <c r="J71" s="17">
        <f t="shared" si="20"/>
        <v>30838.636737821515</v>
      </c>
      <c r="K71" s="17">
        <f>SUM($J71:J$136)</f>
        <v>650841.74005552032</v>
      </c>
      <c r="L71" s="19">
        <f t="shared" si="21"/>
        <v>21.10475069273431</v>
      </c>
      <c r="N71" s="6">
        <v>57</v>
      </c>
      <c r="O71" s="6">
        <f t="shared" si="12"/>
        <v>76</v>
      </c>
      <c r="P71" s="20">
        <f t="shared" si="13"/>
        <v>95346.545265404158</v>
      </c>
      <c r="Q71" s="20">
        <f t="shared" si="14"/>
        <v>95346.545265404158</v>
      </c>
      <c r="R71" s="5">
        <f t="shared" si="15"/>
        <v>98871.897083922537</v>
      </c>
      <c r="S71" s="5">
        <f t="shared" si="22"/>
        <v>3049074517.7503614</v>
      </c>
      <c r="T71" s="20">
        <f>SUM(S71:$S$127)</f>
        <v>62488250714.16111</v>
      </c>
      <c r="U71" s="6">
        <f t="shared" si="23"/>
        <v>20.494169739172392</v>
      </c>
    </row>
    <row r="72" spans="1:21" x14ac:dyDescent="0.2">
      <c r="A72" s="21">
        <v>58</v>
      </c>
      <c r="B72" s="17">
        <f>Absterbeordnung!C66</f>
        <v>94944.327280252299</v>
      </c>
      <c r="C72" s="18">
        <f t="shared" si="16"/>
        <v>0.31709547002401678</v>
      </c>
      <c r="D72" s="17">
        <f t="shared" si="17"/>
        <v>30106.416085045683</v>
      </c>
      <c r="E72" s="17">
        <f>SUM(D72:$D$136)</f>
        <v>620003.10331769881</v>
      </c>
      <c r="F72" s="19">
        <f t="shared" si="18"/>
        <v>20.593720008595238</v>
      </c>
      <c r="G72" s="5"/>
      <c r="H72" s="17">
        <f>Absterbeordnung!C66</f>
        <v>94944.327280252299</v>
      </c>
      <c r="I72" s="18">
        <f t="shared" si="19"/>
        <v>0.31709547002401678</v>
      </c>
      <c r="J72" s="17">
        <f t="shared" si="20"/>
        <v>30106.416085045683</v>
      </c>
      <c r="K72" s="17">
        <f>SUM($J72:J$136)</f>
        <v>620003.10331769881</v>
      </c>
      <c r="L72" s="19">
        <f t="shared" si="21"/>
        <v>20.593720008595238</v>
      </c>
      <c r="N72" s="6">
        <v>58</v>
      </c>
      <c r="O72" s="6">
        <f t="shared" si="12"/>
        <v>77</v>
      </c>
      <c r="P72" s="20">
        <f t="shared" si="13"/>
        <v>94944.327280252299</v>
      </c>
      <c r="Q72" s="20">
        <f t="shared" si="14"/>
        <v>94944.327280252299</v>
      </c>
      <c r="R72" s="5">
        <f t="shared" si="15"/>
        <v>98812.165306419076</v>
      </c>
      <c r="S72" s="5">
        <f t="shared" si="22"/>
        <v>2974880162.9793682</v>
      </c>
      <c r="T72" s="20">
        <f>SUM(S72:$S$127)</f>
        <v>59439176196.410744</v>
      </c>
      <c r="U72" s="6">
        <f t="shared" si="23"/>
        <v>19.980359859901682</v>
      </c>
    </row>
    <row r="73" spans="1:21" x14ac:dyDescent="0.2">
      <c r="A73" s="21">
        <v>59</v>
      </c>
      <c r="B73" s="17">
        <f>Absterbeordnung!C67</f>
        <v>94512.723329133092</v>
      </c>
      <c r="C73" s="18">
        <f t="shared" si="16"/>
        <v>0.3108779117882518</v>
      </c>
      <c r="D73" s="17">
        <f t="shared" si="17"/>
        <v>29381.918065981685</v>
      </c>
      <c r="E73" s="17">
        <f>SUM(D73:$D$136)</f>
        <v>589896.68723265303</v>
      </c>
      <c r="F73" s="19">
        <f t="shared" si="18"/>
        <v>20.076861078570428</v>
      </c>
      <c r="G73" s="5"/>
      <c r="H73" s="17">
        <f>Absterbeordnung!C67</f>
        <v>94512.723329133092</v>
      </c>
      <c r="I73" s="18">
        <f t="shared" si="19"/>
        <v>0.3108779117882518</v>
      </c>
      <c r="J73" s="17">
        <f t="shared" si="20"/>
        <v>29381.918065981685</v>
      </c>
      <c r="K73" s="17">
        <f>SUM($J73:J$136)</f>
        <v>589896.68723265303</v>
      </c>
      <c r="L73" s="19">
        <f t="shared" si="21"/>
        <v>20.076861078570428</v>
      </c>
      <c r="N73" s="6">
        <v>59</v>
      </c>
      <c r="O73" s="6">
        <f t="shared" si="12"/>
        <v>78</v>
      </c>
      <c r="P73" s="20">
        <f t="shared" si="13"/>
        <v>94512.723329133092</v>
      </c>
      <c r="Q73" s="20">
        <f t="shared" si="14"/>
        <v>94512.723329133092</v>
      </c>
      <c r="R73" s="5">
        <f t="shared" si="15"/>
        <v>98742.179574209571</v>
      </c>
      <c r="S73" s="5">
        <f t="shared" si="22"/>
        <v>2901234629.9058762</v>
      </c>
      <c r="T73" s="20">
        <f>SUM(S73:$S$127)</f>
        <v>56464296033.431374</v>
      </c>
      <c r="U73" s="6">
        <f t="shared" si="23"/>
        <v>19.462161195581491</v>
      </c>
    </row>
    <row r="74" spans="1:21" x14ac:dyDescent="0.2">
      <c r="A74" s="21">
        <v>60</v>
      </c>
      <c r="B74" s="17">
        <f>Absterbeordnung!C68</f>
        <v>94053.2717987777</v>
      </c>
      <c r="C74" s="18">
        <f t="shared" si="16"/>
        <v>0.30478226645907031</v>
      </c>
      <c r="D74" s="17">
        <f t="shared" si="17"/>
        <v>28665.769346722427</v>
      </c>
      <c r="E74" s="17">
        <f>SUM(D74:$D$136)</f>
        <v>560514.76916667121</v>
      </c>
      <c r="F74" s="19">
        <f t="shared" si="18"/>
        <v>19.553452844298388</v>
      </c>
      <c r="G74" s="5"/>
      <c r="H74" s="17">
        <f>Absterbeordnung!C68</f>
        <v>94053.2717987777</v>
      </c>
      <c r="I74" s="18">
        <f t="shared" si="19"/>
        <v>0.30478226645907031</v>
      </c>
      <c r="J74" s="17">
        <f t="shared" si="20"/>
        <v>28665.769346722427</v>
      </c>
      <c r="K74" s="17">
        <f>SUM($J74:J$136)</f>
        <v>560514.76916667121</v>
      </c>
      <c r="L74" s="19">
        <f t="shared" si="21"/>
        <v>19.553452844298388</v>
      </c>
      <c r="N74" s="6">
        <v>60</v>
      </c>
      <c r="O74" s="6">
        <f t="shared" si="12"/>
        <v>79</v>
      </c>
      <c r="P74" s="20">
        <f t="shared" si="13"/>
        <v>94053.2717987777</v>
      </c>
      <c r="Q74" s="20">
        <f t="shared" si="14"/>
        <v>94053.2717987777</v>
      </c>
      <c r="R74" s="5">
        <f t="shared" si="15"/>
        <v>98669.312430841601</v>
      </c>
      <c r="S74" s="5">
        <f t="shared" si="22"/>
        <v>2828431751.7421975</v>
      </c>
      <c r="T74" s="20">
        <f>SUM(S74:$S$127)</f>
        <v>53563061403.525505</v>
      </c>
      <c r="U74" s="6">
        <f t="shared" si="23"/>
        <v>18.93737099031393</v>
      </c>
    </row>
    <row r="75" spans="1:21" x14ac:dyDescent="0.2">
      <c r="A75" s="21">
        <v>61</v>
      </c>
      <c r="B75" s="17">
        <f>Absterbeordnung!C69</f>
        <v>93552.027750314315</v>
      </c>
      <c r="C75" s="18">
        <f t="shared" si="16"/>
        <v>0.29880614358732388</v>
      </c>
      <c r="D75" s="17">
        <f t="shared" si="17"/>
        <v>27953.920636845727</v>
      </c>
      <c r="E75" s="17">
        <f>SUM(D75:$D$136)</f>
        <v>531848.99981994892</v>
      </c>
      <c r="F75" s="19">
        <f t="shared" si="18"/>
        <v>19.025917928625908</v>
      </c>
      <c r="G75" s="5"/>
      <c r="H75" s="17">
        <f>Absterbeordnung!C69</f>
        <v>93552.027750314315</v>
      </c>
      <c r="I75" s="18">
        <f t="shared" si="19"/>
        <v>0.29880614358732388</v>
      </c>
      <c r="J75" s="17">
        <f t="shared" si="20"/>
        <v>27953.920636845727</v>
      </c>
      <c r="K75" s="17">
        <f>SUM($J75:J$136)</f>
        <v>531848.99981994892</v>
      </c>
      <c r="L75" s="19">
        <f t="shared" si="21"/>
        <v>19.025917928625908</v>
      </c>
      <c r="N75" s="6">
        <v>61</v>
      </c>
      <c r="O75" s="6">
        <f t="shared" si="12"/>
        <v>80</v>
      </c>
      <c r="P75" s="20">
        <f t="shared" si="13"/>
        <v>93552.027750314315</v>
      </c>
      <c r="Q75" s="20">
        <f t="shared" si="14"/>
        <v>93552.027750314315</v>
      </c>
      <c r="R75" s="5">
        <f t="shared" si="15"/>
        <v>98585.12898688615</v>
      </c>
      <c r="S75" s="5">
        <f t="shared" si="22"/>
        <v>2755840871.6726146</v>
      </c>
      <c r="T75" s="20">
        <f>SUM(S75:$S$127)</f>
        <v>50734629651.783302</v>
      </c>
      <c r="U75" s="6">
        <f t="shared" si="23"/>
        <v>18.409854565002771</v>
      </c>
    </row>
    <row r="76" spans="1:21" x14ac:dyDescent="0.2">
      <c r="A76" s="21">
        <v>62</v>
      </c>
      <c r="B76" s="17">
        <f>Absterbeordnung!C70</f>
        <v>92994.429399245026</v>
      </c>
      <c r="C76" s="18">
        <f t="shared" si="16"/>
        <v>0.29294719959541554</v>
      </c>
      <c r="D76" s="17">
        <f t="shared" si="17"/>
        <v>27242.45767048241</v>
      </c>
      <c r="E76" s="17">
        <f>SUM(D76:$D$136)</f>
        <v>503895.07918310317</v>
      </c>
      <c r="F76" s="19">
        <f t="shared" si="18"/>
        <v>18.496682101082261</v>
      </c>
      <c r="G76" s="5"/>
      <c r="H76" s="17">
        <f>Absterbeordnung!C70</f>
        <v>92994.429399245026</v>
      </c>
      <c r="I76" s="18">
        <f t="shared" si="19"/>
        <v>0.29294719959541554</v>
      </c>
      <c r="J76" s="17">
        <f t="shared" si="20"/>
        <v>27242.45767048241</v>
      </c>
      <c r="K76" s="17">
        <f>SUM($J76:J$136)</f>
        <v>503895.07918310317</v>
      </c>
      <c r="L76" s="19">
        <f t="shared" si="21"/>
        <v>18.496682101082261</v>
      </c>
      <c r="N76" s="6">
        <v>62</v>
      </c>
      <c r="O76" s="6">
        <f t="shared" si="12"/>
        <v>81</v>
      </c>
      <c r="P76" s="20">
        <f t="shared" si="13"/>
        <v>92994.429399245026</v>
      </c>
      <c r="Q76" s="20">
        <f t="shared" si="14"/>
        <v>92994.429399245026</v>
      </c>
      <c r="R76" s="5">
        <f t="shared" si="15"/>
        <v>98487.755577081392</v>
      </c>
      <c r="S76" s="5">
        <f t="shared" si="22"/>
        <v>2683048512.3694577</v>
      </c>
      <c r="T76" s="20">
        <f>SUM(S76:$S$127)</f>
        <v>47978788780.11068</v>
      </c>
      <c r="U76" s="6">
        <f t="shared" si="23"/>
        <v>17.882192050914348</v>
      </c>
    </row>
    <row r="77" spans="1:21" x14ac:dyDescent="0.2">
      <c r="A77" s="21">
        <v>63</v>
      </c>
      <c r="B77" s="17">
        <f>Absterbeordnung!C71</f>
        <v>92420.606089463457</v>
      </c>
      <c r="C77" s="18">
        <f t="shared" si="16"/>
        <v>0.28720313685825061</v>
      </c>
      <c r="D77" s="17">
        <f t="shared" si="17"/>
        <v>26543.487979234644</v>
      </c>
      <c r="E77" s="17">
        <f>SUM(D77:$D$136)</f>
        <v>476652.62151262071</v>
      </c>
      <c r="F77" s="19">
        <f t="shared" si="18"/>
        <v>17.957422245543352</v>
      </c>
      <c r="G77" s="5"/>
      <c r="H77" s="17">
        <f>Absterbeordnung!C71</f>
        <v>92420.606089463457</v>
      </c>
      <c r="I77" s="18">
        <f t="shared" si="19"/>
        <v>0.28720313685825061</v>
      </c>
      <c r="J77" s="17">
        <f t="shared" si="20"/>
        <v>26543.487979234644</v>
      </c>
      <c r="K77" s="17">
        <f>SUM($J77:J$136)</f>
        <v>476652.62151262071</v>
      </c>
      <c r="L77" s="19">
        <f t="shared" si="21"/>
        <v>17.957422245543352</v>
      </c>
      <c r="N77" s="6">
        <v>63</v>
      </c>
      <c r="O77" s="6">
        <f t="shared" si="12"/>
        <v>82</v>
      </c>
      <c r="P77" s="20">
        <f t="shared" si="13"/>
        <v>92420.606089463457</v>
      </c>
      <c r="Q77" s="20">
        <f t="shared" si="14"/>
        <v>92420.606089463457</v>
      </c>
      <c r="R77" s="5">
        <f t="shared" si="15"/>
        <v>98380.520141995963</v>
      </c>
      <c r="S77" s="5">
        <f t="shared" si="22"/>
        <v>2611362153.7799215</v>
      </c>
      <c r="T77" s="20">
        <f>SUM(S77:$S$127)</f>
        <v>45295740267.741226</v>
      </c>
      <c r="U77" s="6">
        <f t="shared" si="23"/>
        <v>17.345637104442247</v>
      </c>
    </row>
    <row r="78" spans="1:21" x14ac:dyDescent="0.2">
      <c r="A78" s="21">
        <v>64</v>
      </c>
      <c r="B78" s="17">
        <f>Absterbeordnung!C72</f>
        <v>91802.658566223196</v>
      </c>
      <c r="C78" s="18">
        <f t="shared" si="16"/>
        <v>0.28157170280220639</v>
      </c>
      <c r="D78" s="17">
        <f t="shared" si="17"/>
        <v>25849.030894261025</v>
      </c>
      <c r="E78" s="17">
        <f>SUM(D78:$D$136)</f>
        <v>450109.13353338605</v>
      </c>
      <c r="F78" s="19">
        <f t="shared" si="18"/>
        <v>17.412998397294608</v>
      </c>
      <c r="G78" s="5"/>
      <c r="H78" s="17">
        <f>Absterbeordnung!C72</f>
        <v>91802.658566223196</v>
      </c>
      <c r="I78" s="18">
        <f t="shared" si="19"/>
        <v>0.28157170280220639</v>
      </c>
      <c r="J78" s="17">
        <f t="shared" si="20"/>
        <v>25849.030894261025</v>
      </c>
      <c r="K78" s="17">
        <f>SUM($J78:J$136)</f>
        <v>450109.13353338605</v>
      </c>
      <c r="L78" s="19">
        <f t="shared" si="21"/>
        <v>17.412998397294608</v>
      </c>
      <c r="N78" s="6">
        <v>64</v>
      </c>
      <c r="O78" s="6">
        <f t="shared" ref="O78:O109" si="24">N78+$B$3</f>
        <v>83</v>
      </c>
      <c r="P78" s="20">
        <f t="shared" ref="P78:P109" si="25">B78</f>
        <v>91802.658566223196</v>
      </c>
      <c r="Q78" s="20">
        <f t="shared" ref="Q78:Q109" si="26">B78</f>
        <v>91802.658566223196</v>
      </c>
      <c r="R78" s="5">
        <f t="shared" ref="R78:R109" si="27">LOOKUP(N78,$O$14:$O$136,$Q$14:$Q$136)</f>
        <v>98268.094439442051</v>
      </c>
      <c r="S78" s="5">
        <f t="shared" si="22"/>
        <v>2540135009.0852976</v>
      </c>
      <c r="T78" s="20">
        <f>SUM(S78:$S$127)</f>
        <v>42684378113.961304</v>
      </c>
      <c r="U78" s="6">
        <f t="shared" si="23"/>
        <v>16.803980088181195</v>
      </c>
    </row>
    <row r="79" spans="1:21" x14ac:dyDescent="0.2">
      <c r="A79" s="21">
        <v>65</v>
      </c>
      <c r="B79" s="17">
        <f>Absterbeordnung!C73</f>
        <v>91154.258424604632</v>
      </c>
      <c r="C79" s="18">
        <f t="shared" ref="C79:C110" si="28">1/(((1+($B$5/100))^A79))</f>
        <v>0.27605068902177099</v>
      </c>
      <c r="D79" s="17">
        <f t="shared" ref="D79:D110" si="29">B79*C79</f>
        <v>25163.19584538068</v>
      </c>
      <c r="E79" s="17">
        <f>SUM(D79:$D$136)</f>
        <v>424260.10263912514</v>
      </c>
      <c r="F79" s="19">
        <f t="shared" ref="F79:F110" si="30">E79/D79</f>
        <v>16.86034259106275</v>
      </c>
      <c r="G79" s="5"/>
      <c r="H79" s="17">
        <f>Absterbeordnung!C73</f>
        <v>91154.258424604632</v>
      </c>
      <c r="I79" s="18">
        <f t="shared" ref="I79:I110" si="31">1/(((1+($B$5/100))^A79))</f>
        <v>0.27605068902177099</v>
      </c>
      <c r="J79" s="17">
        <f t="shared" ref="J79:J110" si="32">H79*I79</f>
        <v>25163.19584538068</v>
      </c>
      <c r="K79" s="17">
        <f>SUM($J79:J$136)</f>
        <v>424260.10263912514</v>
      </c>
      <c r="L79" s="19">
        <f t="shared" ref="L79:L110" si="33">K79/J79</f>
        <v>16.86034259106275</v>
      </c>
      <c r="N79" s="6">
        <v>65</v>
      </c>
      <c r="O79" s="6">
        <f t="shared" si="24"/>
        <v>84</v>
      </c>
      <c r="P79" s="20">
        <f t="shared" si="25"/>
        <v>91154.258424604632</v>
      </c>
      <c r="Q79" s="20">
        <f t="shared" si="26"/>
        <v>91154.258424604632</v>
      </c>
      <c r="R79" s="5">
        <f t="shared" si="27"/>
        <v>98128.340110663994</v>
      </c>
      <c r="S79" s="5">
        <f t="shared" ref="S79:S110" si="34">P79*R79*I79</f>
        <v>2469222640.1867628</v>
      </c>
      <c r="T79" s="20">
        <f>SUM(S79:$S$136)</f>
        <v>40144243104.876007</v>
      </c>
      <c r="U79" s="6">
        <f t="shared" ref="U79:U110" si="35">T79/S79</f>
        <v>16.257846680783572</v>
      </c>
    </row>
    <row r="80" spans="1:21" x14ac:dyDescent="0.2">
      <c r="A80" s="21">
        <v>66</v>
      </c>
      <c r="B80" s="17">
        <f>Absterbeordnung!C74</f>
        <v>90469.94962354259</v>
      </c>
      <c r="C80" s="18">
        <f t="shared" si="28"/>
        <v>0.27063793041350098</v>
      </c>
      <c r="D80" s="17">
        <f t="shared" si="29"/>
        <v>24484.599930729259</v>
      </c>
      <c r="E80" s="17">
        <f>SUM(D80:$D$136)</f>
        <v>399096.90679374442</v>
      </c>
      <c r="F80" s="19">
        <f t="shared" si="30"/>
        <v>16.299915372227915</v>
      </c>
      <c r="G80" s="5"/>
      <c r="H80" s="17">
        <f>Absterbeordnung!C74</f>
        <v>90469.94962354259</v>
      </c>
      <c r="I80" s="18">
        <f t="shared" si="31"/>
        <v>0.27063793041350098</v>
      </c>
      <c r="J80" s="17">
        <f t="shared" si="32"/>
        <v>24484.599930729259</v>
      </c>
      <c r="K80" s="17">
        <f>SUM($J80:J$136)</f>
        <v>399096.90679374442</v>
      </c>
      <c r="L80" s="19">
        <f t="shared" si="33"/>
        <v>16.299915372227915</v>
      </c>
      <c r="N80" s="6">
        <v>66</v>
      </c>
      <c r="O80" s="6">
        <f t="shared" si="24"/>
        <v>85</v>
      </c>
      <c r="P80" s="20">
        <f t="shared" si="25"/>
        <v>90469.94962354259</v>
      </c>
      <c r="Q80" s="20">
        <f t="shared" si="26"/>
        <v>90469.94962354259</v>
      </c>
      <c r="R80" s="5">
        <f t="shared" si="27"/>
        <v>97971.768773292744</v>
      </c>
      <c r="S80" s="5">
        <f t="shared" si="34"/>
        <v>2398799562.9199867</v>
      </c>
      <c r="T80" s="20">
        <f>SUM(S80:$S$136)</f>
        <v>37675020464.689247</v>
      </c>
      <c r="U80" s="6">
        <f t="shared" si="35"/>
        <v>15.705780944377269</v>
      </c>
    </row>
    <row r="81" spans="1:21" x14ac:dyDescent="0.2">
      <c r="A81" s="21">
        <v>67</v>
      </c>
      <c r="B81" s="17">
        <f>Absterbeordnung!C75</f>
        <v>89726.641857499548</v>
      </c>
      <c r="C81" s="18">
        <f t="shared" si="28"/>
        <v>0.26533130432696173</v>
      </c>
      <c r="D81" s="17">
        <f t="shared" si="29"/>
        <v>23807.286916928515</v>
      </c>
      <c r="E81" s="17">
        <f>SUM(D81:$D$136)</f>
        <v>374612.30686301523</v>
      </c>
      <c r="F81" s="19">
        <f t="shared" si="30"/>
        <v>15.7351952017952</v>
      </c>
      <c r="G81" s="5"/>
      <c r="H81" s="17">
        <f>Absterbeordnung!C75</f>
        <v>89726.641857499548</v>
      </c>
      <c r="I81" s="18">
        <f t="shared" si="31"/>
        <v>0.26533130432696173</v>
      </c>
      <c r="J81" s="17">
        <f t="shared" si="32"/>
        <v>23807.286916928515</v>
      </c>
      <c r="K81" s="17">
        <f>SUM($J81:J$136)</f>
        <v>374612.30686301523</v>
      </c>
      <c r="L81" s="19">
        <f t="shared" si="33"/>
        <v>15.7351952017952</v>
      </c>
      <c r="N81" s="6">
        <v>67</v>
      </c>
      <c r="O81" s="6">
        <f t="shared" si="24"/>
        <v>86</v>
      </c>
      <c r="P81" s="20">
        <f t="shared" si="25"/>
        <v>89726.641857499548</v>
      </c>
      <c r="Q81" s="20">
        <f t="shared" si="26"/>
        <v>89726.641857499548</v>
      </c>
      <c r="R81" s="5">
        <f t="shared" si="27"/>
        <v>97796.704900064578</v>
      </c>
      <c r="S81" s="5">
        <f t="shared" si="34"/>
        <v>2328274213.0860262</v>
      </c>
      <c r="T81" s="20">
        <f>SUM(S81:$S$136)</f>
        <v>35276220901.769264</v>
      </c>
      <c r="U81" s="6">
        <f t="shared" si="35"/>
        <v>15.151231200989924</v>
      </c>
    </row>
    <row r="82" spans="1:21" x14ac:dyDescent="0.2">
      <c r="A82" s="21">
        <v>68</v>
      </c>
      <c r="B82" s="17">
        <f>Absterbeordnung!C76</f>
        <v>88926.533198723075</v>
      </c>
      <c r="C82" s="18">
        <f t="shared" si="28"/>
        <v>0.26012872973231543</v>
      </c>
      <c r="D82" s="17">
        <f t="shared" si="29"/>
        <v>23132.346120482409</v>
      </c>
      <c r="E82" s="17">
        <f>SUM(D82:$D$136)</f>
        <v>350805.01994608669</v>
      </c>
      <c r="F82" s="19">
        <f t="shared" si="30"/>
        <v>15.16512930071837</v>
      </c>
      <c r="G82" s="5"/>
      <c r="H82" s="17">
        <f>Absterbeordnung!C76</f>
        <v>88926.533198723075</v>
      </c>
      <c r="I82" s="18">
        <f t="shared" si="31"/>
        <v>0.26012872973231543</v>
      </c>
      <c r="J82" s="17">
        <f t="shared" si="32"/>
        <v>23132.346120482409</v>
      </c>
      <c r="K82" s="17">
        <f>SUM($J82:J$136)</f>
        <v>350805.01994608669</v>
      </c>
      <c r="L82" s="19">
        <f t="shared" si="33"/>
        <v>15.16512930071837</v>
      </c>
      <c r="N82" s="6">
        <v>68</v>
      </c>
      <c r="O82" s="6">
        <f t="shared" si="24"/>
        <v>87</v>
      </c>
      <c r="P82" s="20">
        <f t="shared" si="25"/>
        <v>88926.533198723075</v>
      </c>
      <c r="Q82" s="20">
        <f t="shared" si="26"/>
        <v>88926.533198723075</v>
      </c>
      <c r="R82" s="5">
        <f t="shared" si="27"/>
        <v>97613.992314191608</v>
      </c>
      <c r="S82" s="5">
        <f t="shared" si="34"/>
        <v>2258040656.41399</v>
      </c>
      <c r="T82" s="20">
        <f>SUM(S82:$S$136)</f>
        <v>32947946688.683247</v>
      </c>
      <c r="U82" s="6">
        <f t="shared" si="35"/>
        <v>14.591387712658863</v>
      </c>
    </row>
    <row r="83" spans="1:21" x14ac:dyDescent="0.2">
      <c r="A83" s="21">
        <v>69</v>
      </c>
      <c r="B83" s="17">
        <f>Absterbeordnung!C77</f>
        <v>88042.522978046502</v>
      </c>
      <c r="C83" s="18">
        <f t="shared" si="28"/>
        <v>0.25502816640423082</v>
      </c>
      <c r="D83" s="17">
        <f t="shared" si="29"/>
        <v>22453.323200693558</v>
      </c>
      <c r="E83" s="17">
        <f>SUM(D83:$D$136)</f>
        <v>327672.67382560432</v>
      </c>
      <c r="F83" s="19">
        <f t="shared" si="30"/>
        <v>14.593504529230795</v>
      </c>
      <c r="G83" s="5"/>
      <c r="H83" s="17">
        <f>Absterbeordnung!C77</f>
        <v>88042.522978046502</v>
      </c>
      <c r="I83" s="18">
        <f t="shared" si="31"/>
        <v>0.25502816640423082</v>
      </c>
      <c r="J83" s="17">
        <f t="shared" si="32"/>
        <v>22453.323200693558</v>
      </c>
      <c r="K83" s="17">
        <f>SUM($J83:J$136)</f>
        <v>327672.67382560432</v>
      </c>
      <c r="L83" s="19">
        <f t="shared" si="33"/>
        <v>14.593504529230795</v>
      </c>
      <c r="N83" s="6">
        <v>69</v>
      </c>
      <c r="O83" s="6">
        <f t="shared" si="24"/>
        <v>88</v>
      </c>
      <c r="P83" s="20">
        <f t="shared" si="25"/>
        <v>88042.522978046502</v>
      </c>
      <c r="Q83" s="20">
        <f t="shared" si="26"/>
        <v>88042.522978046502</v>
      </c>
      <c r="R83" s="5">
        <f t="shared" si="27"/>
        <v>97407.686698371617</v>
      </c>
      <c r="S83" s="5">
        <f t="shared" si="34"/>
        <v>2187126271.6704369</v>
      </c>
      <c r="T83" s="20">
        <f>SUM(S83:$S$136)</f>
        <v>30689906032.26926</v>
      </c>
      <c r="U83" s="6">
        <f t="shared" si="35"/>
        <v>14.032068669190085</v>
      </c>
    </row>
    <row r="84" spans="1:21" x14ac:dyDescent="0.2">
      <c r="A84" s="21">
        <v>70</v>
      </c>
      <c r="B84" s="17">
        <f>Absterbeordnung!C78</f>
        <v>87074.051211684113</v>
      </c>
      <c r="C84" s="18">
        <f t="shared" si="28"/>
        <v>0.25002761412179492</v>
      </c>
      <c r="D84" s="17">
        <f t="shared" si="29"/>
        <v>21770.917276376364</v>
      </c>
      <c r="E84" s="17">
        <f>SUM(D84:$D$136)</f>
        <v>305219.35062491079</v>
      </c>
      <c r="F84" s="19">
        <f t="shared" si="30"/>
        <v>14.019590757257825</v>
      </c>
      <c r="G84" s="5"/>
      <c r="H84" s="17">
        <f>Absterbeordnung!C78</f>
        <v>87074.051211684113</v>
      </c>
      <c r="I84" s="18">
        <f t="shared" si="31"/>
        <v>0.25002761412179492</v>
      </c>
      <c r="J84" s="17">
        <f t="shared" si="32"/>
        <v>21770.917276376364</v>
      </c>
      <c r="K84" s="17">
        <f>SUM($J84:J$136)</f>
        <v>305219.35062491079</v>
      </c>
      <c r="L84" s="19">
        <f t="shared" si="33"/>
        <v>14.019590757257825</v>
      </c>
      <c r="N84" s="6">
        <v>70</v>
      </c>
      <c r="O84" s="6">
        <f t="shared" si="24"/>
        <v>89</v>
      </c>
      <c r="P84" s="20">
        <f t="shared" si="25"/>
        <v>87074.051211684113</v>
      </c>
      <c r="Q84" s="20">
        <f t="shared" si="26"/>
        <v>87074.051211684113</v>
      </c>
      <c r="R84" s="5">
        <f t="shared" si="27"/>
        <v>97173.494237329433</v>
      </c>
      <c r="S84" s="5">
        <f t="shared" si="34"/>
        <v>2115556104.4973345</v>
      </c>
      <c r="T84" s="20">
        <f>SUM(S84:$S$136)</f>
        <v>28502779760.59882</v>
      </c>
      <c r="U84" s="6">
        <f t="shared" si="35"/>
        <v>13.472949121985685</v>
      </c>
    </row>
    <row r="85" spans="1:21" x14ac:dyDescent="0.2">
      <c r="A85" s="21">
        <v>71</v>
      </c>
      <c r="B85" s="17">
        <f>Absterbeordnung!C79</f>
        <v>86008.822934767086</v>
      </c>
      <c r="C85" s="18">
        <f t="shared" si="28"/>
        <v>0.24512511188411268</v>
      </c>
      <c r="D85" s="17">
        <f t="shared" si="29"/>
        <v>21082.922344905619</v>
      </c>
      <c r="E85" s="17">
        <f>SUM(D85:$D$136)</f>
        <v>283448.4333485344</v>
      </c>
      <c r="F85" s="19">
        <f t="shared" si="30"/>
        <v>13.444456546937175</v>
      </c>
      <c r="G85" s="5"/>
      <c r="H85" s="17">
        <f>Absterbeordnung!C79</f>
        <v>86008.822934767086</v>
      </c>
      <c r="I85" s="18">
        <f t="shared" si="31"/>
        <v>0.24512511188411268</v>
      </c>
      <c r="J85" s="17">
        <f t="shared" si="32"/>
        <v>21082.922344905619</v>
      </c>
      <c r="K85" s="17">
        <f>SUM($J85:J$136)</f>
        <v>283448.4333485344</v>
      </c>
      <c r="L85" s="19">
        <f t="shared" si="33"/>
        <v>13.444456546937175</v>
      </c>
      <c r="N85" s="6">
        <v>71</v>
      </c>
      <c r="O85" s="6">
        <f t="shared" si="24"/>
        <v>90</v>
      </c>
      <c r="P85" s="20">
        <f t="shared" si="25"/>
        <v>86008.822934767086</v>
      </c>
      <c r="Q85" s="20">
        <f t="shared" si="26"/>
        <v>86008.822934767086</v>
      </c>
      <c r="R85" s="5">
        <f t="shared" si="27"/>
        <v>96925.776207709801</v>
      </c>
      <c r="S85" s="5">
        <f t="shared" si="34"/>
        <v>2043478613.0068462</v>
      </c>
      <c r="T85" s="20">
        <f>SUM(S85:$S$136)</f>
        <v>26387223656.10149</v>
      </c>
      <c r="U85" s="6">
        <f t="shared" si="35"/>
        <v>12.912894457590825</v>
      </c>
    </row>
    <row r="86" spans="1:21" x14ac:dyDescent="0.2">
      <c r="A86" s="21">
        <v>72</v>
      </c>
      <c r="B86" s="17">
        <f>Absterbeordnung!C80</f>
        <v>84815.295339586184</v>
      </c>
      <c r="C86" s="18">
        <f t="shared" si="28"/>
        <v>0.24031873714128693</v>
      </c>
      <c r="D86" s="17">
        <f t="shared" si="29"/>
        <v>20382.704666274632</v>
      </c>
      <c r="E86" s="17">
        <f>SUM(D86:$D$136)</f>
        <v>262365.51100362872</v>
      </c>
      <c r="F86" s="19">
        <f t="shared" si="30"/>
        <v>12.871967449822327</v>
      </c>
      <c r="G86" s="5"/>
      <c r="H86" s="17">
        <f>Absterbeordnung!C80</f>
        <v>84815.295339586184</v>
      </c>
      <c r="I86" s="18">
        <f t="shared" si="31"/>
        <v>0.24031873714128693</v>
      </c>
      <c r="J86" s="17">
        <f t="shared" si="32"/>
        <v>20382.704666274632</v>
      </c>
      <c r="K86" s="17">
        <f>SUM($J86:J$136)</f>
        <v>262365.51100362872</v>
      </c>
      <c r="L86" s="19">
        <f t="shared" si="33"/>
        <v>12.871967449822327</v>
      </c>
      <c r="N86" s="6">
        <v>72</v>
      </c>
      <c r="O86" s="6">
        <f t="shared" si="24"/>
        <v>91</v>
      </c>
      <c r="P86" s="20">
        <f t="shared" si="25"/>
        <v>84815.295339586184</v>
      </c>
      <c r="Q86" s="20">
        <f t="shared" si="26"/>
        <v>84815.295339586184</v>
      </c>
      <c r="R86" s="5">
        <f t="shared" si="27"/>
        <v>96654.775229154693</v>
      </c>
      <c r="S86" s="5">
        <f t="shared" si="34"/>
        <v>1970085738.081017</v>
      </c>
      <c r="T86" s="20">
        <f>SUM(S86:$S$136)</f>
        <v>24343745043.094639</v>
      </c>
      <c r="U86" s="6">
        <f t="shared" si="35"/>
        <v>12.356693199965461</v>
      </c>
    </row>
    <row r="87" spans="1:21" x14ac:dyDescent="0.2">
      <c r="A87" s="21">
        <v>73</v>
      </c>
      <c r="B87" s="17">
        <f>Absterbeordnung!C81</f>
        <v>83471.093241423092</v>
      </c>
      <c r="C87" s="18">
        <f t="shared" si="28"/>
        <v>0.2356066050404774</v>
      </c>
      <c r="D87" s="17">
        <f t="shared" si="29"/>
        <v>19666.340897628834</v>
      </c>
      <c r="E87" s="17">
        <f>SUM(D87:$D$136)</f>
        <v>241982.80633735412</v>
      </c>
      <c r="F87" s="19">
        <f t="shared" si="30"/>
        <v>12.304414308537179</v>
      </c>
      <c r="G87" s="5"/>
      <c r="H87" s="17">
        <f>Absterbeordnung!C81</f>
        <v>83471.093241423092</v>
      </c>
      <c r="I87" s="18">
        <f t="shared" si="31"/>
        <v>0.2356066050404774</v>
      </c>
      <c r="J87" s="17">
        <f t="shared" si="32"/>
        <v>19666.340897628834</v>
      </c>
      <c r="K87" s="17">
        <f>SUM($J87:J$136)</f>
        <v>241982.80633735412</v>
      </c>
      <c r="L87" s="19">
        <f t="shared" si="33"/>
        <v>12.304414308537179</v>
      </c>
      <c r="N87" s="6">
        <v>73</v>
      </c>
      <c r="O87" s="6">
        <f t="shared" si="24"/>
        <v>92</v>
      </c>
      <c r="P87" s="20">
        <f t="shared" si="25"/>
        <v>83471.093241423092</v>
      </c>
      <c r="Q87" s="20">
        <f t="shared" si="26"/>
        <v>83471.093241423092</v>
      </c>
      <c r="R87" s="5">
        <f t="shared" si="27"/>
        <v>96365.055272471363</v>
      </c>
      <c r="S87" s="5">
        <f t="shared" si="34"/>
        <v>1895148027.6072664</v>
      </c>
      <c r="T87" s="20">
        <f>SUM(S87:$S$136)</f>
        <v>22373659305.013622</v>
      </c>
      <c r="U87" s="6">
        <f t="shared" si="35"/>
        <v>11.805758167219084</v>
      </c>
    </row>
    <row r="88" spans="1:21" x14ac:dyDescent="0.2">
      <c r="A88" s="21">
        <v>74</v>
      </c>
      <c r="B88" s="17">
        <f>Absterbeordnung!C82</f>
        <v>81981.489217729584</v>
      </c>
      <c r="C88" s="18">
        <f t="shared" si="28"/>
        <v>0.23098686768674251</v>
      </c>
      <c r="D88" s="17">
        <f t="shared" si="29"/>
        <v>18936.64740269781</v>
      </c>
      <c r="E88" s="17">
        <f>SUM(D88:$D$136)</f>
        <v>222316.46543972529</v>
      </c>
      <c r="F88" s="19">
        <f t="shared" si="30"/>
        <v>11.740011878134931</v>
      </c>
      <c r="G88" s="5"/>
      <c r="H88" s="17">
        <f>Absterbeordnung!C82</f>
        <v>81981.489217729584</v>
      </c>
      <c r="I88" s="18">
        <f t="shared" si="31"/>
        <v>0.23098686768674251</v>
      </c>
      <c r="J88" s="17">
        <f t="shared" si="32"/>
        <v>18936.64740269781</v>
      </c>
      <c r="K88" s="17">
        <f>SUM($J88:J$136)</f>
        <v>222316.46543972529</v>
      </c>
      <c r="L88" s="19">
        <f t="shared" si="33"/>
        <v>11.740011878134931</v>
      </c>
      <c r="N88" s="6">
        <v>74</v>
      </c>
      <c r="O88" s="6">
        <f t="shared" si="24"/>
        <v>93</v>
      </c>
      <c r="P88" s="20">
        <f t="shared" si="25"/>
        <v>81981.489217729584</v>
      </c>
      <c r="Q88" s="20">
        <f t="shared" si="26"/>
        <v>81981.489217729584</v>
      </c>
      <c r="R88" s="5">
        <f t="shared" si="27"/>
        <v>96055.514234098446</v>
      </c>
      <c r="S88" s="5">
        <f t="shared" si="34"/>
        <v>1818969404.1359429</v>
      </c>
      <c r="T88" s="20">
        <f>SUM(S88:$S$136)</f>
        <v>20478511277.406353</v>
      </c>
      <c r="U88" s="6">
        <f t="shared" si="35"/>
        <v>11.258304417239041</v>
      </c>
    </row>
    <row r="89" spans="1:21" x14ac:dyDescent="0.2">
      <c r="A89" s="21">
        <v>75</v>
      </c>
      <c r="B89" s="17">
        <f>Absterbeordnung!C83</f>
        <v>80357.264303049058</v>
      </c>
      <c r="C89" s="18">
        <f t="shared" si="28"/>
        <v>0.22645771341837509</v>
      </c>
      <c r="D89" s="17">
        <f t="shared" si="29"/>
        <v>18197.522330624506</v>
      </c>
      <c r="E89" s="17">
        <f>SUM(D89:$D$136)</f>
        <v>203379.81803702746</v>
      </c>
      <c r="F89" s="19">
        <f t="shared" si="30"/>
        <v>11.176236761350788</v>
      </c>
      <c r="G89" s="5"/>
      <c r="H89" s="17">
        <f>Absterbeordnung!C83</f>
        <v>80357.264303049058</v>
      </c>
      <c r="I89" s="18">
        <f t="shared" si="31"/>
        <v>0.22645771341837509</v>
      </c>
      <c r="J89" s="17">
        <f t="shared" si="32"/>
        <v>18197.522330624506</v>
      </c>
      <c r="K89" s="17">
        <f>SUM($J89:J$136)</f>
        <v>203379.81803702746</v>
      </c>
      <c r="L89" s="19">
        <f t="shared" si="33"/>
        <v>11.176236761350788</v>
      </c>
      <c r="N89" s="6">
        <v>75</v>
      </c>
      <c r="O89" s="6">
        <f t="shared" si="24"/>
        <v>94</v>
      </c>
      <c r="P89" s="20">
        <f t="shared" si="25"/>
        <v>80357.264303049058</v>
      </c>
      <c r="Q89" s="20">
        <f t="shared" si="26"/>
        <v>80357.264303049058</v>
      </c>
      <c r="R89" s="5">
        <f t="shared" si="27"/>
        <v>95712.841894791505</v>
      </c>
      <c r="S89" s="5">
        <f t="shared" si="34"/>
        <v>1741736577.7080011</v>
      </c>
      <c r="T89" s="20">
        <f>SUM(S89:$S$136)</f>
        <v>18659541873.270412</v>
      </c>
      <c r="U89" s="6">
        <f t="shared" si="35"/>
        <v>10.713182528339052</v>
      </c>
    </row>
    <row r="90" spans="1:21" x14ac:dyDescent="0.2">
      <c r="A90" s="21">
        <v>76</v>
      </c>
      <c r="B90" s="17">
        <f>Absterbeordnung!C84</f>
        <v>78515.842088216086</v>
      </c>
      <c r="C90" s="18">
        <f t="shared" si="28"/>
        <v>0.22201736609644609</v>
      </c>
      <c r="D90" s="17">
        <f t="shared" si="29"/>
        <v>17431.880457270221</v>
      </c>
      <c r="E90" s="17">
        <f>SUM(D90:$D$136)</f>
        <v>185182.29570640295</v>
      </c>
      <c r="F90" s="19">
        <f t="shared" si="30"/>
        <v>10.623196743479845</v>
      </c>
      <c r="G90" s="5"/>
      <c r="H90" s="17">
        <f>Absterbeordnung!C84</f>
        <v>78515.842088216086</v>
      </c>
      <c r="I90" s="18">
        <f t="shared" si="31"/>
        <v>0.22201736609644609</v>
      </c>
      <c r="J90" s="17">
        <f t="shared" si="32"/>
        <v>17431.880457270221</v>
      </c>
      <c r="K90" s="17">
        <f>SUM($J90:J$136)</f>
        <v>185182.29570640295</v>
      </c>
      <c r="L90" s="19">
        <f t="shared" si="33"/>
        <v>10.623196743479845</v>
      </c>
      <c r="N90" s="6">
        <v>76</v>
      </c>
      <c r="O90" s="6">
        <f t="shared" si="24"/>
        <v>95</v>
      </c>
      <c r="P90" s="20">
        <f t="shared" si="25"/>
        <v>78515.842088216086</v>
      </c>
      <c r="Q90" s="20">
        <f t="shared" si="26"/>
        <v>78515.842088216086</v>
      </c>
      <c r="R90" s="5">
        <f t="shared" si="27"/>
        <v>95346.545265404158</v>
      </c>
      <c r="S90" s="5">
        <f t="shared" si="34"/>
        <v>1662069579.0802293</v>
      </c>
      <c r="T90" s="20">
        <f>SUM(S90:$S$136)</f>
        <v>16917805295.562403</v>
      </c>
      <c r="U90" s="6">
        <f t="shared" si="35"/>
        <v>10.178758764674898</v>
      </c>
    </row>
    <row r="91" spans="1:21" x14ac:dyDescent="0.2">
      <c r="A91" s="21">
        <v>77</v>
      </c>
      <c r="B91" s="17">
        <f>Absterbeordnung!C85</f>
        <v>76475.587753803484</v>
      </c>
      <c r="C91" s="18">
        <f t="shared" si="28"/>
        <v>0.2176640844082805</v>
      </c>
      <c r="D91" s="17">
        <f t="shared" si="29"/>
        <v>16645.988788016744</v>
      </c>
      <c r="E91" s="17">
        <f>SUM(D91:$D$136)</f>
        <v>167750.41524913273</v>
      </c>
      <c r="F91" s="19">
        <f t="shared" si="30"/>
        <v>10.077527828800072</v>
      </c>
      <c r="G91" s="5"/>
      <c r="H91" s="17">
        <f>Absterbeordnung!C85</f>
        <v>76475.587753803484</v>
      </c>
      <c r="I91" s="18">
        <f t="shared" si="31"/>
        <v>0.2176640844082805</v>
      </c>
      <c r="J91" s="17">
        <f t="shared" si="32"/>
        <v>16645.988788016744</v>
      </c>
      <c r="K91" s="17">
        <f>SUM($J91:J$136)</f>
        <v>167750.41524913273</v>
      </c>
      <c r="L91" s="19">
        <f t="shared" si="33"/>
        <v>10.077527828800072</v>
      </c>
      <c r="N91" s="6">
        <v>77</v>
      </c>
      <c r="O91" s="6">
        <f t="shared" si="24"/>
        <v>96</v>
      </c>
      <c r="P91" s="20">
        <f t="shared" si="25"/>
        <v>76475.587753803484</v>
      </c>
      <c r="Q91" s="20">
        <f t="shared" si="26"/>
        <v>76475.587753803484</v>
      </c>
      <c r="R91" s="5">
        <f t="shared" si="27"/>
        <v>94944.327280252299</v>
      </c>
      <c r="S91" s="5">
        <f t="shared" si="34"/>
        <v>1580442207.3928721</v>
      </c>
      <c r="T91" s="20">
        <f>SUM(S91:$S$136)</f>
        <v>15255735716.482172</v>
      </c>
      <c r="U91" s="6">
        <f t="shared" si="35"/>
        <v>9.6528273195438938</v>
      </c>
    </row>
    <row r="92" spans="1:21" x14ac:dyDescent="0.2">
      <c r="A92" s="21">
        <v>78</v>
      </c>
      <c r="B92" s="17">
        <f>Absterbeordnung!C86</f>
        <v>74228.867514870042</v>
      </c>
      <c r="C92" s="18">
        <f t="shared" si="28"/>
        <v>0.21339616118458871</v>
      </c>
      <c r="D92" s="17">
        <f t="shared" si="29"/>
        <v>15840.155376752688</v>
      </c>
      <c r="E92" s="17">
        <f>SUM(D92:$D$136)</f>
        <v>151104.42646111597</v>
      </c>
      <c r="F92" s="19">
        <f t="shared" si="30"/>
        <v>9.5393272898623014</v>
      </c>
      <c r="G92" s="5"/>
      <c r="H92" s="17">
        <f>Absterbeordnung!C86</f>
        <v>74228.867514870042</v>
      </c>
      <c r="I92" s="18">
        <f t="shared" si="31"/>
        <v>0.21339616118458871</v>
      </c>
      <c r="J92" s="17">
        <f t="shared" si="32"/>
        <v>15840.155376752688</v>
      </c>
      <c r="K92" s="17">
        <f>SUM($J92:J$136)</f>
        <v>151104.42646111597</v>
      </c>
      <c r="L92" s="19">
        <f t="shared" si="33"/>
        <v>9.5393272898623014</v>
      </c>
      <c r="N92" s="6">
        <v>78</v>
      </c>
      <c r="O92" s="6">
        <f t="shared" si="24"/>
        <v>97</v>
      </c>
      <c r="P92" s="20">
        <f t="shared" si="25"/>
        <v>74228.867514870042</v>
      </c>
      <c r="Q92" s="20">
        <f t="shared" si="26"/>
        <v>74228.867514870042</v>
      </c>
      <c r="R92" s="5">
        <f t="shared" si="27"/>
        <v>94512.723329133092</v>
      </c>
      <c r="S92" s="5">
        <f t="shared" si="34"/>
        <v>1497096222.6135068</v>
      </c>
      <c r="T92" s="20">
        <f>SUM(S92:$S$136)</f>
        <v>13675293509.0893</v>
      </c>
      <c r="U92" s="6">
        <f t="shared" si="35"/>
        <v>9.1345454637619099</v>
      </c>
    </row>
    <row r="93" spans="1:21" x14ac:dyDescent="0.2">
      <c r="A93" s="21">
        <v>79</v>
      </c>
      <c r="B93" s="17">
        <f>Absterbeordnung!C87</f>
        <v>71736.54552924569</v>
      </c>
      <c r="C93" s="18">
        <f t="shared" si="28"/>
        <v>0.20921192272998898</v>
      </c>
      <c r="D93" s="17">
        <f t="shared" si="29"/>
        <v>15008.140620180886</v>
      </c>
      <c r="E93" s="17">
        <f>SUM(D93:$D$136)</f>
        <v>135264.27108436331</v>
      </c>
      <c r="F93" s="19">
        <f t="shared" si="30"/>
        <v>9.0127267932496906</v>
      </c>
      <c r="G93" s="5"/>
      <c r="H93" s="17">
        <f>Absterbeordnung!C87</f>
        <v>71736.54552924569</v>
      </c>
      <c r="I93" s="18">
        <f t="shared" si="31"/>
        <v>0.20921192272998898</v>
      </c>
      <c r="J93" s="17">
        <f t="shared" si="32"/>
        <v>15008.140620180886</v>
      </c>
      <c r="K93" s="17">
        <f>SUM($J93:J$136)</f>
        <v>135264.27108436331</v>
      </c>
      <c r="L93" s="19">
        <f t="shared" si="33"/>
        <v>9.0127267932496906</v>
      </c>
      <c r="N93" s="6">
        <v>79</v>
      </c>
      <c r="O93" s="6">
        <f t="shared" si="24"/>
        <v>98</v>
      </c>
      <c r="P93" s="20">
        <f t="shared" si="25"/>
        <v>71736.54552924569</v>
      </c>
      <c r="Q93" s="20">
        <f t="shared" si="26"/>
        <v>71736.54552924569</v>
      </c>
      <c r="R93" s="5">
        <f t="shared" si="27"/>
        <v>94053.2717987777</v>
      </c>
      <c r="S93" s="5">
        <f t="shared" si="34"/>
        <v>1411564728.944149</v>
      </c>
      <c r="T93" s="20">
        <f>SUM(S93:$S$136)</f>
        <v>12178197286.475794</v>
      </c>
      <c r="U93" s="6">
        <f t="shared" si="35"/>
        <v>8.6274451583846883</v>
      </c>
    </row>
    <row r="94" spans="1:21" x14ac:dyDescent="0.2">
      <c r="A94" s="21">
        <v>80</v>
      </c>
      <c r="B94" s="17">
        <f>Absterbeordnung!C88</f>
        <v>69010.866402992353</v>
      </c>
      <c r="C94" s="18">
        <f t="shared" si="28"/>
        <v>0.20510972816665585</v>
      </c>
      <c r="D94" s="17">
        <f t="shared" si="29"/>
        <v>14154.800048463165</v>
      </c>
      <c r="E94" s="17">
        <f>SUM(D94:$D$136)</f>
        <v>120256.13046418242</v>
      </c>
      <c r="F94" s="19">
        <f t="shared" si="30"/>
        <v>8.4957844725781939</v>
      </c>
      <c r="G94" s="5"/>
      <c r="H94" s="17">
        <f>Absterbeordnung!C88</f>
        <v>69010.866402992353</v>
      </c>
      <c r="I94" s="18">
        <f t="shared" si="31"/>
        <v>0.20510972816665585</v>
      </c>
      <c r="J94" s="17">
        <f t="shared" si="32"/>
        <v>14154.800048463165</v>
      </c>
      <c r="K94" s="17">
        <f>SUM($J94:J$136)</f>
        <v>120256.13046418242</v>
      </c>
      <c r="L94" s="19">
        <f t="shared" si="33"/>
        <v>8.4957844725781939</v>
      </c>
      <c r="N94" s="6">
        <v>80</v>
      </c>
      <c r="O94" s="6">
        <f t="shared" si="24"/>
        <v>99</v>
      </c>
      <c r="P94" s="20">
        <f t="shared" si="25"/>
        <v>69010.866402992353</v>
      </c>
      <c r="Q94" s="20">
        <f t="shared" si="26"/>
        <v>69010.866402992353</v>
      </c>
      <c r="R94" s="5">
        <f t="shared" si="27"/>
        <v>93552.027750314315</v>
      </c>
      <c r="S94" s="5">
        <f t="shared" si="34"/>
        <v>1324210246.9339762</v>
      </c>
      <c r="T94" s="20">
        <f>SUM(S94:$S$136)</f>
        <v>10766632557.531645</v>
      </c>
      <c r="U94" s="6">
        <f t="shared" si="35"/>
        <v>8.1306065879344143</v>
      </c>
    </row>
    <row r="95" spans="1:21" x14ac:dyDescent="0.2">
      <c r="A95" s="21">
        <v>81</v>
      </c>
      <c r="B95" s="17">
        <f>Absterbeordnung!C89</f>
        <v>65967.834409010116</v>
      </c>
      <c r="C95" s="18">
        <f t="shared" si="28"/>
        <v>0.20108796879083907</v>
      </c>
      <c r="D95" s="17">
        <f t="shared" si="29"/>
        <v>13265.337826838266</v>
      </c>
      <c r="E95" s="17">
        <f>SUM(D95:$D$136)</f>
        <v>106101.33041571925</v>
      </c>
      <c r="F95" s="19">
        <f t="shared" si="30"/>
        <v>7.9983888688500917</v>
      </c>
      <c r="G95" s="5"/>
      <c r="H95" s="17">
        <f>Absterbeordnung!C89</f>
        <v>65967.834409010116</v>
      </c>
      <c r="I95" s="18">
        <f t="shared" si="31"/>
        <v>0.20108796879083907</v>
      </c>
      <c r="J95" s="17">
        <f t="shared" si="32"/>
        <v>13265.337826838266</v>
      </c>
      <c r="K95" s="17">
        <f>SUM($J95:J$136)</f>
        <v>106101.33041571925</v>
      </c>
      <c r="L95" s="19">
        <f t="shared" si="33"/>
        <v>7.9983888688500917</v>
      </c>
      <c r="N95" s="6">
        <v>81</v>
      </c>
      <c r="O95" s="6">
        <f t="shared" si="24"/>
        <v>100</v>
      </c>
      <c r="P95" s="20">
        <f t="shared" si="25"/>
        <v>65967.834409010116</v>
      </c>
      <c r="Q95" s="20">
        <f t="shared" si="26"/>
        <v>65967.834409010116</v>
      </c>
      <c r="R95" s="5">
        <f t="shared" si="27"/>
        <v>92994.429399245026</v>
      </c>
      <c r="S95" s="5">
        <f t="shared" si="34"/>
        <v>1233602521.9950457</v>
      </c>
      <c r="T95" s="20">
        <f>SUM(S95:$S$136)</f>
        <v>9442422310.5976677</v>
      </c>
      <c r="U95" s="6">
        <f t="shared" si="35"/>
        <v>7.6543474435565315</v>
      </c>
    </row>
    <row r="96" spans="1:21" x14ac:dyDescent="0.2">
      <c r="A96" s="21">
        <v>82</v>
      </c>
      <c r="B96" s="17">
        <f>Absterbeordnung!C90</f>
        <v>62656.322787719815</v>
      </c>
      <c r="C96" s="18">
        <f t="shared" si="28"/>
        <v>0.19714506744199911</v>
      </c>
      <c r="D96" s="17">
        <f t="shared" si="29"/>
        <v>12352.384981652689</v>
      </c>
      <c r="E96" s="17">
        <f>SUM(D96:$D$136)</f>
        <v>92835.992588880996</v>
      </c>
      <c r="F96" s="19">
        <f t="shared" si="30"/>
        <v>7.5156330317402391</v>
      </c>
      <c r="G96" s="5"/>
      <c r="H96" s="17">
        <f>Absterbeordnung!C90</f>
        <v>62656.322787719815</v>
      </c>
      <c r="I96" s="18">
        <f t="shared" si="31"/>
        <v>0.19714506744199911</v>
      </c>
      <c r="J96" s="17">
        <f t="shared" si="32"/>
        <v>12352.384981652689</v>
      </c>
      <c r="K96" s="17">
        <f>SUM($J96:J$136)</f>
        <v>92835.992588880996</v>
      </c>
      <c r="L96" s="19">
        <f t="shared" si="33"/>
        <v>7.5156330317402391</v>
      </c>
      <c r="N96" s="6">
        <v>82</v>
      </c>
      <c r="O96" s="6">
        <f t="shared" si="24"/>
        <v>101</v>
      </c>
      <c r="P96" s="20">
        <f t="shared" si="25"/>
        <v>62656.322787719815</v>
      </c>
      <c r="Q96" s="20">
        <f t="shared" si="26"/>
        <v>62656.322787719815</v>
      </c>
      <c r="R96" s="5">
        <f t="shared" si="27"/>
        <v>92420.606089463457</v>
      </c>
      <c r="S96" s="5">
        <f t="shared" si="34"/>
        <v>1141614906.6547275</v>
      </c>
      <c r="T96" s="20">
        <f>SUM(S96:$S$136)</f>
        <v>8208819788.6026278</v>
      </c>
      <c r="U96" s="6">
        <f t="shared" si="35"/>
        <v>7.1905331130064871</v>
      </c>
    </row>
    <row r="97" spans="1:21" x14ac:dyDescent="0.2">
      <c r="A97" s="21">
        <v>83</v>
      </c>
      <c r="B97" s="17">
        <f>Absterbeordnung!C91</f>
        <v>59065.180211573032</v>
      </c>
      <c r="C97" s="18">
        <f t="shared" si="28"/>
        <v>0.19327947788431285</v>
      </c>
      <c r="D97" s="17">
        <f t="shared" si="29"/>
        <v>11416.087192435683</v>
      </c>
      <c r="E97" s="17">
        <f>SUM(D97:$D$136)</f>
        <v>80483.607607228318</v>
      </c>
      <c r="F97" s="19">
        <f t="shared" si="30"/>
        <v>7.0500168972567829</v>
      </c>
      <c r="G97" s="5"/>
      <c r="H97" s="17">
        <f>Absterbeordnung!C91</f>
        <v>59065.180211573032</v>
      </c>
      <c r="I97" s="18">
        <f t="shared" si="31"/>
        <v>0.19327947788431285</v>
      </c>
      <c r="J97" s="17">
        <f t="shared" si="32"/>
        <v>11416.087192435683</v>
      </c>
      <c r="K97" s="17">
        <f>SUM($J97:J$136)</f>
        <v>80483.607607228318</v>
      </c>
      <c r="L97" s="19">
        <f t="shared" si="33"/>
        <v>7.0500168972567829</v>
      </c>
      <c r="N97" s="6">
        <v>83</v>
      </c>
      <c r="O97" s="6">
        <f t="shared" si="24"/>
        <v>102</v>
      </c>
      <c r="P97" s="20">
        <f t="shared" si="25"/>
        <v>59065.180211573032</v>
      </c>
      <c r="Q97" s="20">
        <f t="shared" si="26"/>
        <v>59065.180211573032</v>
      </c>
      <c r="R97" s="5">
        <f t="shared" si="27"/>
        <v>91802.658566223196</v>
      </c>
      <c r="S97" s="5">
        <f t="shared" si="34"/>
        <v>1048027154.6894065</v>
      </c>
      <c r="T97" s="20">
        <f>SUM(S97:$S$136)</f>
        <v>7067204881.9479017</v>
      </c>
      <c r="U97" s="6">
        <f t="shared" si="35"/>
        <v>6.7433413822586878</v>
      </c>
    </row>
    <row r="98" spans="1:21" x14ac:dyDescent="0.2">
      <c r="A98" s="21">
        <v>84</v>
      </c>
      <c r="B98" s="17">
        <f>Absterbeordnung!C92</f>
        <v>55186.535595213245</v>
      </c>
      <c r="C98" s="18">
        <f t="shared" si="28"/>
        <v>0.18948968420030671</v>
      </c>
      <c r="D98" s="17">
        <f t="shared" si="29"/>
        <v>10457.279202045944</v>
      </c>
      <c r="E98" s="17">
        <f>SUM(D98:$D$136)</f>
        <v>69067.520414792627</v>
      </c>
      <c r="F98" s="19">
        <f t="shared" si="30"/>
        <v>6.604731410564205</v>
      </c>
      <c r="G98" s="5"/>
      <c r="H98" s="17">
        <f>Absterbeordnung!C92</f>
        <v>55186.535595213245</v>
      </c>
      <c r="I98" s="18">
        <f t="shared" si="31"/>
        <v>0.18948968420030671</v>
      </c>
      <c r="J98" s="17">
        <f t="shared" si="32"/>
        <v>10457.279202045944</v>
      </c>
      <c r="K98" s="17">
        <f>SUM($J98:J$136)</f>
        <v>69067.520414792627</v>
      </c>
      <c r="L98" s="19">
        <f t="shared" si="33"/>
        <v>6.604731410564205</v>
      </c>
      <c r="N98" s="6">
        <v>84</v>
      </c>
      <c r="O98" s="6">
        <f t="shared" si="24"/>
        <v>103</v>
      </c>
      <c r="P98" s="20">
        <f t="shared" si="25"/>
        <v>55186.535595213245</v>
      </c>
      <c r="Q98" s="20">
        <f t="shared" si="26"/>
        <v>55186.535595213245</v>
      </c>
      <c r="R98" s="5">
        <f t="shared" si="27"/>
        <v>91154.258424604632</v>
      </c>
      <c r="S98" s="5">
        <f t="shared" si="34"/>
        <v>953225530.80153918</v>
      </c>
      <c r="T98" s="20">
        <f>SUM(S98:$S$136)</f>
        <v>6019177727.2584944</v>
      </c>
      <c r="U98" s="6">
        <f t="shared" si="35"/>
        <v>6.3145368359963516</v>
      </c>
    </row>
    <row r="99" spans="1:21" x14ac:dyDescent="0.2">
      <c r="A99" s="21">
        <v>85</v>
      </c>
      <c r="B99" s="17">
        <f>Absterbeordnung!C93</f>
        <v>51090.069017660418</v>
      </c>
      <c r="C99" s="18">
        <f t="shared" si="28"/>
        <v>0.18577420019637911</v>
      </c>
      <c r="D99" s="17">
        <f t="shared" si="29"/>
        <v>9491.2167097336715</v>
      </c>
      <c r="E99" s="17">
        <f>SUM(D99:$D$136)</f>
        <v>58610.241212746667</v>
      </c>
      <c r="F99" s="19">
        <f t="shared" si="30"/>
        <v>6.1752084063826311</v>
      </c>
      <c r="G99" s="5"/>
      <c r="H99" s="17">
        <f>Absterbeordnung!C93</f>
        <v>51090.069017660418</v>
      </c>
      <c r="I99" s="18">
        <f t="shared" si="31"/>
        <v>0.18577420019637911</v>
      </c>
      <c r="J99" s="17">
        <f t="shared" si="32"/>
        <v>9491.2167097336715</v>
      </c>
      <c r="K99" s="17">
        <f>SUM($J99:J$136)</f>
        <v>58610.241212746667</v>
      </c>
      <c r="L99" s="19">
        <f t="shared" si="33"/>
        <v>6.1752084063826311</v>
      </c>
      <c r="N99" s="6">
        <v>85</v>
      </c>
      <c r="O99" s="6">
        <f t="shared" si="24"/>
        <v>104</v>
      </c>
      <c r="P99" s="20">
        <f t="shared" si="25"/>
        <v>51090.069017660418</v>
      </c>
      <c r="Q99" s="20">
        <f t="shared" si="26"/>
        <v>51090.069017660418</v>
      </c>
      <c r="R99" s="5">
        <f t="shared" si="27"/>
        <v>90469.94962354259</v>
      </c>
      <c r="S99" s="5">
        <f t="shared" si="34"/>
        <v>858669897.5957309</v>
      </c>
      <c r="T99" s="20">
        <f>SUM(S99:$S$136)</f>
        <v>5065952196.456954</v>
      </c>
      <c r="U99" s="6">
        <f t="shared" si="35"/>
        <v>5.899766849451205</v>
      </c>
    </row>
    <row r="100" spans="1:21" x14ac:dyDescent="0.2">
      <c r="A100" s="13">
        <v>86</v>
      </c>
      <c r="B100" s="17">
        <f>Absterbeordnung!C94</f>
        <v>46702.73211006893</v>
      </c>
      <c r="C100" s="18">
        <f t="shared" si="28"/>
        <v>0.18213156881997952</v>
      </c>
      <c r="D100" s="17">
        <f t="shared" si="29"/>
        <v>8506.0418673860859</v>
      </c>
      <c r="E100" s="17">
        <f>SUM(D100:$D$136)</f>
        <v>49119.024503013003</v>
      </c>
      <c r="F100" s="19">
        <f t="shared" si="30"/>
        <v>5.7746041306645157</v>
      </c>
      <c r="G100" s="5"/>
      <c r="H100" s="17">
        <f>Absterbeordnung!C94</f>
        <v>46702.73211006893</v>
      </c>
      <c r="I100" s="18">
        <f t="shared" si="31"/>
        <v>0.18213156881997952</v>
      </c>
      <c r="J100" s="17">
        <f t="shared" si="32"/>
        <v>8506.0418673860859</v>
      </c>
      <c r="K100" s="17">
        <f>SUM($J100:J$136)</f>
        <v>49119.024503013003</v>
      </c>
      <c r="L100" s="19">
        <f t="shared" si="33"/>
        <v>5.7746041306645157</v>
      </c>
      <c r="N100" s="20">
        <v>86</v>
      </c>
      <c r="O100" s="6">
        <f t="shared" si="24"/>
        <v>105</v>
      </c>
      <c r="P100" s="20">
        <f t="shared" si="25"/>
        <v>46702.73211006893</v>
      </c>
      <c r="Q100" s="20">
        <f t="shared" si="26"/>
        <v>46702.73211006893</v>
      </c>
      <c r="R100" s="5">
        <f t="shared" si="27"/>
        <v>89726.641857499548</v>
      </c>
      <c r="S100" s="5">
        <f t="shared" si="34"/>
        <v>763218572.25984812</v>
      </c>
      <c r="T100" s="20">
        <f>SUM(S100:$S$136)</f>
        <v>4207282298.8612208</v>
      </c>
      <c r="U100" s="6">
        <f t="shared" si="35"/>
        <v>5.5125523038619066</v>
      </c>
    </row>
    <row r="101" spans="1:21" x14ac:dyDescent="0.2">
      <c r="A101" s="13">
        <v>87</v>
      </c>
      <c r="B101" s="17">
        <f>Absterbeordnung!C95</f>
        <v>42030.224982121224</v>
      </c>
      <c r="C101" s="18">
        <f t="shared" si="28"/>
        <v>0.17856036158821526</v>
      </c>
      <c r="D101" s="17">
        <f t="shared" si="29"/>
        <v>7504.9321704416043</v>
      </c>
      <c r="E101" s="17">
        <f>SUM(D101:$D$136)</f>
        <v>40612.982635626919</v>
      </c>
      <c r="F101" s="19">
        <f t="shared" si="30"/>
        <v>5.4115056223402451</v>
      </c>
      <c r="G101" s="5"/>
      <c r="H101" s="17">
        <f>Absterbeordnung!C95</f>
        <v>42030.224982121224</v>
      </c>
      <c r="I101" s="18">
        <f t="shared" si="31"/>
        <v>0.17856036158821526</v>
      </c>
      <c r="J101" s="17">
        <f t="shared" si="32"/>
        <v>7504.9321704416043</v>
      </c>
      <c r="K101" s="17">
        <f>SUM($J101:J$136)</f>
        <v>40612.982635626919</v>
      </c>
      <c r="L101" s="19">
        <f t="shared" si="33"/>
        <v>5.4115056223402451</v>
      </c>
      <c r="N101" s="20">
        <v>87</v>
      </c>
      <c r="O101" s="6">
        <f t="shared" si="24"/>
        <v>106</v>
      </c>
      <c r="P101" s="20">
        <f t="shared" si="25"/>
        <v>42030.224982121224</v>
      </c>
      <c r="Q101" s="20">
        <f t="shared" si="26"/>
        <v>42030.224982121224</v>
      </c>
      <c r="R101" s="5">
        <f t="shared" si="27"/>
        <v>88926.533198723075</v>
      </c>
      <c r="S101" s="5">
        <f t="shared" si="34"/>
        <v>667387599.80894017</v>
      </c>
      <c r="T101" s="20">
        <f>SUM(S101:$S$136)</f>
        <v>3444063726.6013732</v>
      </c>
      <c r="U101" s="6">
        <f t="shared" si="35"/>
        <v>5.1605150104487114</v>
      </c>
    </row>
    <row r="102" spans="1:21" x14ac:dyDescent="0.2">
      <c r="A102" s="13">
        <v>88</v>
      </c>
      <c r="B102" s="17">
        <f>Absterbeordnung!C96</f>
        <v>37363.60752262843</v>
      </c>
      <c r="C102" s="18">
        <f t="shared" si="28"/>
        <v>0.17505917802766199</v>
      </c>
      <c r="D102" s="17">
        <f t="shared" si="29"/>
        <v>6540.8424210595012</v>
      </c>
      <c r="E102" s="17">
        <f>SUM(D102:$D$136)</f>
        <v>33108.050465185304</v>
      </c>
      <c r="F102" s="19">
        <f t="shared" si="30"/>
        <v>5.0617410317954707</v>
      </c>
      <c r="G102" s="5"/>
      <c r="H102" s="17">
        <f>Absterbeordnung!C96</f>
        <v>37363.60752262843</v>
      </c>
      <c r="I102" s="18">
        <f t="shared" si="31"/>
        <v>0.17505917802766199</v>
      </c>
      <c r="J102" s="17">
        <f t="shared" si="32"/>
        <v>6540.8424210595012</v>
      </c>
      <c r="K102" s="17">
        <f>SUM($J102:J$136)</f>
        <v>33108.050465185304</v>
      </c>
      <c r="L102" s="19">
        <f t="shared" si="33"/>
        <v>5.0617410317954707</v>
      </c>
      <c r="N102" s="20">
        <v>88</v>
      </c>
      <c r="O102" s="6">
        <f t="shared" si="24"/>
        <v>107</v>
      </c>
      <c r="P102" s="20">
        <f t="shared" si="25"/>
        <v>37363.60752262843</v>
      </c>
      <c r="Q102" s="20">
        <f t="shared" si="26"/>
        <v>37363.60752262843</v>
      </c>
      <c r="R102" s="5">
        <f t="shared" si="27"/>
        <v>88042.522978046502</v>
      </c>
      <c r="S102" s="5">
        <f t="shared" si="34"/>
        <v>575872269.15191245</v>
      </c>
      <c r="T102" s="20">
        <f>SUM(S102:$S$136)</f>
        <v>2776676126.7924333</v>
      </c>
      <c r="U102" s="6">
        <f t="shared" si="35"/>
        <v>4.8216875087276669</v>
      </c>
    </row>
    <row r="103" spans="1:21" x14ac:dyDescent="0.2">
      <c r="A103" s="13">
        <v>89</v>
      </c>
      <c r="B103" s="17">
        <f>Absterbeordnung!C97</f>
        <v>32698.961920720802</v>
      </c>
      <c r="C103" s="18">
        <f t="shared" si="28"/>
        <v>0.17162664512515882</v>
      </c>
      <c r="D103" s="17">
        <f t="shared" si="29"/>
        <v>5612.0131335286305</v>
      </c>
      <c r="E103" s="17">
        <f>SUM(D103:$D$136)</f>
        <v>26567.208044125797</v>
      </c>
      <c r="F103" s="19">
        <f t="shared" si="30"/>
        <v>4.7339889291066752</v>
      </c>
      <c r="G103" s="5"/>
      <c r="H103" s="17">
        <f>Absterbeordnung!C97</f>
        <v>32698.961920720802</v>
      </c>
      <c r="I103" s="18">
        <f t="shared" si="31"/>
        <v>0.17162664512515882</v>
      </c>
      <c r="J103" s="17">
        <f t="shared" si="32"/>
        <v>5612.0131335286305</v>
      </c>
      <c r="K103" s="17">
        <f>SUM($J103:J$136)</f>
        <v>26567.208044125797</v>
      </c>
      <c r="L103" s="19">
        <f t="shared" si="33"/>
        <v>4.7339889291066752</v>
      </c>
      <c r="N103" s="20">
        <v>89</v>
      </c>
      <c r="O103" s="6">
        <f t="shared" si="24"/>
        <v>108</v>
      </c>
      <c r="P103" s="20">
        <f t="shared" si="25"/>
        <v>32698.961920720802</v>
      </c>
      <c r="Q103" s="20">
        <f t="shared" si="26"/>
        <v>32698.961920720802</v>
      </c>
      <c r="R103" s="5">
        <f t="shared" si="27"/>
        <v>87074.051211684113</v>
      </c>
      <c r="S103" s="5">
        <f t="shared" si="34"/>
        <v>488660718.98951578</v>
      </c>
      <c r="T103" s="20">
        <f>SUM(S103:$S$136)</f>
        <v>2200803857.6405206</v>
      </c>
      <c r="U103" s="6">
        <f t="shared" si="35"/>
        <v>4.503746202869519</v>
      </c>
    </row>
    <row r="104" spans="1:21" x14ac:dyDescent="0.2">
      <c r="A104" s="13">
        <v>90</v>
      </c>
      <c r="B104" s="17">
        <f>Absterbeordnung!C98</f>
        <v>28332.886104571262</v>
      </c>
      <c r="C104" s="18">
        <f t="shared" si="28"/>
        <v>0.16826141678937137</v>
      </c>
      <c r="D104" s="17">
        <f t="shared" si="29"/>
        <v>4767.3315576870536</v>
      </c>
      <c r="E104" s="17">
        <f>SUM(D104:$D$136)</f>
        <v>20955.194910597169</v>
      </c>
      <c r="F104" s="19">
        <f t="shared" si="30"/>
        <v>4.3955816072427556</v>
      </c>
      <c r="G104" s="5"/>
      <c r="H104" s="17">
        <f>Absterbeordnung!C98</f>
        <v>28332.886104571262</v>
      </c>
      <c r="I104" s="18">
        <f t="shared" si="31"/>
        <v>0.16826141678937137</v>
      </c>
      <c r="J104" s="17">
        <f t="shared" si="32"/>
        <v>4767.3315576870536</v>
      </c>
      <c r="K104" s="17">
        <f>SUM($J104:J$136)</f>
        <v>20955.194910597169</v>
      </c>
      <c r="L104" s="19">
        <f t="shared" si="33"/>
        <v>4.3955816072427556</v>
      </c>
      <c r="N104" s="20">
        <v>90</v>
      </c>
      <c r="O104" s="6">
        <f t="shared" si="24"/>
        <v>109</v>
      </c>
      <c r="P104" s="20">
        <f t="shared" si="25"/>
        <v>28332.886104571262</v>
      </c>
      <c r="Q104" s="20">
        <f t="shared" si="26"/>
        <v>28332.886104571262</v>
      </c>
      <c r="R104" s="5">
        <f t="shared" si="27"/>
        <v>86008.822934767086</v>
      </c>
      <c r="S104" s="5">
        <f t="shared" si="34"/>
        <v>410032575.81643313</v>
      </c>
      <c r="T104" s="20">
        <f>SUM(S104:$S$136)</f>
        <v>1712143138.6510053</v>
      </c>
      <c r="U104" s="6">
        <f t="shared" si="35"/>
        <v>4.1756271077776805</v>
      </c>
    </row>
    <row r="105" spans="1:21" x14ac:dyDescent="0.2">
      <c r="A105" s="13">
        <v>91</v>
      </c>
      <c r="B105" s="17">
        <f>Absterbeordnung!C99</f>
        <v>24040.588845880171</v>
      </c>
      <c r="C105" s="18">
        <f t="shared" si="28"/>
        <v>0.16496217332291313</v>
      </c>
      <c r="D105" s="17">
        <f t="shared" si="29"/>
        <v>3965.7877839789771</v>
      </c>
      <c r="E105" s="17">
        <f>SUM(D105:$D$136)</f>
        <v>16187.863352910123</v>
      </c>
      <c r="F105" s="19">
        <f t="shared" si="30"/>
        <v>4.0818783643204481</v>
      </c>
      <c r="G105" s="5"/>
      <c r="H105" s="17">
        <f>Absterbeordnung!C99</f>
        <v>24040.588845880171</v>
      </c>
      <c r="I105" s="18">
        <f t="shared" si="31"/>
        <v>0.16496217332291313</v>
      </c>
      <c r="J105" s="17">
        <f t="shared" si="32"/>
        <v>3965.7877839789771</v>
      </c>
      <c r="K105" s="17">
        <f>SUM($J105:J$136)</f>
        <v>16187.863352910123</v>
      </c>
      <c r="L105" s="19">
        <f t="shared" si="33"/>
        <v>4.0818783643204481</v>
      </c>
      <c r="N105" s="20">
        <v>91</v>
      </c>
      <c r="O105" s="6">
        <f t="shared" si="24"/>
        <v>110</v>
      </c>
      <c r="P105" s="20">
        <f t="shared" si="25"/>
        <v>24040.588845880171</v>
      </c>
      <c r="Q105" s="20">
        <f t="shared" si="26"/>
        <v>24040.588845880171</v>
      </c>
      <c r="R105" s="5">
        <f t="shared" si="27"/>
        <v>84815.295339586184</v>
      </c>
      <c r="S105" s="5">
        <f t="shared" si="34"/>
        <v>336359462.15229994</v>
      </c>
      <c r="T105" s="20">
        <f>SUM(S105:$S$136)</f>
        <v>1302110562.8345721</v>
      </c>
      <c r="U105" s="6">
        <f t="shared" si="35"/>
        <v>3.8711875518607841</v>
      </c>
    </row>
    <row r="106" spans="1:21" x14ac:dyDescent="0.2">
      <c r="A106" s="13">
        <v>92</v>
      </c>
      <c r="B106" s="17">
        <f>Absterbeordnung!C100</f>
        <v>19772.509294441468</v>
      </c>
      <c r="C106" s="18">
        <f t="shared" si="28"/>
        <v>0.16172762090481677</v>
      </c>
      <c r="D106" s="17">
        <f t="shared" si="29"/>
        <v>3197.7608875083956</v>
      </c>
      <c r="E106" s="17">
        <f>SUM(D106:$D$136)</f>
        <v>12222.075568931145</v>
      </c>
      <c r="F106" s="19">
        <f t="shared" si="30"/>
        <v>3.8220730063573449</v>
      </c>
      <c r="G106" s="5"/>
      <c r="H106" s="17">
        <f>Absterbeordnung!C100</f>
        <v>19772.509294441468</v>
      </c>
      <c r="I106" s="18">
        <f t="shared" si="31"/>
        <v>0.16172762090481677</v>
      </c>
      <c r="J106" s="17">
        <f t="shared" si="32"/>
        <v>3197.7608875083956</v>
      </c>
      <c r="K106" s="17">
        <f>SUM($J106:J$136)</f>
        <v>12222.075568931145</v>
      </c>
      <c r="L106" s="19">
        <f t="shared" si="33"/>
        <v>3.8220730063573449</v>
      </c>
      <c r="N106" s="20">
        <v>92</v>
      </c>
      <c r="O106" s="6">
        <f t="shared" si="24"/>
        <v>111</v>
      </c>
      <c r="P106" s="20">
        <f t="shared" si="25"/>
        <v>19772.509294441468</v>
      </c>
      <c r="Q106" s="20">
        <f t="shared" si="26"/>
        <v>19772.509294441468</v>
      </c>
      <c r="R106" s="5">
        <f t="shared" si="27"/>
        <v>83471.093241423092</v>
      </c>
      <c r="S106" s="5">
        <f t="shared" si="34"/>
        <v>266920597.20498917</v>
      </c>
      <c r="T106" s="20">
        <f>SUM(S106:$S$136)</f>
        <v>965751100.68227208</v>
      </c>
      <c r="U106" s="6">
        <f t="shared" si="35"/>
        <v>3.618121309464164</v>
      </c>
    </row>
    <row r="107" spans="1:21" x14ac:dyDescent="0.2">
      <c r="A107" s="13">
        <v>93</v>
      </c>
      <c r="B107" s="17">
        <f>Absterbeordnung!C101</f>
        <v>15851.838361293983</v>
      </c>
      <c r="C107" s="18">
        <f t="shared" si="28"/>
        <v>0.15855649108315373</v>
      </c>
      <c r="D107" s="17">
        <f t="shared" si="29"/>
        <v>2513.4118677841038</v>
      </c>
      <c r="E107" s="17">
        <f>SUM(D107:$D$136)</f>
        <v>9024.3146814227475</v>
      </c>
      <c r="F107" s="19">
        <f t="shared" si="30"/>
        <v>3.5904639415022905</v>
      </c>
      <c r="G107" s="5"/>
      <c r="H107" s="17">
        <f>Absterbeordnung!C101</f>
        <v>15851.838361293983</v>
      </c>
      <c r="I107" s="18">
        <f t="shared" si="31"/>
        <v>0.15855649108315373</v>
      </c>
      <c r="J107" s="17">
        <f t="shared" si="32"/>
        <v>2513.4118677841038</v>
      </c>
      <c r="K107" s="17">
        <f>SUM($J107:J$136)</f>
        <v>9024.3146814227475</v>
      </c>
      <c r="L107" s="19">
        <f t="shared" si="33"/>
        <v>3.5904639415022905</v>
      </c>
      <c r="N107" s="20">
        <v>93</v>
      </c>
      <c r="O107" s="6">
        <f t="shared" si="24"/>
        <v>112</v>
      </c>
      <c r="P107" s="20">
        <f t="shared" si="25"/>
        <v>15851.838361293983</v>
      </c>
      <c r="Q107" s="20">
        <f t="shared" si="26"/>
        <v>15851.838361293983</v>
      </c>
      <c r="R107" s="5">
        <f t="shared" si="27"/>
        <v>81981.489217729584</v>
      </c>
      <c r="S107" s="5">
        <f t="shared" si="34"/>
        <v>206053247.93845606</v>
      </c>
      <c r="T107" s="20">
        <f>SUM(S107:$S$136)</f>
        <v>698830503.47728288</v>
      </c>
      <c r="U107" s="6">
        <f t="shared" si="35"/>
        <v>3.3915044313497522</v>
      </c>
    </row>
    <row r="108" spans="1:21" x14ac:dyDescent="0.2">
      <c r="A108" s="13">
        <v>94</v>
      </c>
      <c r="B108" s="17">
        <f>Absterbeordnung!C102</f>
        <v>12287.228864514567</v>
      </c>
      <c r="C108" s="18">
        <f t="shared" si="28"/>
        <v>0.15544754027760166</v>
      </c>
      <c r="D108" s="17">
        <f t="shared" si="29"/>
        <v>1910.0195038167378</v>
      </c>
      <c r="E108" s="17">
        <f>SUM(D108:$D$136)</f>
        <v>6510.902813638646</v>
      </c>
      <c r="F108" s="19">
        <f t="shared" si="30"/>
        <v>3.4088148318004574</v>
      </c>
      <c r="G108" s="5"/>
      <c r="H108" s="17">
        <f>Absterbeordnung!C102</f>
        <v>12287.228864514567</v>
      </c>
      <c r="I108" s="18">
        <f t="shared" si="31"/>
        <v>0.15544754027760166</v>
      </c>
      <c r="J108" s="17">
        <f t="shared" si="32"/>
        <v>1910.0195038167378</v>
      </c>
      <c r="K108" s="17">
        <f>SUM($J108:J$136)</f>
        <v>6510.902813638646</v>
      </c>
      <c r="L108" s="19">
        <f t="shared" si="33"/>
        <v>3.4088148318004574</v>
      </c>
      <c r="N108" s="20">
        <v>94</v>
      </c>
      <c r="O108" s="6">
        <f t="shared" si="24"/>
        <v>113</v>
      </c>
      <c r="P108" s="20">
        <f t="shared" si="25"/>
        <v>12287.228864514567</v>
      </c>
      <c r="Q108" s="20">
        <f t="shared" si="26"/>
        <v>12287.228864514567</v>
      </c>
      <c r="R108" s="5">
        <f t="shared" si="27"/>
        <v>80357.264303049058</v>
      </c>
      <c r="S108" s="5">
        <f t="shared" si="34"/>
        <v>153483942.09218022</v>
      </c>
      <c r="T108" s="20">
        <f>SUM(S108:$S$136)</f>
        <v>492777255.5388267</v>
      </c>
      <c r="U108" s="6">
        <f t="shared" si="35"/>
        <v>3.2106111481217483</v>
      </c>
    </row>
    <row r="109" spans="1:21" x14ac:dyDescent="0.2">
      <c r="A109" s="13">
        <v>95</v>
      </c>
      <c r="B109" s="17">
        <f>Absterbeordnung!C103</f>
        <v>9301.8364822162075</v>
      </c>
      <c r="C109" s="18">
        <f t="shared" si="28"/>
        <v>0.15239954929176638</v>
      </c>
      <c r="D109" s="17">
        <f t="shared" si="29"/>
        <v>1417.5956874754597</v>
      </c>
      <c r="E109" s="17">
        <f>SUM(D109:$D$136)</f>
        <v>4600.8833098219075</v>
      </c>
      <c r="F109" s="19">
        <f t="shared" si="30"/>
        <v>3.2455539689285025</v>
      </c>
      <c r="G109" s="5"/>
      <c r="H109" s="17">
        <f>Absterbeordnung!C103</f>
        <v>9301.8364822162075</v>
      </c>
      <c r="I109" s="18">
        <f t="shared" si="31"/>
        <v>0.15239954929176638</v>
      </c>
      <c r="J109" s="17">
        <f t="shared" si="32"/>
        <v>1417.5956874754597</v>
      </c>
      <c r="K109" s="17">
        <f>SUM($J109:J$136)</f>
        <v>4600.8833098219075</v>
      </c>
      <c r="L109" s="19">
        <f t="shared" si="33"/>
        <v>3.2455539689285025</v>
      </c>
      <c r="N109" s="20">
        <v>95</v>
      </c>
      <c r="O109" s="6">
        <f t="shared" si="24"/>
        <v>114</v>
      </c>
      <c r="P109" s="20">
        <f t="shared" si="25"/>
        <v>9301.8364822162075</v>
      </c>
      <c r="Q109" s="20">
        <f t="shared" si="26"/>
        <v>9301.8364822162075</v>
      </c>
      <c r="R109" s="5">
        <f t="shared" si="27"/>
        <v>78515.842088216086</v>
      </c>
      <c r="S109" s="5">
        <f t="shared" si="34"/>
        <v>111303719.14275932</v>
      </c>
      <c r="T109" s="20">
        <f>SUM(S109:$S$136)</f>
        <v>339293313.44664651</v>
      </c>
      <c r="U109" s="6">
        <f t="shared" si="35"/>
        <v>3.0483555811056533</v>
      </c>
    </row>
    <row r="110" spans="1:21" x14ac:dyDescent="0.2">
      <c r="A110" s="13">
        <v>96</v>
      </c>
      <c r="B110" s="17">
        <f>Absterbeordnung!C104</f>
        <v>6877.9360840652444</v>
      </c>
      <c r="C110" s="18">
        <f t="shared" si="28"/>
        <v>0.14941132283506506</v>
      </c>
      <c r="D110" s="17">
        <f t="shared" si="29"/>
        <v>1027.6415286952154</v>
      </c>
      <c r="E110" s="17">
        <f>SUM(D110:$D$136)</f>
        <v>3183.2876223464477</v>
      </c>
      <c r="F110" s="19">
        <f t="shared" si="30"/>
        <v>3.0976634686885722</v>
      </c>
      <c r="G110" s="5"/>
      <c r="H110" s="17">
        <f>Absterbeordnung!C104</f>
        <v>6877.9360840652444</v>
      </c>
      <c r="I110" s="18">
        <f t="shared" si="31"/>
        <v>0.14941132283506506</v>
      </c>
      <c r="J110" s="17">
        <f t="shared" si="32"/>
        <v>1027.6415286952154</v>
      </c>
      <c r="K110" s="17">
        <f>SUM($J110:J$136)</f>
        <v>3183.2876223464477</v>
      </c>
      <c r="L110" s="19">
        <f t="shared" si="33"/>
        <v>3.0976634686885722</v>
      </c>
      <c r="N110" s="20">
        <v>96</v>
      </c>
      <c r="O110" s="6">
        <f t="shared" ref="O110:O136" si="36">N110+$B$3</f>
        <v>115</v>
      </c>
      <c r="P110" s="20">
        <f t="shared" ref="P110:P136" si="37">B110</f>
        <v>6877.9360840652444</v>
      </c>
      <c r="Q110" s="20">
        <f t="shared" ref="Q110:Q136" si="38">B110</f>
        <v>6877.9360840652444</v>
      </c>
      <c r="R110" s="5">
        <f t="shared" ref="R110:R136" si="39">LOOKUP(N110,$O$14:$O$136,$Q$14:$Q$136)</f>
        <v>76475.587753803484</v>
      </c>
      <c r="S110" s="5">
        <f t="shared" si="34"/>
        <v>78589489.907183707</v>
      </c>
      <c r="T110" s="20">
        <f>SUM(S110:$S$136)</f>
        <v>227989594.30388725</v>
      </c>
      <c r="U110" s="6">
        <f t="shared" si="35"/>
        <v>2.9010188839900737</v>
      </c>
    </row>
    <row r="111" spans="1:21" x14ac:dyDescent="0.2">
      <c r="A111" s="13">
        <v>97</v>
      </c>
      <c r="B111" s="17">
        <f>Absterbeordnung!C105</f>
        <v>5010.3494269050179</v>
      </c>
      <c r="C111" s="18">
        <f t="shared" ref="C111:C136" si="40">1/(((1+($B$5/100))^A111))</f>
        <v>0.14648168905398534</v>
      </c>
      <c r="D111" s="17">
        <f t="shared" ref="D111:D136" si="41">B111*C111</f>
        <v>733.92444680371455</v>
      </c>
      <c r="E111" s="17">
        <f>SUM(D111:$D$136)</f>
        <v>2155.6460936512326</v>
      </c>
      <c r="F111" s="19">
        <f t="shared" ref="F111:F136" si="42">E111/D111</f>
        <v>2.9371498701796921</v>
      </c>
      <c r="G111" s="5"/>
      <c r="H111" s="17">
        <f>Absterbeordnung!C105</f>
        <v>5010.3494269050179</v>
      </c>
      <c r="I111" s="18">
        <f t="shared" ref="I111:I136" si="43">1/(((1+($B$5/100))^A111))</f>
        <v>0.14648168905398534</v>
      </c>
      <c r="J111" s="17">
        <f t="shared" ref="J111:J136" si="44">H111*I111</f>
        <v>733.92444680371455</v>
      </c>
      <c r="K111" s="17">
        <f>SUM($J111:J$136)</f>
        <v>2155.6460936512326</v>
      </c>
      <c r="L111" s="19">
        <f t="shared" ref="L111:L136" si="45">K111/J111</f>
        <v>2.9371498701796921</v>
      </c>
      <c r="N111" s="20">
        <v>97</v>
      </c>
      <c r="O111" s="6">
        <f t="shared" si="36"/>
        <v>116</v>
      </c>
      <c r="P111" s="20">
        <f t="shared" si="37"/>
        <v>5010.3494269050179</v>
      </c>
      <c r="Q111" s="20">
        <f t="shared" si="38"/>
        <v>5010.3494269050179</v>
      </c>
      <c r="R111" s="5">
        <f t="shared" si="39"/>
        <v>74228.867514870042</v>
      </c>
      <c r="S111" s="5">
        <f t="shared" ref="S111:S136" si="46">P111*R111*I111</f>
        <v>54478380.52771721</v>
      </c>
      <c r="T111" s="20">
        <f>SUM(S111:$S$136)</f>
        <v>149400104.39670354</v>
      </c>
      <c r="U111" s="6">
        <f t="shared" ref="U111:U136" si="47">T111/S111</f>
        <v>2.7423741849428249</v>
      </c>
    </row>
    <row r="112" spans="1:21" x14ac:dyDescent="0.2">
      <c r="A112" s="13">
        <v>98</v>
      </c>
      <c r="B112" s="17">
        <f>Absterbeordnung!C106</f>
        <v>3548.807147911396</v>
      </c>
      <c r="C112" s="18">
        <f t="shared" si="40"/>
        <v>0.14360949907253467</v>
      </c>
      <c r="D112" s="17">
        <f t="shared" si="41"/>
        <v>509.64241681658604</v>
      </c>
      <c r="E112" s="17">
        <f>SUM(D112:$D$136)</f>
        <v>1421.7216468475187</v>
      </c>
      <c r="F112" s="19">
        <f t="shared" si="42"/>
        <v>2.7896454453852466</v>
      </c>
      <c r="G112" s="5"/>
      <c r="H112" s="17">
        <f>Absterbeordnung!C106</f>
        <v>3548.807147911396</v>
      </c>
      <c r="I112" s="18">
        <f t="shared" si="43"/>
        <v>0.14360949907253467</v>
      </c>
      <c r="J112" s="17">
        <f t="shared" si="44"/>
        <v>509.64241681658604</v>
      </c>
      <c r="K112" s="17">
        <f>SUM($J112:J$136)</f>
        <v>1421.7216468475187</v>
      </c>
      <c r="L112" s="19">
        <f t="shared" si="45"/>
        <v>2.7896454453852466</v>
      </c>
      <c r="N112" s="20">
        <v>98</v>
      </c>
      <c r="O112" s="6">
        <f t="shared" si="36"/>
        <v>117</v>
      </c>
      <c r="P112" s="20">
        <f t="shared" si="37"/>
        <v>3548.807147911396</v>
      </c>
      <c r="Q112" s="20">
        <f t="shared" si="38"/>
        <v>3548.807147911396</v>
      </c>
      <c r="R112" s="5">
        <f t="shared" si="39"/>
        <v>71736.54552924569</v>
      </c>
      <c r="S112" s="5">
        <f t="shared" si="46"/>
        <v>36559986.437597834</v>
      </c>
      <c r="T112" s="20">
        <f>SUM(S112:$S$136)</f>
        <v>94921723.868986309</v>
      </c>
      <c r="U112" s="6">
        <f t="shared" si="47"/>
        <v>2.5963282024462129</v>
      </c>
    </row>
    <row r="113" spans="1:21" x14ac:dyDescent="0.2">
      <c r="A113" s="13">
        <v>99</v>
      </c>
      <c r="B113" s="17">
        <f>Absterbeordnung!C107</f>
        <v>2440.8524724839554</v>
      </c>
      <c r="C113" s="18">
        <f t="shared" si="40"/>
        <v>0.14079362654170063</v>
      </c>
      <c r="D113" s="17">
        <f t="shared" si="41"/>
        <v>343.65647145429261</v>
      </c>
      <c r="E113" s="17">
        <f>SUM(D113:$D$136)</f>
        <v>912.07923003093231</v>
      </c>
      <c r="F113" s="19">
        <f t="shared" si="42"/>
        <v>2.6540435166873957</v>
      </c>
      <c r="G113" s="5"/>
      <c r="H113" s="17">
        <f>Absterbeordnung!C107</f>
        <v>2440.8524724839554</v>
      </c>
      <c r="I113" s="18">
        <f t="shared" si="43"/>
        <v>0.14079362654170063</v>
      </c>
      <c r="J113" s="17">
        <f t="shared" si="44"/>
        <v>343.65647145429261</v>
      </c>
      <c r="K113" s="17">
        <f>SUM($J113:J$136)</f>
        <v>912.07923003093231</v>
      </c>
      <c r="L113" s="19">
        <f t="shared" si="45"/>
        <v>2.6540435166873957</v>
      </c>
      <c r="N113" s="20">
        <v>99</v>
      </c>
      <c r="O113" s="6">
        <f t="shared" si="36"/>
        <v>118</v>
      </c>
      <c r="P113" s="20">
        <f t="shared" si="37"/>
        <v>2440.8524724839554</v>
      </c>
      <c r="Q113" s="20">
        <f t="shared" si="38"/>
        <v>2440.8524724839554</v>
      </c>
      <c r="R113" s="5">
        <f t="shared" si="39"/>
        <v>69010.866402992353</v>
      </c>
      <c r="S113" s="5">
        <f t="shared" si="46"/>
        <v>23716030.840055943</v>
      </c>
      <c r="T113" s="20">
        <f>SUM(S113:$S$136)</f>
        <v>58361737.43138849</v>
      </c>
      <c r="U113" s="6">
        <f t="shared" si="47"/>
        <v>2.4608560270893469</v>
      </c>
    </row>
    <row r="114" spans="1:21" x14ac:dyDescent="0.2">
      <c r="A114" s="13">
        <v>100</v>
      </c>
      <c r="B114" s="17">
        <f>Absterbeordnung!C108</f>
        <v>1628.1171590210856</v>
      </c>
      <c r="C114" s="18">
        <f t="shared" si="40"/>
        <v>0.13803296719774574</v>
      </c>
      <c r="D114" s="17">
        <f t="shared" si="41"/>
        <v>224.7338424052445</v>
      </c>
      <c r="E114" s="17">
        <f>SUM(D114:$D$136)</f>
        <v>568.42275857663947</v>
      </c>
      <c r="F114" s="19">
        <f t="shared" si="42"/>
        <v>2.5293153558583685</v>
      </c>
      <c r="G114" s="5"/>
      <c r="H114" s="17">
        <f>Absterbeordnung!C108</f>
        <v>1628.1171590210856</v>
      </c>
      <c r="I114" s="18">
        <f t="shared" si="43"/>
        <v>0.13803296719774574</v>
      </c>
      <c r="J114" s="17">
        <f t="shared" si="44"/>
        <v>224.7338424052445</v>
      </c>
      <c r="K114" s="17">
        <f>SUM($J114:J$136)</f>
        <v>568.42275857663947</v>
      </c>
      <c r="L114" s="19">
        <f t="shared" si="45"/>
        <v>2.5293153558583685</v>
      </c>
      <c r="N114" s="20">
        <v>100</v>
      </c>
      <c r="O114" s="6">
        <f t="shared" si="36"/>
        <v>119</v>
      </c>
      <c r="P114" s="20">
        <f t="shared" si="37"/>
        <v>1628.1171590210856</v>
      </c>
      <c r="Q114" s="20">
        <f t="shared" si="38"/>
        <v>1628.1171590210856</v>
      </c>
      <c r="R114" s="5">
        <f t="shared" si="39"/>
        <v>65967.834409010116</v>
      </c>
      <c r="S114" s="5">
        <f t="shared" si="46"/>
        <v>14825204.901889745</v>
      </c>
      <c r="T114" s="20">
        <f>SUM(S114:$S$136)</f>
        <v>34645706.591332555</v>
      </c>
      <c r="U114" s="6">
        <f t="shared" si="47"/>
        <v>2.3369462223700075</v>
      </c>
    </row>
    <row r="115" spans="1:21" x14ac:dyDescent="0.2">
      <c r="A115" s="13">
        <v>101</v>
      </c>
      <c r="B115" s="17">
        <f>Absterbeordnung!C109</f>
        <v>1051.852901708975</v>
      </c>
      <c r="C115" s="18">
        <f t="shared" si="40"/>
        <v>0.13532643842916248</v>
      </c>
      <c r="D115" s="17">
        <f t="shared" si="41"/>
        <v>142.3435069396555</v>
      </c>
      <c r="E115" s="17">
        <f>SUM(D115:$D$136)</f>
        <v>343.68891617139491</v>
      </c>
      <c r="F115" s="19">
        <f t="shared" si="42"/>
        <v>2.4145036437601397</v>
      </c>
      <c r="G115" s="5"/>
      <c r="H115" s="17">
        <f>Absterbeordnung!C109</f>
        <v>1051.852901708975</v>
      </c>
      <c r="I115" s="18">
        <f t="shared" si="43"/>
        <v>0.13532643842916248</v>
      </c>
      <c r="J115" s="17">
        <f t="shared" si="44"/>
        <v>142.3435069396555</v>
      </c>
      <c r="K115" s="17">
        <f>SUM($J115:J$136)</f>
        <v>343.68891617139491</v>
      </c>
      <c r="L115" s="19">
        <f t="shared" si="45"/>
        <v>2.4145036437601397</v>
      </c>
      <c r="N115" s="20">
        <v>101</v>
      </c>
      <c r="O115" s="6">
        <f t="shared" si="36"/>
        <v>120</v>
      </c>
      <c r="P115" s="20">
        <f t="shared" si="37"/>
        <v>1051.852901708975</v>
      </c>
      <c r="Q115" s="20">
        <f t="shared" si="38"/>
        <v>1051.852901708975</v>
      </c>
      <c r="R115" s="5">
        <f t="shared" si="39"/>
        <v>62656.322787719815</v>
      </c>
      <c r="S115" s="5">
        <f t="shared" si="46"/>
        <v>8918720.7175470907</v>
      </c>
      <c r="T115" s="20">
        <f>SUM(S115:$S$136)</f>
        <v>19820501.689442787</v>
      </c>
      <c r="U115" s="6">
        <f t="shared" si="47"/>
        <v>2.2223480605740962</v>
      </c>
    </row>
    <row r="116" spans="1:21" x14ac:dyDescent="0.2">
      <c r="A116" s="21">
        <v>102</v>
      </c>
      <c r="B116" s="17">
        <f>Absterbeordnung!C110</f>
        <v>657.33966892713988</v>
      </c>
      <c r="C116" s="18">
        <f t="shared" si="40"/>
        <v>0.13267297885212007</v>
      </c>
      <c r="D116" s="17">
        <f t="shared" si="41"/>
        <v>87.211211994230041</v>
      </c>
      <c r="E116" s="17">
        <f>SUM(D116:$D$136)</f>
        <v>201.34540923173944</v>
      </c>
      <c r="F116" s="19">
        <f t="shared" si="42"/>
        <v>2.3087101374655887</v>
      </c>
      <c r="G116" s="5"/>
      <c r="H116" s="17">
        <f>Absterbeordnung!C110</f>
        <v>657.33966892713988</v>
      </c>
      <c r="I116" s="18">
        <f t="shared" si="43"/>
        <v>0.13267297885212007</v>
      </c>
      <c r="J116" s="17">
        <f t="shared" si="44"/>
        <v>87.211211994230041</v>
      </c>
      <c r="K116" s="17">
        <f>SUM($J116:J$136)</f>
        <v>201.34540923173944</v>
      </c>
      <c r="L116" s="19">
        <f t="shared" si="45"/>
        <v>2.3087101374655887</v>
      </c>
      <c r="N116" s="6">
        <v>102</v>
      </c>
      <c r="O116" s="6">
        <f t="shared" si="36"/>
        <v>121</v>
      </c>
      <c r="P116" s="20">
        <f t="shared" si="37"/>
        <v>657.33966892713988</v>
      </c>
      <c r="Q116" s="20">
        <f t="shared" si="38"/>
        <v>657.33966892713988</v>
      </c>
      <c r="R116" s="5">
        <f t="shared" si="39"/>
        <v>59065.180211573032</v>
      </c>
      <c r="S116" s="5">
        <f t="shared" si="46"/>
        <v>5151145.9529088959</v>
      </c>
      <c r="T116" s="20">
        <f>SUM(S116:$S$136)</f>
        <v>10901780.971895702</v>
      </c>
      <c r="U116" s="6">
        <f t="shared" si="47"/>
        <v>2.1163797476441868</v>
      </c>
    </row>
    <row r="117" spans="1:21" x14ac:dyDescent="0.2">
      <c r="A117" s="21">
        <v>103</v>
      </c>
      <c r="B117" s="17">
        <f>Absterbeordnung!C111</f>
        <v>396.85366323286524</v>
      </c>
      <c r="C117" s="18">
        <f t="shared" si="40"/>
        <v>0.13007154789423539</v>
      </c>
      <c r="D117" s="17">
        <f t="shared" si="41"/>
        <v>51.619370264196391</v>
      </c>
      <c r="E117" s="17">
        <f>SUM(D117:$D$136)</f>
        <v>114.13419723750941</v>
      </c>
      <c r="F117" s="19">
        <f t="shared" si="42"/>
        <v>2.2110730265276755</v>
      </c>
      <c r="G117" s="5"/>
      <c r="H117" s="17">
        <f>Absterbeordnung!C111</f>
        <v>396.85366323286524</v>
      </c>
      <c r="I117" s="18">
        <f t="shared" si="43"/>
        <v>0.13007154789423539</v>
      </c>
      <c r="J117" s="17">
        <f t="shared" si="44"/>
        <v>51.619370264196391</v>
      </c>
      <c r="K117" s="17">
        <f>SUM($J117:J$136)</f>
        <v>114.13419723750941</v>
      </c>
      <c r="L117" s="19">
        <f t="shared" si="45"/>
        <v>2.2110730265276755</v>
      </c>
      <c r="N117" s="6">
        <v>103</v>
      </c>
      <c r="O117" s="6">
        <f t="shared" si="36"/>
        <v>122</v>
      </c>
      <c r="P117" s="20">
        <f t="shared" si="37"/>
        <v>396.85366323286524</v>
      </c>
      <c r="Q117" s="20">
        <f t="shared" si="38"/>
        <v>396.85366323286524</v>
      </c>
      <c r="R117" s="5">
        <f t="shared" si="39"/>
        <v>55186.535595213245</v>
      </c>
      <c r="S117" s="5">
        <f t="shared" si="46"/>
        <v>2848694.2144875661</v>
      </c>
      <c r="T117" s="20">
        <f>SUM(S117:$S$136)</f>
        <v>5750635.0189868053</v>
      </c>
      <c r="U117" s="6">
        <f t="shared" si="47"/>
        <v>2.0186915779661003</v>
      </c>
    </row>
    <row r="118" spans="1:21" x14ac:dyDescent="0.2">
      <c r="A118" s="21">
        <v>104</v>
      </c>
      <c r="B118" s="17">
        <f>Absterbeordnung!C112</f>
        <v>231.16224711548094</v>
      </c>
      <c r="C118" s="18">
        <f t="shared" si="40"/>
        <v>0.12752112538650526</v>
      </c>
      <c r="D118" s="17">
        <f t="shared" si="41"/>
        <v>29.478069899039557</v>
      </c>
      <c r="E118" s="17">
        <f>SUM(D118:$D$136)</f>
        <v>62.514826973313028</v>
      </c>
      <c r="F118" s="19">
        <f t="shared" si="42"/>
        <v>2.1207232083858334</v>
      </c>
      <c r="G118" s="5"/>
      <c r="H118" s="17">
        <f>Absterbeordnung!C112</f>
        <v>231.16224711548094</v>
      </c>
      <c r="I118" s="18">
        <f t="shared" si="43"/>
        <v>0.12752112538650526</v>
      </c>
      <c r="J118" s="17">
        <f t="shared" si="44"/>
        <v>29.478069899039557</v>
      </c>
      <c r="K118" s="17">
        <f>SUM($J118:J$136)</f>
        <v>62.514826973313028</v>
      </c>
      <c r="L118" s="19">
        <f t="shared" si="45"/>
        <v>2.1207232083858334</v>
      </c>
      <c r="N118" s="6">
        <v>104</v>
      </c>
      <c r="O118" s="6">
        <f t="shared" si="36"/>
        <v>123</v>
      </c>
      <c r="P118" s="20">
        <f t="shared" si="37"/>
        <v>231.16224711548094</v>
      </c>
      <c r="Q118" s="20">
        <f t="shared" si="38"/>
        <v>231.16224711548094</v>
      </c>
      <c r="R118" s="5">
        <f t="shared" si="39"/>
        <v>51090.069017660418</v>
      </c>
      <c r="S118" s="5">
        <f t="shared" si="46"/>
        <v>1506036.6256493491</v>
      </c>
      <c r="T118" s="20">
        <f>SUM(S118:$S$136)</f>
        <v>2901940.8044992392</v>
      </c>
      <c r="U118" s="6">
        <f t="shared" si="47"/>
        <v>1.926872663703</v>
      </c>
    </row>
    <row r="119" spans="1:21" x14ac:dyDescent="0.2">
      <c r="A119" s="21">
        <v>105</v>
      </c>
      <c r="B119" s="17">
        <f>Absterbeordnung!C113</f>
        <v>129.74470020500445</v>
      </c>
      <c r="C119" s="18">
        <f t="shared" si="40"/>
        <v>0.12502071116324046</v>
      </c>
      <c r="D119" s="17">
        <f t="shared" si="41"/>
        <v>16.220774689291087</v>
      </c>
      <c r="E119" s="17">
        <f>SUM(D119:$D$136)</f>
        <v>33.036757074273474</v>
      </c>
      <c r="F119" s="19">
        <f t="shared" si="42"/>
        <v>2.0366941596250796</v>
      </c>
      <c r="G119" s="5"/>
      <c r="H119" s="17">
        <f>Absterbeordnung!C113</f>
        <v>129.74470020500445</v>
      </c>
      <c r="I119" s="18">
        <f t="shared" si="43"/>
        <v>0.12502071116324046</v>
      </c>
      <c r="J119" s="17">
        <f t="shared" si="44"/>
        <v>16.220774689291087</v>
      </c>
      <c r="K119" s="17">
        <f>SUM($J119:J$136)</f>
        <v>33.036757074273474</v>
      </c>
      <c r="L119" s="19">
        <f t="shared" si="45"/>
        <v>2.0366941596250796</v>
      </c>
      <c r="N119" s="6">
        <v>105</v>
      </c>
      <c r="O119" s="6">
        <f t="shared" si="36"/>
        <v>124</v>
      </c>
      <c r="P119" s="20">
        <f t="shared" si="37"/>
        <v>129.74470020500445</v>
      </c>
      <c r="Q119" s="20">
        <f t="shared" si="38"/>
        <v>129.74470020500445</v>
      </c>
      <c r="R119" s="5">
        <f t="shared" si="39"/>
        <v>46702.73211006893</v>
      </c>
      <c r="S119" s="5">
        <f t="shared" si="46"/>
        <v>757554.49493174814</v>
      </c>
      <c r="T119" s="20">
        <f>SUM(S119:$S$136)</f>
        <v>1395904.1788498908</v>
      </c>
      <c r="U119" s="6">
        <f t="shared" si="47"/>
        <v>1.8426452330345617</v>
      </c>
    </row>
    <row r="120" spans="1:21" x14ac:dyDescent="0.2">
      <c r="A120" s="21">
        <v>106</v>
      </c>
      <c r="B120" s="17">
        <f>Absterbeordnung!C114</f>
        <v>70.079144962729032</v>
      </c>
      <c r="C120" s="18">
        <f t="shared" si="40"/>
        <v>0.12256932466984359</v>
      </c>
      <c r="D120" s="17">
        <f t="shared" si="41"/>
        <v>8.5895534715217678</v>
      </c>
      <c r="E120" s="17">
        <f>SUM(D120:$D$136)</f>
        <v>16.815982384982384</v>
      </c>
      <c r="F120" s="19">
        <f t="shared" si="42"/>
        <v>1.9577248620356025</v>
      </c>
      <c r="G120" s="5"/>
      <c r="H120" s="17">
        <f>Absterbeordnung!C114</f>
        <v>70.079144962729032</v>
      </c>
      <c r="I120" s="18">
        <f t="shared" si="43"/>
        <v>0.12256932466984359</v>
      </c>
      <c r="J120" s="17">
        <f t="shared" si="44"/>
        <v>8.5895534715217678</v>
      </c>
      <c r="K120" s="17">
        <f>SUM($J120:J$136)</f>
        <v>16.815982384982384</v>
      </c>
      <c r="L120" s="19">
        <f t="shared" si="45"/>
        <v>1.9577248620356025</v>
      </c>
      <c r="N120" s="6">
        <v>106</v>
      </c>
      <c r="O120" s="6">
        <f t="shared" si="36"/>
        <v>125</v>
      </c>
      <c r="P120" s="20">
        <f t="shared" si="37"/>
        <v>70.079144962729032</v>
      </c>
      <c r="Q120" s="20">
        <f t="shared" si="38"/>
        <v>70.079144962729032</v>
      </c>
      <c r="R120" s="5">
        <f t="shared" si="39"/>
        <v>42030.224982121224</v>
      </c>
      <c r="S120" s="5">
        <f t="shared" si="46"/>
        <v>361020.86490402033</v>
      </c>
      <c r="T120" s="20">
        <f>SUM(S120:$S$136)</f>
        <v>638349.68391814234</v>
      </c>
      <c r="U120" s="6">
        <f t="shared" si="47"/>
        <v>1.7681794765182106</v>
      </c>
    </row>
    <row r="121" spans="1:21" x14ac:dyDescent="0.2">
      <c r="A121" s="21">
        <v>107</v>
      </c>
      <c r="B121" s="17">
        <f>Absterbeordnung!C115</f>
        <v>36.37932636070925</v>
      </c>
      <c r="C121" s="18">
        <f t="shared" si="40"/>
        <v>0.12016600457827803</v>
      </c>
      <c r="D121" s="17">
        <f t="shared" si="41"/>
        <v>4.3715582980156587</v>
      </c>
      <c r="E121" s="17">
        <f>SUM(D121:$D$136)</f>
        <v>8.2264289134606159</v>
      </c>
      <c r="F121" s="19">
        <f t="shared" si="42"/>
        <v>1.8818069788054212</v>
      </c>
      <c r="G121" s="5"/>
      <c r="H121" s="17">
        <f>Absterbeordnung!C115</f>
        <v>36.37932636070925</v>
      </c>
      <c r="I121" s="18">
        <f t="shared" si="43"/>
        <v>0.12016600457827803</v>
      </c>
      <c r="J121" s="17">
        <f t="shared" si="44"/>
        <v>4.3715582980156587</v>
      </c>
      <c r="K121" s="17">
        <f>SUM($J121:J$136)</f>
        <v>8.2264289134606159</v>
      </c>
      <c r="L121" s="19">
        <f t="shared" si="45"/>
        <v>1.8818069788054212</v>
      </c>
      <c r="N121" s="6">
        <v>107</v>
      </c>
      <c r="O121" s="6">
        <f t="shared" si="36"/>
        <v>126</v>
      </c>
      <c r="P121" s="20">
        <f t="shared" si="37"/>
        <v>36.37932636070925</v>
      </c>
      <c r="Q121" s="20">
        <f t="shared" si="38"/>
        <v>36.37932636070925</v>
      </c>
      <c r="R121" s="5">
        <f t="shared" si="39"/>
        <v>37363.60752262843</v>
      </c>
      <c r="S121" s="5">
        <f t="shared" si="46"/>
        <v>163337.1885093466</v>
      </c>
      <c r="T121" s="20">
        <f>SUM(S121:$S$136)</f>
        <v>277328.81901412201</v>
      </c>
      <c r="U121" s="6">
        <f t="shared" si="47"/>
        <v>1.6978914694509541</v>
      </c>
    </row>
    <row r="122" spans="1:21" x14ac:dyDescent="0.2">
      <c r="A122" s="21">
        <v>108</v>
      </c>
      <c r="B122" s="17">
        <f>Absterbeordnung!C116</f>
        <v>18.127063058750799</v>
      </c>
      <c r="C122" s="18">
        <f t="shared" si="40"/>
        <v>0.11780980841007649</v>
      </c>
      <c r="D122" s="17">
        <f t="shared" si="41"/>
        <v>2.1355458259888067</v>
      </c>
      <c r="E122" s="17">
        <f>SUM(D122:$D$136)</f>
        <v>3.8548706154449559</v>
      </c>
      <c r="F122" s="19">
        <f t="shared" si="42"/>
        <v>1.8050985226037293</v>
      </c>
      <c r="G122" s="5"/>
      <c r="H122" s="17">
        <f>Absterbeordnung!C116</f>
        <v>18.127063058750799</v>
      </c>
      <c r="I122" s="18">
        <f t="shared" si="43"/>
        <v>0.11780980841007649</v>
      </c>
      <c r="J122" s="17">
        <f t="shared" si="44"/>
        <v>2.1355458259888067</v>
      </c>
      <c r="K122" s="17">
        <f>SUM($J122:J$136)</f>
        <v>3.8548706154449559</v>
      </c>
      <c r="L122" s="19">
        <f t="shared" si="45"/>
        <v>1.8050985226037293</v>
      </c>
      <c r="N122" s="6">
        <v>108</v>
      </c>
      <c r="O122" s="6">
        <f t="shared" si="36"/>
        <v>127</v>
      </c>
      <c r="P122" s="20">
        <f t="shared" si="37"/>
        <v>18.127063058750799</v>
      </c>
      <c r="Q122" s="20">
        <f t="shared" si="38"/>
        <v>18.127063058750799</v>
      </c>
      <c r="R122" s="5">
        <f t="shared" si="39"/>
        <v>32698.961920720802</v>
      </c>
      <c r="S122" s="5">
        <f t="shared" si="46"/>
        <v>69830.131643962246</v>
      </c>
      <c r="T122" s="20">
        <f>SUM(S122:$S$136)</f>
        <v>113991.63050477543</v>
      </c>
      <c r="U122" s="6">
        <f t="shared" si="47"/>
        <v>1.6324132265133935</v>
      </c>
    </row>
    <row r="123" spans="1:21" x14ac:dyDescent="0.2">
      <c r="A123" s="21">
        <v>109</v>
      </c>
      <c r="B123" s="17">
        <f>Absterbeordnung!C117</f>
        <v>8.6585947769269715</v>
      </c>
      <c r="C123" s="18">
        <f t="shared" si="40"/>
        <v>0.11549981216674166</v>
      </c>
      <c r="D123" s="17">
        <f t="shared" si="41"/>
        <v>1.0000660703629956</v>
      </c>
      <c r="E123" s="17">
        <f>SUM(D123:$D$136)</f>
        <v>1.7193247894561492</v>
      </c>
      <c r="F123" s="19">
        <f t="shared" si="42"/>
        <v>1.7192112005480629</v>
      </c>
      <c r="G123" s="5"/>
      <c r="H123" s="17">
        <f>Absterbeordnung!C117</f>
        <v>8.6585947769269715</v>
      </c>
      <c r="I123" s="18">
        <f t="shared" si="43"/>
        <v>0.11549981216674166</v>
      </c>
      <c r="J123" s="17">
        <f t="shared" si="44"/>
        <v>1.0000660703629956</v>
      </c>
      <c r="K123" s="17">
        <f>SUM($J123:J$136)</f>
        <v>1.7193247894561492</v>
      </c>
      <c r="L123" s="19">
        <f t="shared" si="45"/>
        <v>1.7192112005480629</v>
      </c>
      <c r="N123" s="6">
        <v>109</v>
      </c>
      <c r="O123" s="6">
        <f t="shared" si="36"/>
        <v>128</v>
      </c>
      <c r="P123" s="20">
        <f t="shared" si="37"/>
        <v>8.6585947769269715</v>
      </c>
      <c r="Q123" s="20">
        <f t="shared" si="38"/>
        <v>8.6585947769269715</v>
      </c>
      <c r="R123" s="5">
        <f t="shared" si="39"/>
        <v>28332.886104571262</v>
      </c>
      <c r="S123" s="5">
        <f t="shared" si="46"/>
        <v>28334.758068640902</v>
      </c>
      <c r="T123" s="20">
        <f>SUM(S123:$S$136)</f>
        <v>44161.498860813183</v>
      </c>
      <c r="U123" s="6">
        <f t="shared" si="47"/>
        <v>1.5585627642851945</v>
      </c>
    </row>
    <row r="124" spans="1:21" x14ac:dyDescent="0.2">
      <c r="A124" s="21">
        <v>110</v>
      </c>
      <c r="B124" s="17">
        <f>Absterbeordnung!C118</f>
        <v>3.9596318100865311</v>
      </c>
      <c r="C124" s="18">
        <f t="shared" si="40"/>
        <v>0.11323510996739378</v>
      </c>
      <c r="D124" s="17">
        <f t="shared" si="41"/>
        <v>0.4483693434455388</v>
      </c>
      <c r="E124" s="17">
        <f>SUM(D124:$D$136)</f>
        <v>0.71925871909315364</v>
      </c>
      <c r="F124" s="19">
        <f t="shared" si="42"/>
        <v>1.6041656942152613</v>
      </c>
      <c r="G124" s="5"/>
      <c r="H124" s="17">
        <f>Absterbeordnung!C118</f>
        <v>3.9596318100865311</v>
      </c>
      <c r="I124" s="18">
        <f t="shared" si="43"/>
        <v>0.11323510996739378</v>
      </c>
      <c r="J124" s="17">
        <f t="shared" si="44"/>
        <v>0.4483693434455388</v>
      </c>
      <c r="K124" s="17">
        <f>SUM($J124:J$136)</f>
        <v>0.71925871909315364</v>
      </c>
      <c r="L124" s="19">
        <f t="shared" si="45"/>
        <v>1.6041656942152613</v>
      </c>
      <c r="N124" s="6">
        <v>110</v>
      </c>
      <c r="O124" s="6">
        <f t="shared" si="36"/>
        <v>129</v>
      </c>
      <c r="P124" s="20">
        <f t="shared" si="37"/>
        <v>3.9596318100865311</v>
      </c>
      <c r="Q124" s="20">
        <f t="shared" si="38"/>
        <v>3.9596318100865311</v>
      </c>
      <c r="R124" s="5">
        <f t="shared" si="39"/>
        <v>24040.588845880171</v>
      </c>
      <c r="S124" s="5">
        <f t="shared" si="46"/>
        <v>10779.063036871436</v>
      </c>
      <c r="T124" s="20">
        <f>SUM(S124:$S$136)</f>
        <v>15826.740792172279</v>
      </c>
      <c r="U124" s="6">
        <f t="shared" si="47"/>
        <v>1.4682853915998533</v>
      </c>
    </row>
    <row r="125" spans="1:21" x14ac:dyDescent="0.2">
      <c r="A125" s="21">
        <v>111</v>
      </c>
      <c r="B125" s="17">
        <f>Absterbeordnung!C119</f>
        <v>1.7313698752778164</v>
      </c>
      <c r="C125" s="18">
        <f t="shared" si="40"/>
        <v>0.11101481369352335</v>
      </c>
      <c r="D125" s="17">
        <f t="shared" si="41"/>
        <v>0.19220770413854554</v>
      </c>
      <c r="E125" s="17">
        <f>SUM(D125:$D$136)</f>
        <v>0.27088937564761478</v>
      </c>
      <c r="F125" s="19">
        <f t="shared" si="42"/>
        <v>1.4093575325802477</v>
      </c>
      <c r="G125" s="25"/>
      <c r="H125" s="17">
        <f>Absterbeordnung!C119</f>
        <v>1.7313698752778164</v>
      </c>
      <c r="I125" s="18">
        <f t="shared" si="43"/>
        <v>0.11101481369352335</v>
      </c>
      <c r="J125" s="17">
        <f t="shared" si="44"/>
        <v>0.19220770413854554</v>
      </c>
      <c r="K125" s="17">
        <f>SUM($J125:J$136)</f>
        <v>0.27088937564761478</v>
      </c>
      <c r="L125" s="19">
        <f t="shared" si="45"/>
        <v>1.4093575325802477</v>
      </c>
      <c r="N125" s="6">
        <v>111</v>
      </c>
      <c r="O125" s="6">
        <f t="shared" si="36"/>
        <v>130</v>
      </c>
      <c r="P125" s="20">
        <f t="shared" si="37"/>
        <v>1.7313698752778164</v>
      </c>
      <c r="Q125" s="20">
        <f t="shared" si="38"/>
        <v>1.7313698752778164</v>
      </c>
      <c r="R125" s="5">
        <f t="shared" si="39"/>
        <v>19772.509294441468</v>
      </c>
      <c r="S125" s="5">
        <f t="shared" si="46"/>
        <v>3800.4286165426474</v>
      </c>
      <c r="T125" s="20">
        <f>SUM(S125:$S$136)</f>
        <v>5047.6777553008433</v>
      </c>
      <c r="U125" s="6">
        <f t="shared" si="47"/>
        <v>1.3281864401633867</v>
      </c>
    </row>
    <row r="126" spans="1:21" x14ac:dyDescent="0.2">
      <c r="A126" s="21">
        <v>112</v>
      </c>
      <c r="B126" s="17">
        <f>Absterbeordnung!C120</f>
        <v>0.722924286130048</v>
      </c>
      <c r="C126" s="18">
        <f t="shared" si="40"/>
        <v>0.10883805264070914</v>
      </c>
      <c r="D126" s="17">
        <f t="shared" si="41"/>
        <v>7.868167150906924E-2</v>
      </c>
      <c r="E126" s="17">
        <f>SUM(D126:$D$136)</f>
        <v>7.868167150906924E-2</v>
      </c>
      <c r="F126" s="19">
        <f t="shared" si="42"/>
        <v>1</v>
      </c>
      <c r="G126" s="5"/>
      <c r="H126" s="17">
        <f>Absterbeordnung!C120</f>
        <v>0.722924286130048</v>
      </c>
      <c r="I126" s="18">
        <f t="shared" si="43"/>
        <v>0.10883805264070914</v>
      </c>
      <c r="J126" s="17">
        <f t="shared" si="44"/>
        <v>7.868167150906924E-2</v>
      </c>
      <c r="K126" s="17">
        <f>SUM($J126:J$136)</f>
        <v>7.868167150906924E-2</v>
      </c>
      <c r="L126" s="19">
        <f t="shared" si="45"/>
        <v>1</v>
      </c>
      <c r="N126" s="6">
        <v>112</v>
      </c>
      <c r="O126" s="6">
        <f t="shared" si="36"/>
        <v>131</v>
      </c>
      <c r="P126" s="20">
        <f t="shared" si="37"/>
        <v>0.722924286130048</v>
      </c>
      <c r="Q126" s="20">
        <f t="shared" si="38"/>
        <v>0.722924286130048</v>
      </c>
      <c r="R126" s="5">
        <f t="shared" si="39"/>
        <v>15851.838361293983</v>
      </c>
      <c r="S126" s="5">
        <f t="shared" si="46"/>
        <v>1247.2491387581958</v>
      </c>
      <c r="T126" s="20">
        <f>SUM(S126:$S$136)</f>
        <v>1247.2491387581958</v>
      </c>
      <c r="U126" s="6">
        <f t="shared" si="47"/>
        <v>1</v>
      </c>
    </row>
    <row r="127" spans="1:21" x14ac:dyDescent="0.2">
      <c r="A127" s="21">
        <v>113</v>
      </c>
      <c r="B127" s="17">
        <f>Absterbeordnung!C121</f>
        <v>0</v>
      </c>
      <c r="C127" s="18">
        <f t="shared" si="40"/>
        <v>0.10670397317716583</v>
      </c>
      <c r="D127" s="17">
        <f t="shared" si="41"/>
        <v>0</v>
      </c>
      <c r="E127" s="17">
        <f>SUM(D127:$D$136)</f>
        <v>0</v>
      </c>
      <c r="F127" s="19" t="e">
        <f t="shared" si="42"/>
        <v>#DIV/0!</v>
      </c>
      <c r="G127" s="27"/>
      <c r="H127" s="17">
        <f>Absterbeordnung!C121</f>
        <v>0</v>
      </c>
      <c r="I127" s="18">
        <f t="shared" si="43"/>
        <v>0.10670397317716583</v>
      </c>
      <c r="J127" s="17">
        <f t="shared" si="44"/>
        <v>0</v>
      </c>
      <c r="K127" s="17">
        <f>SUM($J127:J$136)</f>
        <v>0</v>
      </c>
      <c r="L127" s="19" t="e">
        <f t="shared" si="45"/>
        <v>#DIV/0!</v>
      </c>
      <c r="N127" s="6">
        <v>113</v>
      </c>
      <c r="O127" s="6">
        <f t="shared" si="36"/>
        <v>132</v>
      </c>
      <c r="P127" s="20">
        <f t="shared" si="37"/>
        <v>0</v>
      </c>
      <c r="Q127" s="20">
        <f t="shared" si="38"/>
        <v>0</v>
      </c>
      <c r="R127" s="5">
        <f t="shared" si="39"/>
        <v>12287.228864514567</v>
      </c>
      <c r="S127" s="5">
        <f t="shared" si="46"/>
        <v>0</v>
      </c>
      <c r="T127" s="20">
        <f>SUM(S127:$S$136)</f>
        <v>0</v>
      </c>
      <c r="U127" s="6" t="e">
        <f t="shared" si="47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si="40"/>
        <v>0.10461173840898609</v>
      </c>
      <c r="D128" s="17">
        <f t="shared" si="41"/>
        <v>0</v>
      </c>
      <c r="E128" s="17">
        <f>SUM(D128:$D$136)</f>
        <v>0</v>
      </c>
      <c r="F128" s="19" t="e">
        <f t="shared" si="42"/>
        <v>#DIV/0!</v>
      </c>
      <c r="G128" s="27"/>
      <c r="H128" s="17">
        <f>Absterbeordnung!C122</f>
        <v>0</v>
      </c>
      <c r="I128" s="18">
        <f t="shared" si="43"/>
        <v>0.10461173840898609</v>
      </c>
      <c r="J128" s="17">
        <f t="shared" si="44"/>
        <v>0</v>
      </c>
      <c r="K128" s="17">
        <f>SUM($J128:J$136)</f>
        <v>0</v>
      </c>
      <c r="L128" s="19" t="e">
        <f t="shared" si="45"/>
        <v>#DIV/0!</v>
      </c>
      <c r="N128" s="6">
        <v>114</v>
      </c>
      <c r="O128" s="6">
        <f t="shared" si="36"/>
        <v>133</v>
      </c>
      <c r="P128" s="20">
        <f t="shared" si="37"/>
        <v>0</v>
      </c>
      <c r="Q128" s="20">
        <f t="shared" si="38"/>
        <v>0</v>
      </c>
      <c r="R128" s="5">
        <f t="shared" si="39"/>
        <v>9301.8364822162075</v>
      </c>
      <c r="S128" s="5">
        <f t="shared" si="46"/>
        <v>0</v>
      </c>
      <c r="T128" s="20">
        <f>SUM(S128:$S$136)</f>
        <v>0</v>
      </c>
      <c r="U128" s="6" t="e">
        <f t="shared" si="47"/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0"/>
        <v>0.10256052785194716</v>
      </c>
      <c r="D129" s="17">
        <f t="shared" si="41"/>
        <v>0</v>
      </c>
      <c r="E129" s="17">
        <f>SUM(D129:$D$136)</f>
        <v>0</v>
      </c>
      <c r="F129" s="19" t="e">
        <f t="shared" si="42"/>
        <v>#DIV/0!</v>
      </c>
      <c r="G129" s="27"/>
      <c r="H129" s="17">
        <f>Absterbeordnung!C123</f>
        <v>0</v>
      </c>
      <c r="I129" s="18">
        <f t="shared" si="43"/>
        <v>0.10256052785194716</v>
      </c>
      <c r="J129" s="17">
        <f t="shared" si="44"/>
        <v>0</v>
      </c>
      <c r="K129" s="17">
        <f>SUM($J129:J$136)</f>
        <v>0</v>
      </c>
      <c r="L129" s="19" t="e">
        <f t="shared" si="45"/>
        <v>#DIV/0!</v>
      </c>
      <c r="N129" s="6">
        <v>115</v>
      </c>
      <c r="O129" s="6">
        <f t="shared" si="36"/>
        <v>134</v>
      </c>
      <c r="P129" s="20">
        <f t="shared" si="37"/>
        <v>0</v>
      </c>
      <c r="Q129" s="20">
        <f t="shared" si="38"/>
        <v>0</v>
      </c>
      <c r="R129" s="5">
        <f t="shared" si="39"/>
        <v>6877.9360840652444</v>
      </c>
      <c r="S129" s="5">
        <f t="shared" si="46"/>
        <v>0</v>
      </c>
      <c r="T129" s="20">
        <f>SUM(S129:$S$136)</f>
        <v>0</v>
      </c>
      <c r="U129" s="6" t="e">
        <f t="shared" si="47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0"/>
        <v>0.1005495371097521</v>
      </c>
      <c r="D130" s="17">
        <f t="shared" si="41"/>
        <v>0</v>
      </c>
      <c r="E130" s="17">
        <f>SUM(D130:$D$136)</f>
        <v>0</v>
      </c>
      <c r="F130" s="19" t="e">
        <f t="shared" si="42"/>
        <v>#DIV/0!</v>
      </c>
      <c r="G130" s="27"/>
      <c r="H130" s="17">
        <f>Absterbeordnung!C124</f>
        <v>0</v>
      </c>
      <c r="I130" s="18">
        <f t="shared" si="43"/>
        <v>0.1005495371097521</v>
      </c>
      <c r="J130" s="17">
        <f t="shared" si="44"/>
        <v>0</v>
      </c>
      <c r="K130" s="17">
        <f>SUM($J130:J$136)</f>
        <v>0</v>
      </c>
      <c r="L130" s="19" t="e">
        <f t="shared" si="45"/>
        <v>#DIV/0!</v>
      </c>
      <c r="N130" s="6">
        <v>116</v>
      </c>
      <c r="O130" s="6">
        <f t="shared" si="36"/>
        <v>135</v>
      </c>
      <c r="P130" s="20">
        <f t="shared" si="37"/>
        <v>0</v>
      </c>
      <c r="Q130" s="20">
        <f t="shared" si="38"/>
        <v>0</v>
      </c>
      <c r="R130" s="5">
        <f t="shared" si="39"/>
        <v>5010.3494269050179</v>
      </c>
      <c r="S130" s="5">
        <f t="shared" si="46"/>
        <v>0</v>
      </c>
      <c r="T130" s="20">
        <f>SUM(S130:$S$136)</f>
        <v>0</v>
      </c>
      <c r="U130" s="6" t="e">
        <f t="shared" si="47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0"/>
        <v>9.8577977558580526E-2</v>
      </c>
      <c r="D131" s="17">
        <f t="shared" si="41"/>
        <v>0</v>
      </c>
      <c r="E131" s="17">
        <f>SUM(D131:$D$136)</f>
        <v>0</v>
      </c>
      <c r="F131" s="19" t="e">
        <f t="shared" si="42"/>
        <v>#DIV/0!</v>
      </c>
      <c r="G131" s="27"/>
      <c r="H131" s="17">
        <f>Absterbeordnung!C125</f>
        <v>0</v>
      </c>
      <c r="I131" s="18">
        <f t="shared" si="43"/>
        <v>9.8577977558580526E-2</v>
      </c>
      <c r="J131" s="17">
        <f t="shared" si="44"/>
        <v>0</v>
      </c>
      <c r="K131" s="17">
        <f>SUM($J131:J$136)</f>
        <v>0</v>
      </c>
      <c r="L131" s="19" t="e">
        <f t="shared" si="45"/>
        <v>#DIV/0!</v>
      </c>
      <c r="N131" s="6">
        <v>117</v>
      </c>
      <c r="O131" s="6">
        <f t="shared" si="36"/>
        <v>136</v>
      </c>
      <c r="P131" s="20">
        <f t="shared" si="37"/>
        <v>0</v>
      </c>
      <c r="Q131" s="20">
        <f t="shared" si="38"/>
        <v>0</v>
      </c>
      <c r="R131" s="5">
        <f t="shared" si="39"/>
        <v>3548.807147911396</v>
      </c>
      <c r="S131" s="5">
        <f t="shared" si="46"/>
        <v>0</v>
      </c>
      <c r="T131" s="20">
        <f>SUM(S131:$S$136)</f>
        <v>0</v>
      </c>
      <c r="U131" s="6" t="e">
        <f t="shared" si="47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0"/>
        <v>9.6645076037824032E-2</v>
      </c>
      <c r="D132" s="17">
        <f t="shared" si="41"/>
        <v>0</v>
      </c>
      <c r="E132" s="17">
        <f>SUM(D132:$D$136)</f>
        <v>0</v>
      </c>
      <c r="F132" s="19" t="e">
        <f t="shared" si="42"/>
        <v>#DIV/0!</v>
      </c>
      <c r="G132" s="27"/>
      <c r="H132" s="17">
        <f>Absterbeordnung!C126</f>
        <v>0</v>
      </c>
      <c r="I132" s="18">
        <f t="shared" si="43"/>
        <v>9.6645076037824032E-2</v>
      </c>
      <c r="J132" s="17">
        <f t="shared" si="44"/>
        <v>0</v>
      </c>
      <c r="K132" s="17">
        <f>SUM($J132:J$136)</f>
        <v>0</v>
      </c>
      <c r="L132" s="19" t="e">
        <f t="shared" si="45"/>
        <v>#DIV/0!</v>
      </c>
      <c r="N132" s="6">
        <v>118</v>
      </c>
      <c r="O132" s="6">
        <f t="shared" si="36"/>
        <v>137</v>
      </c>
      <c r="P132" s="20">
        <f t="shared" si="37"/>
        <v>0</v>
      </c>
      <c r="Q132" s="20">
        <f t="shared" si="38"/>
        <v>0</v>
      </c>
      <c r="R132" s="5">
        <f t="shared" si="39"/>
        <v>2440.8524724839554</v>
      </c>
      <c r="S132" s="5">
        <f t="shared" si="46"/>
        <v>0</v>
      </c>
      <c r="T132" s="20">
        <f>SUM(S132:$S$136)</f>
        <v>0</v>
      </c>
      <c r="U132" s="6" t="e">
        <f t="shared" si="47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0"/>
        <v>9.4750074546886331E-2</v>
      </c>
      <c r="D133" s="17">
        <f t="shared" si="41"/>
        <v>0</v>
      </c>
      <c r="E133" s="17">
        <f>SUM(D133:$D$136)</f>
        <v>0</v>
      </c>
      <c r="F133" s="19" t="e">
        <f t="shared" si="42"/>
        <v>#DIV/0!</v>
      </c>
      <c r="G133" s="27"/>
      <c r="H133" s="17">
        <f>Absterbeordnung!C127</f>
        <v>0</v>
      </c>
      <c r="I133" s="18">
        <f t="shared" si="43"/>
        <v>9.4750074546886331E-2</v>
      </c>
      <c r="J133" s="17">
        <f t="shared" si="44"/>
        <v>0</v>
      </c>
      <c r="K133" s="17">
        <f>SUM($J133:J$136)</f>
        <v>0</v>
      </c>
      <c r="L133" s="19" t="e">
        <f t="shared" si="45"/>
        <v>#DIV/0!</v>
      </c>
      <c r="N133" s="6">
        <v>119</v>
      </c>
      <c r="O133" s="6">
        <f t="shared" si="36"/>
        <v>138</v>
      </c>
      <c r="P133" s="20">
        <f t="shared" si="37"/>
        <v>0</v>
      </c>
      <c r="Q133" s="20">
        <f t="shared" si="38"/>
        <v>0</v>
      </c>
      <c r="R133" s="5">
        <f t="shared" si="39"/>
        <v>1628.1171590210856</v>
      </c>
      <c r="S133" s="5">
        <f t="shared" si="46"/>
        <v>0</v>
      </c>
      <c r="T133" s="20">
        <f>SUM(S133:$S$136)</f>
        <v>0</v>
      </c>
      <c r="U133" s="6" t="e">
        <f t="shared" si="47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0"/>
        <v>9.2892229947927757E-2</v>
      </c>
      <c r="D134" s="17">
        <f t="shared" si="41"/>
        <v>0</v>
      </c>
      <c r="E134" s="17">
        <f>SUM(D134:$D$136)</f>
        <v>0</v>
      </c>
      <c r="F134" s="19" t="e">
        <f t="shared" si="42"/>
        <v>#DIV/0!</v>
      </c>
      <c r="G134" s="27"/>
      <c r="H134" s="17">
        <f>Absterbeordnung!C128</f>
        <v>0</v>
      </c>
      <c r="I134" s="18">
        <f t="shared" si="43"/>
        <v>9.2892229947927757E-2</v>
      </c>
      <c r="J134" s="17">
        <f t="shared" si="44"/>
        <v>0</v>
      </c>
      <c r="K134" s="17">
        <f>SUM($J134:J$136)</f>
        <v>0</v>
      </c>
      <c r="L134" s="19" t="e">
        <f t="shared" si="45"/>
        <v>#DIV/0!</v>
      </c>
      <c r="N134" s="6">
        <v>120</v>
      </c>
      <c r="O134" s="6">
        <f t="shared" si="36"/>
        <v>139</v>
      </c>
      <c r="P134" s="20">
        <f t="shared" si="37"/>
        <v>0</v>
      </c>
      <c r="Q134" s="20">
        <f t="shared" si="38"/>
        <v>0</v>
      </c>
      <c r="R134" s="5">
        <f t="shared" si="39"/>
        <v>1051.852901708975</v>
      </c>
      <c r="S134" s="5">
        <f t="shared" si="46"/>
        <v>0</v>
      </c>
      <c r="T134" s="20">
        <f>SUM(S134:$S$136)</f>
        <v>0</v>
      </c>
      <c r="U134" s="6" t="e">
        <f t="shared" si="47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 t="shared" si="40"/>
        <v>9.1070813674438977E-2</v>
      </c>
      <c r="D135" s="17">
        <f t="shared" si="41"/>
        <v>0</v>
      </c>
      <c r="E135" s="17">
        <f>SUM(D135:$D$136)</f>
        <v>0</v>
      </c>
      <c r="F135" s="19" t="e">
        <f t="shared" si="42"/>
        <v>#DIV/0!</v>
      </c>
      <c r="G135" s="27"/>
      <c r="H135" s="17">
        <f>Absterbeordnung!C129</f>
        <v>0</v>
      </c>
      <c r="I135" s="18">
        <f t="shared" si="43"/>
        <v>9.1070813674438977E-2</v>
      </c>
      <c r="J135" s="17">
        <f t="shared" si="44"/>
        <v>0</v>
      </c>
      <c r="K135" s="17">
        <f>SUM($J135:J$136)</f>
        <v>0</v>
      </c>
      <c r="L135" s="19" t="e">
        <f t="shared" si="45"/>
        <v>#DIV/0!</v>
      </c>
      <c r="N135" s="6">
        <v>121</v>
      </c>
      <c r="O135" s="6">
        <f t="shared" si="36"/>
        <v>140</v>
      </c>
      <c r="P135" s="20">
        <f t="shared" si="37"/>
        <v>0</v>
      </c>
      <c r="Q135" s="20">
        <f t="shared" si="38"/>
        <v>0</v>
      </c>
      <c r="R135" s="5">
        <f t="shared" si="39"/>
        <v>657.33966892713988</v>
      </c>
      <c r="S135" s="5">
        <f t="shared" si="46"/>
        <v>0</v>
      </c>
      <c r="T135" s="20">
        <f>SUM(S135:$S$136)</f>
        <v>0</v>
      </c>
      <c r="U135" s="6" t="e">
        <f t="shared" si="47"/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 t="shared" si="40"/>
        <v>8.9285111445528406E-2</v>
      </c>
      <c r="D136" s="17">
        <f t="shared" si="41"/>
        <v>0</v>
      </c>
      <c r="E136" s="17">
        <f>SUM(D136:$D$136)</f>
        <v>0</v>
      </c>
      <c r="F136" s="19" t="e">
        <f t="shared" si="42"/>
        <v>#DIV/0!</v>
      </c>
      <c r="G136" s="27"/>
      <c r="H136" s="17">
        <f>Absterbeordnung!C130</f>
        <v>0</v>
      </c>
      <c r="I136" s="18">
        <f t="shared" si="43"/>
        <v>8.9285111445528406E-2</v>
      </c>
      <c r="J136" s="17">
        <f t="shared" si="44"/>
        <v>0</v>
      </c>
      <c r="K136" s="17">
        <f>SUM($J136:J$136)</f>
        <v>0</v>
      </c>
      <c r="L136" s="19" t="e">
        <f t="shared" si="45"/>
        <v>#DIV/0!</v>
      </c>
      <c r="N136" s="6">
        <v>122</v>
      </c>
      <c r="O136" s="6">
        <f t="shared" si="36"/>
        <v>141</v>
      </c>
      <c r="P136" s="20">
        <f t="shared" si="37"/>
        <v>0</v>
      </c>
      <c r="Q136" s="20">
        <f t="shared" si="38"/>
        <v>0</v>
      </c>
      <c r="R136" s="5">
        <f t="shared" si="39"/>
        <v>396.85366323286524</v>
      </c>
      <c r="S136" s="5">
        <f t="shared" si="46"/>
        <v>0</v>
      </c>
      <c r="T136" s="20">
        <f>SUM(S136:$S$136)</f>
        <v>0</v>
      </c>
      <c r="U136" s="6" t="e">
        <f t="shared" si="47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3"/>
  <sheetViews>
    <sheetView showGridLines="0" showRowColHeaders="0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0.7109375" style="184" customWidth="1"/>
    <col min="2" max="3" width="14.7109375" style="184" customWidth="1"/>
    <col min="4" max="4" width="18.7109375" style="188" customWidth="1"/>
    <col min="5" max="5" width="22.7109375" style="188" customWidth="1"/>
    <col min="6" max="6" width="14.7109375" style="188" customWidth="1"/>
    <col min="7" max="9" width="10.7109375" style="184" customWidth="1"/>
    <col min="10" max="16384" width="11.42578125" style="184"/>
  </cols>
  <sheetData>
    <row r="1" spans="1:7" s="164" customFormat="1" ht="18.600000000000001" customHeight="1" thickBot="1" x14ac:dyDescent="0.25">
      <c r="A1" s="225" t="s">
        <v>55</v>
      </c>
      <c r="B1" s="226"/>
      <c r="C1" s="226"/>
      <c r="D1" s="226"/>
      <c r="E1" s="226"/>
      <c r="F1" s="227"/>
    </row>
    <row r="2" spans="1:7" s="164" customFormat="1" ht="18.600000000000001" customHeight="1" thickBot="1" x14ac:dyDescent="0.25">
      <c r="A2" s="228" t="s">
        <v>56</v>
      </c>
      <c r="B2" s="229"/>
      <c r="C2" s="229"/>
      <c r="D2" s="229"/>
      <c r="E2" s="229"/>
      <c r="F2" s="230"/>
    </row>
    <row r="3" spans="1:7" s="165" customFormat="1" ht="57" customHeight="1" thickBot="1" x14ac:dyDescent="0.25">
      <c r="A3" s="222" t="str">
        <f>"Leibrentenbarwertfaktor "&amp;Absterbeordnung!B6&amp; " - Eine Person - weiblich"</f>
        <v>Leibrentenbarwertfaktor 2006-2008 - Eine Person - weiblich</v>
      </c>
      <c r="B3" s="223"/>
      <c r="C3" s="223"/>
      <c r="D3" s="223"/>
      <c r="E3" s="223"/>
      <c r="F3" s="224"/>
    </row>
    <row r="4" spans="1:7" s="165" customFormat="1" ht="18.75" customHeight="1" thickBot="1" x14ac:dyDescent="0.3">
      <c r="A4" s="166"/>
      <c r="B4" s="167"/>
      <c r="C4" s="167"/>
      <c r="D4" s="168"/>
      <c r="E4" s="169" t="s">
        <v>33</v>
      </c>
      <c r="F4" s="170">
        <f>Absterbeordnung!E1</f>
        <v>40081</v>
      </c>
    </row>
    <row r="5" spans="1:7" s="165" customFormat="1" ht="18.75" customHeight="1" thickBot="1" x14ac:dyDescent="0.3">
      <c r="A5" s="166" t="s">
        <v>5</v>
      </c>
      <c r="B5" s="171"/>
      <c r="C5" s="167"/>
      <c r="D5" s="198">
        <v>69</v>
      </c>
      <c r="E5" s="168"/>
      <c r="F5" s="172"/>
    </row>
    <row r="6" spans="1:7" s="165" customFormat="1" ht="18.75" customHeight="1" x14ac:dyDescent="0.25">
      <c r="A6" s="166"/>
      <c r="B6" s="171"/>
      <c r="C6" s="167"/>
      <c r="D6" s="168"/>
      <c r="E6" s="168"/>
      <c r="F6" s="172"/>
    </row>
    <row r="7" spans="1:7" s="165" customFormat="1" ht="18.75" customHeight="1" thickBot="1" x14ac:dyDescent="0.3">
      <c r="A7" s="166"/>
      <c r="B7" s="171"/>
      <c r="C7" s="167"/>
      <c r="D7" s="168"/>
      <c r="E7" s="168"/>
      <c r="F7" s="172"/>
    </row>
    <row r="8" spans="1:7" s="165" customFormat="1" ht="18.75" customHeight="1" thickBot="1" x14ac:dyDescent="0.3">
      <c r="A8" s="166" t="s">
        <v>3</v>
      </c>
      <c r="B8" s="171"/>
      <c r="C8" s="167"/>
      <c r="D8" s="204">
        <v>2</v>
      </c>
      <c r="E8" s="168"/>
      <c r="F8" s="172"/>
    </row>
    <row r="9" spans="1:7" s="165" customFormat="1" ht="18.75" customHeight="1" thickBot="1" x14ac:dyDescent="0.3">
      <c r="A9" s="166" t="s">
        <v>54</v>
      </c>
      <c r="B9" s="171"/>
      <c r="C9" s="167"/>
      <c r="D9" s="198" t="s">
        <v>17</v>
      </c>
      <c r="E9" s="168"/>
      <c r="F9" s="172"/>
    </row>
    <row r="10" spans="1:7" s="165" customFormat="1" ht="18.75" customHeight="1" thickBot="1" x14ac:dyDescent="0.3">
      <c r="A10" s="166" t="s">
        <v>52</v>
      </c>
      <c r="B10" s="171"/>
      <c r="C10" s="167"/>
      <c r="D10" s="199">
        <v>12</v>
      </c>
      <c r="E10" s="168"/>
      <c r="F10" s="172"/>
    </row>
    <row r="11" spans="1:7" s="165" customFormat="1" ht="18.75" customHeight="1" x14ac:dyDescent="0.25">
      <c r="A11" s="166"/>
      <c r="B11" s="171"/>
      <c r="C11" s="167"/>
      <c r="D11" s="231" t="s">
        <v>34</v>
      </c>
      <c r="E11" s="173" t="s">
        <v>40</v>
      </c>
      <c r="F11" s="174" t="s">
        <v>35</v>
      </c>
    </row>
    <row r="12" spans="1:7" s="165" customFormat="1" ht="22.5" customHeight="1" thickBot="1" x14ac:dyDescent="0.3">
      <c r="A12" s="166"/>
      <c r="B12" s="171"/>
      <c r="C12" s="167"/>
      <c r="D12" s="232"/>
      <c r="E12" s="175" t="s">
        <v>36</v>
      </c>
      <c r="F12" s="176" t="s">
        <v>30</v>
      </c>
    </row>
    <row r="13" spans="1:7" s="165" customFormat="1" ht="18.75" customHeight="1" thickBot="1" x14ac:dyDescent="0.3">
      <c r="A13" s="166" t="s">
        <v>42</v>
      </c>
      <c r="B13" s="177"/>
      <c r="C13" s="167"/>
      <c r="D13" s="200">
        <f>LOOKUP(D5,Daten1F!A15:A136,Daten1F!F15:F136)</f>
        <v>14.593504529230795</v>
      </c>
      <c r="E13" s="192">
        <f>IF(D9="vorschüssig",B39,IF(D9="nachschüssig",B40))</f>
        <v>-0.54494375000000006</v>
      </c>
      <c r="F13" s="201">
        <f>D13+E13</f>
        <v>14.048560779230796</v>
      </c>
    </row>
    <row r="14" spans="1:7" s="165" customFormat="1" ht="18.75" customHeight="1" thickBot="1" x14ac:dyDescent="0.3">
      <c r="A14" s="178"/>
      <c r="B14" s="179"/>
      <c r="C14" s="180"/>
      <c r="D14" s="181"/>
      <c r="E14" s="182"/>
      <c r="F14" s="183"/>
      <c r="G14" s="184"/>
    </row>
    <row r="15" spans="1:7" ht="18.75" customHeight="1" thickBot="1" x14ac:dyDescent="0.3">
      <c r="A15" s="193" t="s">
        <v>49</v>
      </c>
      <c r="B15" s="194"/>
      <c r="C15" s="194"/>
      <c r="D15" s="195">
        <f>1-((D13-1)*(D8/100))</f>
        <v>0.72812990941538414</v>
      </c>
      <c r="E15" s="196" t="s">
        <v>51</v>
      </c>
      <c r="F15" s="197"/>
    </row>
    <row r="16" spans="1:7" ht="18.75" customHeight="1" x14ac:dyDescent="0.25">
      <c r="A16" s="185"/>
      <c r="B16" s="185"/>
      <c r="C16" s="185"/>
      <c r="D16" s="186"/>
      <c r="E16" s="187"/>
    </row>
    <row r="17" spans="1:5" ht="18.75" customHeight="1" x14ac:dyDescent="0.25">
      <c r="A17" s="185"/>
      <c r="B17" s="185"/>
      <c r="C17" s="185"/>
      <c r="D17" s="186"/>
      <c r="E17" s="187"/>
    </row>
    <row r="18" spans="1:5" ht="18.75" customHeight="1" x14ac:dyDescent="0.25">
      <c r="A18" s="185"/>
      <c r="B18" s="185"/>
      <c r="C18" s="185"/>
      <c r="D18" s="186"/>
      <c r="E18" s="187"/>
    </row>
    <row r="19" spans="1:5" ht="18.75" customHeight="1" x14ac:dyDescent="0.25">
      <c r="A19" s="185"/>
      <c r="B19" s="185"/>
      <c r="C19" s="185"/>
      <c r="D19" s="186"/>
      <c r="E19" s="187"/>
    </row>
    <row r="20" spans="1:5" ht="18.75" customHeight="1" x14ac:dyDescent="0.25">
      <c r="A20" s="185"/>
      <c r="B20" s="185"/>
      <c r="C20" s="185"/>
      <c r="D20" s="186"/>
      <c r="E20" s="187"/>
    </row>
    <row r="21" spans="1:5" ht="18.75" customHeight="1" x14ac:dyDescent="0.25">
      <c r="A21" s="185"/>
      <c r="B21" s="185"/>
      <c r="C21" s="185"/>
      <c r="D21" s="186"/>
      <c r="E21" s="187"/>
    </row>
    <row r="22" spans="1:5" ht="22.5" customHeight="1" x14ac:dyDescent="0.25">
      <c r="A22" s="185"/>
      <c r="B22" s="185"/>
      <c r="C22" s="185"/>
      <c r="D22" s="186"/>
      <c r="E22" s="187"/>
    </row>
    <row r="23" spans="1:5" ht="18" x14ac:dyDescent="0.25">
      <c r="A23" s="185"/>
      <c r="B23" s="185"/>
      <c r="C23" s="185"/>
      <c r="D23" s="186"/>
      <c r="E23" s="187"/>
    </row>
    <row r="24" spans="1:5" ht="18" x14ac:dyDescent="0.25">
      <c r="A24" s="185"/>
      <c r="B24" s="185"/>
      <c r="C24" s="185"/>
      <c r="D24" s="186"/>
      <c r="E24" s="187"/>
    </row>
    <row r="25" spans="1:5" ht="18" x14ac:dyDescent="0.25">
      <c r="A25" s="185"/>
      <c r="B25" s="185"/>
      <c r="C25" s="185"/>
      <c r="D25" s="186"/>
      <c r="E25" s="187"/>
    </row>
    <row r="26" spans="1:5" ht="18" x14ac:dyDescent="0.25">
      <c r="A26" s="185"/>
      <c r="B26" s="185"/>
      <c r="C26" s="185"/>
      <c r="D26" s="186"/>
      <c r="E26" s="187"/>
    </row>
    <row r="27" spans="1:5" ht="18" x14ac:dyDescent="0.25">
      <c r="A27" s="185"/>
      <c r="B27" s="185"/>
      <c r="C27" s="185"/>
      <c r="D27" s="186"/>
      <c r="E27" s="187"/>
    </row>
    <row r="28" spans="1:5" ht="18" x14ac:dyDescent="0.25">
      <c r="A28" s="185"/>
      <c r="B28" s="185"/>
      <c r="C28" s="185"/>
      <c r="D28" s="186"/>
      <c r="E28" s="187"/>
    </row>
    <row r="29" spans="1:5" ht="18" x14ac:dyDescent="0.25">
      <c r="A29" s="185"/>
      <c r="B29" s="185"/>
      <c r="C29" s="185"/>
      <c r="D29" s="186"/>
      <c r="E29" s="187"/>
    </row>
    <row r="30" spans="1:5" ht="18" x14ac:dyDescent="0.25">
      <c r="A30" s="188"/>
      <c r="B30" s="188"/>
      <c r="C30" s="185"/>
      <c r="D30" s="186"/>
      <c r="E30" s="187"/>
    </row>
    <row r="31" spans="1:5" ht="18" x14ac:dyDescent="0.25">
      <c r="A31" s="188"/>
      <c r="B31" s="188"/>
      <c r="C31" s="185"/>
      <c r="D31" s="186"/>
      <c r="E31" s="187"/>
    </row>
    <row r="32" spans="1:5" ht="18" x14ac:dyDescent="0.25">
      <c r="A32" s="188"/>
      <c r="B32" s="188"/>
      <c r="C32" s="185"/>
      <c r="D32" s="186"/>
      <c r="E32" s="187"/>
    </row>
    <row r="33" spans="1:6" ht="18" x14ac:dyDescent="0.25">
      <c r="A33" s="188"/>
      <c r="B33" s="188"/>
      <c r="C33" s="185"/>
      <c r="D33" s="186"/>
      <c r="E33" s="187"/>
    </row>
    <row r="34" spans="1:6" ht="18" x14ac:dyDescent="0.25">
      <c r="A34" s="188"/>
      <c r="B34" s="188"/>
      <c r="C34" s="185"/>
      <c r="D34" s="186"/>
      <c r="E34" s="187"/>
    </row>
    <row r="35" spans="1:6" ht="18" x14ac:dyDescent="0.25">
      <c r="A35" s="188" t="s">
        <v>25</v>
      </c>
      <c r="B35" s="188">
        <f>LOOKUP(D5,'Daten (F)'!N15:N127,'Daten (F)'!U15:U127)</f>
        <v>11.559798469767172</v>
      </c>
      <c r="C35" s="185"/>
      <c r="D35" s="189"/>
      <c r="E35" s="187"/>
      <c r="F35" s="189"/>
    </row>
    <row r="36" spans="1:6" ht="18" x14ac:dyDescent="0.25">
      <c r="A36" s="188"/>
      <c r="B36" s="188"/>
      <c r="C36" s="185"/>
      <c r="D36" s="189"/>
      <c r="E36" s="187"/>
      <c r="F36" s="189"/>
    </row>
    <row r="37" spans="1:6" ht="18" x14ac:dyDescent="0.25">
      <c r="A37" s="188" t="s">
        <v>52</v>
      </c>
      <c r="B37" s="188">
        <f>D10</f>
        <v>12</v>
      </c>
      <c r="C37" s="185"/>
      <c r="D37" s="189"/>
      <c r="E37" s="187"/>
      <c r="F37" s="189"/>
    </row>
    <row r="38" spans="1:6" ht="18" x14ac:dyDescent="0.25">
      <c r="A38" s="188" t="s">
        <v>53</v>
      </c>
      <c r="B38" s="188">
        <f>D8</f>
        <v>2</v>
      </c>
      <c r="C38" s="185"/>
      <c r="D38" s="190">
        <f>D13+D14-B35</f>
        <v>3.0337060594636238</v>
      </c>
      <c r="E38" s="187"/>
      <c r="F38" s="190">
        <f>D38+E13</f>
        <v>2.488762309463624</v>
      </c>
    </row>
    <row r="39" spans="1:6" ht="18" x14ac:dyDescent="0.25">
      <c r="A39" s="188" t="s">
        <v>18</v>
      </c>
      <c r="B39" s="188">
        <f>(-1*((B37-1)/(2*B37)))-(((B37*B37-1)/(6*B37^2))*(B38/100))+(((B37^2-1)/(12*B37^2))*((B38/100)^2))</f>
        <v>-0.46161041666666663</v>
      </c>
      <c r="C39" s="185"/>
      <c r="D39" s="191"/>
      <c r="E39" s="191"/>
    </row>
    <row r="40" spans="1:6" ht="22.5" customHeight="1" x14ac:dyDescent="0.25">
      <c r="A40" s="188" t="s">
        <v>17</v>
      </c>
      <c r="B40" s="188">
        <f>(-1+((B37-1)/(2*B37)))-(((B37*B37-1)/(6*B37^2))*(B38/100))+(((B37^2-1)/(12*B37^2))*((B38/100)^2))</f>
        <v>-0.54494375000000006</v>
      </c>
      <c r="C40" s="185"/>
      <c r="D40" s="191"/>
      <c r="E40" s="191"/>
    </row>
    <row r="41" spans="1:6" ht="18" x14ac:dyDescent="0.25">
      <c r="A41" s="188"/>
      <c r="B41" s="188"/>
      <c r="C41" s="185"/>
      <c r="D41" s="184"/>
      <c r="E41" s="184"/>
    </row>
    <row r="42" spans="1:6" x14ac:dyDescent="0.2">
      <c r="A42" s="188"/>
      <c r="B42" s="188"/>
    </row>
    <row r="43" spans="1:6" x14ac:dyDescent="0.2">
      <c r="A43" s="188"/>
      <c r="B43" s="188"/>
    </row>
    <row r="44" spans="1:6" x14ac:dyDescent="0.2">
      <c r="A44" s="188"/>
      <c r="B44" s="188"/>
    </row>
    <row r="47" spans="1:6" x14ac:dyDescent="0.2">
      <c r="B47" s="184" t="s">
        <v>15</v>
      </c>
      <c r="C47" s="184">
        <v>1</v>
      </c>
    </row>
    <row r="48" spans="1:6" x14ac:dyDescent="0.2">
      <c r="B48" s="184" t="s">
        <v>19</v>
      </c>
      <c r="C48" s="184">
        <v>2</v>
      </c>
    </row>
    <row r="49" spans="2:14" x14ac:dyDescent="0.2">
      <c r="C49" s="184">
        <v>4</v>
      </c>
    </row>
    <row r="50" spans="2:14" x14ac:dyDescent="0.2">
      <c r="C50" s="184">
        <v>12</v>
      </c>
    </row>
    <row r="53" spans="2:14" x14ac:dyDescent="0.2">
      <c r="B53" s="188">
        <v>2</v>
      </c>
      <c r="C53" s="188">
        <v>2.5</v>
      </c>
      <c r="D53" s="188">
        <v>3</v>
      </c>
      <c r="E53" s="188">
        <v>3.5</v>
      </c>
      <c r="F53" s="188">
        <v>4</v>
      </c>
      <c r="G53" s="188">
        <v>4.5</v>
      </c>
      <c r="H53" s="188">
        <v>5</v>
      </c>
      <c r="I53" s="188">
        <v>5.5</v>
      </c>
      <c r="J53" s="188">
        <v>6</v>
      </c>
      <c r="K53" s="188">
        <v>7</v>
      </c>
      <c r="L53" s="188">
        <v>8</v>
      </c>
      <c r="M53" s="188">
        <v>9</v>
      </c>
      <c r="N53" s="188">
        <v>10</v>
      </c>
    </row>
  </sheetData>
  <sheetProtection password="F002" sheet="1"/>
  <dataConsolidate/>
  <customSheetViews>
    <customSheetView guid="{AC77A39F-ABA0-4848-B5DA-4147A1099D4C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4">
    <mergeCell ref="A3:F3"/>
    <mergeCell ref="A1:F1"/>
    <mergeCell ref="A2:F2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$A$39:$A$40</formula1>
    </dataValidation>
    <dataValidation type="decimal" allowBlank="1" showInputMessage="1" showErrorMessage="1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1212"/>
  <sheetViews>
    <sheetView showGridLines="0" showRowColHeaders="0" zoomScale="105" zoomScaleNormal="105" workbookViewId="0">
      <selection activeCell="D5" sqref="D5"/>
    </sheetView>
  </sheetViews>
  <sheetFormatPr baseColWidth="10" defaultRowHeight="12.75" x14ac:dyDescent="0.2"/>
  <cols>
    <col min="1" max="1" width="50.7109375" style="72" customWidth="1"/>
    <col min="2" max="3" width="14.7109375" style="72" customWidth="1"/>
    <col min="4" max="4" width="18.7109375" style="122" customWidth="1"/>
    <col min="5" max="5" width="22.7109375" style="122" customWidth="1"/>
    <col min="6" max="6" width="14.7109375" style="122" customWidth="1"/>
    <col min="7" max="9" width="10.7109375" style="72" customWidth="1"/>
    <col min="10" max="16384" width="11.42578125" style="72"/>
  </cols>
  <sheetData>
    <row r="1" spans="1:6" ht="18.600000000000001" customHeight="1" thickBot="1" x14ac:dyDescent="0.25">
      <c r="A1" s="217" t="s">
        <v>55</v>
      </c>
      <c r="B1" s="218"/>
      <c r="C1" s="218"/>
      <c r="D1" s="218"/>
      <c r="E1" s="218"/>
      <c r="F1" s="219"/>
    </row>
    <row r="2" spans="1:6" s="121" customFormat="1" ht="18.600000000000001" customHeight="1" thickBot="1" x14ac:dyDescent="0.25">
      <c r="A2" s="211" t="s">
        <v>56</v>
      </c>
      <c r="B2" s="212"/>
      <c r="C2" s="212"/>
      <c r="D2" s="212"/>
      <c r="E2" s="212"/>
      <c r="F2" s="213"/>
    </row>
    <row r="3" spans="1:6" s="121" customFormat="1" ht="57" customHeight="1" thickBot="1" x14ac:dyDescent="0.25">
      <c r="A3" s="233" t="str">
        <f>"Leibrentenbarwertfaktor "&amp;Absterbeordnung!B6&amp; " -   Mann - Frau "</f>
        <v xml:space="preserve">Leibrentenbarwertfaktor 2006-2008 -   Mann - Frau </v>
      </c>
      <c r="B3" s="234"/>
      <c r="C3" s="234"/>
      <c r="D3" s="235" t="s">
        <v>39</v>
      </c>
      <c r="E3" s="235"/>
      <c r="F3" s="236"/>
    </row>
    <row r="4" spans="1:6" s="121" customFormat="1" ht="18.75" customHeight="1" thickBot="1" x14ac:dyDescent="0.3">
      <c r="A4" s="40"/>
      <c r="B4" s="41"/>
      <c r="C4" s="41"/>
      <c r="D4" s="42"/>
      <c r="E4" s="82" t="s">
        <v>33</v>
      </c>
      <c r="F4" s="85">
        <f>Absterbeordnung!E1</f>
        <v>40081</v>
      </c>
    </row>
    <row r="5" spans="1:6" s="121" customFormat="1" ht="18.75" customHeight="1" thickBot="1" x14ac:dyDescent="0.3">
      <c r="A5" s="40" t="s">
        <v>4</v>
      </c>
      <c r="B5" s="97"/>
      <c r="C5" s="41"/>
      <c r="D5" s="44">
        <v>50</v>
      </c>
      <c r="E5" s="42"/>
      <c r="F5" s="98"/>
    </row>
    <row r="6" spans="1:6" s="121" customFormat="1" ht="18.75" customHeight="1" thickBot="1" x14ac:dyDescent="0.3">
      <c r="A6" s="40" t="s">
        <v>5</v>
      </c>
      <c r="B6" s="97"/>
      <c r="C6" s="41"/>
      <c r="D6" s="44">
        <v>50</v>
      </c>
      <c r="E6" s="42"/>
      <c r="F6" s="98"/>
    </row>
    <row r="7" spans="1:6" s="121" customFormat="1" ht="18.75" customHeight="1" thickBot="1" x14ac:dyDescent="0.3">
      <c r="A7" s="40"/>
      <c r="B7" s="97"/>
      <c r="C7" s="41"/>
      <c r="D7" s="42"/>
      <c r="E7" s="42"/>
      <c r="F7" s="98"/>
    </row>
    <row r="8" spans="1:6" s="121" customFormat="1" ht="18.75" customHeight="1" thickBot="1" x14ac:dyDescent="0.3">
      <c r="A8" s="40" t="s">
        <v>3</v>
      </c>
      <c r="B8" s="97"/>
      <c r="C8" s="41"/>
      <c r="D8" s="203">
        <v>2</v>
      </c>
      <c r="E8" s="42"/>
      <c r="F8" s="98"/>
    </row>
    <row r="9" spans="1:6" s="121" customFormat="1" ht="18.75" customHeight="1" thickBot="1" x14ac:dyDescent="0.3">
      <c r="A9" s="40" t="s">
        <v>54</v>
      </c>
      <c r="B9" s="97"/>
      <c r="C9" s="41"/>
      <c r="D9" s="44" t="s">
        <v>18</v>
      </c>
      <c r="E9" s="42"/>
      <c r="F9" s="98"/>
    </row>
    <row r="10" spans="1:6" s="121" customFormat="1" ht="18.75" customHeight="1" thickBot="1" x14ac:dyDescent="0.3">
      <c r="A10" s="40" t="s">
        <v>52</v>
      </c>
      <c r="B10" s="97"/>
      <c r="C10" s="41"/>
      <c r="D10" s="99">
        <v>12</v>
      </c>
      <c r="E10" s="42"/>
      <c r="F10" s="98"/>
    </row>
    <row r="11" spans="1:6" s="121" customFormat="1" ht="18.75" customHeight="1" x14ac:dyDescent="0.25">
      <c r="A11" s="40"/>
      <c r="B11" s="97"/>
      <c r="C11" s="41"/>
      <c r="D11" s="220" t="s">
        <v>34</v>
      </c>
      <c r="E11" s="150" t="s">
        <v>40</v>
      </c>
      <c r="F11" s="90" t="s">
        <v>35</v>
      </c>
    </row>
    <row r="12" spans="1:6" s="121" customFormat="1" ht="22.5" customHeight="1" thickBot="1" x14ac:dyDescent="0.3">
      <c r="A12" s="40"/>
      <c r="B12" s="97"/>
      <c r="C12" s="41"/>
      <c r="D12" s="221"/>
      <c r="E12" s="151" t="s">
        <v>36</v>
      </c>
      <c r="F12" s="91" t="s">
        <v>30</v>
      </c>
    </row>
    <row r="13" spans="1:6" s="121" customFormat="1" ht="18.75" customHeight="1" thickBot="1" x14ac:dyDescent="0.3">
      <c r="A13" s="40" t="s">
        <v>41</v>
      </c>
      <c r="B13" s="112"/>
      <c r="C13" s="93"/>
      <c r="D13" s="115">
        <f>LOOKUP(D5,Daten!A15:A136,Daten!F15:F136)</f>
        <v>22.015046486451187</v>
      </c>
      <c r="E13" s="237">
        <f>IF(D9="vorschüssig",B48,IF(D9="nachschüssig",B49))</f>
        <v>-0.46161041666666663</v>
      </c>
      <c r="F13" s="116">
        <f>D13+E13</f>
        <v>21.553436069784521</v>
      </c>
    </row>
    <row r="14" spans="1:6" s="121" customFormat="1" ht="18.75" customHeight="1" thickBot="1" x14ac:dyDescent="0.3">
      <c r="A14" s="40"/>
      <c r="B14" s="112"/>
      <c r="C14" s="93"/>
      <c r="D14" s="47"/>
      <c r="E14" s="238"/>
      <c r="F14" s="113"/>
    </row>
    <row r="15" spans="1:6" s="121" customFormat="1" ht="18.75" customHeight="1" thickBot="1" x14ac:dyDescent="0.3">
      <c r="A15" s="40" t="s">
        <v>43</v>
      </c>
      <c r="B15" s="112"/>
      <c r="C15" s="93"/>
      <c r="D15" s="115">
        <f>LOOKUP(D6,Daten!A15:A136,Daten!L15:L136)</f>
        <v>24.533307771018212</v>
      </c>
      <c r="E15" s="238"/>
      <c r="F15" s="116">
        <f>D15+E13</f>
        <v>24.071697354351546</v>
      </c>
    </row>
    <row r="16" spans="1:6" s="121" customFormat="1" ht="18.75" customHeight="1" x14ac:dyDescent="0.25">
      <c r="A16" s="40"/>
      <c r="B16" s="93"/>
      <c r="C16" s="93"/>
      <c r="D16" s="94"/>
      <c r="E16" s="238"/>
      <c r="F16" s="114"/>
    </row>
    <row r="17" spans="1:7" s="121" customFormat="1" ht="18.75" customHeight="1" x14ac:dyDescent="0.25">
      <c r="A17" s="40"/>
      <c r="B17" s="93"/>
      <c r="C17" s="93"/>
      <c r="D17" s="94"/>
      <c r="E17" s="238"/>
      <c r="F17" s="114"/>
    </row>
    <row r="18" spans="1:7" s="121" customFormat="1" ht="18.75" customHeight="1" x14ac:dyDescent="0.2">
      <c r="A18" s="158"/>
      <c r="B18" s="159"/>
      <c r="C18" s="93"/>
      <c r="D18" s="94"/>
      <c r="E18" s="238"/>
      <c r="F18" s="114"/>
    </row>
    <row r="19" spans="1:7" s="121" customFormat="1" ht="18.75" customHeight="1" thickBot="1" x14ac:dyDescent="0.3">
      <c r="A19" s="40" t="s">
        <v>29</v>
      </c>
      <c r="B19" s="47"/>
      <c r="C19" s="93"/>
      <c r="D19" s="94"/>
      <c r="E19" s="238"/>
      <c r="F19" s="114"/>
    </row>
    <row r="20" spans="1:7" s="121" customFormat="1" ht="18.75" customHeight="1" thickBot="1" x14ac:dyDescent="0.3">
      <c r="A20" s="40" t="s">
        <v>28</v>
      </c>
      <c r="B20" s="112"/>
      <c r="C20" s="93"/>
      <c r="D20" s="115">
        <f>D13+D15-B1212</f>
        <v>26.784860404953029</v>
      </c>
      <c r="E20" s="238"/>
      <c r="F20" s="116">
        <f>D20+E13</f>
        <v>26.323249988286364</v>
      </c>
    </row>
    <row r="21" spans="1:7" s="121" customFormat="1" ht="18.75" customHeight="1" thickBot="1" x14ac:dyDescent="0.3">
      <c r="A21" s="48" t="s">
        <v>38</v>
      </c>
      <c r="B21" s="100"/>
      <c r="C21" s="49"/>
      <c r="D21" s="115">
        <f>B1212</f>
        <v>19.763493852516369</v>
      </c>
      <c r="E21" s="239"/>
      <c r="F21" s="116">
        <f>D21+E13</f>
        <v>19.301883435849703</v>
      </c>
    </row>
    <row r="22" spans="1:7" s="121" customFormat="1" ht="22.5" customHeight="1" thickBot="1" x14ac:dyDescent="0.3">
      <c r="A22" s="40"/>
      <c r="B22" s="43"/>
      <c r="C22" s="41"/>
      <c r="D22" s="42"/>
      <c r="E22" s="42"/>
      <c r="F22" s="160"/>
      <c r="G22" s="72"/>
    </row>
    <row r="23" spans="1:7" ht="18.75" thickBot="1" x14ac:dyDescent="0.3">
      <c r="A23" s="155" t="s">
        <v>47</v>
      </c>
      <c r="B23" s="154"/>
      <c r="C23" s="154"/>
      <c r="D23" s="152">
        <f>1-((D20-1)*(D8/100))</f>
        <v>0.48430279190093939</v>
      </c>
      <c r="E23" s="155" t="s">
        <v>51</v>
      </c>
      <c r="F23" s="156"/>
    </row>
    <row r="24" spans="1:7" ht="18.75" thickBot="1" x14ac:dyDescent="0.3">
      <c r="A24" s="155" t="s">
        <v>48</v>
      </c>
      <c r="B24" s="154"/>
      <c r="C24" s="154"/>
      <c r="D24" s="152">
        <f>1-((D21-1)*(D8/100))</f>
        <v>0.62473012294967267</v>
      </c>
      <c r="E24" s="155" t="s">
        <v>51</v>
      </c>
      <c r="F24" s="156"/>
    </row>
    <row r="46" spans="1:3" x14ac:dyDescent="0.2">
      <c r="A46" s="72" t="s">
        <v>52</v>
      </c>
      <c r="B46" s="72">
        <f>nachschüssig</f>
        <v>12</v>
      </c>
    </row>
    <row r="47" spans="1:3" x14ac:dyDescent="0.2">
      <c r="A47" s="72" t="s">
        <v>53</v>
      </c>
      <c r="B47" s="72">
        <f>D8</f>
        <v>2</v>
      </c>
    </row>
    <row r="48" spans="1:3" x14ac:dyDescent="0.2">
      <c r="A48" s="72" t="s">
        <v>18</v>
      </c>
      <c r="B48" s="72">
        <f>(-1*((B46-1)/(2*B46)))-(((B46*B46-1)/(6*B46^2))*(B47/100))+(((B46^2-1)/(12*B46^2))*((B47/100)^2))</f>
        <v>-0.46161041666666663</v>
      </c>
      <c r="C48" s="72">
        <v>1</v>
      </c>
    </row>
    <row r="49" spans="1:14" x14ac:dyDescent="0.2">
      <c r="A49" s="72" t="s">
        <v>17</v>
      </c>
      <c r="B49" s="72">
        <f>(-1+((B46-1)/(2*B46)))-(((B46*B46-1)/(6*B46^2))*(B47/100))+(((B46^2-1)/(12*B46^2))*((B47/100)^2))</f>
        <v>-0.54494375000000006</v>
      </c>
      <c r="C49" s="72">
        <v>2</v>
      </c>
    </row>
    <row r="50" spans="1:14" x14ac:dyDescent="0.2">
      <c r="C50" s="72">
        <v>4</v>
      </c>
    </row>
    <row r="51" spans="1:14" x14ac:dyDescent="0.2">
      <c r="C51" s="72">
        <v>12</v>
      </c>
    </row>
    <row r="54" spans="1:14" x14ac:dyDescent="0.2">
      <c r="B54" s="122">
        <v>2</v>
      </c>
      <c r="C54" s="122">
        <v>2.5</v>
      </c>
      <c r="D54" s="122">
        <v>3</v>
      </c>
      <c r="E54" s="122">
        <v>3.5</v>
      </c>
      <c r="F54" s="122">
        <v>4</v>
      </c>
      <c r="G54" s="122">
        <v>4.5</v>
      </c>
      <c r="H54" s="122">
        <v>5</v>
      </c>
      <c r="I54" s="122">
        <v>5.5</v>
      </c>
      <c r="J54" s="122">
        <v>6</v>
      </c>
      <c r="K54" s="122">
        <v>7</v>
      </c>
      <c r="L54" s="122">
        <v>8</v>
      </c>
      <c r="M54" s="122">
        <v>9</v>
      </c>
      <c r="N54" s="122">
        <v>10</v>
      </c>
    </row>
    <row r="1212" spans="1:2" ht="14.25" x14ac:dyDescent="0.2">
      <c r="A1212" s="45" t="s">
        <v>16</v>
      </c>
      <c r="B1212" s="46">
        <f>LOOKUP(D5,Daten!N15:N127,Daten!U15:U127)</f>
        <v>19.763493852516369</v>
      </c>
    </row>
  </sheetData>
  <sheetProtection password="F002" sheet="1"/>
  <dataConsolidate/>
  <customSheetViews>
    <customSheetView guid="{AC77A39F-ABA0-4848-B5DA-4147A1099D4C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3:C3"/>
    <mergeCell ref="D3:F3"/>
    <mergeCell ref="A2:F2"/>
    <mergeCell ref="E13:E21"/>
    <mergeCell ref="D11:D12"/>
    <mergeCell ref="A1:F1"/>
  </mergeCells>
  <phoneticPr fontId="0" type="noConversion"/>
  <dataValidations count="2">
    <dataValidation type="list" allowBlank="1" showInputMessage="1" showErrorMessage="1" errorTitle="Raten pro Jahr" error="Die Zahlen zwischen 1 und 12 sind zulässig!_x000a_" sqref="D10">
      <formula1>$C$48:$C$51</formula1>
    </dataValidation>
    <dataValidation type="list" allowBlank="1" showInputMessage="1" showErrorMessage="1" errorTitle="Rente Vor. - bzw. Nachschüssig" error="Lediglich vorschüssig oder nachschüssig zulässig" sqref="D9">
      <formula1>$A$48:$A$49</formula1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N1073"/>
  <sheetViews>
    <sheetView showGridLines="0" showRowColHeaders="0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0.7109375" style="127" customWidth="1"/>
    <col min="2" max="3" width="14.7109375" style="127" customWidth="1"/>
    <col min="4" max="4" width="18.7109375" style="134" customWidth="1"/>
    <col min="5" max="5" width="22.7109375" style="134" customWidth="1"/>
    <col min="6" max="6" width="14.7109375" style="134" customWidth="1"/>
    <col min="7" max="9" width="10.7109375" style="127" customWidth="1"/>
    <col min="10" max="16384" width="11.42578125" style="127"/>
  </cols>
  <sheetData>
    <row r="1" spans="1:6" ht="18.600000000000001" customHeight="1" thickBot="1" x14ac:dyDescent="0.25">
      <c r="A1" s="249" t="s">
        <v>55</v>
      </c>
      <c r="B1" s="250"/>
      <c r="C1" s="250"/>
      <c r="D1" s="250"/>
      <c r="E1" s="250"/>
      <c r="F1" s="251"/>
    </row>
    <row r="2" spans="1:6" ht="18.600000000000001" customHeight="1" thickBot="1" x14ac:dyDescent="0.25">
      <c r="A2" s="244" t="s">
        <v>56</v>
      </c>
      <c r="B2" s="245"/>
      <c r="C2" s="245"/>
      <c r="D2" s="245"/>
      <c r="E2" s="245"/>
      <c r="F2" s="246"/>
    </row>
    <row r="3" spans="1:6" ht="57" customHeight="1" thickBot="1" x14ac:dyDescent="0.25">
      <c r="A3" s="240" t="str">
        <f>"Leibrentenbarwertfaktor "&amp;Absterbeordnung!B6&amp; " - Zwei Männer "</f>
        <v xml:space="preserve">Leibrentenbarwertfaktor 2006-2008 - Zwei Männer </v>
      </c>
      <c r="B3" s="241"/>
      <c r="C3" s="241"/>
      <c r="D3" s="242" t="s">
        <v>39</v>
      </c>
      <c r="E3" s="242"/>
      <c r="F3" s="243"/>
    </row>
    <row r="4" spans="1:6" ht="18.75" customHeight="1" thickBot="1" x14ac:dyDescent="0.3">
      <c r="A4" s="50"/>
      <c r="B4" s="51"/>
      <c r="C4" s="51"/>
      <c r="D4" s="52"/>
      <c r="E4" s="86" t="s">
        <v>33</v>
      </c>
      <c r="F4" s="87">
        <f>Absterbeordnung!E1</f>
        <v>40081</v>
      </c>
    </row>
    <row r="5" spans="1:6" ht="18.75" customHeight="1" thickBot="1" x14ac:dyDescent="0.3">
      <c r="A5" s="54" t="s">
        <v>23</v>
      </c>
      <c r="B5" s="55"/>
      <c r="C5" s="51"/>
      <c r="D5" s="44">
        <v>50</v>
      </c>
      <c r="E5" s="52"/>
      <c r="F5" s="53"/>
    </row>
    <row r="6" spans="1:6" ht="18.75" customHeight="1" thickBot="1" x14ac:dyDescent="0.3">
      <c r="A6" s="54" t="s">
        <v>20</v>
      </c>
      <c r="B6" s="55"/>
      <c r="C6" s="51"/>
      <c r="D6" s="44">
        <v>50</v>
      </c>
      <c r="E6" s="52"/>
      <c r="F6" s="53"/>
    </row>
    <row r="7" spans="1:6" ht="18.75" customHeight="1" thickBot="1" x14ac:dyDescent="0.3">
      <c r="A7" s="54"/>
      <c r="B7" s="55"/>
      <c r="C7" s="51"/>
      <c r="D7" s="52"/>
      <c r="E7" s="52"/>
      <c r="F7" s="53"/>
    </row>
    <row r="8" spans="1:6" ht="18.75" customHeight="1" thickBot="1" x14ac:dyDescent="0.3">
      <c r="A8" s="54" t="s">
        <v>3</v>
      </c>
      <c r="B8" s="55"/>
      <c r="C8" s="51"/>
      <c r="D8" s="203">
        <v>2</v>
      </c>
      <c r="E8" s="52"/>
      <c r="F8" s="53"/>
    </row>
    <row r="9" spans="1:6" ht="18.75" customHeight="1" thickBot="1" x14ac:dyDescent="0.3">
      <c r="A9" s="54" t="s">
        <v>54</v>
      </c>
      <c r="B9" s="55"/>
      <c r="C9" s="51"/>
      <c r="D9" s="44" t="s">
        <v>18</v>
      </c>
      <c r="E9" s="52"/>
      <c r="F9" s="53"/>
    </row>
    <row r="10" spans="1:6" ht="18.75" customHeight="1" thickBot="1" x14ac:dyDescent="0.3">
      <c r="A10" s="54" t="s">
        <v>52</v>
      </c>
      <c r="B10" s="55"/>
      <c r="C10" s="51"/>
      <c r="D10" s="99">
        <v>12</v>
      </c>
      <c r="E10" s="52"/>
      <c r="F10" s="53"/>
    </row>
    <row r="11" spans="1:6" ht="18.75" customHeight="1" x14ac:dyDescent="0.25">
      <c r="A11" s="54"/>
      <c r="B11" s="55"/>
      <c r="C11" s="51"/>
      <c r="D11" s="247" t="s">
        <v>34</v>
      </c>
      <c r="E11" s="148" t="s">
        <v>40</v>
      </c>
      <c r="F11" s="117" t="s">
        <v>35</v>
      </c>
    </row>
    <row r="12" spans="1:6" ht="22.5" customHeight="1" thickBot="1" x14ac:dyDescent="0.3">
      <c r="A12" s="54"/>
      <c r="B12" s="55"/>
      <c r="C12" s="51"/>
      <c r="D12" s="248"/>
      <c r="E12" s="149" t="s">
        <v>36</v>
      </c>
      <c r="F12" s="118" t="s">
        <v>30</v>
      </c>
    </row>
    <row r="13" spans="1:6" ht="18.75" customHeight="1" thickBot="1" x14ac:dyDescent="0.3">
      <c r="A13" s="54" t="s">
        <v>44</v>
      </c>
      <c r="B13" s="55"/>
      <c r="C13" s="51"/>
      <c r="D13" s="136">
        <f>LOOKUP(D5,'Daten (M)'!A15:A136,'Daten (M)'!F15:F136)</f>
        <v>22.015046486451187</v>
      </c>
      <c r="E13" s="237">
        <f>IF(D9="vorschüssig",B43,IF(D9="nachschüssig",B44))</f>
        <v>-0.46161041666666663</v>
      </c>
      <c r="F13" s="137">
        <f>D13+E13</f>
        <v>21.553436069784521</v>
      </c>
    </row>
    <row r="14" spans="1:6" ht="18.75" customHeight="1" thickBot="1" x14ac:dyDescent="0.3">
      <c r="A14" s="54" t="s">
        <v>45</v>
      </c>
      <c r="B14" s="55"/>
      <c r="C14" s="51"/>
      <c r="D14" s="136">
        <f>LOOKUP(D6,'Daten (M)'!A15:A136,'Daten (M)'!L15:L136)</f>
        <v>22.015046486451187</v>
      </c>
      <c r="E14" s="238"/>
      <c r="F14" s="138">
        <f>D14+E13</f>
        <v>21.553436069784521</v>
      </c>
    </row>
    <row r="15" spans="1:6" ht="18.75" customHeight="1" x14ac:dyDescent="0.25">
      <c r="A15" s="54"/>
      <c r="B15" s="51"/>
      <c r="C15" s="51"/>
      <c r="D15" s="95"/>
      <c r="E15" s="238"/>
      <c r="F15" s="139"/>
    </row>
    <row r="16" spans="1:6" ht="18.75" customHeight="1" x14ac:dyDescent="0.25">
      <c r="A16" s="54"/>
      <c r="B16" s="51"/>
      <c r="C16" s="51"/>
      <c r="D16" s="95"/>
      <c r="E16" s="238"/>
      <c r="F16" s="139"/>
    </row>
    <row r="17" spans="1:7" ht="18.75" customHeight="1" x14ac:dyDescent="0.25">
      <c r="A17" s="161"/>
      <c r="B17" s="130"/>
      <c r="C17" s="51"/>
      <c r="D17" s="95"/>
      <c r="E17" s="238"/>
      <c r="F17" s="139"/>
    </row>
    <row r="18" spans="1:7" ht="18.75" customHeight="1" x14ac:dyDescent="0.25">
      <c r="A18" s="56"/>
      <c r="B18" s="57"/>
      <c r="C18" s="51"/>
      <c r="D18" s="95"/>
      <c r="E18" s="238"/>
      <c r="F18" s="139"/>
    </row>
    <row r="19" spans="1:7" ht="18.75" customHeight="1" thickBot="1" x14ac:dyDescent="0.3">
      <c r="A19" s="54" t="s">
        <v>26</v>
      </c>
      <c r="B19" s="58"/>
      <c r="C19" s="51"/>
      <c r="D19" s="95"/>
      <c r="E19" s="238"/>
      <c r="F19" s="139"/>
    </row>
    <row r="20" spans="1:7" ht="18.75" customHeight="1" thickBot="1" x14ac:dyDescent="0.3">
      <c r="A20" s="54" t="s">
        <v>28</v>
      </c>
      <c r="B20" s="55"/>
      <c r="C20" s="51"/>
      <c r="D20" s="136">
        <f>D13+D14-B1073</f>
        <v>25.655048186944303</v>
      </c>
      <c r="E20" s="238"/>
      <c r="F20" s="140">
        <f>D20+E13</f>
        <v>25.193437770277637</v>
      </c>
    </row>
    <row r="21" spans="1:7" ht="18.75" customHeight="1" thickBot="1" x14ac:dyDescent="0.3">
      <c r="A21" s="59" t="s">
        <v>38</v>
      </c>
      <c r="B21" s="60"/>
      <c r="C21" s="61"/>
      <c r="D21" s="136">
        <f>B1073</f>
        <v>18.375044785958071</v>
      </c>
      <c r="E21" s="239"/>
      <c r="F21" s="140">
        <f>D21+E13</f>
        <v>17.913434369291405</v>
      </c>
    </row>
    <row r="22" spans="1:7" ht="22.5" customHeight="1" thickBot="1" x14ac:dyDescent="0.3">
      <c r="A22" s="131"/>
      <c r="B22" s="130"/>
      <c r="C22" s="132"/>
      <c r="D22" s="133"/>
      <c r="E22" s="133"/>
      <c r="F22" s="129"/>
      <c r="G22" s="130"/>
    </row>
    <row r="23" spans="1:7" s="130" customFormat="1" ht="18.75" thickBot="1" x14ac:dyDescent="0.3">
      <c r="A23" s="155" t="s">
        <v>47</v>
      </c>
      <c r="B23" s="154"/>
      <c r="C23" s="154"/>
      <c r="D23" s="152">
        <f>1-((D20-1)*(D8/100))</f>
        <v>0.50689903626111388</v>
      </c>
      <c r="E23" s="155" t="s">
        <v>51</v>
      </c>
      <c r="F23" s="156"/>
    </row>
    <row r="24" spans="1:7" s="130" customFormat="1" ht="18.75" thickBot="1" x14ac:dyDescent="0.3">
      <c r="A24" s="155" t="s">
        <v>48</v>
      </c>
      <c r="B24" s="154"/>
      <c r="C24" s="154"/>
      <c r="D24" s="152">
        <f>1-((D21-1)*(D8/100))</f>
        <v>0.65249910428083857</v>
      </c>
      <c r="E24" s="155" t="s">
        <v>51</v>
      </c>
      <c r="F24" s="156"/>
    </row>
    <row r="25" spans="1:7" s="130" customFormat="1" x14ac:dyDescent="0.2">
      <c r="D25" s="128"/>
      <c r="E25" s="128"/>
      <c r="F25" s="128"/>
    </row>
    <row r="26" spans="1:7" s="130" customFormat="1" x14ac:dyDescent="0.2">
      <c r="D26" s="128"/>
      <c r="E26" s="128"/>
      <c r="F26" s="128"/>
    </row>
    <row r="27" spans="1:7" s="130" customFormat="1" x14ac:dyDescent="0.2">
      <c r="D27" s="128"/>
      <c r="E27" s="128"/>
      <c r="F27" s="128"/>
    </row>
    <row r="28" spans="1:7" s="130" customFormat="1" x14ac:dyDescent="0.2">
      <c r="D28" s="128"/>
      <c r="E28" s="128"/>
      <c r="F28" s="128"/>
    </row>
    <row r="29" spans="1:7" s="130" customFormat="1" x14ac:dyDescent="0.2">
      <c r="D29" s="128"/>
      <c r="E29" s="128"/>
      <c r="F29" s="128"/>
    </row>
    <row r="30" spans="1:7" s="130" customFormat="1" x14ac:dyDescent="0.2">
      <c r="D30" s="128"/>
      <c r="E30" s="128"/>
      <c r="F30" s="128"/>
    </row>
    <row r="31" spans="1:7" s="130" customFormat="1" x14ac:dyDescent="0.2">
      <c r="D31" s="128"/>
      <c r="E31" s="128"/>
      <c r="F31" s="128"/>
    </row>
    <row r="32" spans="1:7" s="130" customFormat="1" x14ac:dyDescent="0.2">
      <c r="D32" s="128"/>
      <c r="E32" s="128"/>
      <c r="F32" s="128"/>
    </row>
    <row r="33" spans="1:14" s="130" customFormat="1" x14ac:dyDescent="0.2">
      <c r="D33" s="128"/>
      <c r="E33" s="128"/>
      <c r="F33" s="128"/>
    </row>
    <row r="34" spans="1:14" s="130" customFormat="1" x14ac:dyDescent="0.2">
      <c r="D34" s="128"/>
      <c r="E34" s="128"/>
      <c r="F34" s="128"/>
    </row>
    <row r="35" spans="1:14" s="130" customFormat="1" x14ac:dyDescent="0.2">
      <c r="D35" s="128"/>
      <c r="E35" s="128"/>
      <c r="F35" s="128"/>
    </row>
    <row r="36" spans="1:14" s="130" customFormat="1" x14ac:dyDescent="0.2">
      <c r="D36" s="128"/>
      <c r="E36" s="128"/>
      <c r="F36" s="128"/>
    </row>
    <row r="37" spans="1:14" s="130" customFormat="1" x14ac:dyDescent="0.2">
      <c r="D37" s="128"/>
      <c r="E37" s="128"/>
      <c r="F37" s="128"/>
    </row>
    <row r="38" spans="1:14" s="130" customFormat="1" x14ac:dyDescent="0.2">
      <c r="D38" s="128"/>
      <c r="E38" s="128"/>
      <c r="F38" s="128"/>
    </row>
    <row r="41" spans="1:14" x14ac:dyDescent="0.2">
      <c r="A41" s="127" t="s">
        <v>52</v>
      </c>
      <c r="B41" s="128">
        <f>D10</f>
        <v>12</v>
      </c>
    </row>
    <row r="42" spans="1:14" x14ac:dyDescent="0.2">
      <c r="A42" s="127" t="s">
        <v>53</v>
      </c>
      <c r="B42" s="127">
        <f>D8</f>
        <v>2</v>
      </c>
      <c r="C42" s="127">
        <v>1</v>
      </c>
    </row>
    <row r="43" spans="1:14" x14ac:dyDescent="0.2">
      <c r="A43" s="127" t="s">
        <v>18</v>
      </c>
      <c r="B43" s="127">
        <f>(-1*((B41-1)/(2*B41)))-(((B41*B41-1)/(6*B41^2))*(B42/100))+(((B41^2-1)/(12*B41^2))*((B42/100)^2))</f>
        <v>-0.46161041666666663</v>
      </c>
      <c r="C43" s="127">
        <v>2</v>
      </c>
    </row>
    <row r="44" spans="1:14" x14ac:dyDescent="0.2">
      <c r="A44" s="127" t="s">
        <v>17</v>
      </c>
      <c r="B44" s="127">
        <f>(-1+((B41-1)/(2*B41)))-(((B41*B41-1)/(6*B41^2))*(B42/100))+(((B41^2-1)/(12*B41^2))*((B42/100)^2))</f>
        <v>-0.54494375000000006</v>
      </c>
      <c r="C44" s="127">
        <v>4</v>
      </c>
    </row>
    <row r="45" spans="1:14" x14ac:dyDescent="0.2">
      <c r="C45" s="127">
        <v>12</v>
      </c>
    </row>
    <row r="47" spans="1:14" x14ac:dyDescent="0.2">
      <c r="B47" s="128"/>
    </row>
    <row r="48" spans="1:14" x14ac:dyDescent="0.2">
      <c r="B48" s="128">
        <v>2</v>
      </c>
      <c r="C48" s="128">
        <v>2.5</v>
      </c>
      <c r="D48" s="128">
        <v>3</v>
      </c>
      <c r="E48" s="128">
        <v>3.5</v>
      </c>
      <c r="F48" s="128">
        <v>4</v>
      </c>
      <c r="G48" s="128">
        <v>4.5</v>
      </c>
      <c r="H48" s="128">
        <v>5</v>
      </c>
      <c r="I48" s="128">
        <v>5.5</v>
      </c>
      <c r="J48" s="128">
        <v>6</v>
      </c>
      <c r="K48" s="128">
        <v>7</v>
      </c>
      <c r="L48" s="128">
        <v>8</v>
      </c>
      <c r="M48" s="128">
        <v>9</v>
      </c>
      <c r="N48" s="129">
        <v>10</v>
      </c>
    </row>
    <row r="1073" spans="1:2" ht="14.25" x14ac:dyDescent="0.2">
      <c r="A1073" s="56" t="s">
        <v>24</v>
      </c>
      <c r="B1073" s="57">
        <f>LOOKUP(D5,'Daten (M)'!N15:N127,'Daten (M)'!U15:U127)</f>
        <v>18.375044785958071</v>
      </c>
    </row>
  </sheetData>
  <sheetProtection password="F002" sheet="1"/>
  <dataConsolidate/>
  <customSheetViews>
    <customSheetView guid="{AC77A39F-ABA0-4848-B5DA-4147A1099D4C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3:C3"/>
    <mergeCell ref="D3:F3"/>
    <mergeCell ref="A2:F2"/>
    <mergeCell ref="E13:E21"/>
    <mergeCell ref="D11:D12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$A$43:$A$44</formula1>
    </dataValidation>
    <dataValidation type="whole" allowBlank="1" showInputMessage="1" showErrorMessage="1" errorTitle="Raten pro Jahr" error="Die Zahlen von 1 bis 12 sind zulässig!_x000a_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N88"/>
  <sheetViews>
    <sheetView showRowColHeaders="0" showOutlineSymbols="0" zoomScale="105" zoomScaleNormal="105" workbookViewId="0">
      <selection activeCell="D5" sqref="D5"/>
    </sheetView>
  </sheetViews>
  <sheetFormatPr baseColWidth="10" defaultRowHeight="12.75" x14ac:dyDescent="0.2"/>
  <cols>
    <col min="1" max="1" width="50.7109375" style="79" customWidth="1"/>
    <col min="2" max="3" width="14.7109375" style="79" customWidth="1"/>
    <col min="4" max="4" width="18.7109375" style="89" customWidth="1"/>
    <col min="5" max="5" width="22.7109375" style="89" customWidth="1"/>
    <col min="6" max="6" width="14.7109375" style="89" customWidth="1"/>
    <col min="7" max="9" width="10.7109375" style="79" customWidth="1"/>
    <col min="10" max="16384" width="11.42578125" style="79"/>
  </cols>
  <sheetData>
    <row r="1" spans="1:7" s="120" customFormat="1" ht="18.600000000000001" customHeight="1" thickBot="1" x14ac:dyDescent="0.25">
      <c r="A1" s="252" t="s">
        <v>57</v>
      </c>
      <c r="B1" s="253"/>
      <c r="C1" s="253"/>
      <c r="D1" s="253"/>
      <c r="E1" s="253"/>
      <c r="F1" s="254"/>
      <c r="G1" s="79"/>
    </row>
    <row r="2" spans="1:7" s="120" customFormat="1" ht="18.600000000000001" customHeight="1" thickBot="1" x14ac:dyDescent="0.25">
      <c r="A2" s="255" t="s">
        <v>56</v>
      </c>
      <c r="B2" s="256"/>
      <c r="C2" s="256"/>
      <c r="D2" s="256"/>
      <c r="E2" s="256"/>
      <c r="F2" s="257"/>
      <c r="G2" s="79"/>
    </row>
    <row r="3" spans="1:7" s="120" customFormat="1" ht="57" customHeight="1" thickBot="1" x14ac:dyDescent="0.25">
      <c r="A3" s="258" t="str">
        <f>"Leibrentenbarwertfaktor "&amp;Absterbeordnung!B6&amp; " - Zwei Frauen "</f>
        <v xml:space="preserve">Leibrentenbarwertfaktor 2006-2008 - Zwei Frauen </v>
      </c>
      <c r="B3" s="259"/>
      <c r="C3" s="259"/>
      <c r="D3" s="260" t="s">
        <v>39</v>
      </c>
      <c r="E3" s="260"/>
      <c r="F3" s="261"/>
      <c r="G3" s="79"/>
    </row>
    <row r="4" spans="1:7" s="120" customFormat="1" ht="18.75" customHeight="1" thickBot="1" x14ac:dyDescent="0.3">
      <c r="A4" s="62"/>
      <c r="B4" s="63"/>
      <c r="C4" s="63"/>
      <c r="D4" s="64"/>
      <c r="E4" s="83" t="s">
        <v>33</v>
      </c>
      <c r="F4" s="84">
        <f>Absterbeordnung!E1</f>
        <v>40081</v>
      </c>
      <c r="G4" s="79"/>
    </row>
    <row r="5" spans="1:7" s="120" customFormat="1" ht="18.75" customHeight="1" thickBot="1" x14ac:dyDescent="0.3">
      <c r="A5" s="62" t="s">
        <v>22</v>
      </c>
      <c r="B5" s="108"/>
      <c r="C5" s="63"/>
      <c r="D5" s="44">
        <v>50</v>
      </c>
      <c r="E5" s="64"/>
      <c r="F5" s="109"/>
      <c r="G5" s="79"/>
    </row>
    <row r="6" spans="1:7" s="120" customFormat="1" ht="18.75" customHeight="1" thickBot="1" x14ac:dyDescent="0.3">
      <c r="A6" s="62" t="s">
        <v>21</v>
      </c>
      <c r="B6" s="108"/>
      <c r="C6" s="63"/>
      <c r="D6" s="44">
        <v>50</v>
      </c>
      <c r="E6" s="64"/>
      <c r="F6" s="109"/>
      <c r="G6" s="79"/>
    </row>
    <row r="7" spans="1:7" s="120" customFormat="1" ht="18.75" customHeight="1" thickBot="1" x14ac:dyDescent="0.3">
      <c r="A7" s="62"/>
      <c r="B7" s="108"/>
      <c r="C7" s="63"/>
      <c r="D7" s="64"/>
      <c r="E7" s="64"/>
      <c r="F7" s="109"/>
      <c r="G7" s="79"/>
    </row>
    <row r="8" spans="1:7" s="120" customFormat="1" ht="18.75" customHeight="1" thickBot="1" x14ac:dyDescent="0.3">
      <c r="A8" s="62" t="s">
        <v>3</v>
      </c>
      <c r="B8" s="108"/>
      <c r="C8" s="63"/>
      <c r="D8" s="203">
        <v>2</v>
      </c>
      <c r="E8" s="64"/>
      <c r="F8" s="109"/>
      <c r="G8" s="79"/>
    </row>
    <row r="9" spans="1:7" s="120" customFormat="1" ht="18.75" customHeight="1" thickBot="1" x14ac:dyDescent="0.3">
      <c r="A9" s="62" t="s">
        <v>54</v>
      </c>
      <c r="B9" s="108"/>
      <c r="C9" s="63"/>
      <c r="D9" s="44" t="s">
        <v>18</v>
      </c>
      <c r="E9" s="64"/>
      <c r="F9" s="109"/>
      <c r="G9" s="79"/>
    </row>
    <row r="10" spans="1:7" s="120" customFormat="1" ht="18.75" customHeight="1" thickBot="1" x14ac:dyDescent="0.3">
      <c r="A10" s="62" t="s">
        <v>52</v>
      </c>
      <c r="B10" s="108"/>
      <c r="C10" s="63"/>
      <c r="D10" s="99">
        <v>12</v>
      </c>
      <c r="E10" s="64"/>
      <c r="F10" s="109"/>
      <c r="G10" s="79"/>
    </row>
    <row r="11" spans="1:7" s="120" customFormat="1" ht="18.75" customHeight="1" x14ac:dyDescent="0.25">
      <c r="A11" s="62"/>
      <c r="B11" s="108"/>
      <c r="C11" s="63"/>
      <c r="D11" s="262" t="s">
        <v>34</v>
      </c>
      <c r="E11" s="146" t="s">
        <v>40</v>
      </c>
      <c r="F11" s="111" t="s">
        <v>35</v>
      </c>
      <c r="G11" s="79"/>
    </row>
    <row r="12" spans="1:7" s="120" customFormat="1" ht="22.5" customHeight="1" thickBot="1" x14ac:dyDescent="0.3">
      <c r="A12" s="62"/>
      <c r="B12" s="108"/>
      <c r="C12" s="63"/>
      <c r="D12" s="263"/>
      <c r="E12" s="147" t="s">
        <v>36</v>
      </c>
      <c r="F12" s="119" t="s">
        <v>30</v>
      </c>
      <c r="G12" s="79"/>
    </row>
    <row r="13" spans="1:7" s="120" customFormat="1" ht="18.75" customHeight="1" thickBot="1" x14ac:dyDescent="0.3">
      <c r="A13" s="62" t="s">
        <v>42</v>
      </c>
      <c r="B13" s="108"/>
      <c r="C13" s="63"/>
      <c r="D13" s="141">
        <f>LOOKUP(D5,'Daten (F)'!A15:A136,'Daten (F)'!F15:F136)</f>
        <v>24.533307771018212</v>
      </c>
      <c r="E13" s="237">
        <f>IF(D9="vorschüssig",B44,IF(D9="nachschüssig",B45))</f>
        <v>-0.46161041666666663</v>
      </c>
      <c r="F13" s="143">
        <f>D13+E13</f>
        <v>24.071697354351546</v>
      </c>
      <c r="G13" s="79"/>
    </row>
    <row r="14" spans="1:7" s="120" customFormat="1" ht="18.75" customHeight="1" thickBot="1" x14ac:dyDescent="0.3">
      <c r="A14" s="62" t="s">
        <v>46</v>
      </c>
      <c r="B14" s="108"/>
      <c r="C14" s="63"/>
      <c r="D14" s="142">
        <f>LOOKUP(D6,'Daten (F)'!A15:A136,'Daten (F)'!L15:L136)</f>
        <v>24.533307771018212</v>
      </c>
      <c r="E14" s="238"/>
      <c r="F14" s="144">
        <f>D14+E13</f>
        <v>24.071697354351546</v>
      </c>
      <c r="G14" s="79"/>
    </row>
    <row r="15" spans="1:7" s="120" customFormat="1" ht="18.75" customHeight="1" x14ac:dyDescent="0.25">
      <c r="A15" s="62"/>
      <c r="B15" s="63"/>
      <c r="C15" s="63"/>
      <c r="D15" s="96"/>
      <c r="E15" s="238"/>
      <c r="F15" s="145"/>
      <c r="G15" s="79"/>
    </row>
    <row r="16" spans="1:7" s="120" customFormat="1" ht="18.75" customHeight="1" x14ac:dyDescent="0.25">
      <c r="A16" s="62"/>
      <c r="B16" s="63"/>
      <c r="C16" s="63"/>
      <c r="D16" s="96"/>
      <c r="E16" s="238"/>
      <c r="F16" s="145"/>
      <c r="G16" s="79"/>
    </row>
    <row r="17" spans="1:7" s="120" customFormat="1" ht="18.75" customHeight="1" x14ac:dyDescent="0.25">
      <c r="A17" s="162"/>
      <c r="B17" s="79"/>
      <c r="C17" s="63"/>
      <c r="D17" s="96"/>
      <c r="E17" s="238"/>
      <c r="F17" s="145"/>
      <c r="G17" s="79"/>
    </row>
    <row r="18" spans="1:7" s="120" customFormat="1" ht="18.75" customHeight="1" x14ac:dyDescent="0.25">
      <c r="A18" s="67"/>
      <c r="B18" s="68"/>
      <c r="C18" s="63"/>
      <c r="D18" s="96"/>
      <c r="E18" s="238"/>
      <c r="F18" s="145"/>
      <c r="G18" s="79"/>
    </row>
    <row r="19" spans="1:7" s="120" customFormat="1" ht="18.75" customHeight="1" thickBot="1" x14ac:dyDescent="0.3">
      <c r="A19" s="62" t="s">
        <v>27</v>
      </c>
      <c r="B19" s="68"/>
      <c r="C19" s="63"/>
      <c r="D19" s="96"/>
      <c r="E19" s="238"/>
      <c r="F19" s="145"/>
      <c r="G19" s="79"/>
    </row>
    <row r="20" spans="1:7" s="120" customFormat="1" ht="18.75" customHeight="1" thickBot="1" x14ac:dyDescent="0.3">
      <c r="A20" s="62" t="s">
        <v>28</v>
      </c>
      <c r="B20" s="108"/>
      <c r="C20" s="63"/>
      <c r="D20" s="142">
        <f>D13+D14-B88</f>
        <v>27.590913436954171</v>
      </c>
      <c r="E20" s="238"/>
      <c r="F20" s="116">
        <f>D20+E13</f>
        <v>27.129303020287505</v>
      </c>
      <c r="G20" s="79"/>
    </row>
    <row r="21" spans="1:7" ht="18.75" customHeight="1" thickBot="1" x14ac:dyDescent="0.3">
      <c r="A21" s="69" t="s">
        <v>38</v>
      </c>
      <c r="B21" s="110"/>
      <c r="C21" s="70"/>
      <c r="D21" s="142">
        <f>B88</f>
        <v>21.475702105082252</v>
      </c>
      <c r="E21" s="239"/>
      <c r="F21" s="116">
        <f>D21+E13</f>
        <v>21.014091688415586</v>
      </c>
    </row>
    <row r="22" spans="1:7" ht="22.5" customHeight="1" thickBot="1" x14ac:dyDescent="0.3">
      <c r="A22" s="78"/>
      <c r="C22" s="80"/>
      <c r="D22" s="135"/>
      <c r="E22" s="135"/>
      <c r="F22" s="163"/>
    </row>
    <row r="23" spans="1:7" ht="18.75" thickBot="1" x14ac:dyDescent="0.3">
      <c r="A23" s="155" t="s">
        <v>47</v>
      </c>
      <c r="B23" s="154"/>
      <c r="C23" s="154"/>
      <c r="D23" s="152">
        <f>1-((D20-1)*(D8/100))</f>
        <v>0.46818173126091656</v>
      </c>
      <c r="E23" s="155" t="s">
        <v>51</v>
      </c>
      <c r="F23" s="156"/>
    </row>
    <row r="24" spans="1:7" ht="18.75" thickBot="1" x14ac:dyDescent="0.3">
      <c r="A24" s="155" t="s">
        <v>48</v>
      </c>
      <c r="B24" s="154"/>
      <c r="C24" s="154"/>
      <c r="D24" s="152">
        <f>1-((D21-1)*(D8/100))</f>
        <v>0.59048595789835501</v>
      </c>
      <c r="E24" s="155" t="s">
        <v>51</v>
      </c>
      <c r="F24" s="156"/>
    </row>
    <row r="39" spans="1:14" x14ac:dyDescent="0.2">
      <c r="A39" s="89"/>
      <c r="B39" s="89"/>
    </row>
    <row r="40" spans="1:14" x14ac:dyDescent="0.2">
      <c r="A40" s="89"/>
      <c r="B40" s="89"/>
    </row>
    <row r="41" spans="1:14" x14ac:dyDescent="0.2">
      <c r="A41" s="89"/>
      <c r="B41" s="89"/>
    </row>
    <row r="42" spans="1:14" x14ac:dyDescent="0.2">
      <c r="A42" s="89" t="s">
        <v>52</v>
      </c>
      <c r="B42" s="89">
        <f>D10</f>
        <v>12</v>
      </c>
    </row>
    <row r="43" spans="1:14" x14ac:dyDescent="0.2">
      <c r="A43" s="89" t="s">
        <v>53</v>
      </c>
      <c r="B43" s="89">
        <f>D8</f>
        <v>2</v>
      </c>
      <c r="C43" s="79">
        <v>1</v>
      </c>
    </row>
    <row r="44" spans="1:14" x14ac:dyDescent="0.2">
      <c r="A44" s="89" t="s">
        <v>18</v>
      </c>
      <c r="B44" s="89">
        <f>(-1*((B42-1)/(2*B42)))-(((B42*B42-1)/(6*B42^2))*(B43/100))+(((B42^2-1)/(12*B42^2))*((B43/100)^2))</f>
        <v>-0.46161041666666663</v>
      </c>
      <c r="C44" s="79">
        <v>2</v>
      </c>
    </row>
    <row r="45" spans="1:14" x14ac:dyDescent="0.2">
      <c r="A45" s="89" t="s">
        <v>17</v>
      </c>
      <c r="B45" s="89">
        <f>(-1+((B42-1)/(2*B42)))-(((B42*B42-1)/(6*B42^2))*(B43/100))+(((B42^2-1)/(12*B42^2))*((B43/100)^2))</f>
        <v>-0.54494375000000006</v>
      </c>
      <c r="C45" s="79">
        <v>4</v>
      </c>
    </row>
    <row r="46" spans="1:14" x14ac:dyDescent="0.2">
      <c r="A46" s="89"/>
      <c r="B46" s="89"/>
      <c r="C46" s="79">
        <v>12</v>
      </c>
    </row>
    <row r="47" spans="1:14" x14ac:dyDescent="0.2">
      <c r="A47" s="89"/>
      <c r="B47" s="89"/>
      <c r="G47" s="89">
        <v>4.5</v>
      </c>
      <c r="H47" s="89">
        <v>5</v>
      </c>
      <c r="I47" s="89">
        <v>5.5</v>
      </c>
      <c r="J47" s="89">
        <v>6</v>
      </c>
      <c r="K47" s="89">
        <v>7</v>
      </c>
      <c r="L47" s="89">
        <v>8</v>
      </c>
      <c r="M47" s="89">
        <v>9</v>
      </c>
      <c r="N47" s="89">
        <v>10</v>
      </c>
    </row>
    <row r="49" spans="2:6" x14ac:dyDescent="0.2">
      <c r="B49" s="89">
        <v>2</v>
      </c>
      <c r="C49" s="89">
        <v>2.5</v>
      </c>
      <c r="D49" s="89">
        <v>3</v>
      </c>
      <c r="E49" s="89">
        <v>3.5</v>
      </c>
      <c r="F49" s="89">
        <v>4</v>
      </c>
    </row>
    <row r="88" spans="1:2" ht="14.25" x14ac:dyDescent="0.2">
      <c r="A88" s="65" t="s">
        <v>25</v>
      </c>
      <c r="B88" s="66">
        <f>LOOKUP(D5,'Daten (F)'!N15:N127,'Daten (F)'!U15:U127)</f>
        <v>21.475702105082252</v>
      </c>
    </row>
  </sheetData>
  <sheetProtection password="F002" sheet="1"/>
  <dataConsolidate/>
  <customSheetViews>
    <customSheetView guid="{AC77A39F-ABA0-4848-B5DA-4147A1099D4C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1"/>
      <headerFooter alignWithMargins="0"/>
    </customSheetView>
    <customSheetView guid="{AAA317AB-9C4F-4A7B-BD58-62DAAE088BDA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2"/>
      <headerFooter alignWithMargins="0"/>
    </customSheetView>
  </customSheetViews>
  <mergeCells count="6">
    <mergeCell ref="A1:F1"/>
    <mergeCell ref="A2:F2"/>
    <mergeCell ref="A3:C3"/>
    <mergeCell ref="D3:F3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$A$44:$A$45</formula1>
    </dataValidation>
    <dataValidation type="whole" allowBlank="1" showInputMessage="1" showErrorMessage="1" errorTitle="Raten pro Jahr" error="Die Zahlen zwischen 1 und 12 sind zulässig!_x000a_" sqref="D10">
      <formula1>1</formula1>
      <formula2>12</formula2>
    </dataValidation>
  </dataValidations>
  <hyperlinks>
    <hyperlink ref="A2" r:id="rId3"/>
  </hyperlinks>
  <pageMargins left="0.78740157480314965" right="0.78740157480314965" top="0.98425196850393704" bottom="0.98425196850393704" header="0.51181102362204722" footer="0.51181102362204722"/>
  <pageSetup paperSize="9" scale="94" orientation="landscape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28"/>
  <sheetViews>
    <sheetView workbookViewId="0">
      <selection sqref="A1:E128"/>
    </sheetView>
  </sheetViews>
  <sheetFormatPr baseColWidth="10" defaultRowHeight="12.75" x14ac:dyDescent="0.2"/>
  <cols>
    <col min="1" max="3" width="11.42578125" style="1"/>
  </cols>
  <sheetData>
    <row r="1" spans="1:5" x14ac:dyDescent="0.2">
      <c r="B1" s="264" t="s">
        <v>58</v>
      </c>
      <c r="C1" s="264"/>
      <c r="D1" t="s">
        <v>32</v>
      </c>
      <c r="E1" s="81">
        <v>40081</v>
      </c>
    </row>
    <row r="2" spans="1:5" ht="12.75" customHeight="1" x14ac:dyDescent="0.2">
      <c r="A2" s="34"/>
      <c r="B2" s="265" t="s">
        <v>59</v>
      </c>
      <c r="C2" s="265"/>
    </row>
    <row r="3" spans="1:5" x14ac:dyDescent="0.2">
      <c r="A3" s="34"/>
      <c r="B3" s="265"/>
      <c r="C3" s="265"/>
    </row>
    <row r="4" spans="1:5" x14ac:dyDescent="0.2">
      <c r="A4" s="34"/>
      <c r="B4" s="265"/>
      <c r="C4" s="265"/>
    </row>
    <row r="5" spans="1:5" x14ac:dyDescent="0.2">
      <c r="A5" s="34"/>
      <c r="B5" s="265"/>
      <c r="C5" s="265"/>
    </row>
    <row r="6" spans="1:5" x14ac:dyDescent="0.2">
      <c r="A6" s="34"/>
      <c r="B6" s="266" t="s">
        <v>58</v>
      </c>
      <c r="C6" s="266"/>
    </row>
    <row r="7" spans="1:5" x14ac:dyDescent="0.2">
      <c r="A7" s="8" t="s">
        <v>2</v>
      </c>
      <c r="B7" s="36" t="s">
        <v>13</v>
      </c>
      <c r="C7" s="37" t="s">
        <v>9</v>
      </c>
    </row>
    <row r="8" spans="1:5" x14ac:dyDescent="0.2">
      <c r="A8" s="13">
        <v>0</v>
      </c>
      <c r="B8" s="205">
        <v>100000</v>
      </c>
      <c r="C8" s="206">
        <v>100000</v>
      </c>
    </row>
    <row r="9" spans="1:5" x14ac:dyDescent="0.2">
      <c r="A9" s="13">
        <v>1</v>
      </c>
      <c r="B9" s="207">
        <v>99587.101974630496</v>
      </c>
      <c r="C9" s="208">
        <v>99665.502673141993</v>
      </c>
    </row>
    <row r="10" spans="1:5" x14ac:dyDescent="0.2">
      <c r="A10" s="13">
        <v>2</v>
      </c>
      <c r="B10" s="207">
        <v>99553.146123810511</v>
      </c>
      <c r="C10" s="208">
        <v>99637.707734507567</v>
      </c>
    </row>
    <row r="11" spans="1:5" x14ac:dyDescent="0.2">
      <c r="A11" s="13">
        <v>3</v>
      </c>
      <c r="B11" s="207">
        <v>99533.753934107124</v>
      </c>
      <c r="C11" s="208">
        <v>99620.582884977295</v>
      </c>
    </row>
    <row r="12" spans="1:5" x14ac:dyDescent="0.2">
      <c r="A12" s="13">
        <v>4</v>
      </c>
      <c r="B12" s="207">
        <v>99518.232485567103</v>
      </c>
      <c r="C12" s="208">
        <v>99606.339301837361</v>
      </c>
    </row>
    <row r="13" spans="1:5" x14ac:dyDescent="0.2">
      <c r="A13" s="13">
        <v>5</v>
      </c>
      <c r="B13" s="207">
        <v>99505.019935221004</v>
      </c>
      <c r="C13" s="208">
        <v>99594.685608988017</v>
      </c>
    </row>
    <row r="14" spans="1:5" x14ac:dyDescent="0.2">
      <c r="A14" s="13">
        <v>6</v>
      </c>
      <c r="B14" s="207">
        <v>99492.705697753903</v>
      </c>
      <c r="C14" s="208">
        <v>99586.255465691909</v>
      </c>
    </row>
    <row r="15" spans="1:5" x14ac:dyDescent="0.2">
      <c r="A15" s="13">
        <v>7</v>
      </c>
      <c r="B15" s="207">
        <v>99482.325230286544</v>
      </c>
      <c r="C15" s="208">
        <v>99579.120100807631</v>
      </c>
    </row>
    <row r="16" spans="1:5" x14ac:dyDescent="0.2">
      <c r="A16" s="13">
        <v>8</v>
      </c>
      <c r="B16" s="207">
        <v>99472.34957308913</v>
      </c>
      <c r="C16" s="208">
        <v>99572.056342870041</v>
      </c>
    </row>
    <row r="17" spans="1:3" x14ac:dyDescent="0.2">
      <c r="A17" s="13">
        <v>9</v>
      </c>
      <c r="B17" s="207">
        <v>99462.011075218354</v>
      </c>
      <c r="C17" s="208">
        <v>99565.048049651668</v>
      </c>
    </row>
    <row r="18" spans="1:3" x14ac:dyDescent="0.2">
      <c r="A18" s="13">
        <v>10</v>
      </c>
      <c r="B18" s="207">
        <v>99452.559525412929</v>
      </c>
      <c r="C18" s="208">
        <v>99558.567859764706</v>
      </c>
    </row>
    <row r="19" spans="1:3" x14ac:dyDescent="0.2">
      <c r="A19" s="13">
        <v>11</v>
      </c>
      <c r="B19" s="207">
        <v>99443.939438624788</v>
      </c>
      <c r="C19" s="208">
        <v>99551.428205575357</v>
      </c>
    </row>
    <row r="20" spans="1:3" x14ac:dyDescent="0.2">
      <c r="A20" s="13">
        <v>12</v>
      </c>
      <c r="B20" s="207">
        <v>99434.354746793673</v>
      </c>
      <c r="C20" s="208">
        <v>99543.79813084667</v>
      </c>
    </row>
    <row r="21" spans="1:3" x14ac:dyDescent="0.2">
      <c r="A21" s="13">
        <v>13</v>
      </c>
      <c r="B21" s="207">
        <v>99422.151127873207</v>
      </c>
      <c r="C21" s="208">
        <v>99536.239071054442</v>
      </c>
    </row>
    <row r="22" spans="1:3" x14ac:dyDescent="0.2">
      <c r="A22" s="13">
        <v>14</v>
      </c>
      <c r="B22" s="207">
        <v>99411.993707413159</v>
      </c>
      <c r="C22" s="208">
        <v>99525.183047680868</v>
      </c>
    </row>
    <row r="23" spans="1:3" x14ac:dyDescent="0.2">
      <c r="A23" s="13">
        <v>15</v>
      </c>
      <c r="B23" s="207">
        <v>99397.329231722659</v>
      </c>
      <c r="C23" s="208">
        <v>99513.159892613476</v>
      </c>
    </row>
    <row r="24" spans="1:3" x14ac:dyDescent="0.2">
      <c r="A24" s="13">
        <v>16</v>
      </c>
      <c r="B24" s="207">
        <v>99377.682421182559</v>
      </c>
      <c r="C24" s="208">
        <v>99499.33007443801</v>
      </c>
    </row>
    <row r="25" spans="1:3" x14ac:dyDescent="0.2">
      <c r="A25" s="13">
        <v>17</v>
      </c>
      <c r="B25" s="207">
        <v>99347.191541348788</v>
      </c>
      <c r="C25" s="208">
        <v>99484.448977435866</v>
      </c>
    </row>
    <row r="26" spans="1:3" x14ac:dyDescent="0.2">
      <c r="A26" s="13">
        <v>18</v>
      </c>
      <c r="B26" s="207">
        <v>99312.611563484737</v>
      </c>
      <c r="C26" s="208">
        <v>99466.722189573818</v>
      </c>
    </row>
    <row r="27" spans="1:3" x14ac:dyDescent="0.2">
      <c r="A27" s="13">
        <v>19</v>
      </c>
      <c r="B27" s="207">
        <v>99254.642721672702</v>
      </c>
      <c r="C27" s="208">
        <v>99444.957524862664</v>
      </c>
    </row>
    <row r="28" spans="1:3" x14ac:dyDescent="0.2">
      <c r="A28" s="13">
        <v>20</v>
      </c>
      <c r="B28" s="207">
        <v>99195.747912025865</v>
      </c>
      <c r="C28" s="208">
        <v>99421.952539344988</v>
      </c>
    </row>
    <row r="29" spans="1:3" x14ac:dyDescent="0.2">
      <c r="A29" s="13">
        <v>21</v>
      </c>
      <c r="B29" s="207">
        <v>99135.52852859805</v>
      </c>
      <c r="C29" s="208">
        <v>99401.381579141016</v>
      </c>
    </row>
    <row r="30" spans="1:3" x14ac:dyDescent="0.2">
      <c r="A30" s="13">
        <v>22</v>
      </c>
      <c r="B30" s="207">
        <v>99076.425444294204</v>
      </c>
      <c r="C30" s="208">
        <v>99380.670450719335</v>
      </c>
    </row>
    <row r="31" spans="1:3" x14ac:dyDescent="0.2">
      <c r="A31" s="13">
        <v>23</v>
      </c>
      <c r="B31" s="207">
        <v>99017.981895882884</v>
      </c>
      <c r="C31" s="208">
        <v>99357.014002149896</v>
      </c>
    </row>
    <row r="32" spans="1:3" x14ac:dyDescent="0.2">
      <c r="A32" s="13">
        <v>24</v>
      </c>
      <c r="B32" s="207">
        <v>98960.111660632901</v>
      </c>
      <c r="C32" s="208">
        <v>99332.873180995492</v>
      </c>
    </row>
    <row r="33" spans="1:3" x14ac:dyDescent="0.2">
      <c r="A33" s="13">
        <v>25</v>
      </c>
      <c r="B33" s="207">
        <v>98902.591443302983</v>
      </c>
      <c r="C33" s="208">
        <v>99311.846704524331</v>
      </c>
    </row>
    <row r="34" spans="1:3" x14ac:dyDescent="0.2">
      <c r="A34" s="13">
        <v>26</v>
      </c>
      <c r="B34" s="207">
        <v>98843.411747820996</v>
      </c>
      <c r="C34" s="208">
        <v>99289.438330394405</v>
      </c>
    </row>
    <row r="35" spans="1:3" x14ac:dyDescent="0.2">
      <c r="A35" s="13">
        <v>27</v>
      </c>
      <c r="B35" s="207">
        <v>98780.189444709715</v>
      </c>
      <c r="C35" s="208">
        <v>99264.217097681933</v>
      </c>
    </row>
    <row r="36" spans="1:3" x14ac:dyDescent="0.2">
      <c r="A36" s="13">
        <v>28</v>
      </c>
      <c r="B36" s="207">
        <v>98721.571958937202</v>
      </c>
      <c r="C36" s="208">
        <v>99238.180404797109</v>
      </c>
    </row>
    <row r="37" spans="1:3" x14ac:dyDescent="0.2">
      <c r="A37" s="13">
        <v>29</v>
      </c>
      <c r="B37" s="207">
        <v>98660.84136741134</v>
      </c>
      <c r="C37" s="208">
        <v>99213.839120005039</v>
      </c>
    </row>
    <row r="38" spans="1:3" x14ac:dyDescent="0.2">
      <c r="A38" s="13">
        <v>30</v>
      </c>
      <c r="B38" s="207">
        <v>98598.173359146662</v>
      </c>
      <c r="C38" s="208">
        <v>99185.810311487265</v>
      </c>
    </row>
    <row r="39" spans="1:3" x14ac:dyDescent="0.2">
      <c r="A39" s="13">
        <v>31</v>
      </c>
      <c r="B39" s="207">
        <v>98534.22764295587</v>
      </c>
      <c r="C39" s="208">
        <v>99157.126175830694</v>
      </c>
    </row>
    <row r="40" spans="1:3" x14ac:dyDescent="0.2">
      <c r="A40" s="13">
        <v>32</v>
      </c>
      <c r="B40" s="207">
        <v>98464.264366268762</v>
      </c>
      <c r="C40" s="208">
        <v>99125.326658451188</v>
      </c>
    </row>
    <row r="41" spans="1:3" x14ac:dyDescent="0.2">
      <c r="A41" s="13">
        <v>33</v>
      </c>
      <c r="B41" s="207">
        <v>98391.436997255907</v>
      </c>
      <c r="C41" s="208">
        <v>99093.447375779695</v>
      </c>
    </row>
    <row r="42" spans="1:3" x14ac:dyDescent="0.2">
      <c r="A42" s="13">
        <v>34</v>
      </c>
      <c r="B42" s="207">
        <v>98317.198027988954</v>
      </c>
      <c r="C42" s="208">
        <v>99056.092783697968</v>
      </c>
    </row>
    <row r="43" spans="1:3" x14ac:dyDescent="0.2">
      <c r="A43" s="13">
        <v>35</v>
      </c>
      <c r="B43" s="207">
        <v>98237.22489801544</v>
      </c>
      <c r="C43" s="208">
        <v>99017.182236949331</v>
      </c>
    </row>
    <row r="44" spans="1:3" x14ac:dyDescent="0.2">
      <c r="A44" s="13">
        <v>36</v>
      </c>
      <c r="B44" s="207">
        <v>98152.800760798928</v>
      </c>
      <c r="C44" s="208">
        <v>98972.486076488829</v>
      </c>
    </row>
    <row r="45" spans="1:3" x14ac:dyDescent="0.2">
      <c r="A45" s="13">
        <v>37</v>
      </c>
      <c r="B45" s="207">
        <v>98062.619502855872</v>
      </c>
      <c r="C45" s="208">
        <v>98923.929299695723</v>
      </c>
    </row>
    <row r="46" spans="1:3" x14ac:dyDescent="0.2">
      <c r="A46" s="13">
        <v>38</v>
      </c>
      <c r="B46" s="207">
        <v>97961.869422234959</v>
      </c>
      <c r="C46" s="208">
        <v>98871.897083922537</v>
      </c>
    </row>
    <row r="47" spans="1:3" x14ac:dyDescent="0.2">
      <c r="A47" s="13">
        <v>39</v>
      </c>
      <c r="B47" s="207">
        <v>97854.159888482245</v>
      </c>
      <c r="C47" s="208">
        <v>98812.165306419076</v>
      </c>
    </row>
    <row r="48" spans="1:3" x14ac:dyDescent="0.2">
      <c r="A48" s="13">
        <v>40</v>
      </c>
      <c r="B48" s="207">
        <v>97732.260201801604</v>
      </c>
      <c r="C48" s="208">
        <v>98742.179574209571</v>
      </c>
    </row>
    <row r="49" spans="1:3" x14ac:dyDescent="0.2">
      <c r="A49" s="13">
        <v>41</v>
      </c>
      <c r="B49" s="207">
        <v>97593.133309566037</v>
      </c>
      <c r="C49" s="208">
        <v>98669.312430841601</v>
      </c>
    </row>
    <row r="50" spans="1:3" x14ac:dyDescent="0.2">
      <c r="A50" s="13">
        <v>42</v>
      </c>
      <c r="B50" s="207">
        <v>97443.091973613089</v>
      </c>
      <c r="C50" s="208">
        <v>98585.12898688615</v>
      </c>
    </row>
    <row r="51" spans="1:3" x14ac:dyDescent="0.2">
      <c r="A51" s="13">
        <v>43</v>
      </c>
      <c r="B51" s="207">
        <v>97274.57674367055</v>
      </c>
      <c r="C51" s="208">
        <v>98487.755577081392</v>
      </c>
    </row>
    <row r="52" spans="1:3" x14ac:dyDescent="0.2">
      <c r="A52" s="13">
        <v>44</v>
      </c>
      <c r="B52" s="207">
        <v>97080.120742497602</v>
      </c>
      <c r="C52" s="208">
        <v>98380.520141995963</v>
      </c>
    </row>
    <row r="53" spans="1:3" x14ac:dyDescent="0.2">
      <c r="A53" s="13">
        <v>45</v>
      </c>
      <c r="B53" s="207">
        <v>96861.891347081415</v>
      </c>
      <c r="C53" s="208">
        <v>98268.094439442051</v>
      </c>
    </row>
    <row r="54" spans="1:3" x14ac:dyDescent="0.2">
      <c r="A54" s="13">
        <v>46</v>
      </c>
      <c r="B54" s="207">
        <v>96618.194591335952</v>
      </c>
      <c r="C54" s="208">
        <v>98128.340110663994</v>
      </c>
    </row>
    <row r="55" spans="1:3" x14ac:dyDescent="0.2">
      <c r="A55" s="13">
        <v>47</v>
      </c>
      <c r="B55" s="207">
        <v>96343.902680621308</v>
      </c>
      <c r="C55" s="208">
        <v>97971.768773292744</v>
      </c>
    </row>
    <row r="56" spans="1:3" x14ac:dyDescent="0.2">
      <c r="A56" s="13">
        <v>48</v>
      </c>
      <c r="B56" s="207">
        <v>96036.185073898087</v>
      </c>
      <c r="C56" s="208">
        <v>97796.704900064578</v>
      </c>
    </row>
    <row r="57" spans="1:3" x14ac:dyDescent="0.2">
      <c r="A57" s="13">
        <v>49</v>
      </c>
      <c r="B57" s="207">
        <v>95689.331067429332</v>
      </c>
      <c r="C57" s="208">
        <v>97613.992314191608</v>
      </c>
    </row>
    <row r="58" spans="1:3" x14ac:dyDescent="0.2">
      <c r="A58" s="13">
        <v>50</v>
      </c>
      <c r="B58" s="207">
        <v>95304.002624306449</v>
      </c>
      <c r="C58" s="208">
        <v>97407.686698371617</v>
      </c>
    </row>
    <row r="59" spans="1:3" x14ac:dyDescent="0.2">
      <c r="A59" s="13">
        <v>51</v>
      </c>
      <c r="B59" s="207">
        <v>94887.941323789928</v>
      </c>
      <c r="C59" s="208">
        <v>97173.494237329433</v>
      </c>
    </row>
    <row r="60" spans="1:3" x14ac:dyDescent="0.2">
      <c r="A60" s="13">
        <v>52</v>
      </c>
      <c r="B60" s="207">
        <v>94424.549517005828</v>
      </c>
      <c r="C60" s="208">
        <v>96925.776207709801</v>
      </c>
    </row>
    <row r="61" spans="1:3" x14ac:dyDescent="0.2">
      <c r="A61" s="13">
        <v>53</v>
      </c>
      <c r="B61" s="207">
        <v>93913.516165933368</v>
      </c>
      <c r="C61" s="208">
        <v>96654.775229154693</v>
      </c>
    </row>
    <row r="62" spans="1:3" x14ac:dyDescent="0.2">
      <c r="A62" s="13">
        <v>54</v>
      </c>
      <c r="B62" s="207">
        <v>93363.06443193114</v>
      </c>
      <c r="C62" s="208">
        <v>96365.055272471363</v>
      </c>
    </row>
    <row r="63" spans="1:3" x14ac:dyDescent="0.2">
      <c r="A63" s="13">
        <v>55</v>
      </c>
      <c r="B63" s="207">
        <v>92760.57078598674</v>
      </c>
      <c r="C63" s="208">
        <v>96055.514234098446</v>
      </c>
    </row>
    <row r="64" spans="1:3" x14ac:dyDescent="0.2">
      <c r="A64" s="13">
        <v>56</v>
      </c>
      <c r="B64" s="207">
        <v>92119.277426580811</v>
      </c>
      <c r="C64" s="208">
        <v>95712.841894791505</v>
      </c>
    </row>
    <row r="65" spans="1:3" x14ac:dyDescent="0.2">
      <c r="A65" s="13">
        <v>57</v>
      </c>
      <c r="B65" s="207">
        <v>91424.256801610798</v>
      </c>
      <c r="C65" s="208">
        <v>95346.545265404158</v>
      </c>
    </row>
    <row r="66" spans="1:3" x14ac:dyDescent="0.2">
      <c r="A66" s="13">
        <v>58</v>
      </c>
      <c r="B66" s="207">
        <v>90701.571167094284</v>
      </c>
      <c r="C66" s="208">
        <v>94944.327280252299</v>
      </c>
    </row>
    <row r="67" spans="1:3" x14ac:dyDescent="0.2">
      <c r="A67" s="13">
        <v>59</v>
      </c>
      <c r="B67" s="207">
        <v>89892.337818391577</v>
      </c>
      <c r="C67" s="208">
        <v>94512.723329133092</v>
      </c>
    </row>
    <row r="68" spans="1:3" x14ac:dyDescent="0.2">
      <c r="A68" s="13">
        <v>60</v>
      </c>
      <c r="B68" s="207">
        <v>89017.645180310792</v>
      </c>
      <c r="C68" s="208">
        <v>94053.2717987777</v>
      </c>
    </row>
    <row r="69" spans="1:3" x14ac:dyDescent="0.2">
      <c r="A69" s="13">
        <v>61</v>
      </c>
      <c r="B69" s="207">
        <v>88084.49492678052</v>
      </c>
      <c r="C69" s="208">
        <v>93552.027750314315</v>
      </c>
    </row>
    <row r="70" spans="1:3" x14ac:dyDescent="0.2">
      <c r="A70" s="13">
        <v>62</v>
      </c>
      <c r="B70" s="207">
        <v>87081.071504041669</v>
      </c>
      <c r="C70" s="208">
        <v>92994.429399245026</v>
      </c>
    </row>
    <row r="71" spans="1:3" x14ac:dyDescent="0.2">
      <c r="A71" s="13">
        <v>63</v>
      </c>
      <c r="B71" s="207">
        <v>86013.295850898125</v>
      </c>
      <c r="C71" s="208">
        <v>92420.606089463457</v>
      </c>
    </row>
    <row r="72" spans="1:3" x14ac:dyDescent="0.2">
      <c r="A72" s="13">
        <v>64</v>
      </c>
      <c r="B72" s="207">
        <v>84850.690527551458</v>
      </c>
      <c r="C72" s="208">
        <v>91802.658566223196</v>
      </c>
    </row>
    <row r="73" spans="1:3" x14ac:dyDescent="0.2">
      <c r="A73" s="13">
        <v>65</v>
      </c>
      <c r="B73" s="207">
        <v>83631.010225080594</v>
      </c>
      <c r="C73" s="208">
        <v>91154.258424604632</v>
      </c>
    </row>
    <row r="74" spans="1:3" x14ac:dyDescent="0.2">
      <c r="A74" s="13">
        <v>66</v>
      </c>
      <c r="B74" s="207">
        <v>82329.409515200328</v>
      </c>
      <c r="C74" s="208">
        <v>90469.94962354259</v>
      </c>
    </row>
    <row r="75" spans="1:3" x14ac:dyDescent="0.2">
      <c r="A75" s="13">
        <v>67</v>
      </c>
      <c r="B75" s="207">
        <v>80919.121187664437</v>
      </c>
      <c r="C75" s="208">
        <v>89726.641857499548</v>
      </c>
    </row>
    <row r="76" spans="1:3" x14ac:dyDescent="0.2">
      <c r="A76" s="13">
        <v>68</v>
      </c>
      <c r="B76" s="207">
        <v>79441.578618278028</v>
      </c>
      <c r="C76" s="208">
        <v>88926.533198723075</v>
      </c>
    </row>
    <row r="77" spans="1:3" x14ac:dyDescent="0.2">
      <c r="A77" s="13">
        <v>69</v>
      </c>
      <c r="B77" s="207">
        <v>77844.531215902156</v>
      </c>
      <c r="C77" s="208">
        <v>88042.522978046502</v>
      </c>
    </row>
    <row r="78" spans="1:3" x14ac:dyDescent="0.2">
      <c r="A78" s="13">
        <v>70</v>
      </c>
      <c r="B78" s="207">
        <v>76140.0062347684</v>
      </c>
      <c r="C78" s="208">
        <v>87074.051211684113</v>
      </c>
    </row>
    <row r="79" spans="1:3" x14ac:dyDescent="0.2">
      <c r="A79" s="13">
        <v>71</v>
      </c>
      <c r="B79" s="207">
        <v>74307.309357709426</v>
      </c>
      <c r="C79" s="208">
        <v>86008.822934767086</v>
      </c>
    </row>
    <row r="80" spans="1:3" x14ac:dyDescent="0.2">
      <c r="A80" s="13">
        <v>72</v>
      </c>
      <c r="B80" s="207">
        <v>72300.428665049651</v>
      </c>
      <c r="C80" s="208">
        <v>84815.295339586184</v>
      </c>
    </row>
    <row r="81" spans="1:3" x14ac:dyDescent="0.2">
      <c r="A81" s="13">
        <v>73</v>
      </c>
      <c r="B81" s="207">
        <v>70140.408145123292</v>
      </c>
      <c r="C81" s="208">
        <v>83471.093241423092</v>
      </c>
    </row>
    <row r="82" spans="1:3" x14ac:dyDescent="0.2">
      <c r="A82" s="13">
        <v>74</v>
      </c>
      <c r="B82" s="207">
        <v>67820.641773787356</v>
      </c>
      <c r="C82" s="208">
        <v>81981.489217729584</v>
      </c>
    </row>
    <row r="83" spans="1:3" x14ac:dyDescent="0.2">
      <c r="A83" s="13">
        <v>75</v>
      </c>
      <c r="B83" s="207">
        <v>65311.946604620403</v>
      </c>
      <c r="C83" s="208">
        <v>80357.264303049058</v>
      </c>
    </row>
    <row r="84" spans="1:3" x14ac:dyDescent="0.2">
      <c r="A84" s="13">
        <v>76</v>
      </c>
      <c r="B84" s="207">
        <v>62633.138015881399</v>
      </c>
      <c r="C84" s="208">
        <v>78515.842088216086</v>
      </c>
    </row>
    <row r="85" spans="1:3" x14ac:dyDescent="0.2">
      <c r="A85" s="13">
        <v>77</v>
      </c>
      <c r="B85" s="207">
        <v>59775.556231526323</v>
      </c>
      <c r="C85" s="208">
        <v>76475.587753803484</v>
      </c>
    </row>
    <row r="86" spans="1:3" x14ac:dyDescent="0.2">
      <c r="A86" s="13">
        <v>78</v>
      </c>
      <c r="B86" s="207">
        <v>56761.606281964494</v>
      </c>
      <c r="C86" s="208">
        <v>74228.867514870042</v>
      </c>
    </row>
    <row r="87" spans="1:3" x14ac:dyDescent="0.2">
      <c r="A87" s="13">
        <v>79</v>
      </c>
      <c r="B87" s="207">
        <v>53565.364959533712</v>
      </c>
      <c r="C87" s="208">
        <v>71736.54552924569</v>
      </c>
    </row>
    <row r="88" spans="1:3" x14ac:dyDescent="0.2">
      <c r="A88" s="13">
        <v>80</v>
      </c>
      <c r="B88" s="207">
        <v>50304.788391582639</v>
      </c>
      <c r="C88" s="208">
        <v>69010.866402992353</v>
      </c>
    </row>
    <row r="89" spans="1:3" x14ac:dyDescent="0.2">
      <c r="A89" s="13">
        <v>81</v>
      </c>
      <c r="B89" s="207">
        <v>46896.755166820178</v>
      </c>
      <c r="C89" s="208">
        <v>65967.834409010116</v>
      </c>
    </row>
    <row r="90" spans="1:3" x14ac:dyDescent="0.2">
      <c r="A90" s="13">
        <v>82</v>
      </c>
      <c r="B90" s="207">
        <v>43377.011452929815</v>
      </c>
      <c r="C90" s="208">
        <v>62656.322787719815</v>
      </c>
    </row>
    <row r="91" spans="1:3" x14ac:dyDescent="0.2">
      <c r="A91" s="13">
        <v>83</v>
      </c>
      <c r="B91" s="207">
        <v>39783.660210239083</v>
      </c>
      <c r="C91" s="208">
        <v>59065.180211573032</v>
      </c>
    </row>
    <row r="92" spans="1:3" x14ac:dyDescent="0.2">
      <c r="A92" s="13">
        <v>84</v>
      </c>
      <c r="B92" s="207">
        <v>36140.455812297303</v>
      </c>
      <c r="C92" s="208">
        <v>55186.535595213245</v>
      </c>
    </row>
    <row r="93" spans="1:3" x14ac:dyDescent="0.2">
      <c r="A93" s="13">
        <v>85</v>
      </c>
      <c r="B93" s="207">
        <v>32459.837065284533</v>
      </c>
      <c r="C93" s="208">
        <v>51090.069017660418</v>
      </c>
    </row>
    <row r="94" spans="1:3" x14ac:dyDescent="0.2">
      <c r="A94" s="13">
        <v>86</v>
      </c>
      <c r="B94" s="207">
        <v>28785.383444591847</v>
      </c>
      <c r="C94" s="208">
        <v>46702.73211006893</v>
      </c>
    </row>
    <row r="95" spans="1:3" x14ac:dyDescent="0.2">
      <c r="A95" s="13">
        <v>87</v>
      </c>
      <c r="B95" s="207">
        <v>25056.319650787234</v>
      </c>
      <c r="C95" s="208">
        <v>42030.224982121224</v>
      </c>
    </row>
    <row r="96" spans="1:3" x14ac:dyDescent="0.2">
      <c r="A96" s="13">
        <v>88</v>
      </c>
      <c r="B96" s="207">
        <v>21622.143371951151</v>
      </c>
      <c r="C96" s="208">
        <v>37363.60752262843</v>
      </c>
    </row>
    <row r="97" spans="1:3" x14ac:dyDescent="0.2">
      <c r="A97" s="13">
        <v>89</v>
      </c>
      <c r="B97" s="207">
        <v>18362.706193631133</v>
      </c>
      <c r="C97" s="208">
        <v>32698.961920720802</v>
      </c>
    </row>
    <row r="98" spans="1:3" x14ac:dyDescent="0.2">
      <c r="A98" s="13">
        <v>90</v>
      </c>
      <c r="B98" s="207">
        <v>15487.073555800609</v>
      </c>
      <c r="C98" s="208">
        <v>28332.886104571262</v>
      </c>
    </row>
    <row r="99" spans="1:3" x14ac:dyDescent="0.2">
      <c r="A99" s="13">
        <v>91</v>
      </c>
      <c r="B99" s="207">
        <v>12764.054449858184</v>
      </c>
      <c r="C99" s="208">
        <v>24040.588845880171</v>
      </c>
    </row>
    <row r="100" spans="1:3" x14ac:dyDescent="0.2">
      <c r="A100" s="13">
        <v>92</v>
      </c>
      <c r="B100" s="207">
        <v>10215.771565629537</v>
      </c>
      <c r="C100" s="208">
        <v>19772.509294441468</v>
      </c>
    </row>
    <row r="101" spans="1:3" x14ac:dyDescent="0.2">
      <c r="A101" s="13">
        <v>93</v>
      </c>
      <c r="B101" s="207">
        <v>7996.7901730484573</v>
      </c>
      <c r="C101" s="208">
        <v>15851.838361293983</v>
      </c>
    </row>
    <row r="102" spans="1:3" x14ac:dyDescent="0.2">
      <c r="A102" s="13">
        <v>94</v>
      </c>
      <c r="B102" s="207">
        <v>6120.9108422310037</v>
      </c>
      <c r="C102" s="208">
        <v>12287.228864514567</v>
      </c>
    </row>
    <row r="103" spans="1:3" x14ac:dyDescent="0.2">
      <c r="A103" s="13">
        <v>95</v>
      </c>
      <c r="B103" s="207">
        <v>4569.9800712181941</v>
      </c>
      <c r="C103" s="208">
        <v>9301.8364822162075</v>
      </c>
    </row>
    <row r="104" spans="1:3" x14ac:dyDescent="0.2">
      <c r="A104" s="13">
        <v>96</v>
      </c>
      <c r="B104" s="207">
        <v>3324.0607231945023</v>
      </c>
      <c r="C104" s="208">
        <v>6877.9360840652444</v>
      </c>
    </row>
    <row r="105" spans="1:3" x14ac:dyDescent="0.2">
      <c r="A105" s="13">
        <v>97</v>
      </c>
      <c r="B105" s="207">
        <v>2352.3129898214866</v>
      </c>
      <c r="C105" s="208">
        <v>5010.3494269050179</v>
      </c>
    </row>
    <row r="106" spans="1:3" x14ac:dyDescent="0.2">
      <c r="A106" s="13">
        <v>98</v>
      </c>
      <c r="B106" s="207">
        <v>1617.3644978539487</v>
      </c>
      <c r="C106" s="208">
        <v>3548.807147911396</v>
      </c>
    </row>
    <row r="107" spans="1:3" x14ac:dyDescent="0.2">
      <c r="A107" s="13">
        <v>99</v>
      </c>
      <c r="B107" s="207">
        <v>1079.002550817258</v>
      </c>
      <c r="C107" s="208">
        <v>2440.8524724839554</v>
      </c>
    </row>
    <row r="108" spans="1:3" x14ac:dyDescent="0.2">
      <c r="A108" s="13">
        <v>100</v>
      </c>
      <c r="B108" s="207">
        <v>697.51560616977235</v>
      </c>
      <c r="C108" s="208">
        <v>1628.1171590210856</v>
      </c>
    </row>
    <row r="109" spans="1:3" x14ac:dyDescent="0.2">
      <c r="A109" s="13">
        <v>101</v>
      </c>
      <c r="B109" s="38">
        <v>436.33234089188261</v>
      </c>
      <c r="C109" s="39">
        <v>1051.852901708975</v>
      </c>
    </row>
    <row r="110" spans="1:3" x14ac:dyDescent="0.2">
      <c r="A110" s="13">
        <v>102</v>
      </c>
      <c r="B110" s="38">
        <v>263.77159299466553</v>
      </c>
      <c r="C110" s="39">
        <v>657.33966892713988</v>
      </c>
    </row>
    <row r="111" spans="1:3" x14ac:dyDescent="0.2">
      <c r="A111" s="13">
        <v>103</v>
      </c>
      <c r="B111" s="38">
        <v>153.88663704414881</v>
      </c>
      <c r="C111" s="39">
        <v>396.85366323286524</v>
      </c>
    </row>
    <row r="112" spans="1:3" x14ac:dyDescent="0.2">
      <c r="A112" s="13">
        <v>104</v>
      </c>
      <c r="B112" s="38">
        <v>86.526909010891714</v>
      </c>
      <c r="C112" s="39">
        <v>231.16224711548094</v>
      </c>
    </row>
    <row r="113" spans="1:3" x14ac:dyDescent="0.2">
      <c r="A113" s="13">
        <v>105</v>
      </c>
      <c r="B113" s="38">
        <v>46.826747140784221</v>
      </c>
      <c r="C113" s="39">
        <v>129.74470020500445</v>
      </c>
    </row>
    <row r="114" spans="1:3" x14ac:dyDescent="0.2">
      <c r="A114" s="13">
        <v>106</v>
      </c>
      <c r="B114" s="38">
        <v>24.358157583684935</v>
      </c>
      <c r="C114" s="39">
        <v>70.079144962729032</v>
      </c>
    </row>
    <row r="115" spans="1:3" x14ac:dyDescent="0.2">
      <c r="A115" s="13">
        <v>107</v>
      </c>
      <c r="B115" s="38">
        <v>12.162354339003972</v>
      </c>
      <c r="C115" s="39">
        <v>36.37932636070925</v>
      </c>
    </row>
    <row r="116" spans="1:3" x14ac:dyDescent="0.2">
      <c r="A116" s="13">
        <v>108</v>
      </c>
      <c r="B116" s="38">
        <v>5.821417732529059</v>
      </c>
      <c r="C116" s="39">
        <v>18.127063058750799</v>
      </c>
    </row>
    <row r="117" spans="1:3" x14ac:dyDescent="0.2">
      <c r="A117" s="13">
        <v>109</v>
      </c>
      <c r="B117" s="38">
        <v>2.6674291848565224</v>
      </c>
      <c r="C117" s="39">
        <v>8.6585947769269715</v>
      </c>
    </row>
    <row r="118" spans="1:3" x14ac:dyDescent="0.2">
      <c r="A118" s="13">
        <v>110</v>
      </c>
      <c r="B118" s="38">
        <v>1.1684904839165704</v>
      </c>
      <c r="C118" s="39">
        <v>3.9596318100865311</v>
      </c>
    </row>
    <row r="119" spans="1:3" x14ac:dyDescent="0.2">
      <c r="A119" s="13">
        <v>111</v>
      </c>
      <c r="B119" s="209">
        <v>0</v>
      </c>
      <c r="C119" s="39">
        <v>1.7313698752778164</v>
      </c>
    </row>
    <row r="120" spans="1:3" x14ac:dyDescent="0.2">
      <c r="A120" s="13">
        <v>112</v>
      </c>
      <c r="B120" s="38">
        <v>0</v>
      </c>
      <c r="C120" s="39">
        <v>0.722924286130048</v>
      </c>
    </row>
    <row r="121" spans="1:3" x14ac:dyDescent="0.2">
      <c r="A121" s="13">
        <v>113</v>
      </c>
      <c r="B121" s="38">
        <v>0</v>
      </c>
      <c r="C121" s="210">
        <v>0</v>
      </c>
    </row>
    <row r="122" spans="1:3" x14ac:dyDescent="0.2">
      <c r="A122" s="13">
        <v>114</v>
      </c>
      <c r="B122" s="38">
        <v>0</v>
      </c>
      <c r="C122" s="39">
        <v>0</v>
      </c>
    </row>
    <row r="123" spans="1:3" x14ac:dyDescent="0.2">
      <c r="A123" s="13">
        <v>115</v>
      </c>
      <c r="B123" s="38">
        <v>0</v>
      </c>
      <c r="C123" s="39">
        <v>0</v>
      </c>
    </row>
    <row r="124" spans="1:3" x14ac:dyDescent="0.2">
      <c r="A124" s="13">
        <v>116</v>
      </c>
      <c r="B124" s="38">
        <v>0</v>
      </c>
      <c r="C124" s="39">
        <v>0</v>
      </c>
    </row>
    <row r="125" spans="1:3" x14ac:dyDescent="0.2">
      <c r="A125" s="13">
        <v>117</v>
      </c>
      <c r="B125" s="38">
        <v>0</v>
      </c>
      <c r="C125" s="39">
        <v>0</v>
      </c>
    </row>
    <row r="126" spans="1:3" x14ac:dyDescent="0.2">
      <c r="A126" s="13">
        <v>118</v>
      </c>
      <c r="B126" s="38">
        <v>0</v>
      </c>
      <c r="C126" s="39">
        <v>0</v>
      </c>
    </row>
    <row r="127" spans="1:3" x14ac:dyDescent="0.2">
      <c r="A127" s="13">
        <v>119</v>
      </c>
      <c r="B127" s="38">
        <v>0</v>
      </c>
      <c r="C127" s="39">
        <v>0</v>
      </c>
    </row>
    <row r="128" spans="1:3" x14ac:dyDescent="0.2">
      <c r="A128" s="13">
        <v>120</v>
      </c>
      <c r="B128" s="38">
        <v>0</v>
      </c>
      <c r="C128" s="39">
        <v>0</v>
      </c>
    </row>
  </sheetData>
  <customSheetViews>
    <customSheetView guid="{AC77A39F-ABA0-4848-B5DA-4147A1099D4C}">
      <selection activeCell="H14" sqref="H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AA317AB-9C4F-4A7B-BD58-62DAAE088BDA}">
      <selection activeCell="H14" sqref="H14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3">
    <mergeCell ref="B1:C1"/>
    <mergeCell ref="B2:C5"/>
    <mergeCell ref="B6:C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B233"/>
  <sheetViews>
    <sheetView topLeftCell="D1"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Männer'!D5</f>
        <v>50</v>
      </c>
    </row>
    <row r="2" spans="1:21" x14ac:dyDescent="0.2">
      <c r="A2" s="2" t="s">
        <v>7</v>
      </c>
      <c r="B2" s="2">
        <f>'2 Männer'!D6</f>
        <v>50</v>
      </c>
    </row>
    <row r="3" spans="1:21" x14ac:dyDescent="0.2">
      <c r="A3" s="2" t="s">
        <v>14</v>
      </c>
      <c r="B3" s="2">
        <f>B1-B2</f>
        <v>0</v>
      </c>
    </row>
    <row r="5" spans="1:21" x14ac:dyDescent="0.2">
      <c r="A5" s="2" t="s">
        <v>3</v>
      </c>
      <c r="B5" s="2">
        <f>'2 Männer'!D8</f>
        <v>2</v>
      </c>
    </row>
    <row r="10" spans="1:21" ht="13.5" thickBot="1" x14ac:dyDescent="0.25"/>
    <row r="11" spans="1:21" ht="13.5" thickBot="1" x14ac:dyDescent="0.25">
      <c r="B11" s="267" t="s">
        <v>1</v>
      </c>
      <c r="C11" s="267"/>
      <c r="D11" s="267"/>
      <c r="E11" s="267"/>
      <c r="F11" s="267"/>
      <c r="H11" s="268" t="s">
        <v>1</v>
      </c>
      <c r="I11" s="269"/>
      <c r="J11" s="269"/>
      <c r="K11" s="269"/>
      <c r="L11" s="270"/>
      <c r="M11" s="35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 x14ac:dyDescent="0.2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0">N14+$B$3</f>
        <v>0</v>
      </c>
      <c r="P14" s="6">
        <f>B14</f>
        <v>100000</v>
      </c>
      <c r="Q14" s="6">
        <f>B14</f>
        <v>100000</v>
      </c>
      <c r="R14" s="5">
        <f>LOOKUP(N14,$O$14:$O$136,$Q$14:$Q$136)</f>
        <v>100000</v>
      </c>
      <c r="T14" s="20">
        <f>SUM(S14:$S$136)</f>
        <v>365256797820.90344</v>
      </c>
    </row>
    <row r="15" spans="1:21" x14ac:dyDescent="0.2">
      <c r="A15" s="21">
        <v>1</v>
      </c>
      <c r="B15" s="22">
        <f>Absterbeordnung!B9</f>
        <v>99587.101974630496</v>
      </c>
      <c r="C15" s="15">
        <f t="shared" ref="C15:C46" si="1">1/(((1+($B$5/100))^A15))</f>
        <v>0.98039215686274506</v>
      </c>
      <c r="D15" s="14">
        <f t="shared" ref="D15:D46" si="2">B15*C15</f>
        <v>97634.413700618126</v>
      </c>
      <c r="E15" s="14">
        <f>SUM(D15:$D$127)</f>
        <v>3848018.7068001283</v>
      </c>
      <c r="F15" s="16">
        <f t="shared" ref="F15:F46" si="3">E15/D15</f>
        <v>39.412524344126489</v>
      </c>
      <c r="G15" s="5"/>
      <c r="H15" s="14">
        <f t="shared" ref="H15:H78" si="4">B15</f>
        <v>99587.101974630496</v>
      </c>
      <c r="I15" s="15">
        <f t="shared" ref="I15:I46" si="5">1/(((1+($B$5/100))^A15))</f>
        <v>0.98039215686274506</v>
      </c>
      <c r="J15" s="14">
        <f t="shared" ref="J15:J46" si="6">H15*I15</f>
        <v>97634.413700618126</v>
      </c>
      <c r="K15" s="14">
        <f>SUM($J15:J$127)</f>
        <v>3848018.7068001283</v>
      </c>
      <c r="L15" s="16">
        <f t="shared" ref="L15:L46" si="7">K15/J15</f>
        <v>39.412524344126489</v>
      </c>
      <c r="M15" s="16"/>
      <c r="N15" s="6">
        <v>1</v>
      </c>
      <c r="O15" s="6">
        <f t="shared" si="0"/>
        <v>1</v>
      </c>
      <c r="P15" s="6">
        <f t="shared" ref="P15:P78" si="8">B15</f>
        <v>99587.101974630496</v>
      </c>
      <c r="Q15" s="6">
        <f t="shared" ref="Q15:Q78" si="9">B15</f>
        <v>99587.101974630496</v>
      </c>
      <c r="R15" s="5">
        <f t="shared" ref="R15:R78" si="10">LOOKUP(N15,$O$14:$O$136,$Q$14:$Q$136)</f>
        <v>99587.101974630496</v>
      </c>
      <c r="S15" s="5">
        <f t="shared" ref="S15:S46" si="11">P15*R15*I15</f>
        <v>9723128313.4367199</v>
      </c>
      <c r="T15" s="20">
        <f>SUM(S15:$S$136)</f>
        <v>365256797820.90344</v>
      </c>
      <c r="U15" s="6">
        <f t="shared" ref="U15:U46" si="12">T15/S15</f>
        <v>37.565769580161017</v>
      </c>
    </row>
    <row r="16" spans="1:21" x14ac:dyDescent="0.2">
      <c r="A16" s="21">
        <v>2</v>
      </c>
      <c r="B16" s="22">
        <f>Absterbeordnung!B10</f>
        <v>99553.146123810511</v>
      </c>
      <c r="C16" s="15">
        <f t="shared" si="1"/>
        <v>0.96116878123798544</v>
      </c>
      <c r="D16" s="14">
        <f t="shared" si="2"/>
        <v>95687.376128230026</v>
      </c>
      <c r="E16" s="14">
        <f>SUM(D16:$D$127)</f>
        <v>3750384.2930995105</v>
      </c>
      <c r="F16" s="16">
        <f t="shared" si="3"/>
        <v>39.194138713487611</v>
      </c>
      <c r="G16" s="5"/>
      <c r="H16" s="14">
        <f t="shared" si="4"/>
        <v>99553.146123810511</v>
      </c>
      <c r="I16" s="15">
        <f t="shared" si="5"/>
        <v>0.96116878123798544</v>
      </c>
      <c r="J16" s="14">
        <f t="shared" si="6"/>
        <v>95687.376128230026</v>
      </c>
      <c r="K16" s="14">
        <f>SUM($J16:J$127)</f>
        <v>3750384.2930995105</v>
      </c>
      <c r="L16" s="16">
        <f t="shared" si="7"/>
        <v>39.194138713487611</v>
      </c>
      <c r="M16" s="16"/>
      <c r="N16" s="6">
        <v>2</v>
      </c>
      <c r="O16" s="6">
        <f t="shared" si="0"/>
        <v>2</v>
      </c>
      <c r="P16" s="6">
        <f t="shared" si="8"/>
        <v>99553.146123810511</v>
      </c>
      <c r="Q16" s="6">
        <f t="shared" si="9"/>
        <v>99553.146123810511</v>
      </c>
      <c r="R16" s="5">
        <f t="shared" si="10"/>
        <v>99553.146123810511</v>
      </c>
      <c r="S16" s="5">
        <f t="shared" si="11"/>
        <v>9525979337.8977013</v>
      </c>
      <c r="T16" s="20">
        <f>SUM(S16:$S$136)</f>
        <v>355533669507.46667</v>
      </c>
      <c r="U16" s="6">
        <f t="shared" si="12"/>
        <v>37.322532087911263</v>
      </c>
    </row>
    <row r="17" spans="1:21" x14ac:dyDescent="0.2">
      <c r="A17" s="21">
        <v>3</v>
      </c>
      <c r="B17" s="22">
        <f>Absterbeordnung!B11</f>
        <v>99533.753934107124</v>
      </c>
      <c r="C17" s="15">
        <f t="shared" si="1"/>
        <v>0.94232233454704462</v>
      </c>
      <c r="D17" s="14">
        <f t="shared" si="2"/>
        <v>93792.879373418909</v>
      </c>
      <c r="E17" s="14">
        <f>SUM(D17:$D$127)</f>
        <v>3654696.9169712802</v>
      </c>
      <c r="F17" s="16">
        <f t="shared" si="3"/>
        <v>38.965611690209272</v>
      </c>
      <c r="G17" s="5"/>
      <c r="H17" s="14">
        <f t="shared" si="4"/>
        <v>99533.753934107124</v>
      </c>
      <c r="I17" s="15">
        <f t="shared" si="5"/>
        <v>0.94232233454704462</v>
      </c>
      <c r="J17" s="14">
        <f t="shared" si="6"/>
        <v>93792.879373418909</v>
      </c>
      <c r="K17" s="14">
        <f>SUM($J17:J$127)</f>
        <v>3654696.9169712802</v>
      </c>
      <c r="L17" s="16">
        <f t="shared" si="7"/>
        <v>38.965611690209272</v>
      </c>
      <c r="M17" s="16"/>
      <c r="N17" s="6">
        <v>3</v>
      </c>
      <c r="O17" s="6">
        <f t="shared" si="0"/>
        <v>3</v>
      </c>
      <c r="P17" s="6">
        <f t="shared" si="8"/>
        <v>99533.753934107124</v>
      </c>
      <c r="Q17" s="6">
        <f t="shared" si="9"/>
        <v>99533.753934107124</v>
      </c>
      <c r="R17" s="5">
        <f t="shared" si="10"/>
        <v>99533.753934107124</v>
      </c>
      <c r="S17" s="5">
        <f t="shared" si="11"/>
        <v>9335557376.3252697</v>
      </c>
      <c r="T17" s="20">
        <f>SUM(S17:$S$136)</f>
        <v>346007690169.56897</v>
      </c>
      <c r="U17" s="6">
        <f t="shared" si="12"/>
        <v>37.06342066377691</v>
      </c>
    </row>
    <row r="18" spans="1:21" x14ac:dyDescent="0.2">
      <c r="A18" s="21">
        <v>4</v>
      </c>
      <c r="B18" s="22">
        <f>Absterbeordnung!B12</f>
        <v>99518.232485567103</v>
      </c>
      <c r="C18" s="15">
        <f t="shared" si="1"/>
        <v>0.9238454260265142</v>
      </c>
      <c r="D18" s="14">
        <f t="shared" si="2"/>
        <v>91939.463888034428</v>
      </c>
      <c r="E18" s="14">
        <f>SUM(D18:$D$127)</f>
        <v>3560904.0375978611</v>
      </c>
      <c r="F18" s="16">
        <f t="shared" si="3"/>
        <v>38.730963690786751</v>
      </c>
      <c r="G18" s="5"/>
      <c r="H18" s="14">
        <f t="shared" si="4"/>
        <v>99518.232485567103</v>
      </c>
      <c r="I18" s="15">
        <f t="shared" si="5"/>
        <v>0.9238454260265142</v>
      </c>
      <c r="J18" s="14">
        <f t="shared" si="6"/>
        <v>91939.463888034428</v>
      </c>
      <c r="K18" s="14">
        <f>SUM($J18:J$127)</f>
        <v>3560904.0375978611</v>
      </c>
      <c r="L18" s="16">
        <f t="shared" si="7"/>
        <v>38.730963690786751</v>
      </c>
      <c r="M18" s="16"/>
      <c r="N18" s="6">
        <v>4</v>
      </c>
      <c r="O18" s="6">
        <f t="shared" si="0"/>
        <v>4</v>
      </c>
      <c r="P18" s="6">
        <f t="shared" si="8"/>
        <v>99518.232485567103</v>
      </c>
      <c r="Q18" s="6">
        <f t="shared" si="9"/>
        <v>99518.232485567103</v>
      </c>
      <c r="R18" s="5">
        <f t="shared" si="10"/>
        <v>99518.232485567103</v>
      </c>
      <c r="S18" s="5">
        <f t="shared" si="11"/>
        <v>9149652941.8078117</v>
      </c>
      <c r="T18" s="20">
        <f>SUM(S18:$S$136)</f>
        <v>336672132793.24371</v>
      </c>
      <c r="U18" s="6">
        <f t="shared" si="12"/>
        <v>36.796164284535493</v>
      </c>
    </row>
    <row r="19" spans="1:21" x14ac:dyDescent="0.2">
      <c r="A19" s="21">
        <v>5</v>
      </c>
      <c r="B19" s="22">
        <f>Absterbeordnung!B13</f>
        <v>99505.019935221004</v>
      </c>
      <c r="C19" s="15">
        <f t="shared" si="1"/>
        <v>0.90573080982991594</v>
      </c>
      <c r="D19" s="14">
        <f t="shared" si="2"/>
        <v>90124.762288069644</v>
      </c>
      <c r="E19" s="14">
        <f>SUM(D19:$D$127)</f>
        <v>3468964.5737098269</v>
      </c>
      <c r="F19" s="16">
        <f t="shared" si="3"/>
        <v>38.490693186205881</v>
      </c>
      <c r="G19" s="5"/>
      <c r="H19" s="14">
        <f t="shared" si="4"/>
        <v>99505.019935221004</v>
      </c>
      <c r="I19" s="15">
        <f t="shared" si="5"/>
        <v>0.90573080982991594</v>
      </c>
      <c r="J19" s="14">
        <f t="shared" si="6"/>
        <v>90124.762288069644</v>
      </c>
      <c r="K19" s="14">
        <f>SUM($J19:J$127)</f>
        <v>3468964.5737098269</v>
      </c>
      <c r="L19" s="16">
        <f t="shared" si="7"/>
        <v>38.490693186205881</v>
      </c>
      <c r="M19" s="16"/>
      <c r="N19" s="6">
        <v>5</v>
      </c>
      <c r="O19" s="6">
        <f t="shared" si="0"/>
        <v>5</v>
      </c>
      <c r="P19" s="6">
        <f t="shared" si="8"/>
        <v>99505.019935221004</v>
      </c>
      <c r="Q19" s="6">
        <f t="shared" si="9"/>
        <v>99505.019935221004</v>
      </c>
      <c r="R19" s="5">
        <f t="shared" si="10"/>
        <v>99505.019935221004</v>
      </c>
      <c r="S19" s="5">
        <f t="shared" si="11"/>
        <v>8967866268.131424</v>
      </c>
      <c r="T19" s="20">
        <f>SUM(S19:$S$136)</f>
        <v>327522479851.43591</v>
      </c>
      <c r="U19" s="6">
        <f t="shared" si="12"/>
        <v>36.52178456488955</v>
      </c>
    </row>
    <row r="20" spans="1:21" x14ac:dyDescent="0.2">
      <c r="A20" s="21">
        <v>6</v>
      </c>
      <c r="B20" s="22">
        <f>Absterbeordnung!B14</f>
        <v>99492.705697753903</v>
      </c>
      <c r="C20" s="15">
        <f t="shared" si="1"/>
        <v>0.88797138218619198</v>
      </c>
      <c r="D20" s="14">
        <f t="shared" si="2"/>
        <v>88346.675395878556</v>
      </c>
      <c r="E20" s="14">
        <f>SUM(D20:$D$127)</f>
        <v>3378839.8114217576</v>
      </c>
      <c r="F20" s="16">
        <f t="shared" si="3"/>
        <v>38.245240087205175</v>
      </c>
      <c r="G20" s="5"/>
      <c r="H20" s="14">
        <f t="shared" si="4"/>
        <v>99492.705697753903</v>
      </c>
      <c r="I20" s="15">
        <f t="shared" si="5"/>
        <v>0.88797138218619198</v>
      </c>
      <c r="J20" s="14">
        <f t="shared" si="6"/>
        <v>88346.675395878556</v>
      </c>
      <c r="K20" s="14">
        <f>SUM($J20:J$127)</f>
        <v>3378839.8114217576</v>
      </c>
      <c r="L20" s="16">
        <f t="shared" si="7"/>
        <v>38.245240087205175</v>
      </c>
      <c r="M20" s="16"/>
      <c r="N20" s="6">
        <v>6</v>
      </c>
      <c r="O20" s="6">
        <f t="shared" si="0"/>
        <v>6</v>
      </c>
      <c r="P20" s="6">
        <f t="shared" si="8"/>
        <v>99492.705697753903</v>
      </c>
      <c r="Q20" s="6">
        <f t="shared" si="9"/>
        <v>99492.705697753903</v>
      </c>
      <c r="R20" s="5">
        <f t="shared" si="10"/>
        <v>99492.705697753903</v>
      </c>
      <c r="S20" s="5">
        <f t="shared" si="11"/>
        <v>8789849774.5371399</v>
      </c>
      <c r="T20" s="20">
        <f>SUM(S20:$S$136)</f>
        <v>318554613583.30444</v>
      </c>
      <c r="U20" s="6">
        <f t="shared" si="12"/>
        <v>36.241189753448211</v>
      </c>
    </row>
    <row r="21" spans="1:21" x14ac:dyDescent="0.2">
      <c r="A21" s="21">
        <v>7</v>
      </c>
      <c r="B21" s="22">
        <f>Absterbeordnung!B15</f>
        <v>99482.325230286544</v>
      </c>
      <c r="C21" s="15">
        <f t="shared" si="1"/>
        <v>0.87056017861391388</v>
      </c>
      <c r="D21" s="14">
        <f t="shared" si="2"/>
        <v>86605.350821405722</v>
      </c>
      <c r="E21" s="14">
        <f>SUM(D21:$D$127)</f>
        <v>3290493.1360258786</v>
      </c>
      <c r="F21" s="16">
        <f t="shared" si="3"/>
        <v>37.994108964599761</v>
      </c>
      <c r="G21" s="5"/>
      <c r="H21" s="14">
        <f t="shared" si="4"/>
        <v>99482.325230286544</v>
      </c>
      <c r="I21" s="15">
        <f t="shared" si="5"/>
        <v>0.87056017861391388</v>
      </c>
      <c r="J21" s="14">
        <f t="shared" si="6"/>
        <v>86605.350821405722</v>
      </c>
      <c r="K21" s="14">
        <f>SUM($J21:J$127)</f>
        <v>3290493.1360258786</v>
      </c>
      <c r="L21" s="16">
        <f t="shared" si="7"/>
        <v>37.994108964599761</v>
      </c>
      <c r="M21" s="16"/>
      <c r="N21" s="6">
        <v>7</v>
      </c>
      <c r="O21" s="6">
        <f t="shared" si="0"/>
        <v>7</v>
      </c>
      <c r="P21" s="6">
        <f t="shared" si="8"/>
        <v>99482.325230286544</v>
      </c>
      <c r="Q21" s="6">
        <f t="shared" si="9"/>
        <v>99482.325230286544</v>
      </c>
      <c r="R21" s="5">
        <f t="shared" si="10"/>
        <v>99482.325230286544</v>
      </c>
      <c r="S21" s="5">
        <f t="shared" si="11"/>
        <v>8615701677.0981483</v>
      </c>
      <c r="T21" s="20">
        <f>SUM(S21:$S$136)</f>
        <v>309764763808.76733</v>
      </c>
      <c r="U21" s="6">
        <f t="shared" si="12"/>
        <v>35.953515502070992</v>
      </c>
    </row>
    <row r="22" spans="1:21" x14ac:dyDescent="0.2">
      <c r="A22" s="21">
        <v>8</v>
      </c>
      <c r="B22" s="22">
        <f>Absterbeordnung!B16</f>
        <v>99472.34957308913</v>
      </c>
      <c r="C22" s="15">
        <f t="shared" si="1"/>
        <v>0.85349037119011162</v>
      </c>
      <c r="D22" s="14">
        <f t="shared" si="2"/>
        <v>84898.692560288386</v>
      </c>
      <c r="E22" s="14">
        <f>SUM(D22:$D$127)</f>
        <v>3203887.7852044725</v>
      </c>
      <c r="F22" s="16">
        <f t="shared" si="3"/>
        <v>37.737775324741577</v>
      </c>
      <c r="G22" s="5"/>
      <c r="H22" s="14">
        <f t="shared" si="4"/>
        <v>99472.34957308913</v>
      </c>
      <c r="I22" s="15">
        <f t="shared" si="5"/>
        <v>0.85349037119011162</v>
      </c>
      <c r="J22" s="14">
        <f t="shared" si="6"/>
        <v>84898.692560288386</v>
      </c>
      <c r="K22" s="14">
        <f>SUM($J22:J$127)</f>
        <v>3203887.7852044725</v>
      </c>
      <c r="L22" s="16">
        <f t="shared" si="7"/>
        <v>37.737775324741577</v>
      </c>
      <c r="M22" s="16"/>
      <c r="N22" s="6">
        <v>8</v>
      </c>
      <c r="O22" s="6">
        <f t="shared" si="0"/>
        <v>8</v>
      </c>
      <c r="P22" s="6">
        <f t="shared" si="8"/>
        <v>99472.34957308913</v>
      </c>
      <c r="Q22" s="6">
        <f t="shared" si="9"/>
        <v>99472.34957308913</v>
      </c>
      <c r="R22" s="5">
        <f t="shared" si="10"/>
        <v>99472.34957308913</v>
      </c>
      <c r="S22" s="5">
        <f t="shared" si="11"/>
        <v>8445072424.6552277</v>
      </c>
      <c r="T22" s="20">
        <f>SUM(S22:$S$136)</f>
        <v>301149062131.66919</v>
      </c>
      <c r="U22" s="6">
        <f t="shared" si="12"/>
        <v>35.659737061871752</v>
      </c>
    </row>
    <row r="23" spans="1:21" x14ac:dyDescent="0.2">
      <c r="A23" s="21">
        <v>9</v>
      </c>
      <c r="B23" s="22">
        <f>Absterbeordnung!B17</f>
        <v>99462.011075218354</v>
      </c>
      <c r="C23" s="15">
        <f t="shared" si="1"/>
        <v>0.83675526587265847</v>
      </c>
      <c r="D23" s="14">
        <f t="shared" si="2"/>
        <v>83225.361521473635</v>
      </c>
      <c r="E23" s="14">
        <f>SUM(D23:$D$127)</f>
        <v>3118989.0926441844</v>
      </c>
      <c r="F23" s="16">
        <f t="shared" si="3"/>
        <v>37.476425882985552</v>
      </c>
      <c r="G23" s="5"/>
      <c r="H23" s="14">
        <f t="shared" si="4"/>
        <v>99462.011075218354</v>
      </c>
      <c r="I23" s="15">
        <f t="shared" si="5"/>
        <v>0.83675526587265847</v>
      </c>
      <c r="J23" s="14">
        <f t="shared" si="6"/>
        <v>83225.361521473635</v>
      </c>
      <c r="K23" s="14">
        <f>SUM($J23:J$127)</f>
        <v>3118989.0926441844</v>
      </c>
      <c r="L23" s="16">
        <f t="shared" si="7"/>
        <v>37.476425882985552</v>
      </c>
      <c r="M23" s="16"/>
      <c r="N23" s="6">
        <v>9</v>
      </c>
      <c r="O23" s="6">
        <f t="shared" si="0"/>
        <v>9</v>
      </c>
      <c r="P23" s="6">
        <f t="shared" si="8"/>
        <v>99462.011075218354</v>
      </c>
      <c r="Q23" s="6">
        <f t="shared" si="9"/>
        <v>99462.011075218354</v>
      </c>
      <c r="R23" s="5">
        <f t="shared" si="10"/>
        <v>99462.011075218354</v>
      </c>
      <c r="S23" s="5">
        <f t="shared" si="11"/>
        <v>8277761829.3878613</v>
      </c>
      <c r="T23" s="20">
        <f>SUM(S23:$S$136)</f>
        <v>292703989707.01398</v>
      </c>
      <c r="U23" s="6">
        <f t="shared" si="12"/>
        <v>35.360281648579324</v>
      </c>
    </row>
    <row r="24" spans="1:21" x14ac:dyDescent="0.2">
      <c r="A24" s="21">
        <v>10</v>
      </c>
      <c r="B24" s="22">
        <f>Absterbeordnung!B18</f>
        <v>99452.559525412929</v>
      </c>
      <c r="C24" s="15">
        <f t="shared" si="1"/>
        <v>0.82034829987515534</v>
      </c>
      <c r="D24" s="14">
        <f t="shared" si="2"/>
        <v>81585.738124905183</v>
      </c>
      <c r="E24" s="14">
        <f>SUM(D24:$D$127)</f>
        <v>3035763.7311227098</v>
      </c>
      <c r="F24" s="16">
        <f t="shared" si="3"/>
        <v>37.20949029688316</v>
      </c>
      <c r="G24" s="5"/>
      <c r="H24" s="14">
        <f t="shared" si="4"/>
        <v>99452.559525412929</v>
      </c>
      <c r="I24" s="15">
        <f t="shared" si="5"/>
        <v>0.82034829987515534</v>
      </c>
      <c r="J24" s="14">
        <f t="shared" si="6"/>
        <v>81585.738124905183</v>
      </c>
      <c r="K24" s="14">
        <f>SUM($J24:J$127)</f>
        <v>3035763.7311227098</v>
      </c>
      <c r="L24" s="16">
        <f t="shared" si="7"/>
        <v>37.20949029688316</v>
      </c>
      <c r="M24" s="16"/>
      <c r="N24" s="6">
        <v>10</v>
      </c>
      <c r="O24" s="6">
        <f t="shared" si="0"/>
        <v>10</v>
      </c>
      <c r="P24" s="6">
        <f t="shared" si="8"/>
        <v>99452.559525412929</v>
      </c>
      <c r="Q24" s="6">
        <f t="shared" si="9"/>
        <v>99452.559525412929</v>
      </c>
      <c r="R24" s="5">
        <f t="shared" si="10"/>
        <v>99452.559525412929</v>
      </c>
      <c r="S24" s="5">
        <f t="shared" si="11"/>
        <v>8113910477.2918835</v>
      </c>
      <c r="T24" s="20">
        <f>SUM(S24:$S$136)</f>
        <v>284426227877.62622</v>
      </c>
      <c r="U24" s="6">
        <f t="shared" si="12"/>
        <v>35.054149127432439</v>
      </c>
    </row>
    <row r="25" spans="1:21" x14ac:dyDescent="0.2">
      <c r="A25" s="21">
        <v>11</v>
      </c>
      <c r="B25" s="22">
        <f>Absterbeordnung!B19</f>
        <v>99443.939438624788</v>
      </c>
      <c r="C25" s="15">
        <f t="shared" si="1"/>
        <v>0.80426303909328967</v>
      </c>
      <c r="D25" s="14">
        <f t="shared" si="2"/>
        <v>79979.084952317411</v>
      </c>
      <c r="E25" s="14">
        <f>SUM(D25:$D$127)</f>
        <v>2954177.9929978047</v>
      </c>
      <c r="F25" s="16">
        <f t="shared" si="3"/>
        <v>36.93688162047679</v>
      </c>
      <c r="G25" s="5"/>
      <c r="H25" s="14">
        <f t="shared" si="4"/>
        <v>99443.939438624788</v>
      </c>
      <c r="I25" s="15">
        <f t="shared" si="5"/>
        <v>0.80426303909328967</v>
      </c>
      <c r="J25" s="14">
        <f t="shared" si="6"/>
        <v>79979.084952317411</v>
      </c>
      <c r="K25" s="14">
        <f>SUM($J25:J$127)</f>
        <v>2954177.9929978047</v>
      </c>
      <c r="L25" s="16">
        <f t="shared" si="7"/>
        <v>36.93688162047679</v>
      </c>
      <c r="M25" s="16"/>
      <c r="N25" s="6">
        <v>11</v>
      </c>
      <c r="O25" s="6">
        <f t="shared" si="0"/>
        <v>11</v>
      </c>
      <c r="P25" s="6">
        <f t="shared" si="8"/>
        <v>99443.939438624788</v>
      </c>
      <c r="Q25" s="6">
        <f t="shared" si="9"/>
        <v>99443.939438624788</v>
      </c>
      <c r="R25" s="5">
        <f t="shared" si="10"/>
        <v>99443.939438624788</v>
      </c>
      <c r="S25" s="5">
        <f t="shared" si="11"/>
        <v>7953435280.3548803</v>
      </c>
      <c r="T25" s="20">
        <f>SUM(S25:$S$136)</f>
        <v>276312317400.33435</v>
      </c>
      <c r="U25" s="6">
        <f t="shared" si="12"/>
        <v>34.741254270696139</v>
      </c>
    </row>
    <row r="26" spans="1:21" x14ac:dyDescent="0.2">
      <c r="A26" s="21">
        <v>12</v>
      </c>
      <c r="B26" s="22">
        <f>Absterbeordnung!B20</f>
        <v>99434.354746793673</v>
      </c>
      <c r="C26" s="15">
        <f t="shared" si="1"/>
        <v>0.78849317558165644</v>
      </c>
      <c r="D26" s="14">
        <f t="shared" si="2"/>
        <v>78403.310136212298</v>
      </c>
      <c r="E26" s="14">
        <f>SUM(D26:$D$127)</f>
        <v>2874198.908045487</v>
      </c>
      <c r="F26" s="16">
        <f t="shared" si="3"/>
        <v>36.65915256705437</v>
      </c>
      <c r="G26" s="5"/>
      <c r="H26" s="14">
        <f t="shared" si="4"/>
        <v>99434.354746793673</v>
      </c>
      <c r="I26" s="15">
        <f t="shared" si="5"/>
        <v>0.78849317558165644</v>
      </c>
      <c r="J26" s="14">
        <f t="shared" si="6"/>
        <v>78403.310136212298</v>
      </c>
      <c r="K26" s="14">
        <f>SUM($J26:J$127)</f>
        <v>2874198.908045487</v>
      </c>
      <c r="L26" s="16">
        <f t="shared" si="7"/>
        <v>36.65915256705437</v>
      </c>
      <c r="M26" s="16"/>
      <c r="N26" s="6">
        <v>12</v>
      </c>
      <c r="O26" s="6">
        <f t="shared" si="0"/>
        <v>12</v>
      </c>
      <c r="P26" s="6">
        <f t="shared" si="8"/>
        <v>99434.354746793673</v>
      </c>
      <c r="Q26" s="6">
        <f t="shared" si="9"/>
        <v>99434.354746793673</v>
      </c>
      <c r="R26" s="5">
        <f t="shared" si="10"/>
        <v>99434.354746793673</v>
      </c>
      <c r="S26" s="5">
        <f t="shared" si="11"/>
        <v>7795982553.4070177</v>
      </c>
      <c r="T26" s="20">
        <f>SUM(S26:$S$136)</f>
        <v>268358882119.97952</v>
      </c>
      <c r="U26" s="6">
        <f t="shared" si="12"/>
        <v>34.422714556063333</v>
      </c>
    </row>
    <row r="27" spans="1:21" x14ac:dyDescent="0.2">
      <c r="A27" s="21">
        <v>13</v>
      </c>
      <c r="B27" s="22">
        <f>Absterbeordnung!B21</f>
        <v>99422.151127873207</v>
      </c>
      <c r="C27" s="15">
        <f t="shared" si="1"/>
        <v>0.77303252508005538</v>
      </c>
      <c r="D27" s="14">
        <f t="shared" si="2"/>
        <v>76856.556535270705</v>
      </c>
      <c r="E27" s="14">
        <f>SUM(D27:$D$127)</f>
        <v>2795795.5979092754</v>
      </c>
      <c r="F27" s="16">
        <f t="shared" si="3"/>
        <v>36.376800157918083</v>
      </c>
      <c r="G27" s="5"/>
      <c r="H27" s="14">
        <f t="shared" si="4"/>
        <v>99422.151127873207</v>
      </c>
      <c r="I27" s="15">
        <f t="shared" si="5"/>
        <v>0.77303252508005538</v>
      </c>
      <c r="J27" s="14">
        <f t="shared" si="6"/>
        <v>76856.556535270705</v>
      </c>
      <c r="K27" s="14">
        <f>SUM($J27:J$127)</f>
        <v>2795795.5979092754</v>
      </c>
      <c r="L27" s="16">
        <f t="shared" si="7"/>
        <v>36.376800157918083</v>
      </c>
      <c r="M27" s="16"/>
      <c r="N27" s="6">
        <v>13</v>
      </c>
      <c r="O27" s="6">
        <f t="shared" si="0"/>
        <v>13</v>
      </c>
      <c r="P27" s="6">
        <f t="shared" si="8"/>
        <v>99422.151127873207</v>
      </c>
      <c r="Q27" s="6">
        <f t="shared" si="9"/>
        <v>99422.151127873207</v>
      </c>
      <c r="R27" s="5">
        <f t="shared" si="10"/>
        <v>99422.151127873207</v>
      </c>
      <c r="S27" s="5">
        <f t="shared" si="11"/>
        <v>7641244179.0176144</v>
      </c>
      <c r="T27" s="20">
        <f>SUM(S27:$S$136)</f>
        <v>260562899566.57248</v>
      </c>
      <c r="U27" s="6">
        <f t="shared" si="12"/>
        <v>34.099538434076237</v>
      </c>
    </row>
    <row r="28" spans="1:21" x14ac:dyDescent="0.2">
      <c r="A28" s="21">
        <v>14</v>
      </c>
      <c r="B28" s="22">
        <f>Absterbeordnung!B22</f>
        <v>99411.993707413159</v>
      </c>
      <c r="C28" s="15">
        <f t="shared" si="1"/>
        <v>0.75787502458828948</v>
      </c>
      <c r="D28" s="14">
        <f t="shared" si="2"/>
        <v>75341.867175376625</v>
      </c>
      <c r="E28" s="14">
        <f>SUM(D28:$D$127)</f>
        <v>2718939.0413740044</v>
      </c>
      <c r="F28" s="16">
        <f t="shared" si="3"/>
        <v>36.088023078124792</v>
      </c>
      <c r="G28" s="5"/>
      <c r="H28" s="14">
        <f t="shared" si="4"/>
        <v>99411.993707413159</v>
      </c>
      <c r="I28" s="15">
        <f t="shared" si="5"/>
        <v>0.75787502458828948</v>
      </c>
      <c r="J28" s="14">
        <f t="shared" si="6"/>
        <v>75341.867175376625</v>
      </c>
      <c r="K28" s="14">
        <f>SUM($J28:J$127)</f>
        <v>2718939.0413740044</v>
      </c>
      <c r="L28" s="16">
        <f t="shared" si="7"/>
        <v>36.088023078124792</v>
      </c>
      <c r="M28" s="16"/>
      <c r="N28" s="6">
        <v>14</v>
      </c>
      <c r="O28" s="6">
        <f t="shared" si="0"/>
        <v>14</v>
      </c>
      <c r="P28" s="6">
        <f t="shared" si="8"/>
        <v>99411.993707413159</v>
      </c>
      <c r="Q28" s="6">
        <f t="shared" si="9"/>
        <v>99411.993707413159</v>
      </c>
      <c r="R28" s="5">
        <f t="shared" si="10"/>
        <v>99411.993707413159</v>
      </c>
      <c r="S28" s="5">
        <f t="shared" si="11"/>
        <v>7489885225.5432987</v>
      </c>
      <c r="T28" s="20">
        <f>SUM(S28:$S$136)</f>
        <v>252921655387.5549</v>
      </c>
      <c r="U28" s="6">
        <f t="shared" si="12"/>
        <v>33.768428723713662</v>
      </c>
    </row>
    <row r="29" spans="1:21" x14ac:dyDescent="0.2">
      <c r="A29" s="21">
        <v>15</v>
      </c>
      <c r="B29" s="22">
        <f>Absterbeordnung!B23</f>
        <v>99397.329231722659</v>
      </c>
      <c r="C29" s="15">
        <f t="shared" si="1"/>
        <v>0.74301472998851925</v>
      </c>
      <c r="D29" s="14">
        <f t="shared" si="2"/>
        <v>73853.679740688356</v>
      </c>
      <c r="E29" s="14">
        <f>SUM(D29:$D$127)</f>
        <v>2643597.1741986275</v>
      </c>
      <c r="F29" s="16">
        <f t="shared" si="3"/>
        <v>35.795063746054417</v>
      </c>
      <c r="G29" s="5"/>
      <c r="H29" s="14">
        <f t="shared" si="4"/>
        <v>99397.329231722659</v>
      </c>
      <c r="I29" s="15">
        <f t="shared" si="5"/>
        <v>0.74301472998851925</v>
      </c>
      <c r="J29" s="14">
        <f t="shared" si="6"/>
        <v>73853.679740688356</v>
      </c>
      <c r="K29" s="14">
        <f>SUM($J29:J$127)</f>
        <v>2643597.1741986275</v>
      </c>
      <c r="L29" s="16">
        <f t="shared" si="7"/>
        <v>35.795063746054417</v>
      </c>
      <c r="M29" s="16"/>
      <c r="N29" s="6">
        <v>15</v>
      </c>
      <c r="O29" s="6">
        <f t="shared" si="0"/>
        <v>15</v>
      </c>
      <c r="P29" s="6">
        <f t="shared" si="8"/>
        <v>99397.329231722659</v>
      </c>
      <c r="Q29" s="6">
        <f t="shared" si="9"/>
        <v>99397.329231722659</v>
      </c>
      <c r="R29" s="5">
        <f t="shared" si="10"/>
        <v>99397.329231722659</v>
      </c>
      <c r="S29" s="5">
        <f t="shared" si="11"/>
        <v>7340858520.1594067</v>
      </c>
      <c r="T29" s="20">
        <f>SUM(S29:$S$136)</f>
        <v>245431770162.0116</v>
      </c>
      <c r="U29" s="6">
        <f t="shared" si="12"/>
        <v>33.433660312075055</v>
      </c>
    </row>
    <row r="30" spans="1:21" x14ac:dyDescent="0.2">
      <c r="A30" s="21">
        <v>16</v>
      </c>
      <c r="B30" s="22">
        <f>Absterbeordnung!B24</f>
        <v>99377.682421182559</v>
      </c>
      <c r="C30" s="15">
        <f t="shared" si="1"/>
        <v>0.72844581371423445</v>
      </c>
      <c r="D30" s="14">
        <f t="shared" si="2"/>
        <v>72391.256736333104</v>
      </c>
      <c r="E30" s="14">
        <f>SUM(D30:$D$127)</f>
        <v>2569743.4944579392</v>
      </c>
      <c r="F30" s="16">
        <f t="shared" si="3"/>
        <v>35.497981528592355</v>
      </c>
      <c r="G30" s="5"/>
      <c r="H30" s="14">
        <f t="shared" si="4"/>
        <v>99377.682421182559</v>
      </c>
      <c r="I30" s="15">
        <f t="shared" si="5"/>
        <v>0.72844581371423445</v>
      </c>
      <c r="J30" s="14">
        <f t="shared" si="6"/>
        <v>72391.256736333104</v>
      </c>
      <c r="K30" s="14">
        <f>SUM($J30:J$127)</f>
        <v>2569743.4944579392</v>
      </c>
      <c r="L30" s="16">
        <f t="shared" si="7"/>
        <v>35.497981528592355</v>
      </c>
      <c r="M30" s="16"/>
      <c r="N30" s="6">
        <v>16</v>
      </c>
      <c r="O30" s="6">
        <f t="shared" si="0"/>
        <v>16</v>
      </c>
      <c r="P30" s="6">
        <f t="shared" si="8"/>
        <v>99377.682421182559</v>
      </c>
      <c r="Q30" s="6">
        <f t="shared" si="9"/>
        <v>99377.682421182559</v>
      </c>
      <c r="R30" s="5">
        <f t="shared" si="10"/>
        <v>99377.682421182559</v>
      </c>
      <c r="S30" s="5">
        <f t="shared" si="11"/>
        <v>7194075322.0136032</v>
      </c>
      <c r="T30" s="20">
        <f>SUM(S30:$S$136)</f>
        <v>238090911641.8522</v>
      </c>
      <c r="U30" s="6">
        <f t="shared" si="12"/>
        <v>33.095415461289775</v>
      </c>
    </row>
    <row r="31" spans="1:21" x14ac:dyDescent="0.2">
      <c r="A31" s="21">
        <v>17</v>
      </c>
      <c r="B31" s="22">
        <f>Absterbeordnung!B25</f>
        <v>99347.191541348788</v>
      </c>
      <c r="C31" s="15">
        <f t="shared" si="1"/>
        <v>0.7141625624649357</v>
      </c>
      <c r="D31" s="14">
        <f t="shared" si="2"/>
        <v>70950.04488486443</v>
      </c>
      <c r="E31" s="14">
        <f>SUM(D31:$D$127)</f>
        <v>2497352.2377216062</v>
      </c>
      <c r="F31" s="16">
        <f t="shared" si="3"/>
        <v>35.19874077281041</v>
      </c>
      <c r="G31" s="5"/>
      <c r="H31" s="14">
        <f t="shared" si="4"/>
        <v>99347.191541348788</v>
      </c>
      <c r="I31" s="15">
        <f t="shared" si="5"/>
        <v>0.7141625624649357</v>
      </c>
      <c r="J31" s="14">
        <f t="shared" si="6"/>
        <v>70950.04488486443</v>
      </c>
      <c r="K31" s="14">
        <f>SUM($J31:J$127)</f>
        <v>2497352.2377216062</v>
      </c>
      <c r="L31" s="16">
        <f t="shared" si="7"/>
        <v>35.19874077281041</v>
      </c>
      <c r="M31" s="16"/>
      <c r="N31" s="6">
        <v>17</v>
      </c>
      <c r="O31" s="6">
        <f t="shared" si="0"/>
        <v>17</v>
      </c>
      <c r="P31" s="6">
        <f t="shared" si="8"/>
        <v>99347.191541348788</v>
      </c>
      <c r="Q31" s="6">
        <f t="shared" si="9"/>
        <v>99347.191541348788</v>
      </c>
      <c r="R31" s="5">
        <f t="shared" si="10"/>
        <v>99347.191541348788</v>
      </c>
      <c r="S31" s="5">
        <f t="shared" si="11"/>
        <v>7048687699.0439205</v>
      </c>
      <c r="T31" s="20">
        <f>SUM(S31:$S$136)</f>
        <v>230896836319.83862</v>
      </c>
      <c r="U31" s="6">
        <f t="shared" si="12"/>
        <v>32.757421832032271</v>
      </c>
    </row>
    <row r="32" spans="1:21" x14ac:dyDescent="0.2">
      <c r="A32" s="21">
        <v>18</v>
      </c>
      <c r="B32" s="22">
        <f>Absterbeordnung!B26</f>
        <v>99312.611563484737</v>
      </c>
      <c r="C32" s="15">
        <f t="shared" si="1"/>
        <v>0.7001593749656233</v>
      </c>
      <c r="D32" s="14">
        <f t="shared" si="2"/>
        <v>69534.656038493209</v>
      </c>
      <c r="E32" s="14">
        <f>SUM(D32:$D$127)</f>
        <v>2426402.1928367419</v>
      </c>
      <c r="F32" s="16">
        <f t="shared" si="3"/>
        <v>34.894861513279459</v>
      </c>
      <c r="G32" s="5"/>
      <c r="H32" s="14">
        <f t="shared" si="4"/>
        <v>99312.611563484737</v>
      </c>
      <c r="I32" s="15">
        <f t="shared" si="5"/>
        <v>0.7001593749656233</v>
      </c>
      <c r="J32" s="14">
        <f t="shared" si="6"/>
        <v>69534.656038493209</v>
      </c>
      <c r="K32" s="14">
        <f>SUM($J32:J$127)</f>
        <v>2426402.1928367419</v>
      </c>
      <c r="L32" s="16">
        <f t="shared" si="7"/>
        <v>34.894861513279459</v>
      </c>
      <c r="M32" s="16"/>
      <c r="N32" s="6">
        <v>18</v>
      </c>
      <c r="O32" s="6">
        <f t="shared" si="0"/>
        <v>18</v>
      </c>
      <c r="P32" s="6">
        <f t="shared" si="8"/>
        <v>99312.611563484737</v>
      </c>
      <c r="Q32" s="6">
        <f t="shared" si="9"/>
        <v>99312.611563484737</v>
      </c>
      <c r="R32" s="5">
        <f t="shared" si="10"/>
        <v>99312.611563484737</v>
      </c>
      <c r="S32" s="5">
        <f t="shared" si="11"/>
        <v>6905668285.3513947</v>
      </c>
      <c r="T32" s="20">
        <f>SUM(S32:$S$136)</f>
        <v>223848148620.79471</v>
      </c>
      <c r="U32" s="6">
        <f t="shared" si="12"/>
        <v>32.415131942498768</v>
      </c>
    </row>
    <row r="33" spans="1:21" x14ac:dyDescent="0.2">
      <c r="A33" s="21">
        <v>19</v>
      </c>
      <c r="B33" s="22">
        <f>Absterbeordnung!B27</f>
        <v>99254.642721672702</v>
      </c>
      <c r="C33" s="15">
        <f t="shared" si="1"/>
        <v>0.68643075977021895</v>
      </c>
      <c r="D33" s="14">
        <f t="shared" si="2"/>
        <v>68131.439814159428</v>
      </c>
      <c r="E33" s="14">
        <f>SUM(D33:$D$127)</f>
        <v>2356867.5367982485</v>
      </c>
      <c r="F33" s="16">
        <f t="shared" si="3"/>
        <v>34.592950673389879</v>
      </c>
      <c r="G33" s="5"/>
      <c r="H33" s="14">
        <f t="shared" si="4"/>
        <v>99254.642721672702</v>
      </c>
      <c r="I33" s="15">
        <f t="shared" si="5"/>
        <v>0.68643075977021895</v>
      </c>
      <c r="J33" s="14">
        <f t="shared" si="6"/>
        <v>68131.439814159428</v>
      </c>
      <c r="K33" s="14">
        <f>SUM($J33:J$127)</f>
        <v>2356867.5367982485</v>
      </c>
      <c r="L33" s="16">
        <f t="shared" si="7"/>
        <v>34.592950673389879</v>
      </c>
      <c r="M33" s="16"/>
      <c r="N33" s="6">
        <v>19</v>
      </c>
      <c r="O33" s="6">
        <f t="shared" si="0"/>
        <v>19</v>
      </c>
      <c r="P33" s="6">
        <f t="shared" si="8"/>
        <v>99254.642721672702</v>
      </c>
      <c r="Q33" s="6">
        <f t="shared" si="9"/>
        <v>99254.642721672702</v>
      </c>
      <c r="R33" s="5">
        <f t="shared" si="10"/>
        <v>99254.642721672702</v>
      </c>
      <c r="S33" s="5">
        <f t="shared" si="11"/>
        <v>6762361716.8675404</v>
      </c>
      <c r="T33" s="20">
        <f>SUM(S33:$S$136)</f>
        <v>216942480335.44327</v>
      </c>
      <c r="U33" s="6">
        <f t="shared" si="12"/>
        <v>32.080874910065489</v>
      </c>
    </row>
    <row r="34" spans="1:21" x14ac:dyDescent="0.2">
      <c r="A34" s="21">
        <v>20</v>
      </c>
      <c r="B34" s="22">
        <f>Absterbeordnung!B28</f>
        <v>99195.747912025865</v>
      </c>
      <c r="C34" s="15">
        <f t="shared" si="1"/>
        <v>0.67297133310805779</v>
      </c>
      <c r="D34" s="14">
        <f t="shared" si="2"/>
        <v>66755.894711006884</v>
      </c>
      <c r="E34" s="14">
        <f>SUM(D34:$D$127)</f>
        <v>2288736.0969840889</v>
      </c>
      <c r="F34" s="16">
        <f t="shared" si="3"/>
        <v>34.285153496814956</v>
      </c>
      <c r="G34" s="5"/>
      <c r="H34" s="14">
        <f t="shared" si="4"/>
        <v>99195.747912025865</v>
      </c>
      <c r="I34" s="15">
        <f t="shared" si="5"/>
        <v>0.67297133310805779</v>
      </c>
      <c r="J34" s="14">
        <f t="shared" si="6"/>
        <v>66755.894711006884</v>
      </c>
      <c r="K34" s="14">
        <f>SUM($J34:J$127)</f>
        <v>2288736.0969840889</v>
      </c>
      <c r="L34" s="16">
        <f t="shared" si="7"/>
        <v>34.285153496814956</v>
      </c>
      <c r="M34" s="16"/>
      <c r="N34" s="6">
        <v>20</v>
      </c>
      <c r="O34" s="6">
        <f t="shared" si="0"/>
        <v>20</v>
      </c>
      <c r="P34" s="6">
        <f t="shared" si="8"/>
        <v>99195.747912025865</v>
      </c>
      <c r="Q34" s="6">
        <f t="shared" si="9"/>
        <v>99195.747912025865</v>
      </c>
      <c r="R34" s="5">
        <f t="shared" si="10"/>
        <v>99195.747912025865</v>
      </c>
      <c r="S34" s="5">
        <f t="shared" si="11"/>
        <v>6621900903.3947792</v>
      </c>
      <c r="T34" s="20">
        <f>SUM(S34:$S$136)</f>
        <v>210180118618.57574</v>
      </c>
      <c r="U34" s="6">
        <f t="shared" si="12"/>
        <v>31.740148589482054</v>
      </c>
    </row>
    <row r="35" spans="1:21" x14ac:dyDescent="0.2">
      <c r="A35" s="21">
        <v>21</v>
      </c>
      <c r="B35" s="22">
        <f>Absterbeordnung!B29</f>
        <v>99135.52852859805</v>
      </c>
      <c r="C35" s="15">
        <f t="shared" si="1"/>
        <v>0.65977581677260566</v>
      </c>
      <c r="D35" s="14">
        <f t="shared" si="2"/>
        <v>65407.224306139731</v>
      </c>
      <c r="E35" s="14">
        <f>SUM(D35:$D$127)</f>
        <v>2221980.2022730825</v>
      </c>
      <c r="F35" s="16">
        <f t="shared" si="3"/>
        <v>33.971479845606396</v>
      </c>
      <c r="G35" s="5"/>
      <c r="H35" s="14">
        <f t="shared" si="4"/>
        <v>99135.52852859805</v>
      </c>
      <c r="I35" s="15">
        <f t="shared" si="5"/>
        <v>0.65977581677260566</v>
      </c>
      <c r="J35" s="14">
        <f t="shared" si="6"/>
        <v>65407.224306139731</v>
      </c>
      <c r="K35" s="14">
        <f>SUM($J35:J$127)</f>
        <v>2221980.2022730825</v>
      </c>
      <c r="L35" s="16">
        <f t="shared" si="7"/>
        <v>33.971479845606396</v>
      </c>
      <c r="M35" s="16"/>
      <c r="N35" s="6">
        <v>21</v>
      </c>
      <c r="O35" s="6">
        <f t="shared" si="0"/>
        <v>21</v>
      </c>
      <c r="P35" s="6">
        <f t="shared" si="8"/>
        <v>99135.52852859805</v>
      </c>
      <c r="Q35" s="6">
        <f t="shared" si="9"/>
        <v>99135.52852859805</v>
      </c>
      <c r="R35" s="5">
        <f t="shared" si="10"/>
        <v>99135.52852859805</v>
      </c>
      <c r="S35" s="5">
        <f t="shared" si="11"/>
        <v>6484179751.1777267</v>
      </c>
      <c r="T35" s="20">
        <f>SUM(S35:$S$136)</f>
        <v>203558217715.18097</v>
      </c>
      <c r="U35" s="6">
        <f t="shared" si="12"/>
        <v>31.39305594947588</v>
      </c>
    </row>
    <row r="36" spans="1:21" x14ac:dyDescent="0.2">
      <c r="A36" s="21">
        <v>22</v>
      </c>
      <c r="B36" s="22">
        <f>Absterbeordnung!B30</f>
        <v>99076.425444294204</v>
      </c>
      <c r="C36" s="15">
        <f t="shared" si="1"/>
        <v>0.64683903605157411</v>
      </c>
      <c r="D36" s="14">
        <f t="shared" si="2"/>
        <v>64086.499529822911</v>
      </c>
      <c r="E36" s="14">
        <f>SUM(D36:$D$127)</f>
        <v>2156572.9779669424</v>
      </c>
      <c r="F36" s="16">
        <f t="shared" si="3"/>
        <v>33.650971636598321</v>
      </c>
      <c r="G36" s="5"/>
      <c r="H36" s="14">
        <f t="shared" si="4"/>
        <v>99076.425444294204</v>
      </c>
      <c r="I36" s="15">
        <f t="shared" si="5"/>
        <v>0.64683903605157411</v>
      </c>
      <c r="J36" s="14">
        <f t="shared" si="6"/>
        <v>64086.499529822911</v>
      </c>
      <c r="K36" s="14">
        <f>SUM($J36:J$127)</f>
        <v>2156572.9779669424</v>
      </c>
      <c r="L36" s="16">
        <f t="shared" si="7"/>
        <v>33.650971636598321</v>
      </c>
      <c r="M36" s="16"/>
      <c r="N36" s="6">
        <v>22</v>
      </c>
      <c r="O36" s="6">
        <f t="shared" si="0"/>
        <v>22</v>
      </c>
      <c r="P36" s="6">
        <f t="shared" si="8"/>
        <v>99076.425444294204</v>
      </c>
      <c r="Q36" s="6">
        <f t="shared" si="9"/>
        <v>99076.425444294204</v>
      </c>
      <c r="R36" s="5">
        <f t="shared" si="10"/>
        <v>99076.425444294204</v>
      </c>
      <c r="S36" s="5">
        <f t="shared" si="11"/>
        <v>6349461292.6522961</v>
      </c>
      <c r="T36" s="20">
        <f>SUM(S36:$S$136)</f>
        <v>197074037964.00323</v>
      </c>
      <c r="U36" s="6">
        <f t="shared" si="12"/>
        <v>31.03791469554443</v>
      </c>
    </row>
    <row r="37" spans="1:21" x14ac:dyDescent="0.2">
      <c r="A37" s="21">
        <v>23</v>
      </c>
      <c r="B37" s="22">
        <f>Absterbeordnung!B31</f>
        <v>99017.981895882884</v>
      </c>
      <c r="C37" s="15">
        <f t="shared" si="1"/>
        <v>0.63415591769762181</v>
      </c>
      <c r="D37" s="14">
        <f t="shared" si="2"/>
        <v>62792.839177750109</v>
      </c>
      <c r="E37" s="14">
        <f>SUM(D37:$D$127)</f>
        <v>2092486.4784371192</v>
      </c>
      <c r="F37" s="16">
        <f t="shared" si="3"/>
        <v>33.323648139461206</v>
      </c>
      <c r="G37" s="5"/>
      <c r="H37" s="14">
        <f t="shared" si="4"/>
        <v>99017.981895882884</v>
      </c>
      <c r="I37" s="15">
        <f t="shared" si="5"/>
        <v>0.63415591769762181</v>
      </c>
      <c r="J37" s="14">
        <f t="shared" si="6"/>
        <v>62792.839177750109</v>
      </c>
      <c r="K37" s="14">
        <f>SUM($J37:J$127)</f>
        <v>2092486.4784371192</v>
      </c>
      <c r="L37" s="16">
        <f t="shared" si="7"/>
        <v>33.323648139461206</v>
      </c>
      <c r="M37" s="16"/>
      <c r="N37" s="6">
        <v>23</v>
      </c>
      <c r="O37" s="6">
        <f t="shared" si="0"/>
        <v>23</v>
      </c>
      <c r="P37" s="6">
        <f t="shared" si="8"/>
        <v>99017.981895882884</v>
      </c>
      <c r="Q37" s="6">
        <f t="shared" si="9"/>
        <v>99017.981895882884</v>
      </c>
      <c r="R37" s="5">
        <f t="shared" si="10"/>
        <v>99017.981895882884</v>
      </c>
      <c r="S37" s="5">
        <f t="shared" si="11"/>
        <v>6217620212.8935461</v>
      </c>
      <c r="T37" s="20">
        <f>SUM(S37:$S$136)</f>
        <v>190724576671.35095</v>
      </c>
      <c r="U37" s="6">
        <f t="shared" si="12"/>
        <v>30.674851493155426</v>
      </c>
    </row>
    <row r="38" spans="1:21" x14ac:dyDescent="0.2">
      <c r="A38" s="21">
        <v>24</v>
      </c>
      <c r="B38" s="22">
        <f>Absterbeordnung!B32</f>
        <v>98960.111660632901</v>
      </c>
      <c r="C38" s="15">
        <f t="shared" si="1"/>
        <v>0.62172148793884485</v>
      </c>
      <c r="D38" s="14">
        <f t="shared" si="2"/>
        <v>61525.627868242918</v>
      </c>
      <c r="E38" s="14">
        <f>SUM(D38:$D$127)</f>
        <v>2029693.6392593691</v>
      </c>
      <c r="F38" s="16">
        <f t="shared" si="3"/>
        <v>32.989401483329132</v>
      </c>
      <c r="G38" s="5"/>
      <c r="H38" s="14">
        <f t="shared" si="4"/>
        <v>98960.111660632901</v>
      </c>
      <c r="I38" s="15">
        <f t="shared" si="5"/>
        <v>0.62172148793884485</v>
      </c>
      <c r="J38" s="14">
        <f t="shared" si="6"/>
        <v>61525.627868242918</v>
      </c>
      <c r="K38" s="14">
        <f>SUM($J38:J$127)</f>
        <v>2029693.6392593691</v>
      </c>
      <c r="L38" s="16">
        <f t="shared" si="7"/>
        <v>32.989401483329132</v>
      </c>
      <c r="M38" s="16"/>
      <c r="N38" s="6">
        <v>24</v>
      </c>
      <c r="O38" s="6">
        <f t="shared" si="0"/>
        <v>24</v>
      </c>
      <c r="P38" s="6">
        <f t="shared" si="8"/>
        <v>98960.111660632901</v>
      </c>
      <c r="Q38" s="6">
        <f t="shared" si="9"/>
        <v>98960.111660632901</v>
      </c>
      <c r="R38" s="5">
        <f t="shared" si="10"/>
        <v>98960.111660632901</v>
      </c>
      <c r="S38" s="5">
        <f t="shared" si="11"/>
        <v>6088583003.8318663</v>
      </c>
      <c r="T38" s="20">
        <f>SUM(S38:$S$136)</f>
        <v>184506956458.4574</v>
      </c>
      <c r="U38" s="6">
        <f t="shared" si="12"/>
        <v>30.303759732328103</v>
      </c>
    </row>
    <row r="39" spans="1:21" x14ac:dyDescent="0.2">
      <c r="A39" s="21">
        <v>25</v>
      </c>
      <c r="B39" s="22">
        <f>Absterbeordnung!B33</f>
        <v>98902.591443302983</v>
      </c>
      <c r="C39" s="15">
        <f t="shared" si="1"/>
        <v>0.60953087052827937</v>
      </c>
      <c r="D39" s="14">
        <f t="shared" si="2"/>
        <v>60284.182659939223</v>
      </c>
      <c r="E39" s="14">
        <f>SUM(D39:$D$127)</f>
        <v>1968168.0113911266</v>
      </c>
      <c r="F39" s="16">
        <f t="shared" si="3"/>
        <v>32.648166144898859</v>
      </c>
      <c r="G39" s="5"/>
      <c r="H39" s="14">
        <f t="shared" si="4"/>
        <v>98902.591443302983</v>
      </c>
      <c r="I39" s="15">
        <f t="shared" si="5"/>
        <v>0.60953087052827937</v>
      </c>
      <c r="J39" s="14">
        <f t="shared" si="6"/>
        <v>60284.182659939223</v>
      </c>
      <c r="K39" s="14">
        <f>SUM($J39:J$127)</f>
        <v>1968168.0113911266</v>
      </c>
      <c r="L39" s="16">
        <f t="shared" si="7"/>
        <v>32.648166144898859</v>
      </c>
      <c r="M39" s="16"/>
      <c r="N39" s="6">
        <v>25</v>
      </c>
      <c r="O39" s="6">
        <f t="shared" si="0"/>
        <v>25</v>
      </c>
      <c r="P39" s="6">
        <f t="shared" si="8"/>
        <v>98902.591443302983</v>
      </c>
      <c r="Q39" s="6">
        <f t="shared" si="9"/>
        <v>98902.591443302983</v>
      </c>
      <c r="R39" s="5">
        <f t="shared" si="10"/>
        <v>98902.591443302983</v>
      </c>
      <c r="S39" s="5">
        <f t="shared" si="11"/>
        <v>5962261888.1094189</v>
      </c>
      <c r="T39" s="20">
        <f>SUM(S39:$S$136)</f>
        <v>178418373454.62555</v>
      </c>
      <c r="U39" s="6">
        <f t="shared" si="12"/>
        <v>29.924611968227456</v>
      </c>
    </row>
    <row r="40" spans="1:21" x14ac:dyDescent="0.2">
      <c r="A40" s="21">
        <v>26</v>
      </c>
      <c r="B40" s="22">
        <f>Absterbeordnung!B34</f>
        <v>98843.411747820996</v>
      </c>
      <c r="C40" s="15">
        <f t="shared" si="1"/>
        <v>0.59757928483164635</v>
      </c>
      <c r="D40" s="14">
        <f t="shared" si="2"/>
        <v>59066.775302582821</v>
      </c>
      <c r="E40" s="14">
        <f>SUM(D40:$D$127)</f>
        <v>1907883.8287311872</v>
      </c>
      <c r="F40" s="16">
        <f t="shared" si="3"/>
        <v>32.300456880498785</v>
      </c>
      <c r="G40" s="5"/>
      <c r="H40" s="14">
        <f t="shared" si="4"/>
        <v>98843.411747820996</v>
      </c>
      <c r="I40" s="15">
        <f t="shared" si="5"/>
        <v>0.59757928483164635</v>
      </c>
      <c r="J40" s="14">
        <f t="shared" si="6"/>
        <v>59066.775302582821</v>
      </c>
      <c r="K40" s="14">
        <f>SUM($J40:J$127)</f>
        <v>1907883.8287311872</v>
      </c>
      <c r="L40" s="16">
        <f t="shared" si="7"/>
        <v>32.300456880498785</v>
      </c>
      <c r="M40" s="16"/>
      <c r="N40" s="6">
        <v>26</v>
      </c>
      <c r="O40" s="6">
        <f t="shared" si="0"/>
        <v>26</v>
      </c>
      <c r="P40" s="6">
        <f t="shared" si="8"/>
        <v>98843.411747820996</v>
      </c>
      <c r="Q40" s="6">
        <f t="shared" si="9"/>
        <v>98843.411747820996</v>
      </c>
      <c r="R40" s="5">
        <f t="shared" si="10"/>
        <v>98843.411747820996</v>
      </c>
      <c r="S40" s="5">
        <f t="shared" si="11"/>
        <v>5838361591.8492184</v>
      </c>
      <c r="T40" s="20">
        <f>SUM(S40:$S$136)</f>
        <v>172456111566.51614</v>
      </c>
      <c r="U40" s="6">
        <f t="shared" si="12"/>
        <v>29.538443080894055</v>
      </c>
    </row>
    <row r="41" spans="1:21" x14ac:dyDescent="0.2">
      <c r="A41" s="21">
        <v>27</v>
      </c>
      <c r="B41" s="22">
        <f>Absterbeordnung!B35</f>
        <v>98780.189444709715</v>
      </c>
      <c r="C41" s="15">
        <f t="shared" si="1"/>
        <v>0.58586204395259456</v>
      </c>
      <c r="D41" s="14">
        <f t="shared" si="2"/>
        <v>57871.563690102143</v>
      </c>
      <c r="E41" s="14">
        <f>SUM(D41:$D$127)</f>
        <v>1848817.0534286043</v>
      </c>
      <c r="F41" s="16">
        <f t="shared" si="3"/>
        <v>31.946899920121048</v>
      </c>
      <c r="G41" s="5"/>
      <c r="H41" s="14">
        <f t="shared" si="4"/>
        <v>98780.189444709715</v>
      </c>
      <c r="I41" s="15">
        <f t="shared" si="5"/>
        <v>0.58586204395259456</v>
      </c>
      <c r="J41" s="14">
        <f t="shared" si="6"/>
        <v>57871.563690102143</v>
      </c>
      <c r="K41" s="14">
        <f>SUM($J41:J$127)</f>
        <v>1848817.0534286043</v>
      </c>
      <c r="L41" s="16">
        <f t="shared" si="7"/>
        <v>31.946899920121048</v>
      </c>
      <c r="M41" s="16"/>
      <c r="N41" s="6">
        <v>27</v>
      </c>
      <c r="O41" s="6">
        <f t="shared" si="0"/>
        <v>27</v>
      </c>
      <c r="P41" s="6">
        <f t="shared" si="8"/>
        <v>98780.189444709715</v>
      </c>
      <c r="Q41" s="6">
        <f t="shared" si="9"/>
        <v>98780.189444709715</v>
      </c>
      <c r="R41" s="5">
        <f t="shared" si="10"/>
        <v>98780.189444709715</v>
      </c>
      <c r="S41" s="5">
        <f t="shared" si="11"/>
        <v>5716564024.7698736</v>
      </c>
      <c r="T41" s="20">
        <f>SUM(S41:$S$136)</f>
        <v>166617749974.66693</v>
      </c>
      <c r="U41" s="6">
        <f t="shared" si="12"/>
        <v>29.146485415489476</v>
      </c>
    </row>
    <row r="42" spans="1:21" x14ac:dyDescent="0.2">
      <c r="A42" s="21">
        <v>28</v>
      </c>
      <c r="B42" s="22">
        <f>Absterbeordnung!B36</f>
        <v>98721.571958937202</v>
      </c>
      <c r="C42" s="15">
        <f t="shared" si="1"/>
        <v>0.57437455289470041</v>
      </c>
      <c r="D42" s="14">
        <f t="shared" si="2"/>
        <v>56703.158754976546</v>
      </c>
      <c r="E42" s="14">
        <f>SUM(D42:$D$127)</f>
        <v>1790945.4897385021</v>
      </c>
      <c r="F42" s="16">
        <f t="shared" si="3"/>
        <v>31.584580631168453</v>
      </c>
      <c r="G42" s="5"/>
      <c r="H42" s="14">
        <f t="shared" si="4"/>
        <v>98721.571958937202</v>
      </c>
      <c r="I42" s="15">
        <f t="shared" si="5"/>
        <v>0.57437455289470041</v>
      </c>
      <c r="J42" s="14">
        <f t="shared" si="6"/>
        <v>56703.158754976546</v>
      </c>
      <c r="K42" s="14">
        <f>SUM($J42:J$127)</f>
        <v>1790945.4897385021</v>
      </c>
      <c r="L42" s="16">
        <f t="shared" si="7"/>
        <v>31.584580631168453</v>
      </c>
      <c r="M42" s="16"/>
      <c r="N42" s="6">
        <v>28</v>
      </c>
      <c r="O42" s="6">
        <f t="shared" si="0"/>
        <v>28</v>
      </c>
      <c r="P42" s="6">
        <f t="shared" si="8"/>
        <v>98721.571958937202</v>
      </c>
      <c r="Q42" s="6">
        <f t="shared" si="9"/>
        <v>98721.571958937202</v>
      </c>
      <c r="R42" s="5">
        <f t="shared" si="10"/>
        <v>98721.571958937202</v>
      </c>
      <c r="S42" s="5">
        <f t="shared" si="11"/>
        <v>5597824967.3284569</v>
      </c>
      <c r="T42" s="20">
        <f>SUM(S42:$S$136)</f>
        <v>160901185949.89706</v>
      </c>
      <c r="U42" s="6">
        <f t="shared" si="12"/>
        <v>28.743518578910948</v>
      </c>
    </row>
    <row r="43" spans="1:21" x14ac:dyDescent="0.2">
      <c r="A43" s="21">
        <v>29</v>
      </c>
      <c r="B43" s="22">
        <f>Absterbeordnung!B37</f>
        <v>98660.84136741134</v>
      </c>
      <c r="C43" s="15">
        <f t="shared" si="1"/>
        <v>0.56311230675951029</v>
      </c>
      <c r="D43" s="14">
        <f t="shared" si="2"/>
        <v>55557.133969237118</v>
      </c>
      <c r="E43" s="14">
        <f>SUM(D43:$D$127)</f>
        <v>1734242.3309835256</v>
      </c>
      <c r="F43" s="16">
        <f t="shared" si="3"/>
        <v>31.215475080910466</v>
      </c>
      <c r="G43" s="5"/>
      <c r="H43" s="14">
        <f t="shared" si="4"/>
        <v>98660.84136741134</v>
      </c>
      <c r="I43" s="15">
        <f t="shared" si="5"/>
        <v>0.56311230675951029</v>
      </c>
      <c r="J43" s="14">
        <f t="shared" si="6"/>
        <v>55557.133969237118</v>
      </c>
      <c r="K43" s="14">
        <f>SUM($J43:J$127)</f>
        <v>1734242.3309835256</v>
      </c>
      <c r="L43" s="16">
        <f t="shared" si="7"/>
        <v>31.215475080910466</v>
      </c>
      <c r="M43" s="16"/>
      <c r="N43" s="6">
        <v>29</v>
      </c>
      <c r="O43" s="6">
        <f t="shared" si="0"/>
        <v>29</v>
      </c>
      <c r="P43" s="6">
        <f t="shared" si="8"/>
        <v>98660.84136741134</v>
      </c>
      <c r="Q43" s="6">
        <f t="shared" si="9"/>
        <v>98660.84136741134</v>
      </c>
      <c r="R43" s="5">
        <f t="shared" si="10"/>
        <v>98660.84136741134</v>
      </c>
      <c r="S43" s="5">
        <f t="shared" si="11"/>
        <v>5481313581.3669233</v>
      </c>
      <c r="T43" s="20">
        <f>SUM(S43:$S$136)</f>
        <v>155303360982.5686</v>
      </c>
      <c r="U43" s="6">
        <f t="shared" si="12"/>
        <v>28.333237768133536</v>
      </c>
    </row>
    <row r="44" spans="1:21" x14ac:dyDescent="0.2">
      <c r="A44" s="21">
        <v>30</v>
      </c>
      <c r="B44" s="22">
        <f>Absterbeordnung!B38</f>
        <v>98598.173359146662</v>
      </c>
      <c r="C44" s="15">
        <f t="shared" si="1"/>
        <v>0.55207088897991197</v>
      </c>
      <c r="D44" s="14">
        <f t="shared" si="2"/>
        <v>54433.181218179569</v>
      </c>
      <c r="E44" s="14">
        <f>SUM(D44:$D$127)</f>
        <v>1678685.1970142885</v>
      </c>
      <c r="F44" s="16">
        <f t="shared" si="3"/>
        <v>30.839373327929657</v>
      </c>
      <c r="G44" s="5"/>
      <c r="H44" s="14">
        <f t="shared" si="4"/>
        <v>98598.173359146662</v>
      </c>
      <c r="I44" s="15">
        <f t="shared" si="5"/>
        <v>0.55207088897991197</v>
      </c>
      <c r="J44" s="14">
        <f t="shared" si="6"/>
        <v>54433.181218179569</v>
      </c>
      <c r="K44" s="14">
        <f>SUM($J44:J$127)</f>
        <v>1678685.1970142885</v>
      </c>
      <c r="L44" s="16">
        <f t="shared" si="7"/>
        <v>30.839373327929657</v>
      </c>
      <c r="M44" s="16"/>
      <c r="N44" s="6">
        <v>30</v>
      </c>
      <c r="O44" s="6">
        <f t="shared" si="0"/>
        <v>30</v>
      </c>
      <c r="P44" s="6">
        <f t="shared" si="8"/>
        <v>98598.173359146662</v>
      </c>
      <c r="Q44" s="6">
        <f t="shared" si="9"/>
        <v>98598.173359146662</v>
      </c>
      <c r="R44" s="5">
        <f t="shared" si="10"/>
        <v>98598.173359146662</v>
      </c>
      <c r="S44" s="5">
        <f t="shared" si="11"/>
        <v>5367012238.2399149</v>
      </c>
      <c r="T44" s="20">
        <f>SUM(S44:$S$136)</f>
        <v>149822047401.20166</v>
      </c>
      <c r="U44" s="6">
        <f t="shared" si="12"/>
        <v>27.915354158077168</v>
      </c>
    </row>
    <row r="45" spans="1:21" x14ac:dyDescent="0.2">
      <c r="A45" s="21">
        <v>31</v>
      </c>
      <c r="B45" s="22">
        <f>Absterbeordnung!B39</f>
        <v>98534.22764295587</v>
      </c>
      <c r="C45" s="15">
        <f t="shared" si="1"/>
        <v>0.54124596958814919</v>
      </c>
      <c r="D45" s="14">
        <f t="shared" si="2"/>
        <v>53331.253578231059</v>
      </c>
      <c r="E45" s="14">
        <f>SUM(D45:$D$127)</f>
        <v>1624252.0157961091</v>
      </c>
      <c r="F45" s="16">
        <f t="shared" si="3"/>
        <v>30.455912936933139</v>
      </c>
      <c r="G45" s="5"/>
      <c r="H45" s="14">
        <f t="shared" si="4"/>
        <v>98534.22764295587</v>
      </c>
      <c r="I45" s="15">
        <f t="shared" si="5"/>
        <v>0.54124596958814919</v>
      </c>
      <c r="J45" s="14">
        <f t="shared" si="6"/>
        <v>53331.253578231059</v>
      </c>
      <c r="K45" s="14">
        <f>SUM($J45:J$127)</f>
        <v>1624252.0157961091</v>
      </c>
      <c r="L45" s="16">
        <f t="shared" si="7"/>
        <v>30.455912936933139</v>
      </c>
      <c r="M45" s="16"/>
      <c r="N45" s="6">
        <v>31</v>
      </c>
      <c r="O45" s="6">
        <f t="shared" si="0"/>
        <v>31</v>
      </c>
      <c r="P45" s="6">
        <f t="shared" si="8"/>
        <v>98534.22764295587</v>
      </c>
      <c r="Q45" s="6">
        <f t="shared" si="9"/>
        <v>98534.22764295587</v>
      </c>
      <c r="R45" s="5">
        <f t="shared" si="10"/>
        <v>98534.22764295587</v>
      </c>
      <c r="S45" s="5">
        <f t="shared" si="11"/>
        <v>5254953880.5616245</v>
      </c>
      <c r="T45" s="20">
        <f>SUM(S45:$S$136)</f>
        <v>144455035162.96173</v>
      </c>
      <c r="U45" s="6">
        <f t="shared" si="12"/>
        <v>27.48930598559755</v>
      </c>
    </row>
    <row r="46" spans="1:21" x14ac:dyDescent="0.2">
      <c r="A46" s="21">
        <v>32</v>
      </c>
      <c r="B46" s="22">
        <f>Absterbeordnung!B40</f>
        <v>98464.264366268762</v>
      </c>
      <c r="C46" s="15">
        <f t="shared" si="1"/>
        <v>0.53063330351779314</v>
      </c>
      <c r="D46" s="14">
        <f t="shared" si="2"/>
        <v>52248.417879122513</v>
      </c>
      <c r="E46" s="14">
        <f>SUM(D46:$D$127)</f>
        <v>1570920.7622178779</v>
      </c>
      <c r="F46" s="16">
        <f t="shared" si="3"/>
        <v>30.066379538079531</v>
      </c>
      <c r="G46" s="5"/>
      <c r="H46" s="14">
        <f t="shared" si="4"/>
        <v>98464.264366268762</v>
      </c>
      <c r="I46" s="15">
        <f t="shared" si="5"/>
        <v>0.53063330351779314</v>
      </c>
      <c r="J46" s="14">
        <f t="shared" si="6"/>
        <v>52248.417879122513</v>
      </c>
      <c r="K46" s="14">
        <f>SUM($J46:J$127)</f>
        <v>1570920.7622178779</v>
      </c>
      <c r="L46" s="16">
        <f t="shared" si="7"/>
        <v>30.066379538079531</v>
      </c>
      <c r="M46" s="16"/>
      <c r="N46" s="6">
        <v>32</v>
      </c>
      <c r="O46" s="6">
        <f t="shared" ref="O46:O77" si="13">N46+$B$3</f>
        <v>32</v>
      </c>
      <c r="P46" s="6">
        <f t="shared" si="8"/>
        <v>98464.264366268762</v>
      </c>
      <c r="Q46" s="6">
        <f t="shared" si="9"/>
        <v>98464.264366268762</v>
      </c>
      <c r="R46" s="5">
        <f t="shared" si="10"/>
        <v>98464.264366268762</v>
      </c>
      <c r="S46" s="5">
        <f t="shared" si="11"/>
        <v>5144602030.7692022</v>
      </c>
      <c r="T46" s="20">
        <f>SUM(S46:$S$136)</f>
        <v>139200081282.40012</v>
      </c>
      <c r="U46" s="6">
        <f t="shared" si="12"/>
        <v>27.057502300442746</v>
      </c>
    </row>
    <row r="47" spans="1:21" x14ac:dyDescent="0.2">
      <c r="A47" s="21">
        <v>33</v>
      </c>
      <c r="B47" s="22">
        <f>Absterbeordnung!B41</f>
        <v>98391.436997255907</v>
      </c>
      <c r="C47" s="15">
        <f t="shared" ref="C47:C78" si="14">1/(((1+($B$5/100))^A47))</f>
        <v>0.52022872893901284</v>
      </c>
      <c r="D47" s="14">
        <f t="shared" ref="D47:D78" si="15">B47*C47</f>
        <v>51186.052207565401</v>
      </c>
      <c r="E47" s="14">
        <f>SUM(D47:$D$127)</f>
        <v>1518672.3443387556</v>
      </c>
      <c r="F47" s="16">
        <f t="shared" ref="F47:F78" si="16">E47/D47</f>
        <v>29.669651767250237</v>
      </c>
      <c r="G47" s="5"/>
      <c r="H47" s="14">
        <f t="shared" si="4"/>
        <v>98391.436997255907</v>
      </c>
      <c r="I47" s="15">
        <f t="shared" ref="I47:I78" si="17">1/(((1+($B$5/100))^A47))</f>
        <v>0.52022872893901284</v>
      </c>
      <c r="J47" s="14">
        <f t="shared" ref="J47:J78" si="18">H47*I47</f>
        <v>51186.052207565401</v>
      </c>
      <c r="K47" s="14">
        <f>SUM($J47:J$127)</f>
        <v>1518672.3443387556</v>
      </c>
      <c r="L47" s="16">
        <f t="shared" ref="L47:L78" si="19">K47/J47</f>
        <v>29.669651767250237</v>
      </c>
      <c r="M47" s="16"/>
      <c r="N47" s="6">
        <v>33</v>
      </c>
      <c r="O47" s="6">
        <f t="shared" si="13"/>
        <v>33</v>
      </c>
      <c r="P47" s="6">
        <f t="shared" si="8"/>
        <v>98391.436997255907</v>
      </c>
      <c r="Q47" s="6">
        <f t="shared" si="9"/>
        <v>98391.436997255907</v>
      </c>
      <c r="R47" s="5">
        <f t="shared" si="10"/>
        <v>98391.436997255907</v>
      </c>
      <c r="S47" s="5">
        <f t="shared" ref="S47:S78" si="20">P47*R47*I47</f>
        <v>5036269230.9189234</v>
      </c>
      <c r="T47" s="20">
        <f>SUM(S47:$S$136)</f>
        <v>134055479251.63092</v>
      </c>
      <c r="U47" s="6">
        <f t="shared" ref="U47:U78" si="21">T47/S47</f>
        <v>26.618012879182594</v>
      </c>
    </row>
    <row r="48" spans="1:21" x14ac:dyDescent="0.2">
      <c r="A48" s="21">
        <v>34</v>
      </c>
      <c r="B48" s="22">
        <f>Absterbeordnung!B42</f>
        <v>98317.198027988954</v>
      </c>
      <c r="C48" s="15">
        <f t="shared" si="14"/>
        <v>0.51002816562648323</v>
      </c>
      <c r="D48" s="14">
        <f t="shared" si="15"/>
        <v>50144.540159750904</v>
      </c>
      <c r="E48" s="14">
        <f>SUM(D48:$D$127)</f>
        <v>1467486.2921311902</v>
      </c>
      <c r="F48" s="16">
        <f t="shared" si="16"/>
        <v>29.265126122526198</v>
      </c>
      <c r="G48" s="5"/>
      <c r="H48" s="14">
        <f t="shared" si="4"/>
        <v>98317.198027988954</v>
      </c>
      <c r="I48" s="15">
        <f t="shared" si="17"/>
        <v>0.51002816562648323</v>
      </c>
      <c r="J48" s="14">
        <f t="shared" si="18"/>
        <v>50144.540159750904</v>
      </c>
      <c r="K48" s="14">
        <f>SUM($J48:J$127)</f>
        <v>1467486.2921311902</v>
      </c>
      <c r="L48" s="16">
        <f t="shared" si="19"/>
        <v>29.265126122526198</v>
      </c>
      <c r="M48" s="16"/>
      <c r="N48" s="6">
        <v>34</v>
      </c>
      <c r="O48" s="6">
        <f t="shared" si="13"/>
        <v>34</v>
      </c>
      <c r="P48" s="6">
        <f t="shared" si="8"/>
        <v>98317.198027988954</v>
      </c>
      <c r="Q48" s="6">
        <f t="shared" si="9"/>
        <v>98317.198027988954</v>
      </c>
      <c r="R48" s="5">
        <f t="shared" si="10"/>
        <v>98317.198027988954</v>
      </c>
      <c r="S48" s="5">
        <f t="shared" si="20"/>
        <v>4930070684.9086742</v>
      </c>
      <c r="T48" s="20">
        <f>SUM(S48:$S$136)</f>
        <v>129019210020.71198</v>
      </c>
      <c r="U48" s="6">
        <f t="shared" si="21"/>
        <v>26.169849940620466</v>
      </c>
    </row>
    <row r="49" spans="1:21" x14ac:dyDescent="0.2">
      <c r="A49" s="21">
        <v>35</v>
      </c>
      <c r="B49" s="22">
        <f>Absterbeordnung!B43</f>
        <v>98237.22489801544</v>
      </c>
      <c r="C49" s="15">
        <f t="shared" si="14"/>
        <v>0.50002761335929735</v>
      </c>
      <c r="D49" s="14">
        <f t="shared" si="15"/>
        <v>49121.325108795201</v>
      </c>
      <c r="E49" s="14">
        <f>SUM(D49:$D$127)</f>
        <v>1417341.7519714395</v>
      </c>
      <c r="F49" s="16">
        <f t="shared" si="16"/>
        <v>28.853898970198252</v>
      </c>
      <c r="G49" s="5"/>
      <c r="H49" s="14">
        <f t="shared" si="4"/>
        <v>98237.22489801544</v>
      </c>
      <c r="I49" s="15">
        <f t="shared" si="17"/>
        <v>0.50002761335929735</v>
      </c>
      <c r="J49" s="14">
        <f t="shared" si="18"/>
        <v>49121.325108795201</v>
      </c>
      <c r="K49" s="14">
        <f>SUM($J49:J$127)</f>
        <v>1417341.7519714395</v>
      </c>
      <c r="L49" s="16">
        <f t="shared" si="19"/>
        <v>28.853898970198252</v>
      </c>
      <c r="M49" s="16"/>
      <c r="N49" s="6">
        <v>35</v>
      </c>
      <c r="O49" s="6">
        <f t="shared" si="13"/>
        <v>35</v>
      </c>
      <c r="P49" s="6">
        <f t="shared" si="8"/>
        <v>98237.22489801544</v>
      </c>
      <c r="Q49" s="6">
        <f t="shared" si="9"/>
        <v>98237.22489801544</v>
      </c>
      <c r="R49" s="5">
        <f t="shared" si="10"/>
        <v>98237.22489801544</v>
      </c>
      <c r="S49" s="5">
        <f t="shared" si="20"/>
        <v>4825542662.0012474</v>
      </c>
      <c r="T49" s="20">
        <f>SUM(S49:$S$136)</f>
        <v>124089139335.80331</v>
      </c>
      <c r="U49" s="6">
        <f t="shared" si="21"/>
        <v>25.715064196394671</v>
      </c>
    </row>
    <row r="50" spans="1:21" x14ac:dyDescent="0.2">
      <c r="A50" s="21">
        <v>36</v>
      </c>
      <c r="B50" s="22">
        <f>Absterbeordnung!B44</f>
        <v>98152.800760798928</v>
      </c>
      <c r="C50" s="15">
        <f t="shared" si="14"/>
        <v>0.49022315035225233</v>
      </c>
      <c r="D50" s="14">
        <f t="shared" si="15"/>
        <v>48116.775204855803</v>
      </c>
      <c r="E50" s="14">
        <f>SUM(D50:$D$127)</f>
        <v>1368220.426862644</v>
      </c>
      <c r="F50" s="16">
        <f t="shared" si="16"/>
        <v>28.435414074145335</v>
      </c>
      <c r="G50" s="5"/>
      <c r="H50" s="14">
        <f t="shared" si="4"/>
        <v>98152.800760798928</v>
      </c>
      <c r="I50" s="15">
        <f t="shared" si="17"/>
        <v>0.49022315035225233</v>
      </c>
      <c r="J50" s="14">
        <f t="shared" si="18"/>
        <v>48116.775204855803</v>
      </c>
      <c r="K50" s="14">
        <f>SUM($J50:J$127)</f>
        <v>1368220.426862644</v>
      </c>
      <c r="L50" s="16">
        <f t="shared" si="19"/>
        <v>28.435414074145335</v>
      </c>
      <c r="M50" s="16"/>
      <c r="N50" s="6">
        <v>36</v>
      </c>
      <c r="O50" s="6">
        <f t="shared" si="13"/>
        <v>36</v>
      </c>
      <c r="P50" s="6">
        <f t="shared" si="8"/>
        <v>98152.800760798928</v>
      </c>
      <c r="Q50" s="6">
        <f t="shared" si="9"/>
        <v>98152.800760798928</v>
      </c>
      <c r="R50" s="5">
        <f t="shared" si="10"/>
        <v>98152.800760798928</v>
      </c>
      <c r="S50" s="5">
        <f t="shared" si="20"/>
        <v>4722796249.9343615</v>
      </c>
      <c r="T50" s="20">
        <f>SUM(S50:$S$136)</f>
        <v>119263596673.80206</v>
      </c>
      <c r="U50" s="6">
        <f t="shared" si="21"/>
        <v>25.252750777774843</v>
      </c>
    </row>
    <row r="51" spans="1:21" x14ac:dyDescent="0.2">
      <c r="A51" s="21">
        <v>37</v>
      </c>
      <c r="B51" s="22">
        <f>Absterbeordnung!B45</f>
        <v>98062.619502855872</v>
      </c>
      <c r="C51" s="15">
        <f t="shared" si="14"/>
        <v>0.48061093171789437</v>
      </c>
      <c r="D51" s="14">
        <f t="shared" si="15"/>
        <v>47129.966925964924</v>
      </c>
      <c r="E51" s="14">
        <f>SUM(D51:$D$127)</f>
        <v>1320103.6516577881</v>
      </c>
      <c r="F51" s="16">
        <f t="shared" si="16"/>
        <v>28.009857374428037</v>
      </c>
      <c r="G51" s="5"/>
      <c r="H51" s="14">
        <f t="shared" si="4"/>
        <v>98062.619502855872</v>
      </c>
      <c r="I51" s="15">
        <f t="shared" si="17"/>
        <v>0.48061093171789437</v>
      </c>
      <c r="J51" s="14">
        <f t="shared" si="18"/>
        <v>47129.966925964924</v>
      </c>
      <c r="K51" s="14">
        <f>SUM($J51:J$127)</f>
        <v>1320103.6516577881</v>
      </c>
      <c r="L51" s="16">
        <f t="shared" si="19"/>
        <v>28.009857374428037</v>
      </c>
      <c r="M51" s="16"/>
      <c r="N51" s="6">
        <v>37</v>
      </c>
      <c r="O51" s="6">
        <f t="shared" si="13"/>
        <v>37</v>
      </c>
      <c r="P51" s="6">
        <f t="shared" si="8"/>
        <v>98062.619502855872</v>
      </c>
      <c r="Q51" s="6">
        <f t="shared" si="9"/>
        <v>98062.619502855872</v>
      </c>
      <c r="R51" s="5">
        <f t="shared" si="10"/>
        <v>98062.619502855872</v>
      </c>
      <c r="S51" s="5">
        <f t="shared" si="20"/>
        <v>4621688013.8430796</v>
      </c>
      <c r="T51" s="20">
        <f>SUM(S51:$S$136)</f>
        <v>114540800423.86771</v>
      </c>
      <c r="U51" s="6">
        <f t="shared" si="21"/>
        <v>24.78332593649553</v>
      </c>
    </row>
    <row r="52" spans="1:21" x14ac:dyDescent="0.2">
      <c r="A52" s="21">
        <v>38</v>
      </c>
      <c r="B52" s="22">
        <f>Absterbeordnung!B46</f>
        <v>97961.869422234959</v>
      </c>
      <c r="C52" s="15">
        <f t="shared" si="14"/>
        <v>0.47118718795871989</v>
      </c>
      <c r="D52" s="14">
        <f t="shared" si="15"/>
        <v>46158.377780242197</v>
      </c>
      <c r="E52" s="14">
        <f>SUM(D52:$D$127)</f>
        <v>1272973.6847318232</v>
      </c>
      <c r="F52" s="16">
        <f t="shared" si="16"/>
        <v>27.578388711847484</v>
      </c>
      <c r="G52" s="5"/>
      <c r="H52" s="14">
        <f t="shared" si="4"/>
        <v>97961.869422234959</v>
      </c>
      <c r="I52" s="15">
        <f t="shared" si="17"/>
        <v>0.47118718795871989</v>
      </c>
      <c r="J52" s="14">
        <f t="shared" si="18"/>
        <v>46158.377780242197</v>
      </c>
      <c r="K52" s="14">
        <f>SUM($J52:J$127)</f>
        <v>1272973.6847318232</v>
      </c>
      <c r="L52" s="16">
        <f t="shared" si="19"/>
        <v>27.578388711847484</v>
      </c>
      <c r="M52" s="16"/>
      <c r="N52" s="6">
        <v>38</v>
      </c>
      <c r="O52" s="6">
        <f t="shared" si="13"/>
        <v>38</v>
      </c>
      <c r="P52" s="6">
        <f t="shared" si="8"/>
        <v>97961.869422234959</v>
      </c>
      <c r="Q52" s="6">
        <f t="shared" si="9"/>
        <v>97961.869422234959</v>
      </c>
      <c r="R52" s="5">
        <f t="shared" si="10"/>
        <v>97961.869422234959</v>
      </c>
      <c r="S52" s="5">
        <f t="shared" si="20"/>
        <v>4521760976.8502779</v>
      </c>
      <c r="T52" s="20">
        <f>SUM(S52:$S$136)</f>
        <v>109919112410.02463</v>
      </c>
      <c r="U52" s="6">
        <f t="shared" si="21"/>
        <v>24.308917028734889</v>
      </c>
    </row>
    <row r="53" spans="1:21" x14ac:dyDescent="0.2">
      <c r="A53" s="21">
        <v>39</v>
      </c>
      <c r="B53" s="22">
        <f>Absterbeordnung!B47</f>
        <v>97854.159888482245</v>
      </c>
      <c r="C53" s="15">
        <f t="shared" si="14"/>
        <v>0.46194822348894127</v>
      </c>
      <c r="D53" s="14">
        <f t="shared" si="15"/>
        <v>45203.555321487191</v>
      </c>
      <c r="E53" s="14">
        <f>SUM(D53:$D$127)</f>
        <v>1226815.3069515808</v>
      </c>
      <c r="F53" s="16">
        <f t="shared" si="16"/>
        <v>27.139796819663491</v>
      </c>
      <c r="G53" s="5"/>
      <c r="H53" s="14">
        <f t="shared" si="4"/>
        <v>97854.159888482245</v>
      </c>
      <c r="I53" s="15">
        <f t="shared" si="17"/>
        <v>0.46194822348894127</v>
      </c>
      <c r="J53" s="14">
        <f t="shared" si="18"/>
        <v>45203.555321487191</v>
      </c>
      <c r="K53" s="14">
        <f>SUM($J53:J$127)</f>
        <v>1226815.3069515808</v>
      </c>
      <c r="L53" s="16">
        <f t="shared" si="19"/>
        <v>27.139796819663491</v>
      </c>
      <c r="M53" s="16"/>
      <c r="N53" s="6">
        <v>39</v>
      </c>
      <c r="O53" s="6">
        <f t="shared" si="13"/>
        <v>39</v>
      </c>
      <c r="P53" s="6">
        <f t="shared" si="8"/>
        <v>97854.159888482245</v>
      </c>
      <c r="Q53" s="6">
        <f t="shared" si="9"/>
        <v>97854.159888482245</v>
      </c>
      <c r="R53" s="5">
        <f t="shared" si="10"/>
        <v>97854.159888482245</v>
      </c>
      <c r="S53" s="5">
        <f t="shared" si="20"/>
        <v>4423355929.9566603</v>
      </c>
      <c r="T53" s="20">
        <f>SUM(S53:$S$136)</f>
        <v>105397351433.17435</v>
      </c>
      <c r="U53" s="6">
        <f t="shared" si="21"/>
        <v>23.827463378965984</v>
      </c>
    </row>
    <row r="54" spans="1:21" x14ac:dyDescent="0.2">
      <c r="A54" s="21">
        <v>40</v>
      </c>
      <c r="B54" s="22">
        <f>Absterbeordnung!B48</f>
        <v>97732.260201801604</v>
      </c>
      <c r="C54" s="15">
        <f t="shared" si="14"/>
        <v>0.45289041518523643</v>
      </c>
      <c r="D54" s="14">
        <f t="shared" si="15"/>
        <v>44262.003899785486</v>
      </c>
      <c r="E54" s="14">
        <f>SUM(D54:$D$127)</f>
        <v>1181611.7516300934</v>
      </c>
      <c r="F54" s="16">
        <f t="shared" si="16"/>
        <v>26.695848527450426</v>
      </c>
      <c r="G54" s="5"/>
      <c r="H54" s="14">
        <f t="shared" si="4"/>
        <v>97732.260201801604</v>
      </c>
      <c r="I54" s="15">
        <f t="shared" si="17"/>
        <v>0.45289041518523643</v>
      </c>
      <c r="J54" s="14">
        <f t="shared" si="18"/>
        <v>44262.003899785486</v>
      </c>
      <c r="K54" s="14">
        <f>SUM($J54:J$127)</f>
        <v>1181611.7516300934</v>
      </c>
      <c r="L54" s="16">
        <f t="shared" si="19"/>
        <v>26.695848527450426</v>
      </c>
      <c r="M54" s="16"/>
      <c r="N54" s="6">
        <v>40</v>
      </c>
      <c r="O54" s="6">
        <f t="shared" si="13"/>
        <v>40</v>
      </c>
      <c r="P54" s="6">
        <f t="shared" si="8"/>
        <v>97732.260201801604</v>
      </c>
      <c r="Q54" s="6">
        <f t="shared" si="9"/>
        <v>97732.260201801604</v>
      </c>
      <c r="R54" s="5">
        <f t="shared" si="10"/>
        <v>97732.260201801604</v>
      </c>
      <c r="S54" s="5">
        <f t="shared" si="20"/>
        <v>4325825682.1869926</v>
      </c>
      <c r="T54" s="20">
        <f>SUM(S54:$S$136)</f>
        <v>100973995503.21768</v>
      </c>
      <c r="U54" s="6">
        <f t="shared" si="21"/>
        <v>23.342132328404091</v>
      </c>
    </row>
    <row r="55" spans="1:21" x14ac:dyDescent="0.2">
      <c r="A55" s="21">
        <v>41</v>
      </c>
      <c r="B55" s="22">
        <f>Absterbeordnung!B49</f>
        <v>97593.133309566037</v>
      </c>
      <c r="C55" s="15">
        <f t="shared" si="14"/>
        <v>0.44401021096591808</v>
      </c>
      <c r="D55" s="14">
        <f t="shared" si="15"/>
        <v>43332.347709605383</v>
      </c>
      <c r="E55" s="14">
        <f>SUM(D55:$D$127)</f>
        <v>1137349.747730308</v>
      </c>
      <c r="F55" s="16">
        <f t="shared" si="16"/>
        <v>26.247129635170776</v>
      </c>
      <c r="G55" s="5"/>
      <c r="H55" s="14">
        <f t="shared" si="4"/>
        <v>97593.133309566037</v>
      </c>
      <c r="I55" s="15">
        <f t="shared" si="17"/>
        <v>0.44401021096591808</v>
      </c>
      <c r="J55" s="14">
        <f t="shared" si="18"/>
        <v>43332.347709605383</v>
      </c>
      <c r="K55" s="14">
        <f>SUM($J55:J$127)</f>
        <v>1137349.747730308</v>
      </c>
      <c r="L55" s="16">
        <f t="shared" si="19"/>
        <v>26.247129635170776</v>
      </c>
      <c r="M55" s="16"/>
      <c r="N55" s="6">
        <v>41</v>
      </c>
      <c r="O55" s="6">
        <f t="shared" si="13"/>
        <v>41</v>
      </c>
      <c r="P55" s="6">
        <f t="shared" si="8"/>
        <v>97593.133309566037</v>
      </c>
      <c r="Q55" s="6">
        <f t="shared" si="9"/>
        <v>97593.133309566037</v>
      </c>
      <c r="R55" s="5">
        <f t="shared" si="10"/>
        <v>97593.133309566037</v>
      </c>
      <c r="S55" s="5">
        <f t="shared" si="20"/>
        <v>4228939586.639987</v>
      </c>
      <c r="T55" s="20">
        <f>SUM(S55:$S$136)</f>
        <v>96648169821.03067</v>
      </c>
      <c r="U55" s="6">
        <f t="shared" si="21"/>
        <v>22.853996336660934</v>
      </c>
    </row>
    <row r="56" spans="1:21" x14ac:dyDescent="0.2">
      <c r="A56" s="21">
        <v>42</v>
      </c>
      <c r="B56" s="22">
        <f>Absterbeordnung!B50</f>
        <v>97443.091973613089</v>
      </c>
      <c r="C56" s="15">
        <f t="shared" si="14"/>
        <v>0.4353041283979589</v>
      </c>
      <c r="D56" s="14">
        <f t="shared" si="15"/>
        <v>42417.380219975792</v>
      </c>
      <c r="E56" s="14">
        <f>SUM(D56:$D$127)</f>
        <v>1094017.4000207025</v>
      </c>
      <c r="F56" s="16">
        <f t="shared" si="16"/>
        <v>25.791724862477302</v>
      </c>
      <c r="G56" s="5"/>
      <c r="H56" s="14">
        <f t="shared" si="4"/>
        <v>97443.091973613089</v>
      </c>
      <c r="I56" s="15">
        <f t="shared" si="17"/>
        <v>0.4353041283979589</v>
      </c>
      <c r="J56" s="14">
        <f t="shared" si="18"/>
        <v>42417.380219975792</v>
      </c>
      <c r="K56" s="14">
        <f>SUM($J56:J$127)</f>
        <v>1094017.4000207025</v>
      </c>
      <c r="L56" s="16">
        <f t="shared" si="19"/>
        <v>25.791724862477302</v>
      </c>
      <c r="M56" s="16"/>
      <c r="N56" s="6">
        <v>42</v>
      </c>
      <c r="O56" s="6">
        <f t="shared" si="13"/>
        <v>42</v>
      </c>
      <c r="P56" s="6">
        <f t="shared" si="8"/>
        <v>97443.091973613089</v>
      </c>
      <c r="Q56" s="6">
        <f t="shared" si="9"/>
        <v>97443.091973613089</v>
      </c>
      <c r="R56" s="5">
        <f t="shared" si="10"/>
        <v>97443.091973613089</v>
      </c>
      <c r="S56" s="5">
        <f t="shared" si="20"/>
        <v>4133280682.0548172</v>
      </c>
      <c r="T56" s="20">
        <f>SUM(S56:$S$136)</f>
        <v>92419230234.390686</v>
      </c>
      <c r="U56" s="6">
        <f t="shared" si="21"/>
        <v>22.359776009318932</v>
      </c>
    </row>
    <row r="57" spans="1:21" x14ac:dyDescent="0.2">
      <c r="A57" s="21">
        <v>43</v>
      </c>
      <c r="B57" s="22">
        <f>Absterbeordnung!B51</f>
        <v>97274.57674367055</v>
      </c>
      <c r="C57" s="15">
        <f t="shared" si="14"/>
        <v>0.4267687533313323</v>
      </c>
      <c r="D57" s="14">
        <f t="shared" si="15"/>
        <v>41513.74984772929</v>
      </c>
      <c r="E57" s="14">
        <f>SUM(D57:$D$127)</f>
        <v>1051600.0198007268</v>
      </c>
      <c r="F57" s="16">
        <f t="shared" si="16"/>
        <v>25.331366683519363</v>
      </c>
      <c r="G57" s="5"/>
      <c r="H57" s="14">
        <f t="shared" si="4"/>
        <v>97274.57674367055</v>
      </c>
      <c r="I57" s="15">
        <f t="shared" si="17"/>
        <v>0.4267687533313323</v>
      </c>
      <c r="J57" s="14">
        <f t="shared" si="18"/>
        <v>41513.74984772929</v>
      </c>
      <c r="K57" s="14">
        <f>SUM($J57:J$127)</f>
        <v>1051600.0198007268</v>
      </c>
      <c r="L57" s="16">
        <f t="shared" si="19"/>
        <v>25.331366683519363</v>
      </c>
      <c r="M57" s="16"/>
      <c r="N57" s="6">
        <v>43</v>
      </c>
      <c r="O57" s="6">
        <f t="shared" si="13"/>
        <v>43</v>
      </c>
      <c r="P57" s="6">
        <f t="shared" si="8"/>
        <v>97274.57674367055</v>
      </c>
      <c r="Q57" s="6">
        <f t="shared" si="9"/>
        <v>97274.57674367055</v>
      </c>
      <c r="R57" s="5">
        <f t="shared" si="10"/>
        <v>97274.57674367055</v>
      </c>
      <c r="S57" s="5">
        <f t="shared" si="20"/>
        <v>4038232445.4804845</v>
      </c>
      <c r="T57" s="20">
        <f>SUM(S57:$S$136)</f>
        <v>88285949552.335876</v>
      </c>
      <c r="U57" s="6">
        <f t="shared" si="21"/>
        <v>21.862522958811816</v>
      </c>
    </row>
    <row r="58" spans="1:21" x14ac:dyDescent="0.2">
      <c r="A58" s="21">
        <v>44</v>
      </c>
      <c r="B58" s="22">
        <f>Absterbeordnung!B52</f>
        <v>97080.120742497602</v>
      </c>
      <c r="C58" s="15">
        <f t="shared" si="14"/>
        <v>0.41840073856012966</v>
      </c>
      <c r="D58" s="14">
        <f t="shared" si="15"/>
        <v>40618.394218167559</v>
      </c>
      <c r="E58" s="14">
        <f>SUM(D58:$D$127)</f>
        <v>1010086.2699529983</v>
      </c>
      <c r="F58" s="16">
        <f t="shared" si="16"/>
        <v>24.86770561454674</v>
      </c>
      <c r="G58" s="5"/>
      <c r="H58" s="14">
        <f t="shared" si="4"/>
        <v>97080.120742497602</v>
      </c>
      <c r="I58" s="15">
        <f t="shared" si="17"/>
        <v>0.41840073856012966</v>
      </c>
      <c r="J58" s="14">
        <f t="shared" si="18"/>
        <v>40618.394218167559</v>
      </c>
      <c r="K58" s="14">
        <f>SUM($J58:J$127)</f>
        <v>1010086.2699529983</v>
      </c>
      <c r="L58" s="16">
        <f t="shared" si="19"/>
        <v>24.86770561454674</v>
      </c>
      <c r="M58" s="16"/>
      <c r="N58" s="6">
        <v>44</v>
      </c>
      <c r="O58" s="6">
        <f t="shared" si="13"/>
        <v>44</v>
      </c>
      <c r="P58" s="6">
        <f t="shared" si="8"/>
        <v>97080.120742497602</v>
      </c>
      <c r="Q58" s="6">
        <f t="shared" si="9"/>
        <v>97080.120742497602</v>
      </c>
      <c r="R58" s="5">
        <f t="shared" si="10"/>
        <v>97080.120742497602</v>
      </c>
      <c r="S58" s="5">
        <f t="shared" si="20"/>
        <v>3943238615.0660729</v>
      </c>
      <c r="T58" s="20">
        <f>SUM(S58:$S$136)</f>
        <v>84247717106.855408</v>
      </c>
      <c r="U58" s="6">
        <f t="shared" si="21"/>
        <v>21.365107550166286</v>
      </c>
    </row>
    <row r="59" spans="1:21" x14ac:dyDescent="0.2">
      <c r="A59" s="21">
        <v>45</v>
      </c>
      <c r="B59" s="22">
        <f>Absterbeordnung!B53</f>
        <v>96861.891347081415</v>
      </c>
      <c r="C59" s="15">
        <f t="shared" si="14"/>
        <v>0.41019680250993107</v>
      </c>
      <c r="D59" s="14">
        <f t="shared" si="15"/>
        <v>39732.438115637153</v>
      </c>
      <c r="E59" s="14">
        <f>SUM(D59:$D$127)</f>
        <v>969467.87573483062</v>
      </c>
      <c r="F59" s="16">
        <f t="shared" si="16"/>
        <v>24.399909034358643</v>
      </c>
      <c r="G59" s="5"/>
      <c r="H59" s="14">
        <f t="shared" si="4"/>
        <v>96861.891347081415</v>
      </c>
      <c r="I59" s="15">
        <f t="shared" si="17"/>
        <v>0.41019680250993107</v>
      </c>
      <c r="J59" s="14">
        <f t="shared" si="18"/>
        <v>39732.438115637153</v>
      </c>
      <c r="K59" s="14">
        <f>SUM($J59:J$127)</f>
        <v>969467.87573483062</v>
      </c>
      <c r="L59" s="16">
        <f t="shared" si="19"/>
        <v>24.399909034358643</v>
      </c>
      <c r="M59" s="16"/>
      <c r="N59" s="6">
        <v>45</v>
      </c>
      <c r="O59" s="6">
        <f t="shared" si="13"/>
        <v>45</v>
      </c>
      <c r="P59" s="6">
        <f t="shared" si="8"/>
        <v>96861.891347081415</v>
      </c>
      <c r="Q59" s="6">
        <f t="shared" si="9"/>
        <v>96861.891347081415</v>
      </c>
      <c r="R59" s="5">
        <f t="shared" si="10"/>
        <v>96861.891347081415</v>
      </c>
      <c r="S59" s="5">
        <f t="shared" si="20"/>
        <v>3848559103.7114825</v>
      </c>
      <c r="T59" s="20">
        <f>SUM(S59:$S$136)</f>
        <v>80304478491.789322</v>
      </c>
      <c r="U59" s="6">
        <f t="shared" si="21"/>
        <v>20.866115428588611</v>
      </c>
    </row>
    <row r="60" spans="1:21" x14ac:dyDescent="0.2">
      <c r="A60" s="21">
        <v>46</v>
      </c>
      <c r="B60" s="22">
        <f>Absterbeordnung!B54</f>
        <v>96618.194591335952</v>
      </c>
      <c r="C60" s="15">
        <f t="shared" si="14"/>
        <v>0.40215372795091275</v>
      </c>
      <c r="D60" s="14">
        <f t="shared" si="15"/>
        <v>38855.367142792471</v>
      </c>
      <c r="E60" s="14">
        <f>SUM(D60:$D$127)</f>
        <v>929735.43761919346</v>
      </c>
      <c r="F60" s="16">
        <f t="shared" si="16"/>
        <v>23.92810841813538</v>
      </c>
      <c r="G60" s="5"/>
      <c r="H60" s="14">
        <f t="shared" si="4"/>
        <v>96618.194591335952</v>
      </c>
      <c r="I60" s="15">
        <f t="shared" si="17"/>
        <v>0.40215372795091275</v>
      </c>
      <c r="J60" s="14">
        <f t="shared" si="18"/>
        <v>38855.367142792471</v>
      </c>
      <c r="K60" s="14">
        <f>SUM($J60:J$127)</f>
        <v>929735.43761919346</v>
      </c>
      <c r="L60" s="16">
        <f t="shared" si="19"/>
        <v>23.92810841813538</v>
      </c>
      <c r="M60" s="16"/>
      <c r="N60" s="6">
        <v>46</v>
      </c>
      <c r="O60" s="6">
        <f t="shared" si="13"/>
        <v>46</v>
      </c>
      <c r="P60" s="6">
        <f t="shared" si="8"/>
        <v>96618.194591335952</v>
      </c>
      <c r="Q60" s="6">
        <f t="shared" si="9"/>
        <v>96618.194591335952</v>
      </c>
      <c r="R60" s="5">
        <f t="shared" si="10"/>
        <v>96618.194591335952</v>
      </c>
      <c r="S60" s="5">
        <f t="shared" si="20"/>
        <v>3754135423.520124</v>
      </c>
      <c r="T60" s="20">
        <f>SUM(S60:$S$136)</f>
        <v>76455919388.077835</v>
      </c>
      <c r="U60" s="6">
        <f t="shared" si="21"/>
        <v>20.365786196489349</v>
      </c>
    </row>
    <row r="61" spans="1:21" x14ac:dyDescent="0.2">
      <c r="A61" s="21">
        <v>47</v>
      </c>
      <c r="B61" s="22">
        <f>Absterbeordnung!B55</f>
        <v>96343.902680621308</v>
      </c>
      <c r="C61" s="15">
        <f t="shared" si="14"/>
        <v>0.39426836073618909</v>
      </c>
      <c r="D61" s="14">
        <f t="shared" si="15"/>
        <v>37985.352576815494</v>
      </c>
      <c r="E61" s="14">
        <f>SUM(D61:$D$127)</f>
        <v>890880.07047640102</v>
      </c>
      <c r="F61" s="16">
        <f t="shared" si="16"/>
        <v>23.453252636653243</v>
      </c>
      <c r="G61" s="5"/>
      <c r="H61" s="14">
        <f t="shared" si="4"/>
        <v>96343.902680621308</v>
      </c>
      <c r="I61" s="15">
        <f t="shared" si="17"/>
        <v>0.39426836073618909</v>
      </c>
      <c r="J61" s="14">
        <f t="shared" si="18"/>
        <v>37985.352576815494</v>
      </c>
      <c r="K61" s="14">
        <f>SUM($J61:J$127)</f>
        <v>890880.07047640102</v>
      </c>
      <c r="L61" s="16">
        <f t="shared" si="19"/>
        <v>23.453252636653243</v>
      </c>
      <c r="M61" s="16"/>
      <c r="N61" s="6">
        <v>47</v>
      </c>
      <c r="O61" s="6">
        <f t="shared" si="13"/>
        <v>47</v>
      </c>
      <c r="P61" s="6">
        <f t="shared" si="8"/>
        <v>96343.902680621308</v>
      </c>
      <c r="Q61" s="6">
        <f t="shared" si="9"/>
        <v>96343.902680621308</v>
      </c>
      <c r="R61" s="5">
        <f t="shared" si="10"/>
        <v>96343.902680621308</v>
      </c>
      <c r="S61" s="5">
        <f t="shared" si="20"/>
        <v>3659657111.9498005</v>
      </c>
      <c r="T61" s="20">
        <f>SUM(S61:$S$136)</f>
        <v>72701783964.557693</v>
      </c>
      <c r="U61" s="6">
        <f t="shared" si="21"/>
        <v>19.865736526836383</v>
      </c>
    </row>
    <row r="62" spans="1:21" x14ac:dyDescent="0.2">
      <c r="A62" s="21">
        <v>48</v>
      </c>
      <c r="B62" s="22">
        <f>Absterbeordnung!B56</f>
        <v>96036.185073898087</v>
      </c>
      <c r="C62" s="15">
        <f t="shared" si="14"/>
        <v>0.38653760856489122</v>
      </c>
      <c r="D62" s="14">
        <f t="shared" si="15"/>
        <v>37121.597314159866</v>
      </c>
      <c r="E62" s="14">
        <f>SUM(D62:$D$127)</f>
        <v>852894.71789958561</v>
      </c>
      <c r="F62" s="16">
        <f t="shared" si="16"/>
        <v>22.975700929072165</v>
      </c>
      <c r="G62" s="5"/>
      <c r="H62" s="14">
        <f t="shared" si="4"/>
        <v>96036.185073898087</v>
      </c>
      <c r="I62" s="15">
        <f t="shared" si="17"/>
        <v>0.38653760856489122</v>
      </c>
      <c r="J62" s="14">
        <f t="shared" si="18"/>
        <v>37121.597314159866</v>
      </c>
      <c r="K62" s="14">
        <f>SUM($J62:J$127)</f>
        <v>852894.71789958561</v>
      </c>
      <c r="L62" s="16">
        <f t="shared" si="19"/>
        <v>22.975700929072165</v>
      </c>
      <c r="M62" s="16"/>
      <c r="N62" s="6">
        <v>48</v>
      </c>
      <c r="O62" s="6">
        <f t="shared" si="13"/>
        <v>48</v>
      </c>
      <c r="P62" s="6">
        <f t="shared" si="8"/>
        <v>96036.185073898087</v>
      </c>
      <c r="Q62" s="6">
        <f t="shared" si="9"/>
        <v>96036.185073898087</v>
      </c>
      <c r="R62" s="5">
        <f t="shared" si="10"/>
        <v>96036.185073898087</v>
      </c>
      <c r="S62" s="5">
        <f t="shared" si="20"/>
        <v>3565016589.9013753</v>
      </c>
      <c r="T62" s="20">
        <f>SUM(S62:$S$136)</f>
        <v>69042126852.607925</v>
      </c>
      <c r="U62" s="6">
        <f t="shared" si="21"/>
        <v>19.366565375371213</v>
      </c>
    </row>
    <row r="63" spans="1:21" x14ac:dyDescent="0.2">
      <c r="A63" s="21">
        <v>49</v>
      </c>
      <c r="B63" s="22">
        <f>Absterbeordnung!B57</f>
        <v>95689.331067429332</v>
      </c>
      <c r="C63" s="15">
        <f t="shared" si="14"/>
        <v>0.37895843976950117</v>
      </c>
      <c r="D63" s="14">
        <f t="shared" si="15"/>
        <v>36262.279603900271</v>
      </c>
      <c r="E63" s="14">
        <f>SUM(D63:$D$127)</f>
        <v>815773.12058542564</v>
      </c>
      <c r="F63" s="16">
        <f t="shared" si="16"/>
        <v>22.496465459322181</v>
      </c>
      <c r="G63" s="5"/>
      <c r="H63" s="14">
        <f t="shared" si="4"/>
        <v>95689.331067429332</v>
      </c>
      <c r="I63" s="15">
        <f t="shared" si="17"/>
        <v>0.37895843976950117</v>
      </c>
      <c r="J63" s="14">
        <f t="shared" si="18"/>
        <v>36262.279603900271</v>
      </c>
      <c r="K63" s="14">
        <f>SUM($J63:J$127)</f>
        <v>815773.12058542564</v>
      </c>
      <c r="L63" s="16">
        <f t="shared" si="19"/>
        <v>22.496465459322181</v>
      </c>
      <c r="M63" s="16"/>
      <c r="N63" s="6">
        <v>49</v>
      </c>
      <c r="O63" s="6">
        <f t="shared" si="13"/>
        <v>49</v>
      </c>
      <c r="P63" s="6">
        <f t="shared" si="8"/>
        <v>95689.331067429332</v>
      </c>
      <c r="Q63" s="6">
        <f t="shared" si="9"/>
        <v>95689.331067429332</v>
      </c>
      <c r="R63" s="5">
        <f t="shared" si="10"/>
        <v>95689.331067429332</v>
      </c>
      <c r="S63" s="5">
        <f t="shared" si="20"/>
        <v>3469913278.2773032</v>
      </c>
      <c r="T63" s="20">
        <f>SUM(S63:$S$136)</f>
        <v>65477110262.706528</v>
      </c>
      <c r="U63" s="6">
        <f t="shared" si="21"/>
        <v>18.869955820686602</v>
      </c>
    </row>
    <row r="64" spans="1:21" x14ac:dyDescent="0.2">
      <c r="A64" s="21">
        <v>50</v>
      </c>
      <c r="B64" s="22">
        <f>Absterbeordnung!B58</f>
        <v>95304.002624306449</v>
      </c>
      <c r="C64" s="15">
        <f t="shared" si="14"/>
        <v>0.37152788212696192</v>
      </c>
      <c r="D64" s="14">
        <f t="shared" si="15"/>
        <v>35408.094253230993</v>
      </c>
      <c r="E64" s="14">
        <f>SUM(D64:$D$127)</f>
        <v>779510.84098152537</v>
      </c>
      <c r="F64" s="16">
        <f t="shared" si="16"/>
        <v>22.015046486451187</v>
      </c>
      <c r="G64" s="5"/>
      <c r="H64" s="14">
        <f t="shared" si="4"/>
        <v>95304.002624306449</v>
      </c>
      <c r="I64" s="15">
        <f t="shared" si="17"/>
        <v>0.37152788212696192</v>
      </c>
      <c r="J64" s="14">
        <f t="shared" si="18"/>
        <v>35408.094253230993</v>
      </c>
      <c r="K64" s="14">
        <f>SUM($J64:J$127)</f>
        <v>779510.84098152537</v>
      </c>
      <c r="L64" s="16">
        <f t="shared" si="19"/>
        <v>22.015046486451187</v>
      </c>
      <c r="M64" s="16"/>
      <c r="N64" s="6">
        <v>50</v>
      </c>
      <c r="O64" s="6">
        <f t="shared" si="13"/>
        <v>50</v>
      </c>
      <c r="P64" s="6">
        <f t="shared" si="8"/>
        <v>95304.002624306449</v>
      </c>
      <c r="Q64" s="6">
        <f t="shared" si="9"/>
        <v>95304.002624306449</v>
      </c>
      <c r="R64" s="5">
        <f t="shared" si="10"/>
        <v>95304.002624306449</v>
      </c>
      <c r="S64" s="5">
        <f t="shared" si="20"/>
        <v>3374533107.6316166</v>
      </c>
      <c r="T64" s="20">
        <f>SUM(S64:$S$136)</f>
        <v>62007196984.429222</v>
      </c>
      <c r="U64" s="6">
        <f t="shared" si="21"/>
        <v>18.375044785958071</v>
      </c>
    </row>
    <row r="65" spans="1:21" x14ac:dyDescent="0.2">
      <c r="A65" s="21">
        <v>51</v>
      </c>
      <c r="B65" s="22">
        <f>Absterbeordnung!B59</f>
        <v>94887.941323789928</v>
      </c>
      <c r="C65" s="15">
        <f t="shared" si="14"/>
        <v>0.36424302169309997</v>
      </c>
      <c r="D65" s="14">
        <f t="shared" si="15"/>
        <v>34562.27047001481</v>
      </c>
      <c r="E65" s="14">
        <f>SUM(D65:$D$127)</f>
        <v>744102.74672829441</v>
      </c>
      <c r="F65" s="16">
        <f t="shared" si="16"/>
        <v>21.529336371979834</v>
      </c>
      <c r="G65" s="5"/>
      <c r="H65" s="14">
        <f t="shared" si="4"/>
        <v>94887.941323789928</v>
      </c>
      <c r="I65" s="15">
        <f t="shared" si="17"/>
        <v>0.36424302169309997</v>
      </c>
      <c r="J65" s="14">
        <f t="shared" si="18"/>
        <v>34562.27047001481</v>
      </c>
      <c r="K65" s="14">
        <f>SUM($J65:J$127)</f>
        <v>744102.74672829441</v>
      </c>
      <c r="L65" s="16">
        <f t="shared" si="19"/>
        <v>21.529336371979834</v>
      </c>
      <c r="M65" s="16"/>
      <c r="N65" s="6">
        <v>51</v>
      </c>
      <c r="O65" s="6">
        <f t="shared" si="13"/>
        <v>51</v>
      </c>
      <c r="P65" s="6">
        <f t="shared" si="8"/>
        <v>94887.941323789928</v>
      </c>
      <c r="Q65" s="6">
        <f t="shared" si="9"/>
        <v>94887.941323789928</v>
      </c>
      <c r="R65" s="5">
        <f t="shared" si="10"/>
        <v>94887.941323789928</v>
      </c>
      <c r="S65" s="5">
        <f t="shared" si="20"/>
        <v>3279542692.3757224</v>
      </c>
      <c r="T65" s="20">
        <f>SUM(S65:$S$136)</f>
        <v>58632663876.797607</v>
      </c>
      <c r="U65" s="6">
        <f t="shared" si="21"/>
        <v>17.878304805455581</v>
      </c>
    </row>
    <row r="66" spans="1:21" x14ac:dyDescent="0.2">
      <c r="A66" s="21">
        <v>52</v>
      </c>
      <c r="B66" s="22">
        <f>Absterbeordnung!B60</f>
        <v>94424.549517005828</v>
      </c>
      <c r="C66" s="15">
        <f t="shared" si="14"/>
        <v>0.35710100165990188</v>
      </c>
      <c r="D66" s="14">
        <f t="shared" si="15"/>
        <v>33719.101213807786</v>
      </c>
      <c r="E66" s="14">
        <f>SUM(D66:$D$127)</f>
        <v>709540.47625827964</v>
      </c>
      <c r="F66" s="16">
        <f t="shared" si="16"/>
        <v>21.042686510508968</v>
      </c>
      <c r="G66" s="5"/>
      <c r="H66" s="14">
        <f t="shared" si="4"/>
        <v>94424.549517005828</v>
      </c>
      <c r="I66" s="15">
        <f t="shared" si="17"/>
        <v>0.35710100165990188</v>
      </c>
      <c r="J66" s="14">
        <f t="shared" si="18"/>
        <v>33719.101213807786</v>
      </c>
      <c r="K66" s="14">
        <f>SUM($J66:J$127)</f>
        <v>709540.47625827964</v>
      </c>
      <c r="L66" s="16">
        <f t="shared" si="19"/>
        <v>21.042686510508968</v>
      </c>
      <c r="M66" s="16"/>
      <c r="N66" s="6">
        <v>52</v>
      </c>
      <c r="O66" s="6">
        <f t="shared" si="13"/>
        <v>52</v>
      </c>
      <c r="P66" s="6">
        <f t="shared" si="8"/>
        <v>94424.549517005828</v>
      </c>
      <c r="Q66" s="6">
        <f t="shared" si="9"/>
        <v>94424.549517005828</v>
      </c>
      <c r="R66" s="5">
        <f t="shared" si="10"/>
        <v>94424.549517005828</v>
      </c>
      <c r="S66" s="5">
        <f t="shared" si="20"/>
        <v>3183910942.2321243</v>
      </c>
      <c r="T66" s="20">
        <f>SUM(S66:$S$136)</f>
        <v>55353121184.421875</v>
      </c>
      <c r="U66" s="6">
        <f t="shared" si="21"/>
        <v>17.385260514107159</v>
      </c>
    </row>
    <row r="67" spans="1:21" x14ac:dyDescent="0.2">
      <c r="A67" s="21">
        <v>53</v>
      </c>
      <c r="B67" s="22">
        <f>Absterbeordnung!B61</f>
        <v>93913.516165933368</v>
      </c>
      <c r="C67" s="15">
        <f t="shared" si="14"/>
        <v>0.35009902123519798</v>
      </c>
      <c r="D67" s="14">
        <f t="shared" si="15"/>
        <v>32879.030090449218</v>
      </c>
      <c r="E67" s="14">
        <f>SUM(D67:$D$127)</f>
        <v>675821.37504447182</v>
      </c>
      <c r="F67" s="16">
        <f t="shared" si="16"/>
        <v>20.554784407730629</v>
      </c>
      <c r="G67" s="5"/>
      <c r="H67" s="14">
        <f t="shared" si="4"/>
        <v>93913.516165933368</v>
      </c>
      <c r="I67" s="15">
        <f t="shared" si="17"/>
        <v>0.35009902123519798</v>
      </c>
      <c r="J67" s="14">
        <f t="shared" si="18"/>
        <v>32879.030090449218</v>
      </c>
      <c r="K67" s="14">
        <f>SUM($J67:J$127)</f>
        <v>675821.37504447182</v>
      </c>
      <c r="L67" s="16">
        <f t="shared" si="19"/>
        <v>20.554784407730629</v>
      </c>
      <c r="M67" s="16"/>
      <c r="N67" s="6">
        <v>53</v>
      </c>
      <c r="O67" s="6">
        <f t="shared" si="13"/>
        <v>53</v>
      </c>
      <c r="P67" s="6">
        <f t="shared" si="8"/>
        <v>93913.516165933368</v>
      </c>
      <c r="Q67" s="6">
        <f t="shared" si="9"/>
        <v>93913.516165933368</v>
      </c>
      <c r="R67" s="5">
        <f t="shared" si="10"/>
        <v>93913.516165933368</v>
      </c>
      <c r="S67" s="5">
        <f t="shared" si="20"/>
        <v>3087785323.9196124</v>
      </c>
      <c r="T67" s="20">
        <f>SUM(S67:$S$136)</f>
        <v>52169210242.189751</v>
      </c>
      <c r="U67" s="6">
        <f t="shared" si="21"/>
        <v>16.89534885669012</v>
      </c>
    </row>
    <row r="68" spans="1:21" x14ac:dyDescent="0.2">
      <c r="A68" s="21">
        <v>54</v>
      </c>
      <c r="B68" s="22">
        <f>Absterbeordnung!B62</f>
        <v>93363.06443193114</v>
      </c>
      <c r="C68" s="15">
        <f t="shared" si="14"/>
        <v>0.34323433454431168</v>
      </c>
      <c r="D68" s="14">
        <f t="shared" si="15"/>
        <v>32045.409291311578</v>
      </c>
      <c r="E68" s="14">
        <f>SUM(D68:$D$127)</f>
        <v>642942.34495402244</v>
      </c>
      <c r="F68" s="16">
        <f t="shared" si="16"/>
        <v>20.063477395757349</v>
      </c>
      <c r="G68" s="5"/>
      <c r="H68" s="14">
        <f t="shared" si="4"/>
        <v>93363.06443193114</v>
      </c>
      <c r="I68" s="15">
        <f t="shared" si="17"/>
        <v>0.34323433454431168</v>
      </c>
      <c r="J68" s="14">
        <f t="shared" si="18"/>
        <v>32045.409291311578</v>
      </c>
      <c r="K68" s="14">
        <f>SUM($J68:J$127)</f>
        <v>642942.34495402244</v>
      </c>
      <c r="L68" s="16">
        <f t="shared" si="19"/>
        <v>20.063477395757349</v>
      </c>
      <c r="M68" s="16"/>
      <c r="N68" s="6">
        <v>54</v>
      </c>
      <c r="O68" s="6">
        <f t="shared" si="13"/>
        <v>54</v>
      </c>
      <c r="P68" s="6">
        <f t="shared" si="8"/>
        <v>93363.06443193114</v>
      </c>
      <c r="Q68" s="6">
        <f t="shared" si="9"/>
        <v>93363.06443193114</v>
      </c>
      <c r="R68" s="5">
        <f t="shared" si="10"/>
        <v>93363.06443193114</v>
      </c>
      <c r="S68" s="5">
        <f t="shared" si="20"/>
        <v>2991857612.4123278</v>
      </c>
      <c r="T68" s="20">
        <f>SUM(S68:$S$136)</f>
        <v>49081424918.270134</v>
      </c>
      <c r="U68" s="6">
        <f t="shared" si="21"/>
        <v>16.405000262928922</v>
      </c>
    </row>
    <row r="69" spans="1:21" x14ac:dyDescent="0.2">
      <c r="A69" s="21">
        <v>55</v>
      </c>
      <c r="B69" s="22">
        <f>Absterbeordnung!B63</f>
        <v>92760.57078598674</v>
      </c>
      <c r="C69" s="15">
        <f t="shared" si="14"/>
        <v>0.33650424955324687</v>
      </c>
      <c r="D69" s="14">
        <f t="shared" si="15"/>
        <v>31214.326260469305</v>
      </c>
      <c r="E69" s="14">
        <f>SUM(D69:$D$127)</f>
        <v>610896.93566271092</v>
      </c>
      <c r="F69" s="16">
        <f t="shared" si="16"/>
        <v>19.571043455016611</v>
      </c>
      <c r="G69" s="5"/>
      <c r="H69" s="14">
        <f t="shared" si="4"/>
        <v>92760.57078598674</v>
      </c>
      <c r="I69" s="15">
        <f t="shared" si="17"/>
        <v>0.33650424955324687</v>
      </c>
      <c r="J69" s="14">
        <f t="shared" si="18"/>
        <v>31214.326260469305</v>
      </c>
      <c r="K69" s="14">
        <f>SUM($J69:J$127)</f>
        <v>610896.93566271092</v>
      </c>
      <c r="L69" s="16">
        <f t="shared" si="19"/>
        <v>19.571043455016611</v>
      </c>
      <c r="M69" s="16"/>
      <c r="N69" s="6">
        <v>55</v>
      </c>
      <c r="O69" s="6">
        <f t="shared" si="13"/>
        <v>55</v>
      </c>
      <c r="P69" s="6">
        <f t="shared" si="8"/>
        <v>92760.57078598674</v>
      </c>
      <c r="Q69" s="6">
        <f t="shared" si="9"/>
        <v>92760.57078598674</v>
      </c>
      <c r="R69" s="5">
        <f t="shared" si="10"/>
        <v>92760.57078598674</v>
      </c>
      <c r="S69" s="5">
        <f t="shared" si="20"/>
        <v>2895458720.6211476</v>
      </c>
      <c r="T69" s="20">
        <f>SUM(S69:$S$136)</f>
        <v>46089567305.857811</v>
      </c>
      <c r="U69" s="6">
        <f t="shared" si="21"/>
        <v>15.917880982938156</v>
      </c>
    </row>
    <row r="70" spans="1:21" x14ac:dyDescent="0.2">
      <c r="A70" s="21">
        <v>56</v>
      </c>
      <c r="B70" s="22">
        <f>Absterbeordnung!B64</f>
        <v>92119.277426580811</v>
      </c>
      <c r="C70" s="15">
        <f t="shared" si="14"/>
        <v>0.3299061270129871</v>
      </c>
      <c r="D70" s="14">
        <f t="shared" si="15"/>
        <v>30390.714039038165</v>
      </c>
      <c r="E70" s="14">
        <f>SUM(D70:$D$127)</f>
        <v>579682.60940224177</v>
      </c>
      <c r="F70" s="16">
        <f t="shared" si="16"/>
        <v>19.074333319632267</v>
      </c>
      <c r="G70" s="5"/>
      <c r="H70" s="14">
        <f t="shared" si="4"/>
        <v>92119.277426580811</v>
      </c>
      <c r="I70" s="15">
        <f t="shared" si="17"/>
        <v>0.3299061270129871</v>
      </c>
      <c r="J70" s="14">
        <f t="shared" si="18"/>
        <v>30390.714039038165</v>
      </c>
      <c r="K70" s="14">
        <f>SUM($J70:J$127)</f>
        <v>579682.60940224177</v>
      </c>
      <c r="L70" s="16">
        <f t="shared" si="19"/>
        <v>19.074333319632267</v>
      </c>
      <c r="M70" s="16"/>
      <c r="N70" s="6">
        <v>56</v>
      </c>
      <c r="O70" s="6">
        <f t="shared" si="13"/>
        <v>56</v>
      </c>
      <c r="P70" s="6">
        <f t="shared" si="8"/>
        <v>92119.277426580811</v>
      </c>
      <c r="Q70" s="6">
        <f t="shared" si="9"/>
        <v>92119.277426580811</v>
      </c>
      <c r="R70" s="5">
        <f t="shared" si="10"/>
        <v>92119.277426580811</v>
      </c>
      <c r="S70" s="5">
        <f t="shared" si="20"/>
        <v>2799570617.7540407</v>
      </c>
      <c r="T70" s="20">
        <f>SUM(S70:$S$136)</f>
        <v>43194108585.236664</v>
      </c>
      <c r="U70" s="6">
        <f t="shared" si="21"/>
        <v>15.428833375844327</v>
      </c>
    </row>
    <row r="71" spans="1:21" x14ac:dyDescent="0.2">
      <c r="A71" s="21">
        <v>57</v>
      </c>
      <c r="B71" s="22">
        <f>Absterbeordnung!B65</f>
        <v>91424.256801610798</v>
      </c>
      <c r="C71" s="15">
        <f t="shared" si="14"/>
        <v>0.32343737942449713</v>
      </c>
      <c r="D71" s="14">
        <f t="shared" si="15"/>
        <v>29570.022035745253</v>
      </c>
      <c r="E71" s="14">
        <f>SUM(D71:$D$127)</f>
        <v>549291.89536320372</v>
      </c>
      <c r="F71" s="16">
        <f t="shared" si="16"/>
        <v>18.575971796679791</v>
      </c>
      <c r="G71" s="5"/>
      <c r="H71" s="14">
        <f t="shared" si="4"/>
        <v>91424.256801610798</v>
      </c>
      <c r="I71" s="15">
        <f t="shared" si="17"/>
        <v>0.32343737942449713</v>
      </c>
      <c r="J71" s="14">
        <f t="shared" si="18"/>
        <v>29570.022035745253</v>
      </c>
      <c r="K71" s="14">
        <f>SUM($J71:J$127)</f>
        <v>549291.89536320372</v>
      </c>
      <c r="L71" s="16">
        <f t="shared" si="19"/>
        <v>18.575971796679791</v>
      </c>
      <c r="M71" s="16"/>
      <c r="N71" s="6">
        <v>57</v>
      </c>
      <c r="O71" s="6">
        <f t="shared" si="13"/>
        <v>57</v>
      </c>
      <c r="P71" s="6">
        <f t="shared" si="8"/>
        <v>91424.256801610798</v>
      </c>
      <c r="Q71" s="6">
        <f t="shared" si="9"/>
        <v>91424.256801610798</v>
      </c>
      <c r="R71" s="5">
        <f t="shared" si="10"/>
        <v>91424.256801610798</v>
      </c>
      <c r="S71" s="5">
        <f t="shared" si="20"/>
        <v>2703417288.2252641</v>
      </c>
      <c r="T71" s="20">
        <f>SUM(S71:$S$136)</f>
        <v>40394537967.482628</v>
      </c>
      <c r="U71" s="6">
        <f t="shared" si="21"/>
        <v>14.942028425807983</v>
      </c>
    </row>
    <row r="72" spans="1:21" x14ac:dyDescent="0.2">
      <c r="A72" s="21">
        <v>58</v>
      </c>
      <c r="B72" s="22">
        <f>Absterbeordnung!B66</f>
        <v>90701.571167094284</v>
      </c>
      <c r="C72" s="15">
        <f t="shared" si="14"/>
        <v>0.31709547002401678</v>
      </c>
      <c r="D72" s="14">
        <f t="shared" si="15"/>
        <v>28761.05734114657</v>
      </c>
      <c r="E72" s="14">
        <f>SUM(D72:$D$127)</f>
        <v>519721.87332745834</v>
      </c>
      <c r="F72" s="16">
        <f t="shared" si="16"/>
        <v>18.070332643297021</v>
      </c>
      <c r="G72" s="5"/>
      <c r="H72" s="14">
        <f t="shared" si="4"/>
        <v>90701.571167094284</v>
      </c>
      <c r="I72" s="15">
        <f t="shared" si="17"/>
        <v>0.31709547002401678</v>
      </c>
      <c r="J72" s="14">
        <f t="shared" si="18"/>
        <v>28761.05734114657</v>
      </c>
      <c r="K72" s="14">
        <f>SUM($J72:J$127)</f>
        <v>519721.87332745834</v>
      </c>
      <c r="L72" s="16">
        <f t="shared" si="19"/>
        <v>18.070332643297021</v>
      </c>
      <c r="M72" s="16"/>
      <c r="N72" s="6">
        <v>58</v>
      </c>
      <c r="O72" s="6">
        <f t="shared" si="13"/>
        <v>58</v>
      </c>
      <c r="P72" s="6">
        <f t="shared" si="8"/>
        <v>90701.571167094284</v>
      </c>
      <c r="Q72" s="6">
        <f t="shared" si="9"/>
        <v>90701.571167094284</v>
      </c>
      <c r="R72" s="5">
        <f t="shared" si="10"/>
        <v>90701.571167094284</v>
      </c>
      <c r="S72" s="5">
        <f t="shared" si="20"/>
        <v>2608673089.2688851</v>
      </c>
      <c r="T72" s="20">
        <f>SUM(S72:$S$136)</f>
        <v>37691120679.257355</v>
      </c>
      <c r="U72" s="6">
        <f t="shared" si="21"/>
        <v>14.448387892796788</v>
      </c>
    </row>
    <row r="73" spans="1:21" x14ac:dyDescent="0.2">
      <c r="A73" s="21">
        <v>59</v>
      </c>
      <c r="B73" s="22">
        <f>Absterbeordnung!B67</f>
        <v>89892.337818391577</v>
      </c>
      <c r="C73" s="15">
        <f t="shared" si="14"/>
        <v>0.3108779117882518</v>
      </c>
      <c r="D73" s="14">
        <f t="shared" si="15"/>
        <v>27945.54226674567</v>
      </c>
      <c r="E73" s="14">
        <f>SUM(D73:$D$127)</f>
        <v>490960.81598631176</v>
      </c>
      <c r="F73" s="16">
        <f t="shared" si="16"/>
        <v>17.568484136038396</v>
      </c>
      <c r="G73" s="5"/>
      <c r="H73" s="14">
        <f t="shared" si="4"/>
        <v>89892.337818391577</v>
      </c>
      <c r="I73" s="15">
        <f t="shared" si="17"/>
        <v>0.3108779117882518</v>
      </c>
      <c r="J73" s="14">
        <f t="shared" si="18"/>
        <v>27945.54226674567</v>
      </c>
      <c r="K73" s="14">
        <f>SUM($J73:J$127)</f>
        <v>490960.81598631176</v>
      </c>
      <c r="L73" s="16">
        <f t="shared" si="19"/>
        <v>17.568484136038396</v>
      </c>
      <c r="M73" s="16"/>
      <c r="N73" s="6">
        <v>59</v>
      </c>
      <c r="O73" s="6">
        <f t="shared" si="13"/>
        <v>59</v>
      </c>
      <c r="P73" s="6">
        <f t="shared" si="8"/>
        <v>89892.337818391577</v>
      </c>
      <c r="Q73" s="6">
        <f t="shared" si="9"/>
        <v>89892.337818391577</v>
      </c>
      <c r="R73" s="5">
        <f t="shared" si="10"/>
        <v>89892.337818391577</v>
      </c>
      <c r="S73" s="5">
        <f t="shared" si="20"/>
        <v>2512090125.9604421</v>
      </c>
      <c r="T73" s="20">
        <f>SUM(S73:$S$136)</f>
        <v>35082447589.988464</v>
      </c>
      <c r="U73" s="6">
        <f t="shared" si="21"/>
        <v>13.96544145746979</v>
      </c>
    </row>
    <row r="74" spans="1:21" x14ac:dyDescent="0.2">
      <c r="A74" s="21">
        <v>60</v>
      </c>
      <c r="B74" s="22">
        <f>Absterbeordnung!B68</f>
        <v>89017.645180310792</v>
      </c>
      <c r="C74" s="15">
        <f t="shared" si="14"/>
        <v>0.30478226645907031</v>
      </c>
      <c r="D74" s="14">
        <f t="shared" si="15"/>
        <v>27130.999652904458</v>
      </c>
      <c r="E74" s="14">
        <f>SUM(D74:$D$127)</f>
        <v>463015.27371956612</v>
      </c>
      <c r="F74" s="16">
        <f t="shared" si="16"/>
        <v>17.065912780327608</v>
      </c>
      <c r="G74" s="5"/>
      <c r="H74" s="14">
        <f t="shared" si="4"/>
        <v>89017.645180310792</v>
      </c>
      <c r="I74" s="15">
        <f t="shared" si="17"/>
        <v>0.30478226645907031</v>
      </c>
      <c r="J74" s="14">
        <f t="shared" si="18"/>
        <v>27130.999652904458</v>
      </c>
      <c r="K74" s="14">
        <f>SUM($J74:J$127)</f>
        <v>463015.27371956612</v>
      </c>
      <c r="L74" s="16">
        <f t="shared" si="19"/>
        <v>17.065912780327608</v>
      </c>
      <c r="M74" s="16"/>
      <c r="N74" s="6">
        <v>60</v>
      </c>
      <c r="O74" s="6">
        <f t="shared" si="13"/>
        <v>60</v>
      </c>
      <c r="P74" s="6">
        <f t="shared" si="8"/>
        <v>89017.645180310792</v>
      </c>
      <c r="Q74" s="6">
        <f t="shared" si="9"/>
        <v>89017.645180310792</v>
      </c>
      <c r="R74" s="5">
        <f t="shared" si="10"/>
        <v>89017.645180310792</v>
      </c>
      <c r="S74" s="5">
        <f t="shared" si="20"/>
        <v>2415137700.4893842</v>
      </c>
      <c r="T74" s="20">
        <f>SUM(S74:$S$136)</f>
        <v>32570357464.02803</v>
      </c>
      <c r="U74" s="6">
        <f t="shared" si="21"/>
        <v>13.485921509745896</v>
      </c>
    </row>
    <row r="75" spans="1:21" x14ac:dyDescent="0.2">
      <c r="A75" s="21">
        <v>61</v>
      </c>
      <c r="B75" s="22">
        <f>Absterbeordnung!B69</f>
        <v>88084.49492678052</v>
      </c>
      <c r="C75" s="15">
        <f t="shared" si="14"/>
        <v>0.29880614358732388</v>
      </c>
      <c r="D75" s="14">
        <f t="shared" si="15"/>
        <v>26320.188238908482</v>
      </c>
      <c r="E75" s="14">
        <f>SUM(D75:$D$127)</f>
        <v>435884.27406666166</v>
      </c>
      <c r="F75" s="16">
        <f t="shared" si="16"/>
        <v>16.560834220110355</v>
      </c>
      <c r="G75" s="5"/>
      <c r="H75" s="14">
        <f t="shared" si="4"/>
        <v>88084.49492678052</v>
      </c>
      <c r="I75" s="15">
        <f t="shared" si="17"/>
        <v>0.29880614358732388</v>
      </c>
      <c r="J75" s="14">
        <f t="shared" si="18"/>
        <v>26320.188238908482</v>
      </c>
      <c r="K75" s="14">
        <f>SUM($J75:J$127)</f>
        <v>435884.27406666166</v>
      </c>
      <c r="L75" s="16">
        <f t="shared" si="19"/>
        <v>16.560834220110355</v>
      </c>
      <c r="M75" s="16"/>
      <c r="N75" s="6">
        <v>61</v>
      </c>
      <c r="O75" s="6">
        <f t="shared" si="13"/>
        <v>61</v>
      </c>
      <c r="P75" s="6">
        <f t="shared" si="8"/>
        <v>88084.49492678052</v>
      </c>
      <c r="Q75" s="6">
        <f t="shared" si="9"/>
        <v>88084.49492678052</v>
      </c>
      <c r="R75" s="5">
        <f t="shared" si="10"/>
        <v>88084.49492678052</v>
      </c>
      <c r="S75" s="5">
        <f t="shared" si="20"/>
        <v>2318400487.4020424</v>
      </c>
      <c r="T75" s="20">
        <f>SUM(S75:$S$136)</f>
        <v>30155219763.538651</v>
      </c>
      <c r="U75" s="6">
        <f t="shared" si="21"/>
        <v>13.006907101425796</v>
      </c>
    </row>
    <row r="76" spans="1:21" x14ac:dyDescent="0.2">
      <c r="A76" s="21">
        <v>62</v>
      </c>
      <c r="B76" s="22">
        <f>Absterbeordnung!B70</f>
        <v>87081.071504041669</v>
      </c>
      <c r="C76" s="15">
        <f t="shared" si="14"/>
        <v>0.29294719959541554</v>
      </c>
      <c r="D76" s="14">
        <f t="shared" si="15"/>
        <v>25510.156034877149</v>
      </c>
      <c r="E76" s="14">
        <f>SUM(D76:$D$127)</f>
        <v>409564.08582775324</v>
      </c>
      <c r="F76" s="16">
        <f t="shared" si="16"/>
        <v>16.054942402853303</v>
      </c>
      <c r="G76" s="5"/>
      <c r="H76" s="14">
        <f t="shared" si="4"/>
        <v>87081.071504041669</v>
      </c>
      <c r="I76" s="15">
        <f t="shared" si="17"/>
        <v>0.29294719959541554</v>
      </c>
      <c r="J76" s="14">
        <f t="shared" si="18"/>
        <v>25510.156034877149</v>
      </c>
      <c r="K76" s="14">
        <f>SUM($J76:J$127)</f>
        <v>409564.08582775324</v>
      </c>
      <c r="L76" s="16">
        <f t="shared" si="19"/>
        <v>16.054942402853303</v>
      </c>
      <c r="M76" s="16"/>
      <c r="N76" s="6">
        <v>62</v>
      </c>
      <c r="O76" s="6">
        <f t="shared" si="13"/>
        <v>62</v>
      </c>
      <c r="P76" s="6">
        <f t="shared" si="8"/>
        <v>87081.071504041669</v>
      </c>
      <c r="Q76" s="6">
        <f t="shared" si="9"/>
        <v>87081.071504041669</v>
      </c>
      <c r="R76" s="5">
        <f t="shared" si="10"/>
        <v>87081.071504041669</v>
      </c>
      <c r="S76" s="5">
        <f t="shared" si="20"/>
        <v>2221451721.7523971</v>
      </c>
      <c r="T76" s="20">
        <f>SUM(S76:$S$136)</f>
        <v>27836819276.136612</v>
      </c>
      <c r="U76" s="6">
        <f t="shared" si="21"/>
        <v>12.530913457879461</v>
      </c>
    </row>
    <row r="77" spans="1:21" x14ac:dyDescent="0.2">
      <c r="A77" s="21">
        <v>63</v>
      </c>
      <c r="B77" s="22">
        <f>Absterbeordnung!B71</f>
        <v>86013.295850898125</v>
      </c>
      <c r="C77" s="15">
        <f t="shared" si="14"/>
        <v>0.28720313685825061</v>
      </c>
      <c r="D77" s="14">
        <f t="shared" si="15"/>
        <v>24703.288379894693</v>
      </c>
      <c r="E77" s="14">
        <f>SUM(D77:$D$127)</f>
        <v>384053.92979287612</v>
      </c>
      <c r="F77" s="16">
        <f t="shared" si="16"/>
        <v>15.546672325027252</v>
      </c>
      <c r="G77" s="5"/>
      <c r="H77" s="14">
        <f t="shared" si="4"/>
        <v>86013.295850898125</v>
      </c>
      <c r="I77" s="15">
        <f t="shared" si="17"/>
        <v>0.28720313685825061</v>
      </c>
      <c r="J77" s="14">
        <f t="shared" si="18"/>
        <v>24703.288379894693</v>
      </c>
      <c r="K77" s="14">
        <f>SUM($J77:J$127)</f>
        <v>384053.92979287612</v>
      </c>
      <c r="L77" s="16">
        <f t="shared" si="19"/>
        <v>15.546672325027252</v>
      </c>
      <c r="M77" s="16"/>
      <c r="N77" s="6">
        <v>63</v>
      </c>
      <c r="O77" s="6">
        <f t="shared" si="13"/>
        <v>63</v>
      </c>
      <c r="P77" s="6">
        <f t="shared" si="8"/>
        <v>86013.295850898125</v>
      </c>
      <c r="Q77" s="6">
        <f t="shared" si="9"/>
        <v>86013.295850898125</v>
      </c>
      <c r="R77" s="5">
        <f t="shared" si="10"/>
        <v>86013.295850898125</v>
      </c>
      <c r="S77" s="5">
        <f t="shared" si="20"/>
        <v>2124811251.9099362</v>
      </c>
      <c r="T77" s="20">
        <f>SUM(S77:$S$136)</f>
        <v>25615367554.384209</v>
      </c>
      <c r="U77" s="6">
        <f t="shared" si="21"/>
        <v>12.055361402740708</v>
      </c>
    </row>
    <row r="78" spans="1:21" x14ac:dyDescent="0.2">
      <c r="A78" s="21">
        <v>64</v>
      </c>
      <c r="B78" s="22">
        <f>Absterbeordnung!B72</f>
        <v>84850.690527551458</v>
      </c>
      <c r="C78" s="15">
        <f t="shared" si="14"/>
        <v>0.28157170280220639</v>
      </c>
      <c r="D78" s="14">
        <f t="shared" si="15"/>
        <v>23891.553415785707</v>
      </c>
      <c r="E78" s="14">
        <f>SUM(D78:$D$127)</f>
        <v>359350.64141298144</v>
      </c>
      <c r="F78" s="16">
        <f t="shared" si="16"/>
        <v>15.040907351614486</v>
      </c>
      <c r="G78" s="5"/>
      <c r="H78" s="14">
        <f t="shared" si="4"/>
        <v>84850.690527551458</v>
      </c>
      <c r="I78" s="15">
        <f t="shared" si="17"/>
        <v>0.28157170280220639</v>
      </c>
      <c r="J78" s="14">
        <f t="shared" si="18"/>
        <v>23891.553415785707</v>
      </c>
      <c r="K78" s="14">
        <f>SUM($J78:J$127)</f>
        <v>359350.64141298144</v>
      </c>
      <c r="L78" s="16">
        <f t="shared" si="19"/>
        <v>15.040907351614486</v>
      </c>
      <c r="M78" s="16"/>
      <c r="N78" s="6">
        <v>64</v>
      </c>
      <c r="O78" s="6">
        <f t="shared" ref="O78:O109" si="22">N78+$B$3</f>
        <v>64</v>
      </c>
      <c r="P78" s="6">
        <f t="shared" si="8"/>
        <v>84850.690527551458</v>
      </c>
      <c r="Q78" s="6">
        <f t="shared" si="9"/>
        <v>84850.690527551458</v>
      </c>
      <c r="R78" s="5">
        <f t="shared" si="10"/>
        <v>84850.690527551458</v>
      </c>
      <c r="S78" s="5">
        <f t="shared" si="20"/>
        <v>2027214805.105298</v>
      </c>
      <c r="T78" s="20">
        <f>SUM(S78:$S$136)</f>
        <v>23490556302.474274</v>
      </c>
      <c r="U78" s="6">
        <f t="shared" si="21"/>
        <v>11.587600999813199</v>
      </c>
    </row>
    <row r="79" spans="1:21" x14ac:dyDescent="0.2">
      <c r="A79" s="21">
        <v>65</v>
      </c>
      <c r="B79" s="22">
        <f>Absterbeordnung!B73</f>
        <v>83631.010225080594</v>
      </c>
      <c r="C79" s="15">
        <f t="shared" ref="C79:C110" si="23">1/(((1+($B$5/100))^A79))</f>
        <v>0.27605068902177099</v>
      </c>
      <c r="D79" s="14">
        <f t="shared" ref="D79:D110" si="24">B79*C79</f>
        <v>23086.397996220272</v>
      </c>
      <c r="E79" s="14">
        <f>SUM(D79:$D$127)</f>
        <v>335459.08799719566</v>
      </c>
      <c r="F79" s="16">
        <f t="shared" ref="F79:F110" si="25">E79/D79</f>
        <v>14.530594510764189</v>
      </c>
      <c r="G79" s="5"/>
      <c r="H79" s="14">
        <f t="shared" ref="H79:H127" si="26">B79</f>
        <v>83631.010225080594</v>
      </c>
      <c r="I79" s="15">
        <f t="shared" ref="I79:I110" si="27">1/(((1+($B$5/100))^A79))</f>
        <v>0.27605068902177099</v>
      </c>
      <c r="J79" s="14">
        <f t="shared" ref="J79:J110" si="28">H79*I79</f>
        <v>23086.397996220272</v>
      </c>
      <c r="K79" s="14">
        <f>SUM($J79:J$127)</f>
        <v>335459.08799719566</v>
      </c>
      <c r="L79" s="16">
        <f t="shared" ref="L79:L110" si="29">K79/J79</f>
        <v>14.530594510764189</v>
      </c>
      <c r="M79" s="16"/>
      <c r="N79" s="6">
        <v>65</v>
      </c>
      <c r="O79" s="6">
        <f t="shared" si="22"/>
        <v>65</v>
      </c>
      <c r="P79" s="6">
        <f t="shared" ref="P79:P127" si="30">B79</f>
        <v>83631.010225080594</v>
      </c>
      <c r="Q79" s="6">
        <f t="shared" ref="Q79:Q127" si="31">B79</f>
        <v>83631.010225080594</v>
      </c>
      <c r="R79" s="5">
        <f t="shared" ref="R79:R136" si="32">LOOKUP(N79,$O$14:$O$136,$Q$14:$Q$136)</f>
        <v>83631.010225080594</v>
      </c>
      <c r="S79" s="5">
        <f t="shared" ref="S79:S110" si="33">P79*R79*I79</f>
        <v>1930738786.8821778</v>
      </c>
      <c r="T79" s="20">
        <f>SUM(S79:$S$136)</f>
        <v>21463341497.368973</v>
      </c>
      <c r="U79" s="6">
        <f t="shared" ref="U79:U110" si="34">T79/S79</f>
        <v>11.116646976377732</v>
      </c>
    </row>
    <row r="80" spans="1:21" x14ac:dyDescent="0.2">
      <c r="A80" s="21">
        <v>66</v>
      </c>
      <c r="B80" s="22">
        <f>Absterbeordnung!B74</f>
        <v>82329.409515200328</v>
      </c>
      <c r="C80" s="15">
        <f t="shared" si="23"/>
        <v>0.27063793041350098</v>
      </c>
      <c r="D80" s="14">
        <f t="shared" si="24"/>
        <v>22281.461003359411</v>
      </c>
      <c r="E80" s="14">
        <f>SUM(D80:$D$127)</f>
        <v>312372.69000097539</v>
      </c>
      <c r="F80" s="16">
        <f t="shared" si="25"/>
        <v>14.019398905389483</v>
      </c>
      <c r="G80" s="5"/>
      <c r="H80" s="14">
        <f t="shared" si="26"/>
        <v>82329.409515200328</v>
      </c>
      <c r="I80" s="15">
        <f t="shared" si="27"/>
        <v>0.27063793041350098</v>
      </c>
      <c r="J80" s="14">
        <f t="shared" si="28"/>
        <v>22281.461003359411</v>
      </c>
      <c r="K80" s="14">
        <f>SUM($J80:J$127)</f>
        <v>312372.69000097539</v>
      </c>
      <c r="L80" s="16">
        <f t="shared" si="29"/>
        <v>14.019398905389483</v>
      </c>
      <c r="M80" s="16"/>
      <c r="N80" s="6">
        <v>66</v>
      </c>
      <c r="O80" s="6">
        <f t="shared" si="22"/>
        <v>66</v>
      </c>
      <c r="P80" s="6">
        <f t="shared" si="30"/>
        <v>82329.409515200328</v>
      </c>
      <c r="Q80" s="6">
        <f t="shared" si="31"/>
        <v>82329.409515200328</v>
      </c>
      <c r="R80" s="5">
        <f t="shared" si="32"/>
        <v>82329.409515200328</v>
      </c>
      <c r="S80" s="5">
        <f t="shared" si="33"/>
        <v>1834419527.5425434</v>
      </c>
      <c r="T80" s="20">
        <f>SUM(S80:$S$136)</f>
        <v>19532602710.486794</v>
      </c>
      <c r="U80" s="6">
        <f t="shared" si="34"/>
        <v>10.647838412761226</v>
      </c>
    </row>
    <row r="81" spans="1:21" x14ac:dyDescent="0.2">
      <c r="A81" s="21">
        <v>67</v>
      </c>
      <c r="B81" s="22">
        <f>Absterbeordnung!B75</f>
        <v>80919.121187664437</v>
      </c>
      <c r="C81" s="15">
        <f t="shared" si="23"/>
        <v>0.26533130432696173</v>
      </c>
      <c r="D81" s="14">
        <f t="shared" si="24"/>
        <v>21470.375969714489</v>
      </c>
      <c r="E81" s="14">
        <f>SUM(D81:$D$127)</f>
        <v>290091.22899761598</v>
      </c>
      <c r="F81" s="16">
        <f t="shared" si="25"/>
        <v>13.51123191353568</v>
      </c>
      <c r="G81" s="5"/>
      <c r="H81" s="14">
        <f t="shared" si="26"/>
        <v>80919.121187664437</v>
      </c>
      <c r="I81" s="15">
        <f t="shared" si="27"/>
        <v>0.26533130432696173</v>
      </c>
      <c r="J81" s="14">
        <f t="shared" si="28"/>
        <v>21470.375969714489</v>
      </c>
      <c r="K81" s="14">
        <f>SUM($J81:J$127)</f>
        <v>290091.22899761598</v>
      </c>
      <c r="L81" s="16">
        <f t="shared" si="29"/>
        <v>13.51123191353568</v>
      </c>
      <c r="M81" s="16"/>
      <c r="N81" s="6">
        <v>67</v>
      </c>
      <c r="O81" s="6">
        <f t="shared" si="22"/>
        <v>67</v>
      </c>
      <c r="P81" s="6">
        <f t="shared" si="30"/>
        <v>80919.121187664437</v>
      </c>
      <c r="Q81" s="6">
        <f t="shared" si="31"/>
        <v>80919.121187664437</v>
      </c>
      <c r="R81" s="5">
        <f t="shared" si="32"/>
        <v>80919.121187664437</v>
      </c>
      <c r="S81" s="5">
        <f t="shared" si="33"/>
        <v>1737363955.0380452</v>
      </c>
      <c r="T81" s="20">
        <f>SUM(S81:$S$136)</f>
        <v>17698183182.944248</v>
      </c>
      <c r="U81" s="6">
        <f t="shared" si="34"/>
        <v>10.186802328678846</v>
      </c>
    </row>
    <row r="82" spans="1:21" x14ac:dyDescent="0.2">
      <c r="A82" s="21">
        <v>68</v>
      </c>
      <c r="B82" s="22">
        <f>Absterbeordnung!B76</f>
        <v>79441.578618278028</v>
      </c>
      <c r="C82" s="15">
        <f t="shared" si="23"/>
        <v>0.26012872973231543</v>
      </c>
      <c r="D82" s="14">
        <f t="shared" si="24"/>
        <v>20665.036933902535</v>
      </c>
      <c r="E82" s="14">
        <f>SUM(D82:$D$127)</f>
        <v>268620.85302790144</v>
      </c>
      <c r="F82" s="16">
        <f t="shared" si="25"/>
        <v>12.998808271530786</v>
      </c>
      <c r="G82" s="5"/>
      <c r="H82" s="14">
        <f t="shared" si="26"/>
        <v>79441.578618278028</v>
      </c>
      <c r="I82" s="15">
        <f t="shared" si="27"/>
        <v>0.26012872973231543</v>
      </c>
      <c r="J82" s="14">
        <f t="shared" si="28"/>
        <v>20665.036933902535</v>
      </c>
      <c r="K82" s="14">
        <f>SUM($J82:J$127)</f>
        <v>268620.85302790144</v>
      </c>
      <c r="L82" s="16">
        <f t="shared" si="29"/>
        <v>12.998808271530786</v>
      </c>
      <c r="M82" s="16"/>
      <c r="N82" s="6">
        <v>68</v>
      </c>
      <c r="O82" s="6">
        <f t="shared" si="22"/>
        <v>68</v>
      </c>
      <c r="P82" s="6">
        <f t="shared" si="30"/>
        <v>79441.578618278028</v>
      </c>
      <c r="Q82" s="6">
        <f t="shared" si="31"/>
        <v>79441.578618278028</v>
      </c>
      <c r="R82" s="5">
        <f t="shared" si="32"/>
        <v>79441.578618278028</v>
      </c>
      <c r="S82" s="5">
        <f t="shared" si="33"/>
        <v>1641663156.2342372</v>
      </c>
      <c r="T82" s="20">
        <f>SUM(S82:$S$136)</f>
        <v>15960819227.9062</v>
      </c>
      <c r="U82" s="6">
        <f t="shared" si="34"/>
        <v>9.7223472228725978</v>
      </c>
    </row>
    <row r="83" spans="1:21" x14ac:dyDescent="0.2">
      <c r="A83" s="21">
        <v>69</v>
      </c>
      <c r="B83" s="22">
        <f>Absterbeordnung!B77</f>
        <v>77844.531215902156</v>
      </c>
      <c r="C83" s="15">
        <f t="shared" si="23"/>
        <v>0.25502816640423082</v>
      </c>
      <c r="D83" s="14">
        <f t="shared" si="24"/>
        <v>19852.548060588437</v>
      </c>
      <c r="E83" s="14">
        <f>SUM(D83:$D$127)</f>
        <v>247955.81609399896</v>
      </c>
      <c r="F83" s="16">
        <f t="shared" si="25"/>
        <v>12.489873609032808</v>
      </c>
      <c r="G83" s="5"/>
      <c r="H83" s="14">
        <f t="shared" si="26"/>
        <v>77844.531215902156</v>
      </c>
      <c r="I83" s="15">
        <f t="shared" si="27"/>
        <v>0.25502816640423082</v>
      </c>
      <c r="J83" s="14">
        <f t="shared" si="28"/>
        <v>19852.548060588437</v>
      </c>
      <c r="K83" s="14">
        <f>SUM($J83:J$127)</f>
        <v>247955.81609399896</v>
      </c>
      <c r="L83" s="16">
        <f t="shared" si="29"/>
        <v>12.489873609032808</v>
      </c>
      <c r="M83" s="16"/>
      <c r="N83" s="6">
        <v>69</v>
      </c>
      <c r="O83" s="6">
        <f t="shared" si="22"/>
        <v>69</v>
      </c>
      <c r="P83" s="6">
        <f t="shared" si="30"/>
        <v>77844.531215902156</v>
      </c>
      <c r="Q83" s="6">
        <f t="shared" si="31"/>
        <v>77844.531215902156</v>
      </c>
      <c r="R83" s="5">
        <f t="shared" si="32"/>
        <v>77844.531215902156</v>
      </c>
      <c r="S83" s="5">
        <f t="shared" si="33"/>
        <v>1545412297.2176743</v>
      </c>
      <c r="T83" s="20">
        <f>SUM(S83:$S$136)</f>
        <v>14319156071.671965</v>
      </c>
      <c r="U83" s="6">
        <f t="shared" si="34"/>
        <v>9.2655895759674323</v>
      </c>
    </row>
    <row r="84" spans="1:21" x14ac:dyDescent="0.2">
      <c r="A84" s="21">
        <v>70</v>
      </c>
      <c r="B84" s="22">
        <f>Absterbeordnung!B78</f>
        <v>76140.0062347684</v>
      </c>
      <c r="C84" s="15">
        <f t="shared" si="23"/>
        <v>0.25002761412179492</v>
      </c>
      <c r="D84" s="14">
        <f t="shared" si="24"/>
        <v>19037.104098097734</v>
      </c>
      <c r="E84" s="14">
        <f>SUM(D84:$D$127)</f>
        <v>228103.26803341054</v>
      </c>
      <c r="F84" s="16">
        <f t="shared" si="25"/>
        <v>11.982036073238868</v>
      </c>
      <c r="G84" s="5"/>
      <c r="H84" s="14">
        <f t="shared" si="26"/>
        <v>76140.0062347684</v>
      </c>
      <c r="I84" s="15">
        <f t="shared" si="27"/>
        <v>0.25002761412179492</v>
      </c>
      <c r="J84" s="14">
        <f t="shared" si="28"/>
        <v>19037.104098097734</v>
      </c>
      <c r="K84" s="14">
        <f>SUM($J84:J$127)</f>
        <v>228103.26803341054</v>
      </c>
      <c r="L84" s="16">
        <f t="shared" si="29"/>
        <v>11.982036073238868</v>
      </c>
      <c r="M84" s="16"/>
      <c r="N84" s="6">
        <v>70</v>
      </c>
      <c r="O84" s="6">
        <f t="shared" si="22"/>
        <v>70</v>
      </c>
      <c r="P84" s="6">
        <f t="shared" si="30"/>
        <v>76140.0062347684</v>
      </c>
      <c r="Q84" s="6">
        <f t="shared" si="31"/>
        <v>76140.0062347684</v>
      </c>
      <c r="R84" s="5">
        <f t="shared" si="32"/>
        <v>76140.0062347684</v>
      </c>
      <c r="S84" s="5">
        <f t="shared" si="33"/>
        <v>1449485224.7210963</v>
      </c>
      <c r="T84" s="20">
        <f>SUM(S84:$S$136)</f>
        <v>12773743774.45429</v>
      </c>
      <c r="U84" s="6">
        <f t="shared" si="34"/>
        <v>8.8126070942959487</v>
      </c>
    </row>
    <row r="85" spans="1:21" x14ac:dyDescent="0.2">
      <c r="A85" s="21">
        <v>71</v>
      </c>
      <c r="B85" s="22">
        <f>Absterbeordnung!B79</f>
        <v>74307.309357709426</v>
      </c>
      <c r="C85" s="15">
        <f t="shared" si="23"/>
        <v>0.24512511188411268</v>
      </c>
      <c r="D85" s="14">
        <f t="shared" si="24"/>
        <v>18214.587520115896</v>
      </c>
      <c r="E85" s="14">
        <f>SUM(D85:$D$127)</f>
        <v>209066.16393531283</v>
      </c>
      <c r="F85" s="16">
        <f t="shared" si="25"/>
        <v>11.477952147114149</v>
      </c>
      <c r="G85" s="5"/>
      <c r="H85" s="14">
        <f t="shared" si="26"/>
        <v>74307.309357709426</v>
      </c>
      <c r="I85" s="15">
        <f t="shared" si="27"/>
        <v>0.24512511188411268</v>
      </c>
      <c r="J85" s="14">
        <f t="shared" si="28"/>
        <v>18214.587520115896</v>
      </c>
      <c r="K85" s="14">
        <f>SUM($J85:J$127)</f>
        <v>209066.16393531283</v>
      </c>
      <c r="L85" s="16">
        <f t="shared" si="29"/>
        <v>11.477952147114149</v>
      </c>
      <c r="M85" s="16"/>
      <c r="N85" s="6">
        <v>71</v>
      </c>
      <c r="O85" s="6">
        <f t="shared" si="22"/>
        <v>71</v>
      </c>
      <c r="P85" s="6">
        <f t="shared" si="30"/>
        <v>74307.309357709426</v>
      </c>
      <c r="Q85" s="6">
        <f t="shared" si="31"/>
        <v>74307.309357709426</v>
      </c>
      <c r="R85" s="5">
        <f t="shared" si="32"/>
        <v>74307.309357709426</v>
      </c>
      <c r="S85" s="5">
        <f t="shared" si="33"/>
        <v>1353476989.6803253</v>
      </c>
      <c r="T85" s="20">
        <f>SUM(S85:$S$136)</f>
        <v>11324258549.733194</v>
      </c>
      <c r="U85" s="6">
        <f t="shared" si="34"/>
        <v>8.3667905964236944</v>
      </c>
    </row>
    <row r="86" spans="1:21" x14ac:dyDescent="0.2">
      <c r="A86" s="21">
        <v>72</v>
      </c>
      <c r="B86" s="22">
        <f>Absterbeordnung!B80</f>
        <v>72300.428665049651</v>
      </c>
      <c r="C86" s="15">
        <f t="shared" si="23"/>
        <v>0.24031873714128693</v>
      </c>
      <c r="D86" s="14">
        <f t="shared" si="24"/>
        <v>17375.147711558435</v>
      </c>
      <c r="E86" s="14">
        <f>SUM(D86:$D$127)</f>
        <v>190851.57641519693</v>
      </c>
      <c r="F86" s="16">
        <f t="shared" si="25"/>
        <v>10.984170010148295</v>
      </c>
      <c r="G86" s="5"/>
      <c r="H86" s="14">
        <f t="shared" si="26"/>
        <v>72300.428665049651</v>
      </c>
      <c r="I86" s="15">
        <f t="shared" si="27"/>
        <v>0.24031873714128693</v>
      </c>
      <c r="J86" s="14">
        <f t="shared" si="28"/>
        <v>17375.147711558435</v>
      </c>
      <c r="K86" s="14">
        <f>SUM($J86:J$127)</f>
        <v>190851.57641519693</v>
      </c>
      <c r="L86" s="16">
        <f t="shared" si="29"/>
        <v>10.984170010148295</v>
      </c>
      <c r="M86" s="16"/>
      <c r="N86" s="6">
        <v>72</v>
      </c>
      <c r="O86" s="6">
        <f t="shared" si="22"/>
        <v>72</v>
      </c>
      <c r="P86" s="6">
        <f t="shared" si="30"/>
        <v>72300.428665049651</v>
      </c>
      <c r="Q86" s="6">
        <f t="shared" si="31"/>
        <v>72300.428665049651</v>
      </c>
      <c r="R86" s="5">
        <f t="shared" si="32"/>
        <v>72300.428665049651</v>
      </c>
      <c r="S86" s="5">
        <f t="shared" si="33"/>
        <v>1256230627.6642311</v>
      </c>
      <c r="T86" s="20">
        <f>SUM(S86:$S$136)</f>
        <v>9970781560.0528698</v>
      </c>
      <c r="U86" s="6">
        <f t="shared" si="34"/>
        <v>7.9370629408964621</v>
      </c>
    </row>
    <row r="87" spans="1:21" x14ac:dyDescent="0.2">
      <c r="A87" s="21">
        <v>73</v>
      </c>
      <c r="B87" s="22">
        <f>Absterbeordnung!B81</f>
        <v>70140.408145123292</v>
      </c>
      <c r="C87" s="15">
        <f t="shared" si="23"/>
        <v>0.2356066050404774</v>
      </c>
      <c r="D87" s="14">
        <f t="shared" si="24"/>
        <v>16525.543439225949</v>
      </c>
      <c r="E87" s="14">
        <f>SUM(D87:$D$127)</f>
        <v>173476.42870363849</v>
      </c>
      <c r="F87" s="16">
        <f t="shared" si="25"/>
        <v>10.497471949507283</v>
      </c>
      <c r="G87" s="5"/>
      <c r="H87" s="14">
        <f t="shared" si="26"/>
        <v>70140.408145123292</v>
      </c>
      <c r="I87" s="15">
        <f t="shared" si="27"/>
        <v>0.2356066050404774</v>
      </c>
      <c r="J87" s="14">
        <f t="shared" si="28"/>
        <v>16525.543439225949</v>
      </c>
      <c r="K87" s="14">
        <f>SUM($J87:J$127)</f>
        <v>173476.42870363849</v>
      </c>
      <c r="L87" s="16">
        <f t="shared" si="29"/>
        <v>10.497471949507283</v>
      </c>
      <c r="M87" s="16"/>
      <c r="N87" s="6">
        <v>73</v>
      </c>
      <c r="O87" s="6">
        <f t="shared" si="22"/>
        <v>73</v>
      </c>
      <c r="P87" s="6">
        <f t="shared" si="30"/>
        <v>70140.408145123292</v>
      </c>
      <c r="Q87" s="6">
        <f t="shared" si="31"/>
        <v>70140.408145123292</v>
      </c>
      <c r="R87" s="5">
        <f t="shared" si="32"/>
        <v>70140.408145123292</v>
      </c>
      <c r="S87" s="5">
        <f t="shared" si="33"/>
        <v>1159108361.6472723</v>
      </c>
      <c r="T87" s="20">
        <f>SUM(S87:$S$136)</f>
        <v>8714550932.3886395</v>
      </c>
      <c r="U87" s="6">
        <f t="shared" si="34"/>
        <v>7.5183228943357063</v>
      </c>
    </row>
    <row r="88" spans="1:21" x14ac:dyDescent="0.2">
      <c r="A88" s="21">
        <v>74</v>
      </c>
      <c r="B88" s="22">
        <f>Absterbeordnung!B82</f>
        <v>67820.641773787356</v>
      </c>
      <c r="C88" s="15">
        <f t="shared" si="23"/>
        <v>0.23098686768674251</v>
      </c>
      <c r="D88" s="14">
        <f t="shared" si="24"/>
        <v>15665.677607831782</v>
      </c>
      <c r="E88" s="14">
        <f>SUM(D88:$D$127)</f>
        <v>156950.8852644125</v>
      </c>
      <c r="F88" s="16">
        <f t="shared" si="25"/>
        <v>10.018774112008257</v>
      </c>
      <c r="G88" s="5"/>
      <c r="H88" s="14">
        <f t="shared" si="26"/>
        <v>67820.641773787356</v>
      </c>
      <c r="I88" s="15">
        <f t="shared" si="27"/>
        <v>0.23098686768674251</v>
      </c>
      <c r="J88" s="14">
        <f t="shared" si="28"/>
        <v>15665.677607831782</v>
      </c>
      <c r="K88" s="14">
        <f>SUM($J88:J$127)</f>
        <v>156950.8852644125</v>
      </c>
      <c r="L88" s="16">
        <f t="shared" si="29"/>
        <v>10.018774112008257</v>
      </c>
      <c r="M88" s="16"/>
      <c r="N88" s="6">
        <v>74</v>
      </c>
      <c r="O88" s="6">
        <f t="shared" si="22"/>
        <v>74</v>
      </c>
      <c r="P88" s="6">
        <f t="shared" si="30"/>
        <v>67820.641773787356</v>
      </c>
      <c r="Q88" s="6">
        <f t="shared" si="31"/>
        <v>67820.641773787356</v>
      </c>
      <c r="R88" s="5">
        <f t="shared" si="32"/>
        <v>67820.641773787356</v>
      </c>
      <c r="S88" s="5">
        <f t="shared" si="33"/>
        <v>1062456309.1844014</v>
      </c>
      <c r="T88" s="20">
        <f>SUM(S88:$S$136)</f>
        <v>7555442570.7413712</v>
      </c>
      <c r="U88" s="6">
        <f t="shared" si="34"/>
        <v>7.1112971944618932</v>
      </c>
    </row>
    <row r="89" spans="1:21" x14ac:dyDescent="0.2">
      <c r="A89" s="21">
        <v>75</v>
      </c>
      <c r="B89" s="22">
        <f>Absterbeordnung!B83</f>
        <v>65311.946604620403</v>
      </c>
      <c r="C89" s="15">
        <f t="shared" si="23"/>
        <v>0.22645771341837509</v>
      </c>
      <c r="D89" s="14">
        <f t="shared" si="24"/>
        <v>14790.394086985343</v>
      </c>
      <c r="E89" s="14">
        <f>SUM(D89:$D$127)</f>
        <v>141285.20765658075</v>
      </c>
      <c r="F89" s="16">
        <f t="shared" si="25"/>
        <v>9.5524978459433498</v>
      </c>
      <c r="G89" s="5"/>
      <c r="H89" s="14">
        <f t="shared" si="26"/>
        <v>65311.946604620403</v>
      </c>
      <c r="I89" s="15">
        <f t="shared" si="27"/>
        <v>0.22645771341837509</v>
      </c>
      <c r="J89" s="14">
        <f t="shared" si="28"/>
        <v>14790.394086985343</v>
      </c>
      <c r="K89" s="14">
        <f>SUM($J89:J$127)</f>
        <v>141285.20765658075</v>
      </c>
      <c r="L89" s="16">
        <f t="shared" si="29"/>
        <v>9.5524978459433498</v>
      </c>
      <c r="M89" s="16"/>
      <c r="N89" s="6">
        <v>75</v>
      </c>
      <c r="O89" s="6">
        <f t="shared" si="22"/>
        <v>75</v>
      </c>
      <c r="P89" s="6">
        <f t="shared" si="30"/>
        <v>65311.946604620403</v>
      </c>
      <c r="Q89" s="6">
        <f t="shared" si="31"/>
        <v>65311.946604620403</v>
      </c>
      <c r="R89" s="5">
        <f t="shared" si="32"/>
        <v>65311.946604620403</v>
      </c>
      <c r="S89" s="5">
        <f t="shared" si="33"/>
        <v>965989428.87048006</v>
      </c>
      <c r="T89" s="20">
        <f>SUM(S89:$S$136)</f>
        <v>6492986261.5569687</v>
      </c>
      <c r="U89" s="6">
        <f t="shared" si="34"/>
        <v>6.721591424814183</v>
      </c>
    </row>
    <row r="90" spans="1:21" x14ac:dyDescent="0.2">
      <c r="A90" s="21">
        <v>76</v>
      </c>
      <c r="B90" s="22">
        <f>Absterbeordnung!B84</f>
        <v>62633.138015881399</v>
      </c>
      <c r="C90" s="15">
        <f t="shared" si="23"/>
        <v>0.22201736609644609</v>
      </c>
      <c r="D90" s="14">
        <f t="shared" si="24"/>
        <v>13905.644332641175</v>
      </c>
      <c r="E90" s="14">
        <f>SUM(D90:$D$127)</f>
        <v>126494.81356959534</v>
      </c>
      <c r="F90" s="16">
        <f t="shared" si="25"/>
        <v>9.0966524487232796</v>
      </c>
      <c r="G90" s="5"/>
      <c r="H90" s="14">
        <f t="shared" si="26"/>
        <v>62633.138015881399</v>
      </c>
      <c r="I90" s="15">
        <f t="shared" si="27"/>
        <v>0.22201736609644609</v>
      </c>
      <c r="J90" s="14">
        <f t="shared" si="28"/>
        <v>13905.644332641175</v>
      </c>
      <c r="K90" s="14">
        <f>SUM($J90:J$127)</f>
        <v>126494.81356959534</v>
      </c>
      <c r="L90" s="16">
        <f t="shared" si="29"/>
        <v>9.0966524487232796</v>
      </c>
      <c r="M90" s="16"/>
      <c r="N90" s="6">
        <v>76</v>
      </c>
      <c r="O90" s="6">
        <f t="shared" si="22"/>
        <v>76</v>
      </c>
      <c r="P90" s="6">
        <f t="shared" si="30"/>
        <v>62633.138015881399</v>
      </c>
      <c r="Q90" s="6">
        <f t="shared" si="31"/>
        <v>62633.138015881399</v>
      </c>
      <c r="R90" s="5">
        <f t="shared" si="32"/>
        <v>62633.138015881399</v>
      </c>
      <c r="S90" s="5">
        <f t="shared" si="33"/>
        <v>870954140.68607378</v>
      </c>
      <c r="T90" s="20">
        <f>SUM(S90:$S$136)</f>
        <v>5526996832.6864891</v>
      </c>
      <c r="U90" s="6">
        <f t="shared" si="34"/>
        <v>6.3459102775867473</v>
      </c>
    </row>
    <row r="91" spans="1:21" x14ac:dyDescent="0.2">
      <c r="A91" s="21">
        <v>77</v>
      </c>
      <c r="B91" s="22">
        <f>Absterbeordnung!B85</f>
        <v>59775.556231526323</v>
      </c>
      <c r="C91" s="15">
        <f t="shared" si="23"/>
        <v>0.2176640844082805</v>
      </c>
      <c r="D91" s="14">
        <f t="shared" si="24"/>
        <v>13010.991717130863</v>
      </c>
      <c r="E91" s="14">
        <f>SUM(D91:$D$127)</f>
        <v>112589.16923695416</v>
      </c>
      <c r="F91" s="16">
        <f t="shared" si="25"/>
        <v>8.6533887412067241</v>
      </c>
      <c r="G91" s="5"/>
      <c r="H91" s="14">
        <f t="shared" si="26"/>
        <v>59775.556231526323</v>
      </c>
      <c r="I91" s="15">
        <f t="shared" si="27"/>
        <v>0.2176640844082805</v>
      </c>
      <c r="J91" s="14">
        <f t="shared" si="28"/>
        <v>13010.991717130863</v>
      </c>
      <c r="K91" s="14">
        <f>SUM($J91:J$127)</f>
        <v>112589.16923695416</v>
      </c>
      <c r="L91" s="16">
        <f t="shared" si="29"/>
        <v>8.6533887412067241</v>
      </c>
      <c r="M91" s="16"/>
      <c r="N91" s="6">
        <v>77</v>
      </c>
      <c r="O91" s="6">
        <f t="shared" si="22"/>
        <v>77</v>
      </c>
      <c r="P91" s="6">
        <f t="shared" si="30"/>
        <v>59775.556231526323</v>
      </c>
      <c r="Q91" s="6">
        <f t="shared" si="31"/>
        <v>59775.556231526323</v>
      </c>
      <c r="R91" s="5">
        <f t="shared" si="32"/>
        <v>59775.556231526323</v>
      </c>
      <c r="S91" s="5">
        <f t="shared" si="33"/>
        <v>777739267.01527917</v>
      </c>
      <c r="T91" s="20">
        <f>SUM(S91:$S$136)</f>
        <v>4656042692.0004148</v>
      </c>
      <c r="U91" s="6">
        <f t="shared" si="34"/>
        <v>5.9866370253733683</v>
      </c>
    </row>
    <row r="92" spans="1:21" x14ac:dyDescent="0.2">
      <c r="A92" s="21">
        <v>78</v>
      </c>
      <c r="B92" s="22">
        <f>Absterbeordnung!B86</f>
        <v>56761.606281964494</v>
      </c>
      <c r="C92" s="15">
        <f t="shared" si="23"/>
        <v>0.21339616118458871</v>
      </c>
      <c r="D92" s="14">
        <f t="shared" si="24"/>
        <v>12112.708883242258</v>
      </c>
      <c r="E92" s="14">
        <f>SUM(D92:$D$127)</f>
        <v>99578.177519823308</v>
      </c>
      <c r="F92" s="16">
        <f t="shared" si="25"/>
        <v>8.2209667944375475</v>
      </c>
      <c r="G92" s="5"/>
      <c r="H92" s="14">
        <f t="shared" si="26"/>
        <v>56761.606281964494</v>
      </c>
      <c r="I92" s="15">
        <f t="shared" si="27"/>
        <v>0.21339616118458871</v>
      </c>
      <c r="J92" s="14">
        <f t="shared" si="28"/>
        <v>12112.708883242258</v>
      </c>
      <c r="K92" s="14">
        <f>SUM($J92:J$127)</f>
        <v>99578.177519823308</v>
      </c>
      <c r="L92" s="16">
        <f t="shared" si="29"/>
        <v>8.2209667944375475</v>
      </c>
      <c r="M92" s="16"/>
      <c r="N92" s="6">
        <v>78</v>
      </c>
      <c r="O92" s="6">
        <f t="shared" si="22"/>
        <v>78</v>
      </c>
      <c r="P92" s="6">
        <f t="shared" si="30"/>
        <v>56761.606281964494</v>
      </c>
      <c r="Q92" s="6">
        <f t="shared" si="31"/>
        <v>56761.606281964494</v>
      </c>
      <c r="R92" s="5">
        <f t="shared" si="32"/>
        <v>56761.606281964494</v>
      </c>
      <c r="S92" s="5">
        <f t="shared" si="33"/>
        <v>687536812.63865089</v>
      </c>
      <c r="T92" s="20">
        <f>SUM(S92:$S$136)</f>
        <v>3878303424.9851346</v>
      </c>
      <c r="U92" s="6">
        <f t="shared" si="34"/>
        <v>5.6408665742578306</v>
      </c>
    </row>
    <row r="93" spans="1:21" x14ac:dyDescent="0.2">
      <c r="A93" s="21">
        <v>79</v>
      </c>
      <c r="B93" s="22">
        <f>Absterbeordnung!B87</f>
        <v>53565.364959533712</v>
      </c>
      <c r="C93" s="15">
        <f t="shared" si="23"/>
        <v>0.20921192272998898</v>
      </c>
      <c r="D93" s="14">
        <f t="shared" si="24"/>
        <v>11206.512994917626</v>
      </c>
      <c r="E93" s="14">
        <f>SUM(D93:$D$127)</f>
        <v>87465.468636581048</v>
      </c>
      <c r="F93" s="16">
        <f t="shared" si="25"/>
        <v>7.8048781700648862</v>
      </c>
      <c r="G93" s="5"/>
      <c r="H93" s="14">
        <f t="shared" si="26"/>
        <v>53565.364959533712</v>
      </c>
      <c r="I93" s="15">
        <f t="shared" si="27"/>
        <v>0.20921192272998898</v>
      </c>
      <c r="J93" s="14">
        <f t="shared" si="28"/>
        <v>11206.512994917626</v>
      </c>
      <c r="K93" s="14">
        <f>SUM($J93:J$127)</f>
        <v>87465.468636581048</v>
      </c>
      <c r="L93" s="16">
        <f t="shared" si="29"/>
        <v>7.8048781700648862</v>
      </c>
      <c r="M93" s="16"/>
      <c r="N93" s="6">
        <v>79</v>
      </c>
      <c r="O93" s="6">
        <f t="shared" si="22"/>
        <v>79</v>
      </c>
      <c r="P93" s="6">
        <f t="shared" si="30"/>
        <v>53565.364959533712</v>
      </c>
      <c r="Q93" s="6">
        <f t="shared" si="31"/>
        <v>53565.364959533712</v>
      </c>
      <c r="R93" s="5">
        <f t="shared" si="32"/>
        <v>53565.364959533712</v>
      </c>
      <c r="S93" s="5">
        <f t="shared" si="33"/>
        <v>600280958.4965198</v>
      </c>
      <c r="T93" s="20">
        <f>SUM(S93:$S$136)</f>
        <v>3190766612.3464837</v>
      </c>
      <c r="U93" s="6">
        <f t="shared" si="34"/>
        <v>5.3154553166873146</v>
      </c>
    </row>
    <row r="94" spans="1:21" x14ac:dyDescent="0.2">
      <c r="A94" s="21">
        <v>80</v>
      </c>
      <c r="B94" s="22">
        <f>Absterbeordnung!B88</f>
        <v>50304.788391582639</v>
      </c>
      <c r="C94" s="15">
        <f t="shared" si="23"/>
        <v>0.20510972816665585</v>
      </c>
      <c r="D94" s="14">
        <f t="shared" si="24"/>
        <v>10318.00147247866</v>
      </c>
      <c r="E94" s="14">
        <f>SUM(D94:$D$127)</f>
        <v>76258.955641663415</v>
      </c>
      <c r="F94" s="16">
        <f t="shared" si="25"/>
        <v>7.3908649698364481</v>
      </c>
      <c r="G94" s="5"/>
      <c r="H94" s="14">
        <f t="shared" si="26"/>
        <v>50304.788391582639</v>
      </c>
      <c r="I94" s="15">
        <f t="shared" si="27"/>
        <v>0.20510972816665585</v>
      </c>
      <c r="J94" s="14">
        <f t="shared" si="28"/>
        <v>10318.00147247866</v>
      </c>
      <c r="K94" s="14">
        <f>SUM($J94:J$127)</f>
        <v>76258.955641663415</v>
      </c>
      <c r="L94" s="16">
        <f t="shared" si="29"/>
        <v>7.3908649698364481</v>
      </c>
      <c r="M94" s="16"/>
      <c r="N94" s="6">
        <v>80</v>
      </c>
      <c r="O94" s="6">
        <f t="shared" si="22"/>
        <v>80</v>
      </c>
      <c r="P94" s="6">
        <f t="shared" si="30"/>
        <v>50304.788391582639</v>
      </c>
      <c r="Q94" s="6">
        <f t="shared" si="31"/>
        <v>50304.788391582639</v>
      </c>
      <c r="R94" s="5">
        <f t="shared" si="32"/>
        <v>50304.788391582639</v>
      </c>
      <c r="S94" s="5">
        <f t="shared" si="33"/>
        <v>519044880.69707704</v>
      </c>
      <c r="T94" s="20">
        <f>SUM(S94:$S$136)</f>
        <v>2590485653.8499641</v>
      </c>
      <c r="U94" s="6">
        <f t="shared" si="34"/>
        <v>4.9908702507015255</v>
      </c>
    </row>
    <row r="95" spans="1:21" x14ac:dyDescent="0.2">
      <c r="A95" s="21">
        <v>81</v>
      </c>
      <c r="B95" s="22">
        <f>Absterbeordnung!B89</f>
        <v>46896.755166820178</v>
      </c>
      <c r="C95" s="15">
        <f t="shared" si="23"/>
        <v>0.20108796879083907</v>
      </c>
      <c r="D95" s="14">
        <f t="shared" si="24"/>
        <v>9430.373239377157</v>
      </c>
      <c r="E95" s="14">
        <f>SUM(D95:$D$127)</f>
        <v>65940.954169184741</v>
      </c>
      <c r="F95" s="16">
        <f t="shared" si="25"/>
        <v>6.9924013074947933</v>
      </c>
      <c r="G95" s="5"/>
      <c r="H95" s="14">
        <f t="shared" si="26"/>
        <v>46896.755166820178</v>
      </c>
      <c r="I95" s="15">
        <f t="shared" si="27"/>
        <v>0.20108796879083907</v>
      </c>
      <c r="J95" s="14">
        <f t="shared" si="28"/>
        <v>9430.373239377157</v>
      </c>
      <c r="K95" s="14">
        <f>SUM($J95:J$127)</f>
        <v>65940.954169184741</v>
      </c>
      <c r="L95" s="16">
        <f t="shared" si="29"/>
        <v>6.9924013074947933</v>
      </c>
      <c r="M95" s="16"/>
      <c r="N95" s="6">
        <v>81</v>
      </c>
      <c r="O95" s="6">
        <f t="shared" si="22"/>
        <v>81</v>
      </c>
      <c r="P95" s="6">
        <f t="shared" si="30"/>
        <v>46896.755166820178</v>
      </c>
      <c r="Q95" s="6">
        <f t="shared" si="31"/>
        <v>46896.755166820178</v>
      </c>
      <c r="R95" s="5">
        <f t="shared" si="32"/>
        <v>46896.755166820178</v>
      </c>
      <c r="S95" s="5">
        <f t="shared" si="33"/>
        <v>442253904.93880337</v>
      </c>
      <c r="T95" s="20">
        <f>SUM(S95:$S$136)</f>
        <v>2071440773.1528866</v>
      </c>
      <c r="U95" s="6">
        <f t="shared" si="34"/>
        <v>4.6838269826911327</v>
      </c>
    </row>
    <row r="96" spans="1:21" x14ac:dyDescent="0.2">
      <c r="A96" s="21">
        <v>82</v>
      </c>
      <c r="B96" s="22">
        <f>Absterbeordnung!B90</f>
        <v>43377.011452929815</v>
      </c>
      <c r="C96" s="15">
        <f t="shared" si="23"/>
        <v>0.19714506744199911</v>
      </c>
      <c r="D96" s="14">
        <f t="shared" si="24"/>
        <v>8551.5638483202165</v>
      </c>
      <c r="E96" s="14">
        <f>SUM(D96:$D$127)</f>
        <v>56510.580929807584</v>
      </c>
      <c r="F96" s="16">
        <f t="shared" si="25"/>
        <v>6.6082159862383483</v>
      </c>
      <c r="G96" s="5"/>
      <c r="H96" s="14">
        <f t="shared" si="26"/>
        <v>43377.011452929815</v>
      </c>
      <c r="I96" s="15">
        <f t="shared" si="27"/>
        <v>0.19714506744199911</v>
      </c>
      <c r="J96" s="14">
        <f t="shared" si="28"/>
        <v>8551.5638483202165</v>
      </c>
      <c r="K96" s="14">
        <f>SUM($J96:J$127)</f>
        <v>56510.580929807584</v>
      </c>
      <c r="L96" s="16">
        <f t="shared" si="29"/>
        <v>6.6082159862383483</v>
      </c>
      <c r="M96" s="16"/>
      <c r="N96" s="6">
        <v>82</v>
      </c>
      <c r="O96" s="6">
        <f t="shared" si="22"/>
        <v>82</v>
      </c>
      <c r="P96" s="6">
        <f t="shared" si="30"/>
        <v>43377.011452929815</v>
      </c>
      <c r="Q96" s="6">
        <f t="shared" si="31"/>
        <v>43377.011452929815</v>
      </c>
      <c r="R96" s="5">
        <f t="shared" si="32"/>
        <v>43377.011452929815</v>
      </c>
      <c r="S96" s="5">
        <f t="shared" si="33"/>
        <v>370941282.98904657</v>
      </c>
      <c r="T96" s="20">
        <f>SUM(S96:$S$136)</f>
        <v>1629186868.2140832</v>
      </c>
      <c r="U96" s="6">
        <f t="shared" si="34"/>
        <v>4.3920343809836639</v>
      </c>
    </row>
    <row r="97" spans="1:21" x14ac:dyDescent="0.2">
      <c r="A97" s="21">
        <v>83</v>
      </c>
      <c r="B97" s="22">
        <f>Absterbeordnung!B91</f>
        <v>39783.660210239083</v>
      </c>
      <c r="C97" s="15">
        <f t="shared" si="23"/>
        <v>0.19327947788431285</v>
      </c>
      <c r="D97" s="14">
        <f t="shared" si="24"/>
        <v>7689.3650737619218</v>
      </c>
      <c r="E97" s="14">
        <f>SUM(D97:$D$127)</f>
        <v>47959.017081487364</v>
      </c>
      <c r="F97" s="16">
        <f t="shared" si="25"/>
        <v>6.2370581473801758</v>
      </c>
      <c r="G97" s="5"/>
      <c r="H97" s="14">
        <f t="shared" si="26"/>
        <v>39783.660210239083</v>
      </c>
      <c r="I97" s="15">
        <f t="shared" si="27"/>
        <v>0.19327947788431285</v>
      </c>
      <c r="J97" s="14">
        <f t="shared" si="28"/>
        <v>7689.3650737619218</v>
      </c>
      <c r="K97" s="14">
        <f>SUM($J97:J$127)</f>
        <v>47959.017081487364</v>
      </c>
      <c r="L97" s="16">
        <f t="shared" si="29"/>
        <v>6.2370581473801758</v>
      </c>
      <c r="M97" s="16"/>
      <c r="N97" s="6">
        <v>83</v>
      </c>
      <c r="O97" s="6">
        <f t="shared" si="22"/>
        <v>83</v>
      </c>
      <c r="P97" s="6">
        <f t="shared" si="30"/>
        <v>39783.660210239083</v>
      </c>
      <c r="Q97" s="6">
        <f t="shared" si="31"/>
        <v>39783.660210239083</v>
      </c>
      <c r="R97" s="5">
        <f t="shared" si="32"/>
        <v>39783.660210239083</v>
      </c>
      <c r="S97" s="5">
        <f t="shared" si="33"/>
        <v>305911087.32702428</v>
      </c>
      <c r="T97" s="20">
        <f>SUM(S97:$S$136)</f>
        <v>1258245585.2250364</v>
      </c>
      <c r="U97" s="6">
        <f t="shared" si="34"/>
        <v>4.1131087997472608</v>
      </c>
    </row>
    <row r="98" spans="1:21" x14ac:dyDescent="0.2">
      <c r="A98" s="21">
        <v>84</v>
      </c>
      <c r="B98" s="22">
        <f>Absterbeordnung!B92</f>
        <v>36140.455812297303</v>
      </c>
      <c r="C98" s="15">
        <f t="shared" si="23"/>
        <v>0.18948968420030671</v>
      </c>
      <c r="D98" s="14">
        <f t="shared" si="24"/>
        <v>6848.2435587273549</v>
      </c>
      <c r="E98" s="14">
        <f>SUM(D98:$D$127)</f>
        <v>40269.652007725446</v>
      </c>
      <c r="F98" s="16">
        <f t="shared" si="25"/>
        <v>5.8802891080598432</v>
      </c>
      <c r="G98" s="5"/>
      <c r="H98" s="14">
        <f t="shared" si="26"/>
        <v>36140.455812297303</v>
      </c>
      <c r="I98" s="15">
        <f t="shared" si="27"/>
        <v>0.18948968420030671</v>
      </c>
      <c r="J98" s="14">
        <f t="shared" si="28"/>
        <v>6848.2435587273549</v>
      </c>
      <c r="K98" s="14">
        <f>SUM($J98:J$127)</f>
        <v>40269.652007725446</v>
      </c>
      <c r="L98" s="16">
        <f t="shared" si="29"/>
        <v>5.8802891080598432</v>
      </c>
      <c r="M98" s="16"/>
      <c r="N98" s="6">
        <v>84</v>
      </c>
      <c r="O98" s="6">
        <f t="shared" si="22"/>
        <v>84</v>
      </c>
      <c r="P98" s="6">
        <f t="shared" si="30"/>
        <v>36140.455812297303</v>
      </c>
      <c r="Q98" s="6">
        <f t="shared" si="31"/>
        <v>36140.455812297303</v>
      </c>
      <c r="R98" s="5">
        <f t="shared" si="32"/>
        <v>36140.455812297303</v>
      </c>
      <c r="S98" s="5">
        <f t="shared" si="33"/>
        <v>247498643.72603559</v>
      </c>
      <c r="T98" s="20">
        <f>SUM(S98:$S$136)</f>
        <v>952334497.89801264</v>
      </c>
      <c r="U98" s="6">
        <f t="shared" si="34"/>
        <v>3.8478372388665818</v>
      </c>
    </row>
    <row r="99" spans="1:21" x14ac:dyDescent="0.2">
      <c r="A99" s="21">
        <v>85</v>
      </c>
      <c r="B99" s="22">
        <f>Absterbeordnung!B93</f>
        <v>32459.837065284533</v>
      </c>
      <c r="C99" s="15">
        <f t="shared" si="23"/>
        <v>0.18577420019637911</v>
      </c>
      <c r="D99" s="14">
        <f t="shared" si="24"/>
        <v>6030.2002693080158</v>
      </c>
      <c r="E99" s="14">
        <f>SUM(D99:$D$127)</f>
        <v>33421.408448998096</v>
      </c>
      <c r="F99" s="16">
        <f t="shared" si="25"/>
        <v>5.5423380578425308</v>
      </c>
      <c r="G99" s="5"/>
      <c r="H99" s="14">
        <f t="shared" si="26"/>
        <v>32459.837065284533</v>
      </c>
      <c r="I99" s="15">
        <f t="shared" si="27"/>
        <v>0.18577420019637911</v>
      </c>
      <c r="J99" s="14">
        <f t="shared" si="28"/>
        <v>6030.2002693080158</v>
      </c>
      <c r="K99" s="14">
        <f>SUM($J99:J$127)</f>
        <v>33421.408448998096</v>
      </c>
      <c r="L99" s="16">
        <f t="shared" si="29"/>
        <v>5.5423380578425308</v>
      </c>
      <c r="M99" s="16"/>
      <c r="N99" s="6">
        <v>85</v>
      </c>
      <c r="O99" s="6">
        <f t="shared" si="22"/>
        <v>85</v>
      </c>
      <c r="P99" s="6">
        <f t="shared" si="30"/>
        <v>32459.837065284533</v>
      </c>
      <c r="Q99" s="6">
        <f t="shared" si="31"/>
        <v>32459.837065284533</v>
      </c>
      <c r="R99" s="5">
        <f t="shared" si="32"/>
        <v>32459.837065284533</v>
      </c>
      <c r="S99" s="5">
        <f t="shared" si="33"/>
        <v>195739318.21277308</v>
      </c>
      <c r="T99" s="20">
        <f>SUM(S99:$S$136)</f>
        <v>704835854.17197704</v>
      </c>
      <c r="U99" s="6">
        <f t="shared" si="34"/>
        <v>3.6008905140141771</v>
      </c>
    </row>
    <row r="100" spans="1:21" x14ac:dyDescent="0.2">
      <c r="A100" s="13">
        <v>86</v>
      </c>
      <c r="B100" s="22">
        <f>Absterbeordnung!B94</f>
        <v>28785.383444591847</v>
      </c>
      <c r="C100" s="15">
        <f t="shared" si="23"/>
        <v>0.18213156881997952</v>
      </c>
      <c r="D100" s="14">
        <f t="shared" si="24"/>
        <v>5242.7270458481789</v>
      </c>
      <c r="E100" s="14">
        <f>SUM(D100:$D$127)</f>
        <v>27391.208179690089</v>
      </c>
      <c r="F100" s="16">
        <f t="shared" si="25"/>
        <v>5.2246107684323828</v>
      </c>
      <c r="G100" s="5"/>
      <c r="H100" s="14">
        <f t="shared" si="26"/>
        <v>28785.383444591847</v>
      </c>
      <c r="I100" s="15">
        <f t="shared" si="27"/>
        <v>0.18213156881997952</v>
      </c>
      <c r="J100" s="14">
        <f t="shared" si="28"/>
        <v>5242.7270458481789</v>
      </c>
      <c r="K100" s="14">
        <f>SUM($J100:J$127)</f>
        <v>27391.208179690089</v>
      </c>
      <c r="L100" s="16">
        <f t="shared" si="29"/>
        <v>5.2246107684323828</v>
      </c>
      <c r="M100" s="16"/>
      <c r="N100" s="20">
        <v>86</v>
      </c>
      <c r="O100" s="6">
        <f t="shared" si="22"/>
        <v>86</v>
      </c>
      <c r="P100" s="6">
        <f t="shared" si="30"/>
        <v>28785.383444591847</v>
      </c>
      <c r="Q100" s="6">
        <f t="shared" si="31"/>
        <v>28785.383444591847</v>
      </c>
      <c r="R100" s="5">
        <f t="shared" si="32"/>
        <v>28785.383444591847</v>
      </c>
      <c r="S100" s="5">
        <f t="shared" si="33"/>
        <v>150913908.31007209</v>
      </c>
      <c r="T100" s="20">
        <f>SUM(S100:$S$136)</f>
        <v>509096535.95920408</v>
      </c>
      <c r="U100" s="6">
        <f t="shared" si="34"/>
        <v>3.3734235741426799</v>
      </c>
    </row>
    <row r="101" spans="1:21" x14ac:dyDescent="0.2">
      <c r="A101" s="13">
        <v>87</v>
      </c>
      <c r="B101" s="22">
        <f>Absterbeordnung!B95</f>
        <v>25056.319650787234</v>
      </c>
      <c r="C101" s="15">
        <f t="shared" si="23"/>
        <v>0.17856036158821526</v>
      </c>
      <c r="D101" s="14">
        <f t="shared" si="24"/>
        <v>4474.0654969144716</v>
      </c>
      <c r="E101" s="14">
        <f>SUM(D101:$D$127)</f>
        <v>22148.481133841906</v>
      </c>
      <c r="F101" s="16">
        <f t="shared" si="25"/>
        <v>4.9504150417816977</v>
      </c>
      <c r="G101" s="5"/>
      <c r="H101" s="14">
        <f t="shared" si="26"/>
        <v>25056.319650787234</v>
      </c>
      <c r="I101" s="15">
        <f t="shared" si="27"/>
        <v>0.17856036158821526</v>
      </c>
      <c r="J101" s="14">
        <f t="shared" si="28"/>
        <v>4474.0654969144716</v>
      </c>
      <c r="K101" s="14">
        <f>SUM($J101:J$127)</f>
        <v>22148.481133841906</v>
      </c>
      <c r="L101" s="16">
        <f t="shared" si="29"/>
        <v>4.9504150417816977</v>
      </c>
      <c r="M101" s="16"/>
      <c r="N101" s="20">
        <v>87</v>
      </c>
      <c r="O101" s="6">
        <f t="shared" si="22"/>
        <v>87</v>
      </c>
      <c r="P101" s="6">
        <f t="shared" si="30"/>
        <v>25056.319650787234</v>
      </c>
      <c r="Q101" s="6">
        <f t="shared" si="31"/>
        <v>25056.319650787234</v>
      </c>
      <c r="R101" s="5">
        <f t="shared" si="32"/>
        <v>25056.319650787234</v>
      </c>
      <c r="S101" s="5">
        <f t="shared" si="33"/>
        <v>112103615.22924724</v>
      </c>
      <c r="T101" s="20">
        <f>SUM(S101:$S$136)</f>
        <v>358182627.64913195</v>
      </c>
      <c r="U101" s="6">
        <f t="shared" si="34"/>
        <v>3.1951032704579898</v>
      </c>
    </row>
    <row r="102" spans="1:21" x14ac:dyDescent="0.2">
      <c r="A102" s="13">
        <v>88</v>
      </c>
      <c r="B102" s="22">
        <f>Absterbeordnung!B96</f>
        <v>21622.143371951151</v>
      </c>
      <c r="C102" s="15">
        <f t="shared" si="23"/>
        <v>0.17505917802766199</v>
      </c>
      <c r="D102" s="14">
        <f t="shared" si="24"/>
        <v>3785.1546458900284</v>
      </c>
      <c r="E102" s="14">
        <f>SUM(D102:$D$127)</f>
        <v>17674.415636927435</v>
      </c>
      <c r="F102" s="16">
        <f t="shared" si="25"/>
        <v>4.6694038395811788</v>
      </c>
      <c r="G102" s="5"/>
      <c r="H102" s="14">
        <f t="shared" si="26"/>
        <v>21622.143371951151</v>
      </c>
      <c r="I102" s="15">
        <f t="shared" si="27"/>
        <v>0.17505917802766199</v>
      </c>
      <c r="J102" s="14">
        <f t="shared" si="28"/>
        <v>3785.1546458900284</v>
      </c>
      <c r="K102" s="14">
        <f>SUM($J102:J$127)</f>
        <v>17674.415636927435</v>
      </c>
      <c r="L102" s="16">
        <f t="shared" si="29"/>
        <v>4.6694038395811788</v>
      </c>
      <c r="M102" s="16"/>
      <c r="N102" s="20">
        <v>88</v>
      </c>
      <c r="O102" s="6">
        <f t="shared" si="22"/>
        <v>88</v>
      </c>
      <c r="P102" s="6">
        <f t="shared" si="30"/>
        <v>21622.143371951151</v>
      </c>
      <c r="Q102" s="6">
        <f t="shared" si="31"/>
        <v>21622.143371951151</v>
      </c>
      <c r="R102" s="5">
        <f t="shared" si="32"/>
        <v>21622.143371951151</v>
      </c>
      <c r="S102" s="5">
        <f t="shared" si="33"/>
        <v>81843156.438441187</v>
      </c>
      <c r="T102" s="20">
        <f>SUM(S102:$S$136)</f>
        <v>246079012.41988477</v>
      </c>
      <c r="U102" s="6">
        <f t="shared" si="34"/>
        <v>3.006714588347708</v>
      </c>
    </row>
    <row r="103" spans="1:21" x14ac:dyDescent="0.2">
      <c r="A103" s="13">
        <v>89</v>
      </c>
      <c r="B103" s="22">
        <f>Absterbeordnung!B97</f>
        <v>18362.706193631133</v>
      </c>
      <c r="C103" s="15">
        <f t="shared" si="23"/>
        <v>0.17162664512515882</v>
      </c>
      <c r="D103" s="14">
        <f t="shared" si="24"/>
        <v>3151.5296594318866</v>
      </c>
      <c r="E103" s="14">
        <f>SUM(D103:$D$127)</f>
        <v>13889.260991037407</v>
      </c>
      <c r="F103" s="16">
        <f t="shared" si="25"/>
        <v>4.4071490647310512</v>
      </c>
      <c r="G103" s="5"/>
      <c r="H103" s="14">
        <f t="shared" si="26"/>
        <v>18362.706193631133</v>
      </c>
      <c r="I103" s="15">
        <f t="shared" si="27"/>
        <v>0.17162664512515882</v>
      </c>
      <c r="J103" s="14">
        <f t="shared" si="28"/>
        <v>3151.5296594318866</v>
      </c>
      <c r="K103" s="14">
        <f>SUM($J103:J$127)</f>
        <v>13889.260991037407</v>
      </c>
      <c r="L103" s="16">
        <f t="shared" si="29"/>
        <v>4.4071490647310512</v>
      </c>
      <c r="M103" s="16"/>
      <c r="N103" s="20">
        <v>89</v>
      </c>
      <c r="O103" s="6">
        <f t="shared" si="22"/>
        <v>89</v>
      </c>
      <c r="P103" s="6">
        <f t="shared" si="30"/>
        <v>18362.706193631133</v>
      </c>
      <c r="Q103" s="6">
        <f t="shared" si="31"/>
        <v>18362.706193631133</v>
      </c>
      <c r="R103" s="5">
        <f t="shared" si="32"/>
        <v>18362.706193631133</v>
      </c>
      <c r="S103" s="5">
        <f t="shared" si="33"/>
        <v>57870613.196662121</v>
      </c>
      <c r="T103" s="20">
        <f>SUM(S103:$S$136)</f>
        <v>164235855.98144355</v>
      </c>
      <c r="U103" s="6">
        <f t="shared" si="34"/>
        <v>2.8379836830710548</v>
      </c>
    </row>
    <row r="104" spans="1:21" x14ac:dyDescent="0.2">
      <c r="A104" s="13">
        <v>90</v>
      </c>
      <c r="B104" s="22">
        <f>Absterbeordnung!B98</f>
        <v>15487.073555800609</v>
      </c>
      <c r="C104" s="15">
        <f t="shared" si="23"/>
        <v>0.16826141678937137</v>
      </c>
      <c r="D104" s="14">
        <f t="shared" si="24"/>
        <v>2605.8769384202178</v>
      </c>
      <c r="E104" s="14">
        <f>SUM(D104:$D$127)</f>
        <v>10737.731331605519</v>
      </c>
      <c r="F104" s="16">
        <f t="shared" si="25"/>
        <v>4.1205826619407215</v>
      </c>
      <c r="G104" s="5"/>
      <c r="H104" s="14">
        <f t="shared" si="26"/>
        <v>15487.073555800609</v>
      </c>
      <c r="I104" s="15">
        <f t="shared" si="27"/>
        <v>0.16826141678937137</v>
      </c>
      <c r="J104" s="14">
        <f t="shared" si="28"/>
        <v>2605.8769384202178</v>
      </c>
      <c r="K104" s="14">
        <f>SUM($J104:J$127)</f>
        <v>10737.731331605519</v>
      </c>
      <c r="L104" s="16">
        <f t="shared" si="29"/>
        <v>4.1205826619407215</v>
      </c>
      <c r="M104" s="16"/>
      <c r="N104" s="20">
        <v>90</v>
      </c>
      <c r="O104" s="6">
        <f t="shared" si="22"/>
        <v>90</v>
      </c>
      <c r="P104" s="6">
        <f t="shared" si="30"/>
        <v>15487.073555800609</v>
      </c>
      <c r="Q104" s="6">
        <f t="shared" si="31"/>
        <v>15487.073555800609</v>
      </c>
      <c r="R104" s="5">
        <f t="shared" si="32"/>
        <v>15487.073555800609</v>
      </c>
      <c r="S104" s="5">
        <f t="shared" si="33"/>
        <v>40357407.82267841</v>
      </c>
      <c r="T104" s="20">
        <f>SUM(S104:$S$136)</f>
        <v>106365242.7847814</v>
      </c>
      <c r="U104" s="6">
        <f t="shared" si="34"/>
        <v>2.6355816323022263</v>
      </c>
    </row>
    <row r="105" spans="1:21" x14ac:dyDescent="0.2">
      <c r="A105" s="13">
        <v>91</v>
      </c>
      <c r="B105" s="22">
        <f>Absterbeordnung!B99</f>
        <v>12764.054449858184</v>
      </c>
      <c r="C105" s="15">
        <f t="shared" si="23"/>
        <v>0.16496217332291313</v>
      </c>
      <c r="D105" s="14">
        <f t="shared" si="24"/>
        <v>2105.5861624606064</v>
      </c>
      <c r="E105" s="14">
        <f>SUM(D105:$D$127)</f>
        <v>8131.8543931853028</v>
      </c>
      <c r="F105" s="16">
        <f t="shared" si="25"/>
        <v>3.8620382951616414</v>
      </c>
      <c r="G105" s="5"/>
      <c r="H105" s="14">
        <f t="shared" si="26"/>
        <v>12764.054449858184</v>
      </c>
      <c r="I105" s="15">
        <f t="shared" si="27"/>
        <v>0.16496217332291313</v>
      </c>
      <c r="J105" s="14">
        <f t="shared" si="28"/>
        <v>2105.5861624606064</v>
      </c>
      <c r="K105" s="14">
        <f>SUM($J105:J$127)</f>
        <v>8131.8543931853028</v>
      </c>
      <c r="L105" s="16">
        <f t="shared" si="29"/>
        <v>3.8620382951616414</v>
      </c>
      <c r="M105" s="16"/>
      <c r="N105" s="20">
        <v>91</v>
      </c>
      <c r="O105" s="6">
        <f t="shared" si="22"/>
        <v>91</v>
      </c>
      <c r="P105" s="6">
        <f t="shared" si="30"/>
        <v>12764.054449858184</v>
      </c>
      <c r="Q105" s="6">
        <f t="shared" si="31"/>
        <v>12764.054449858184</v>
      </c>
      <c r="R105" s="5">
        <f t="shared" si="32"/>
        <v>12764.054449858184</v>
      </c>
      <c r="S105" s="5">
        <f t="shared" si="33"/>
        <v>26875816.426515121</v>
      </c>
      <c r="T105" s="20">
        <f>SUM(S105:$S$136)</f>
        <v>66007834.962102972</v>
      </c>
      <c r="U105" s="6">
        <f t="shared" si="34"/>
        <v>2.4560308760325142</v>
      </c>
    </row>
    <row r="106" spans="1:21" x14ac:dyDescent="0.2">
      <c r="A106" s="13">
        <v>92</v>
      </c>
      <c r="B106" s="22">
        <f>Absterbeordnung!B100</f>
        <v>10215.771565629537</v>
      </c>
      <c r="C106" s="15">
        <f t="shared" si="23"/>
        <v>0.16172762090481677</v>
      </c>
      <c r="D106" s="14">
        <f t="shared" si="24"/>
        <v>1652.1724310163402</v>
      </c>
      <c r="E106" s="14">
        <f>SUM(D106:$D$127)</f>
        <v>6026.2682307246951</v>
      </c>
      <c r="F106" s="16">
        <f t="shared" si="25"/>
        <v>3.6474814114998959</v>
      </c>
      <c r="G106" s="5"/>
      <c r="H106" s="14">
        <f t="shared" si="26"/>
        <v>10215.771565629537</v>
      </c>
      <c r="I106" s="15">
        <f t="shared" si="27"/>
        <v>0.16172762090481677</v>
      </c>
      <c r="J106" s="14">
        <f t="shared" si="28"/>
        <v>1652.1724310163402</v>
      </c>
      <c r="K106" s="14">
        <f>SUM($J106:J$127)</f>
        <v>6026.2682307246951</v>
      </c>
      <c r="L106" s="16">
        <f t="shared" si="29"/>
        <v>3.6474814114998959</v>
      </c>
      <c r="M106" s="16"/>
      <c r="N106" s="20">
        <v>92</v>
      </c>
      <c r="O106" s="6">
        <f t="shared" si="22"/>
        <v>92</v>
      </c>
      <c r="P106" s="6">
        <f t="shared" si="30"/>
        <v>10215.771565629537</v>
      </c>
      <c r="Q106" s="6">
        <f t="shared" si="31"/>
        <v>10215.771565629537</v>
      </c>
      <c r="R106" s="5">
        <f t="shared" si="32"/>
        <v>10215.771565629537</v>
      </c>
      <c r="S106" s="5">
        <f t="shared" si="33"/>
        <v>16878216.142293755</v>
      </c>
      <c r="T106" s="20">
        <f>SUM(S106:$S$136)</f>
        <v>39132018.535587847</v>
      </c>
      <c r="U106" s="6">
        <f t="shared" si="34"/>
        <v>2.3184925590287997</v>
      </c>
    </row>
    <row r="107" spans="1:21" x14ac:dyDescent="0.2">
      <c r="A107" s="13">
        <v>93</v>
      </c>
      <c r="B107" s="22">
        <f>Absterbeordnung!B101</f>
        <v>7996.7901730484573</v>
      </c>
      <c r="C107" s="15">
        <f t="shared" si="23"/>
        <v>0.15855649108315373</v>
      </c>
      <c r="D107" s="14">
        <f t="shared" si="24"/>
        <v>1267.942989766809</v>
      </c>
      <c r="E107" s="14">
        <f>SUM(D107:$D$127)</f>
        <v>4374.095799708356</v>
      </c>
      <c r="F107" s="16">
        <f t="shared" si="25"/>
        <v>3.4497574693896991</v>
      </c>
      <c r="G107" s="5"/>
      <c r="H107" s="14">
        <f t="shared" si="26"/>
        <v>7996.7901730484573</v>
      </c>
      <c r="I107" s="15">
        <f t="shared" si="27"/>
        <v>0.15855649108315373</v>
      </c>
      <c r="J107" s="14">
        <f t="shared" si="28"/>
        <v>1267.942989766809</v>
      </c>
      <c r="K107" s="14">
        <f>SUM($J107:J$127)</f>
        <v>4374.095799708356</v>
      </c>
      <c r="L107" s="16">
        <f t="shared" si="29"/>
        <v>3.4497574693896991</v>
      </c>
      <c r="M107" s="16"/>
      <c r="N107" s="20">
        <v>93</v>
      </c>
      <c r="O107" s="6">
        <f t="shared" si="22"/>
        <v>93</v>
      </c>
      <c r="P107" s="6">
        <f t="shared" si="30"/>
        <v>7996.7901730484573</v>
      </c>
      <c r="Q107" s="6">
        <f t="shared" si="31"/>
        <v>7996.7901730484573</v>
      </c>
      <c r="R107" s="5">
        <f t="shared" si="32"/>
        <v>7996.7901730484573</v>
      </c>
      <c r="S107" s="5">
        <f t="shared" si="33"/>
        <v>10139474.040552899</v>
      </c>
      <c r="T107" s="20">
        <f>SUM(S107:$S$136)</f>
        <v>22253802.393294107</v>
      </c>
      <c r="U107" s="6">
        <f t="shared" si="34"/>
        <v>2.194768910526312</v>
      </c>
    </row>
    <row r="108" spans="1:21" x14ac:dyDescent="0.2">
      <c r="A108" s="13">
        <v>94</v>
      </c>
      <c r="B108" s="22">
        <f>Absterbeordnung!B102</f>
        <v>6120.9108422310037</v>
      </c>
      <c r="C108" s="15">
        <f t="shared" si="23"/>
        <v>0.15544754027760166</v>
      </c>
      <c r="D108" s="14">
        <f t="shared" si="24"/>
        <v>951.48053468331261</v>
      </c>
      <c r="E108" s="14">
        <f>SUM(D108:$D$127)</f>
        <v>3106.1528099415473</v>
      </c>
      <c r="F108" s="16">
        <f t="shared" si="25"/>
        <v>3.2645468790124941</v>
      </c>
      <c r="G108" s="5"/>
      <c r="H108" s="14">
        <f t="shared" si="26"/>
        <v>6120.9108422310037</v>
      </c>
      <c r="I108" s="15">
        <f t="shared" si="27"/>
        <v>0.15544754027760166</v>
      </c>
      <c r="J108" s="14">
        <f t="shared" si="28"/>
        <v>951.48053468331261</v>
      </c>
      <c r="K108" s="14">
        <f>SUM($J108:J$127)</f>
        <v>3106.1528099415473</v>
      </c>
      <c r="L108" s="16">
        <f t="shared" si="29"/>
        <v>3.2645468790124941</v>
      </c>
      <c r="M108" s="16"/>
      <c r="N108" s="20">
        <v>94</v>
      </c>
      <c r="O108" s="6">
        <f t="shared" si="22"/>
        <v>94</v>
      </c>
      <c r="P108" s="6">
        <f t="shared" si="30"/>
        <v>6120.9108422310037</v>
      </c>
      <c r="Q108" s="6">
        <f t="shared" si="31"/>
        <v>6120.9108422310037</v>
      </c>
      <c r="R108" s="5">
        <f t="shared" si="32"/>
        <v>6120.9108422310037</v>
      </c>
      <c r="S108" s="5">
        <f t="shared" si="33"/>
        <v>5823927.5209148414</v>
      </c>
      <c r="T108" s="20">
        <f>SUM(S108:$S$136)</f>
        <v>12114328.352741208</v>
      </c>
      <c r="U108" s="6">
        <f t="shared" si="34"/>
        <v>2.0800960020941761</v>
      </c>
    </row>
    <row r="109" spans="1:21" x14ac:dyDescent="0.2">
      <c r="A109" s="13">
        <v>95</v>
      </c>
      <c r="B109" s="22">
        <f>Absterbeordnung!B103</f>
        <v>4569.9800712181941</v>
      </c>
      <c r="C109" s="15">
        <f t="shared" si="23"/>
        <v>0.15239954929176638</v>
      </c>
      <c r="D109" s="14">
        <f t="shared" si="24"/>
        <v>696.46290312600718</v>
      </c>
      <c r="E109" s="14">
        <f>SUM(D109:$D$127)</f>
        <v>2154.6722752582341</v>
      </c>
      <c r="F109" s="16">
        <f t="shared" si="25"/>
        <v>3.0937358839748588</v>
      </c>
      <c r="G109" s="5"/>
      <c r="H109" s="14">
        <f t="shared" si="26"/>
        <v>4569.9800712181941</v>
      </c>
      <c r="I109" s="15">
        <f t="shared" si="27"/>
        <v>0.15239954929176638</v>
      </c>
      <c r="J109" s="14">
        <f t="shared" si="28"/>
        <v>696.46290312600718</v>
      </c>
      <c r="K109" s="14">
        <f>SUM($J109:J$127)</f>
        <v>2154.6722752582341</v>
      </c>
      <c r="L109" s="16">
        <f t="shared" si="29"/>
        <v>3.0937358839748588</v>
      </c>
      <c r="M109" s="16"/>
      <c r="N109" s="20">
        <v>95</v>
      </c>
      <c r="O109" s="6">
        <f t="shared" si="22"/>
        <v>95</v>
      </c>
      <c r="P109" s="6">
        <f t="shared" si="30"/>
        <v>4569.9800712181941</v>
      </c>
      <c r="Q109" s="6">
        <f t="shared" si="31"/>
        <v>4569.9800712181941</v>
      </c>
      <c r="R109" s="5">
        <f t="shared" si="32"/>
        <v>4569.9800712181941</v>
      </c>
      <c r="S109" s="5">
        <f t="shared" si="33"/>
        <v>3182821.5876286207</v>
      </c>
      <c r="T109" s="20">
        <f>SUM(S109:$S$136)</f>
        <v>6290400.8318263637</v>
      </c>
      <c r="U109" s="6">
        <f t="shared" si="34"/>
        <v>1.9763598614124842</v>
      </c>
    </row>
    <row r="110" spans="1:21" x14ac:dyDescent="0.2">
      <c r="A110" s="13">
        <v>96</v>
      </c>
      <c r="B110" s="22">
        <f>Absterbeordnung!B104</f>
        <v>3324.0607231945023</v>
      </c>
      <c r="C110" s="15">
        <f t="shared" si="23"/>
        <v>0.14941132283506506</v>
      </c>
      <c r="D110" s="14">
        <f t="shared" si="24"/>
        <v>496.65230983657364</v>
      </c>
      <c r="E110" s="14">
        <f>SUM(D110:$D$127)</f>
        <v>1458.2093721322267</v>
      </c>
      <c r="F110" s="16">
        <f t="shared" si="25"/>
        <v>2.9360768957503875</v>
      </c>
      <c r="G110" s="5"/>
      <c r="H110" s="14">
        <f t="shared" si="26"/>
        <v>3324.0607231945023</v>
      </c>
      <c r="I110" s="15">
        <f t="shared" si="27"/>
        <v>0.14941132283506506</v>
      </c>
      <c r="J110" s="14">
        <f t="shared" si="28"/>
        <v>496.65230983657364</v>
      </c>
      <c r="K110" s="14">
        <f>SUM($J110:J$127)</f>
        <v>1458.2093721322267</v>
      </c>
      <c r="L110" s="16">
        <f t="shared" si="29"/>
        <v>2.9360768957503875</v>
      </c>
      <c r="M110" s="16"/>
      <c r="N110" s="20">
        <v>96</v>
      </c>
      <c r="O110" s="6">
        <f t="shared" ref="O110:O136" si="35">N110+$B$3</f>
        <v>96</v>
      </c>
      <c r="P110" s="6">
        <f t="shared" si="30"/>
        <v>3324.0607231945023</v>
      </c>
      <c r="Q110" s="6">
        <f t="shared" si="31"/>
        <v>3324.0607231945023</v>
      </c>
      <c r="R110" s="5">
        <f t="shared" si="32"/>
        <v>3324.0607231945023</v>
      </c>
      <c r="S110" s="5">
        <f t="shared" si="33"/>
        <v>1650902.4362115809</v>
      </c>
      <c r="T110" s="20">
        <f>SUM(S110:$S$136)</f>
        <v>3107579.2441977435</v>
      </c>
      <c r="U110" s="6">
        <f t="shared" si="34"/>
        <v>1.8823518434734892</v>
      </c>
    </row>
    <row r="111" spans="1:21" x14ac:dyDescent="0.2">
      <c r="A111" s="13">
        <v>97</v>
      </c>
      <c r="B111" s="22">
        <f>Absterbeordnung!B105</f>
        <v>2352.3129898214866</v>
      </c>
      <c r="C111" s="15">
        <f t="shared" ref="C111:C127" si="36">1/(((1+($B$5/100))^A111))</f>
        <v>0.14648168905398534</v>
      </c>
      <c r="D111" s="14">
        <f t="shared" ref="D111:D127" si="37">B111*C111</f>
        <v>344.5707799326816</v>
      </c>
      <c r="E111" s="14">
        <f>SUM(D111:$D$127)</f>
        <v>961.55706229565328</v>
      </c>
      <c r="F111" s="16">
        <f t="shared" ref="F111:F127" si="38">E111/D111</f>
        <v>2.7905937424047145</v>
      </c>
      <c r="G111" s="5"/>
      <c r="H111" s="14">
        <f t="shared" si="26"/>
        <v>2352.3129898214866</v>
      </c>
      <c r="I111" s="15">
        <f t="shared" ref="I111:I127" si="39">1/(((1+($B$5/100))^A111))</f>
        <v>0.14648168905398534</v>
      </c>
      <c r="J111" s="14">
        <f t="shared" ref="J111:J127" si="40">H111*I111</f>
        <v>344.5707799326816</v>
      </c>
      <c r="K111" s="14">
        <f>SUM($J111:J$127)</f>
        <v>961.55706229565328</v>
      </c>
      <c r="L111" s="16">
        <f t="shared" ref="L111:L127" si="41">K111/J111</f>
        <v>2.7905937424047145</v>
      </c>
      <c r="M111" s="16"/>
      <c r="N111" s="20">
        <v>97</v>
      </c>
      <c r="O111" s="6">
        <f t="shared" si="35"/>
        <v>97</v>
      </c>
      <c r="P111" s="6">
        <f t="shared" si="30"/>
        <v>2352.3129898214866</v>
      </c>
      <c r="Q111" s="6">
        <f t="shared" si="31"/>
        <v>2352.3129898214866</v>
      </c>
      <c r="R111" s="5">
        <f t="shared" si="32"/>
        <v>2352.3129898214866</v>
      </c>
      <c r="S111" s="5">
        <f t="shared" ref="S111:S136" si="42">P111*R111*I111</f>
        <v>810538.32154856774</v>
      </c>
      <c r="T111" s="20">
        <f>SUM(S111:$S$136)</f>
        <v>1456676.8079861628</v>
      </c>
      <c r="U111" s="6">
        <f t="shared" ref="U111:U127" si="43">T111/S111</f>
        <v>1.7971720389519896</v>
      </c>
    </row>
    <row r="112" spans="1:21" x14ac:dyDescent="0.2">
      <c r="A112" s="13">
        <v>98</v>
      </c>
      <c r="B112" s="22">
        <f>Absterbeordnung!B106</f>
        <v>1617.3644978539487</v>
      </c>
      <c r="C112" s="15">
        <f t="shared" si="36"/>
        <v>0.14360949907253467</v>
      </c>
      <c r="D112" s="14">
        <f t="shared" si="37"/>
        <v>232.26890535450715</v>
      </c>
      <c r="E112" s="14">
        <f>SUM(D112:$D$127)</f>
        <v>616.98628236297168</v>
      </c>
      <c r="F112" s="16">
        <f t="shared" si="38"/>
        <v>2.6563447286294242</v>
      </c>
      <c r="G112" s="5"/>
      <c r="H112" s="14">
        <f t="shared" si="26"/>
        <v>1617.3644978539487</v>
      </c>
      <c r="I112" s="15">
        <f t="shared" si="39"/>
        <v>0.14360949907253467</v>
      </c>
      <c r="J112" s="14">
        <f t="shared" si="40"/>
        <v>232.26890535450715</v>
      </c>
      <c r="K112" s="14">
        <f>SUM($J112:J$127)</f>
        <v>616.98628236297168</v>
      </c>
      <c r="L112" s="16">
        <f t="shared" si="41"/>
        <v>2.6563447286294242</v>
      </c>
      <c r="M112" s="16"/>
      <c r="N112" s="20">
        <v>98</v>
      </c>
      <c r="O112" s="6">
        <f t="shared" si="35"/>
        <v>98</v>
      </c>
      <c r="P112" s="6">
        <f t="shared" si="30"/>
        <v>1617.3644978539487</v>
      </c>
      <c r="Q112" s="6">
        <f t="shared" si="31"/>
        <v>1617.3644978539487</v>
      </c>
      <c r="R112" s="5">
        <f t="shared" si="32"/>
        <v>1617.3644978539487</v>
      </c>
      <c r="S112" s="5">
        <f t="shared" si="42"/>
        <v>375663.48147577886</v>
      </c>
      <c r="T112" s="20">
        <f>SUM(S112:$S$136)</f>
        <v>646138.48643759533</v>
      </c>
      <c r="U112" s="6">
        <f t="shared" si="43"/>
        <v>1.7199928081890374</v>
      </c>
    </row>
    <row r="113" spans="1:21" x14ac:dyDescent="0.2">
      <c r="A113" s="13">
        <v>99</v>
      </c>
      <c r="B113" s="22">
        <f>Absterbeordnung!B107</f>
        <v>1079.002550817258</v>
      </c>
      <c r="C113" s="15">
        <f t="shared" si="36"/>
        <v>0.14079362654170063</v>
      </c>
      <c r="D113" s="14">
        <f t="shared" si="37"/>
        <v>151.91668217730739</v>
      </c>
      <c r="E113" s="14">
        <f>SUM(D113:$D$127)</f>
        <v>384.7173770084645</v>
      </c>
      <c r="F113" s="16">
        <f t="shared" si="38"/>
        <v>2.5324235067182883</v>
      </c>
      <c r="G113" s="5"/>
      <c r="H113" s="14">
        <f t="shared" si="26"/>
        <v>1079.002550817258</v>
      </c>
      <c r="I113" s="15">
        <f t="shared" si="39"/>
        <v>0.14079362654170063</v>
      </c>
      <c r="J113" s="14">
        <f t="shared" si="40"/>
        <v>151.91668217730739</v>
      </c>
      <c r="K113" s="14">
        <f>SUM($J113:J$127)</f>
        <v>384.7173770084645</v>
      </c>
      <c r="L113" s="16">
        <f t="shared" si="41"/>
        <v>2.5324235067182883</v>
      </c>
      <c r="M113" s="16"/>
      <c r="N113" s="20">
        <v>99</v>
      </c>
      <c r="O113" s="6">
        <f t="shared" si="35"/>
        <v>99</v>
      </c>
      <c r="P113" s="6">
        <f t="shared" si="30"/>
        <v>1079.002550817258</v>
      </c>
      <c r="Q113" s="6">
        <f t="shared" si="31"/>
        <v>1079.002550817258</v>
      </c>
      <c r="R113" s="5">
        <f t="shared" si="32"/>
        <v>1079.002550817258</v>
      </c>
      <c r="S113" s="5">
        <f t="shared" si="42"/>
        <v>163918.48758100934</v>
      </c>
      <c r="T113" s="20">
        <f>SUM(S113:$S$136)</f>
        <v>270475.00496181642</v>
      </c>
      <c r="U113" s="6">
        <f t="shared" si="43"/>
        <v>1.6500579583992703</v>
      </c>
    </row>
    <row r="114" spans="1:21" x14ac:dyDescent="0.2">
      <c r="A114" s="13">
        <v>100</v>
      </c>
      <c r="B114" s="22">
        <f>Absterbeordnung!B108</f>
        <v>697.51560616977235</v>
      </c>
      <c r="C114" s="15">
        <f t="shared" si="36"/>
        <v>0.13803296719774574</v>
      </c>
      <c r="D114" s="14">
        <f t="shared" si="37"/>
        <v>96.280148786347922</v>
      </c>
      <c r="E114" s="14">
        <f>SUM(D114:$D$127)</f>
        <v>232.80069483115716</v>
      </c>
      <c r="F114" s="16">
        <f t="shared" si="38"/>
        <v>2.4179511328732723</v>
      </c>
      <c r="G114" s="5"/>
      <c r="H114" s="14">
        <f t="shared" si="26"/>
        <v>697.51560616977235</v>
      </c>
      <c r="I114" s="15">
        <f t="shared" si="39"/>
        <v>0.13803296719774574</v>
      </c>
      <c r="J114" s="14">
        <f t="shared" si="40"/>
        <v>96.280148786347922</v>
      </c>
      <c r="K114" s="14">
        <f>SUM($J114:J$127)</f>
        <v>232.80069483115716</v>
      </c>
      <c r="L114" s="16">
        <f t="shared" si="41"/>
        <v>2.4179511328732723</v>
      </c>
      <c r="M114" s="16"/>
      <c r="N114" s="20">
        <v>100</v>
      </c>
      <c r="O114" s="6">
        <f t="shared" si="35"/>
        <v>100</v>
      </c>
      <c r="P114" s="6">
        <f t="shared" si="30"/>
        <v>697.51560616977235</v>
      </c>
      <c r="Q114" s="6">
        <f t="shared" si="31"/>
        <v>697.51560616977235</v>
      </c>
      <c r="R114" s="5">
        <f t="shared" si="32"/>
        <v>697.51560616977235</v>
      </c>
      <c r="S114" s="5">
        <f t="shared" si="42"/>
        <v>67156.906342825343</v>
      </c>
      <c r="T114" s="20">
        <f>SUM(S114:$S$136)</f>
        <v>106556.51738080705</v>
      </c>
      <c r="U114" s="6">
        <f t="shared" si="43"/>
        <v>1.5866799586754778</v>
      </c>
    </row>
    <row r="115" spans="1:21" x14ac:dyDescent="0.2">
      <c r="A115" s="13">
        <v>101</v>
      </c>
      <c r="B115" s="22">
        <f>Absterbeordnung!B109</f>
        <v>436.33234089188261</v>
      </c>
      <c r="C115" s="15">
        <f t="shared" si="36"/>
        <v>0.13532643842916248</v>
      </c>
      <c r="D115" s="14">
        <f t="shared" si="37"/>
        <v>59.047301664357683</v>
      </c>
      <c r="E115" s="14">
        <f>SUM(D115:$D$127)</f>
        <v>136.52054604480924</v>
      </c>
      <c r="F115" s="16">
        <f t="shared" si="38"/>
        <v>2.3120539329778755</v>
      </c>
      <c r="G115" s="5"/>
      <c r="H115" s="14">
        <f t="shared" si="26"/>
        <v>436.33234089188261</v>
      </c>
      <c r="I115" s="15">
        <f t="shared" si="39"/>
        <v>0.13532643842916248</v>
      </c>
      <c r="J115" s="14">
        <f t="shared" si="40"/>
        <v>59.047301664357683</v>
      </c>
      <c r="K115" s="14">
        <f>SUM($J115:J$127)</f>
        <v>136.52054604480924</v>
      </c>
      <c r="L115" s="16">
        <f t="shared" si="41"/>
        <v>2.3120539329778755</v>
      </c>
      <c r="M115" s="16"/>
      <c r="N115" s="20">
        <v>101</v>
      </c>
      <c r="O115" s="6">
        <f t="shared" si="35"/>
        <v>101</v>
      </c>
      <c r="P115" s="6">
        <f t="shared" si="30"/>
        <v>436.33234089188261</v>
      </c>
      <c r="Q115" s="6">
        <f t="shared" si="31"/>
        <v>436.33234089188261</v>
      </c>
      <c r="R115" s="5">
        <f t="shared" si="32"/>
        <v>436.33234089188261</v>
      </c>
      <c r="S115" s="5">
        <f t="shared" si="42"/>
        <v>25764.247358558343</v>
      </c>
      <c r="T115" s="20">
        <f>SUM(S115:$S$136)</f>
        <v>39399.611037981726</v>
      </c>
      <c r="U115" s="6">
        <f t="shared" si="43"/>
        <v>1.5292358627698861</v>
      </c>
    </row>
    <row r="116" spans="1:21" x14ac:dyDescent="0.2">
      <c r="A116" s="21">
        <v>102</v>
      </c>
      <c r="B116" s="22">
        <f>Absterbeordnung!B110</f>
        <v>263.77159299466553</v>
      </c>
      <c r="C116" s="15">
        <f t="shared" si="36"/>
        <v>0.13267297885212007</v>
      </c>
      <c r="D116" s="14">
        <f t="shared" si="37"/>
        <v>34.995362979171283</v>
      </c>
      <c r="E116" s="14">
        <f>SUM(D116:$D$127)</f>
        <v>77.473244380451547</v>
      </c>
      <c r="F116" s="16">
        <f t="shared" si="38"/>
        <v>2.2138145681347114</v>
      </c>
      <c r="G116" s="5"/>
      <c r="H116" s="14">
        <f t="shared" si="26"/>
        <v>263.77159299466553</v>
      </c>
      <c r="I116" s="15">
        <f t="shared" si="39"/>
        <v>0.13267297885212007</v>
      </c>
      <c r="J116" s="14">
        <f t="shared" si="40"/>
        <v>34.995362979171283</v>
      </c>
      <c r="K116" s="14">
        <f>SUM($J116:J$127)</f>
        <v>77.473244380451547</v>
      </c>
      <c r="L116" s="16">
        <f t="shared" si="41"/>
        <v>2.2138145681347114</v>
      </c>
      <c r="M116" s="16"/>
      <c r="N116" s="6">
        <v>102</v>
      </c>
      <c r="O116" s="6">
        <f t="shared" si="35"/>
        <v>102</v>
      </c>
      <c r="P116" s="6">
        <f t="shared" si="30"/>
        <v>263.77159299466553</v>
      </c>
      <c r="Q116" s="6">
        <f t="shared" si="31"/>
        <v>263.77159299466553</v>
      </c>
      <c r="R116" s="5">
        <f t="shared" si="32"/>
        <v>263.77159299466553</v>
      </c>
      <c r="S116" s="5">
        <f t="shared" si="42"/>
        <v>9230.7826404425523</v>
      </c>
      <c r="T116" s="20">
        <f>SUM(S116:$S$136)</f>
        <v>13635.363679423377</v>
      </c>
      <c r="U116" s="6">
        <f t="shared" si="43"/>
        <v>1.4771622527090136</v>
      </c>
    </row>
    <row r="117" spans="1:21" x14ac:dyDescent="0.2">
      <c r="A117" s="21">
        <v>103</v>
      </c>
      <c r="B117" s="22">
        <f>Absterbeordnung!B111</f>
        <v>153.88663704414881</v>
      </c>
      <c r="C117" s="15">
        <f t="shared" si="36"/>
        <v>0.13007154789423539</v>
      </c>
      <c r="D117" s="14">
        <f t="shared" si="37"/>
        <v>20.016273080570819</v>
      </c>
      <c r="E117" s="14">
        <f>SUM(D117:$D$127)</f>
        <v>42.477881401280271</v>
      </c>
      <c r="F117" s="16">
        <f t="shared" si="38"/>
        <v>2.122167360042277</v>
      </c>
      <c r="G117" s="5"/>
      <c r="H117" s="14">
        <f t="shared" si="26"/>
        <v>153.88663704414881</v>
      </c>
      <c r="I117" s="15">
        <f t="shared" si="39"/>
        <v>0.13007154789423539</v>
      </c>
      <c r="J117" s="14">
        <f t="shared" si="40"/>
        <v>20.016273080570819</v>
      </c>
      <c r="K117" s="14">
        <f>SUM($J117:J$127)</f>
        <v>42.477881401280271</v>
      </c>
      <c r="L117" s="16">
        <f t="shared" si="41"/>
        <v>2.122167360042277</v>
      </c>
      <c r="M117" s="16"/>
      <c r="N117" s="6">
        <v>103</v>
      </c>
      <c r="O117" s="6">
        <f t="shared" si="35"/>
        <v>103</v>
      </c>
      <c r="P117" s="6">
        <f t="shared" si="30"/>
        <v>153.88663704414881</v>
      </c>
      <c r="Q117" s="6">
        <f t="shared" si="31"/>
        <v>153.88663704414881</v>
      </c>
      <c r="R117" s="5">
        <f t="shared" si="32"/>
        <v>153.88663704414881</v>
      </c>
      <c r="S117" s="5">
        <f t="shared" si="42"/>
        <v>3080.2369505263682</v>
      </c>
      <c r="T117" s="20">
        <f>SUM(S117:$S$136)</f>
        <v>4404.5810389808266</v>
      </c>
      <c r="U117" s="6">
        <f t="shared" si="43"/>
        <v>1.4299487700867126</v>
      </c>
    </row>
    <row r="118" spans="1:21" x14ac:dyDescent="0.2">
      <c r="A118" s="21">
        <v>104</v>
      </c>
      <c r="B118" s="22">
        <f>Absterbeordnung!B112</f>
        <v>86.526909010891714</v>
      </c>
      <c r="C118" s="15">
        <f t="shared" si="36"/>
        <v>0.12752112538650526</v>
      </c>
      <c r="D118" s="14">
        <f t="shared" si="37"/>
        <v>11.034008813284654</v>
      </c>
      <c r="E118" s="14">
        <f>SUM(D118:$D$127)</f>
        <v>22.461608320709445</v>
      </c>
      <c r="F118" s="16">
        <f t="shared" si="38"/>
        <v>2.0356706887587639</v>
      </c>
      <c r="G118" s="5"/>
      <c r="H118" s="14">
        <f t="shared" si="26"/>
        <v>86.526909010891714</v>
      </c>
      <c r="I118" s="15">
        <f t="shared" si="39"/>
        <v>0.12752112538650526</v>
      </c>
      <c r="J118" s="14">
        <f t="shared" si="40"/>
        <v>11.034008813284654</v>
      </c>
      <c r="K118" s="14">
        <f>SUM($J118:J$127)</f>
        <v>22.461608320709445</v>
      </c>
      <c r="L118" s="16">
        <f t="shared" si="41"/>
        <v>2.0356706887587639</v>
      </c>
      <c r="M118" s="16"/>
      <c r="N118" s="6">
        <v>104</v>
      </c>
      <c r="O118" s="6">
        <f t="shared" si="35"/>
        <v>104</v>
      </c>
      <c r="P118" s="6">
        <f t="shared" si="30"/>
        <v>86.526909010891714</v>
      </c>
      <c r="Q118" s="6">
        <f t="shared" si="31"/>
        <v>86.526909010891714</v>
      </c>
      <c r="R118" s="5">
        <f t="shared" si="32"/>
        <v>86.526909010891714</v>
      </c>
      <c r="S118" s="5">
        <f t="shared" si="42"/>
        <v>954.73867661245856</v>
      </c>
      <c r="T118" s="20">
        <f>SUM(S118:$S$136)</f>
        <v>1324.3440884544575</v>
      </c>
      <c r="U118" s="6">
        <f t="shared" si="43"/>
        <v>1.3871273060324829</v>
      </c>
    </row>
    <row r="119" spans="1:21" x14ac:dyDescent="0.2">
      <c r="A119" s="21">
        <v>105</v>
      </c>
      <c r="B119" s="22">
        <f>Absterbeordnung!B113</f>
        <v>46.826747140784221</v>
      </c>
      <c r="C119" s="15">
        <f t="shared" si="36"/>
        <v>0.12502071116324046</v>
      </c>
      <c r="D119" s="14">
        <f t="shared" si="37"/>
        <v>5.8543132290020798</v>
      </c>
      <c r="E119" s="14">
        <f>SUM(D119:$D$127)</f>
        <v>11.427599507424793</v>
      </c>
      <c r="F119" s="16">
        <f t="shared" si="38"/>
        <v>1.9519965981343177</v>
      </c>
      <c r="G119" s="5"/>
      <c r="H119" s="14">
        <f t="shared" si="26"/>
        <v>46.826747140784221</v>
      </c>
      <c r="I119" s="15">
        <f t="shared" si="39"/>
        <v>0.12502071116324046</v>
      </c>
      <c r="J119" s="14">
        <f t="shared" si="40"/>
        <v>5.8543132290020798</v>
      </c>
      <c r="K119" s="14">
        <f>SUM($J119:J$127)</f>
        <v>11.427599507424793</v>
      </c>
      <c r="L119" s="16">
        <f t="shared" si="41"/>
        <v>1.9519965981343177</v>
      </c>
      <c r="M119" s="16"/>
      <c r="N119" s="6">
        <v>105</v>
      </c>
      <c r="O119" s="6">
        <f t="shared" si="35"/>
        <v>105</v>
      </c>
      <c r="P119" s="6">
        <f t="shared" si="30"/>
        <v>46.826747140784221</v>
      </c>
      <c r="Q119" s="6">
        <f t="shared" si="31"/>
        <v>46.826747140784221</v>
      </c>
      <c r="R119" s="5">
        <f t="shared" si="32"/>
        <v>46.826747140784221</v>
      </c>
      <c r="S119" s="5">
        <f t="shared" si="42"/>
        <v>274.13844525742837</v>
      </c>
      <c r="T119" s="20">
        <f>SUM(S119:$S$136)</f>
        <v>369.60541184199906</v>
      </c>
      <c r="U119" s="6">
        <f t="shared" si="43"/>
        <v>1.3482436273938991</v>
      </c>
    </row>
    <row r="120" spans="1:21" x14ac:dyDescent="0.2">
      <c r="A120" s="21">
        <v>106</v>
      </c>
      <c r="B120" s="22">
        <f>Absterbeordnung!B114</f>
        <v>24.358157583684935</v>
      </c>
      <c r="C120" s="15">
        <f t="shared" si="36"/>
        <v>0.12256932466984359</v>
      </c>
      <c r="D120" s="14">
        <f t="shared" si="37"/>
        <v>2.9855629252338916</v>
      </c>
      <c r="E120" s="14">
        <f>SUM(D120:$D$127)</f>
        <v>5.5732862784227111</v>
      </c>
      <c r="F120" s="16">
        <f t="shared" si="38"/>
        <v>1.8667455411230682</v>
      </c>
      <c r="G120" s="5"/>
      <c r="H120" s="14">
        <f t="shared" si="26"/>
        <v>24.358157583684935</v>
      </c>
      <c r="I120" s="15">
        <f t="shared" si="39"/>
        <v>0.12256932466984359</v>
      </c>
      <c r="J120" s="14">
        <f t="shared" si="40"/>
        <v>2.9855629252338916</v>
      </c>
      <c r="K120" s="14">
        <f>SUM($J120:J$127)</f>
        <v>5.5732862784227111</v>
      </c>
      <c r="L120" s="16">
        <f t="shared" si="41"/>
        <v>1.8667455411230682</v>
      </c>
      <c r="M120" s="16"/>
      <c r="N120" s="6">
        <v>106</v>
      </c>
      <c r="O120" s="6">
        <f t="shared" si="35"/>
        <v>106</v>
      </c>
      <c r="P120" s="6">
        <f t="shared" si="30"/>
        <v>24.358157583684935</v>
      </c>
      <c r="Q120" s="6">
        <f t="shared" si="31"/>
        <v>24.358157583684935</v>
      </c>
      <c r="R120" s="5">
        <f t="shared" si="32"/>
        <v>24.358157583684935</v>
      </c>
      <c r="S120" s="5">
        <f t="shared" si="42"/>
        <v>72.722812208854492</v>
      </c>
      <c r="T120" s="20">
        <f>SUM(S120:$S$136)</f>
        <v>95.46696658457077</v>
      </c>
      <c r="U120" s="6">
        <f t="shared" si="43"/>
        <v>1.3127513043692089</v>
      </c>
    </row>
    <row r="121" spans="1:21" x14ac:dyDescent="0.2">
      <c r="A121" s="21">
        <v>107</v>
      </c>
      <c r="B121" s="22">
        <f>Absterbeordnung!B115</f>
        <v>12.162354339003972</v>
      </c>
      <c r="C121" s="15">
        <f t="shared" si="36"/>
        <v>0.12016600457827803</v>
      </c>
      <c r="D121" s="14">
        <f t="shared" si="37"/>
        <v>1.4615015271833909</v>
      </c>
      <c r="E121" s="14">
        <f>SUM(D121:$D$127)</f>
        <v>2.5877233531888209</v>
      </c>
      <c r="F121" s="16">
        <f t="shared" si="38"/>
        <v>1.7705923018608727</v>
      </c>
      <c r="G121" s="5"/>
      <c r="H121" s="14">
        <f t="shared" si="26"/>
        <v>12.162354339003972</v>
      </c>
      <c r="I121" s="15">
        <f t="shared" si="39"/>
        <v>0.12016600457827803</v>
      </c>
      <c r="J121" s="14">
        <f t="shared" si="40"/>
        <v>1.4615015271833909</v>
      </c>
      <c r="K121" s="14">
        <f>SUM($J121:J$127)</f>
        <v>2.5877233531888209</v>
      </c>
      <c r="L121" s="16">
        <f t="shared" si="41"/>
        <v>1.7705923018608727</v>
      </c>
      <c r="M121" s="16"/>
      <c r="N121" s="6">
        <v>107</v>
      </c>
      <c r="O121" s="6">
        <f t="shared" si="35"/>
        <v>107</v>
      </c>
      <c r="P121" s="6">
        <f t="shared" si="30"/>
        <v>12.162354339003972</v>
      </c>
      <c r="Q121" s="6">
        <f t="shared" si="31"/>
        <v>12.162354339003972</v>
      </c>
      <c r="R121" s="5">
        <f t="shared" si="32"/>
        <v>12.162354339003972</v>
      </c>
      <c r="S121" s="5">
        <f t="shared" si="42"/>
        <v>17.775299440599849</v>
      </c>
      <c r="T121" s="20">
        <f>SUM(S121:$S$136)</f>
        <v>22.744154375716263</v>
      </c>
      <c r="U121" s="6">
        <f t="shared" si="43"/>
        <v>1.2795370593739339</v>
      </c>
    </row>
    <row r="122" spans="1:21" x14ac:dyDescent="0.2">
      <c r="A122" s="21">
        <v>108</v>
      </c>
      <c r="B122" s="22">
        <f>Absterbeordnung!B116</f>
        <v>5.821417732529059</v>
      </c>
      <c r="C122" s="15">
        <f t="shared" si="36"/>
        <v>0.11780980841007649</v>
      </c>
      <c r="D122" s="14">
        <f t="shared" si="37"/>
        <v>0.68582010774427038</v>
      </c>
      <c r="E122" s="14">
        <f>SUM(D122:$D$127)</f>
        <v>1.1262218260054295</v>
      </c>
      <c r="F122" s="16">
        <f t="shared" si="38"/>
        <v>1.6421534062477166</v>
      </c>
      <c r="G122" s="5"/>
      <c r="H122" s="14">
        <f t="shared" si="26"/>
        <v>5.821417732529059</v>
      </c>
      <c r="I122" s="15">
        <f t="shared" si="39"/>
        <v>0.11780980841007649</v>
      </c>
      <c r="J122" s="14">
        <f t="shared" si="40"/>
        <v>0.68582010774427038</v>
      </c>
      <c r="K122" s="14">
        <f>SUM($J122:J$127)</f>
        <v>1.1262218260054295</v>
      </c>
      <c r="L122" s="16">
        <f t="shared" si="41"/>
        <v>1.6421534062477166</v>
      </c>
      <c r="M122" s="16"/>
      <c r="N122" s="6">
        <v>108</v>
      </c>
      <c r="O122" s="6">
        <f t="shared" si="35"/>
        <v>108</v>
      </c>
      <c r="P122" s="6">
        <f t="shared" si="30"/>
        <v>5.821417732529059</v>
      </c>
      <c r="Q122" s="6">
        <f t="shared" si="31"/>
        <v>5.821417732529059</v>
      </c>
      <c r="R122" s="5">
        <f t="shared" si="32"/>
        <v>5.821417732529059</v>
      </c>
      <c r="S122" s="5">
        <f t="shared" si="42"/>
        <v>3.9924453365474855</v>
      </c>
      <c r="T122" s="20">
        <f>SUM(S122:$S$136)</f>
        <v>4.968854935116414</v>
      </c>
      <c r="U122" s="6">
        <f t="shared" si="43"/>
        <v>1.2445642998867683</v>
      </c>
    </row>
    <row r="123" spans="1:21" x14ac:dyDescent="0.2">
      <c r="A123" s="21">
        <v>109</v>
      </c>
      <c r="B123" s="22">
        <f>Absterbeordnung!B117</f>
        <v>2.6674291848565224</v>
      </c>
      <c r="C123" s="15">
        <f t="shared" si="36"/>
        <v>0.11549981216674166</v>
      </c>
      <c r="D123" s="14">
        <f t="shared" si="37"/>
        <v>0.30808756981901314</v>
      </c>
      <c r="E123" s="14">
        <f>SUM(D123:$D$127)</f>
        <v>0.44040171826115915</v>
      </c>
      <c r="F123" s="16">
        <f t="shared" si="38"/>
        <v>1.4294692853719295</v>
      </c>
      <c r="G123" s="5"/>
      <c r="H123" s="14">
        <f t="shared" si="26"/>
        <v>2.6674291848565224</v>
      </c>
      <c r="I123" s="15">
        <f t="shared" si="39"/>
        <v>0.11549981216674166</v>
      </c>
      <c r="J123" s="14">
        <f t="shared" si="40"/>
        <v>0.30808756981901314</v>
      </c>
      <c r="K123" s="14">
        <f>SUM($J123:J$127)</f>
        <v>0.44040171826115915</v>
      </c>
      <c r="L123" s="16">
        <f t="shared" si="41"/>
        <v>1.4294692853719295</v>
      </c>
      <c r="M123" s="16"/>
      <c r="N123" s="6">
        <v>109</v>
      </c>
      <c r="O123" s="6">
        <f t="shared" si="35"/>
        <v>109</v>
      </c>
      <c r="P123" s="6">
        <f t="shared" si="30"/>
        <v>2.6674291848565224</v>
      </c>
      <c r="Q123" s="6">
        <f t="shared" si="31"/>
        <v>2.6674291848565224</v>
      </c>
      <c r="R123" s="5">
        <f t="shared" si="32"/>
        <v>2.6674291848565224</v>
      </c>
      <c r="S123" s="5">
        <f t="shared" si="42"/>
        <v>0.82180177522675713</v>
      </c>
      <c r="T123" s="20">
        <f>SUM(S123:$S$136)</f>
        <v>0.97640959856892928</v>
      </c>
      <c r="U123" s="6">
        <f t="shared" si="43"/>
        <v>1.1881327444194334</v>
      </c>
    </row>
    <row r="124" spans="1:21" x14ac:dyDescent="0.2">
      <c r="A124" s="21">
        <v>110</v>
      </c>
      <c r="B124" s="22">
        <f>Absterbeordnung!B118</f>
        <v>1.1684904839165704</v>
      </c>
      <c r="C124" s="15">
        <f t="shared" si="36"/>
        <v>0.11323510996739378</v>
      </c>
      <c r="D124" s="14">
        <f t="shared" si="37"/>
        <v>0.13231414844214601</v>
      </c>
      <c r="E124" s="14">
        <f>SUM(D124:$D$127)</f>
        <v>0.13231414844214601</v>
      </c>
      <c r="F124" s="16">
        <f t="shared" si="38"/>
        <v>1</v>
      </c>
      <c r="G124" s="5"/>
      <c r="H124" s="14">
        <f t="shared" si="26"/>
        <v>1.1684904839165704</v>
      </c>
      <c r="I124" s="15">
        <f t="shared" si="39"/>
        <v>0.11323510996739378</v>
      </c>
      <c r="J124" s="14">
        <f t="shared" si="40"/>
        <v>0.13231414844214601</v>
      </c>
      <c r="K124" s="14">
        <f>SUM($J124:J$127)</f>
        <v>0.13231414844214601</v>
      </c>
      <c r="L124" s="16">
        <f t="shared" si="41"/>
        <v>1</v>
      </c>
      <c r="M124" s="16"/>
      <c r="N124" s="6">
        <v>110</v>
      </c>
      <c r="O124" s="6">
        <f t="shared" si="35"/>
        <v>110</v>
      </c>
      <c r="P124" s="6">
        <f t="shared" si="30"/>
        <v>1.1684904839165704</v>
      </c>
      <c r="Q124" s="6">
        <f t="shared" si="31"/>
        <v>1.1684904839165704</v>
      </c>
      <c r="R124" s="5">
        <f t="shared" si="32"/>
        <v>1.1684904839165704</v>
      </c>
      <c r="S124" s="5">
        <f t="shared" si="42"/>
        <v>0.15460782334217213</v>
      </c>
      <c r="T124" s="20">
        <f>SUM(S124:$S$136)</f>
        <v>0.15460782334217213</v>
      </c>
      <c r="U124" s="6">
        <f t="shared" si="43"/>
        <v>1</v>
      </c>
    </row>
    <row r="125" spans="1:21" x14ac:dyDescent="0.2">
      <c r="A125" s="21">
        <v>111</v>
      </c>
      <c r="B125" s="22">
        <f>Absterbeordnung!B119</f>
        <v>0</v>
      </c>
      <c r="C125" s="15">
        <f t="shared" si="36"/>
        <v>0.11101481369352335</v>
      </c>
      <c r="D125" s="14">
        <f t="shared" si="37"/>
        <v>0</v>
      </c>
      <c r="E125" s="14">
        <f>SUM(D125:$D$127)</f>
        <v>0</v>
      </c>
      <c r="F125" s="16" t="e">
        <f t="shared" si="38"/>
        <v>#DIV/0!</v>
      </c>
      <c r="G125" s="25"/>
      <c r="H125" s="14">
        <f t="shared" si="26"/>
        <v>0</v>
      </c>
      <c r="I125" s="15">
        <f t="shared" si="39"/>
        <v>0.11101481369352335</v>
      </c>
      <c r="J125" s="14">
        <f t="shared" si="40"/>
        <v>0</v>
      </c>
      <c r="K125" s="14">
        <f>SUM($J125:J$127)</f>
        <v>0</v>
      </c>
      <c r="L125" s="16" t="e">
        <f t="shared" si="41"/>
        <v>#DIV/0!</v>
      </c>
      <c r="M125" s="16"/>
      <c r="N125" s="6">
        <v>111</v>
      </c>
      <c r="O125" s="6">
        <f t="shared" si="35"/>
        <v>111</v>
      </c>
      <c r="P125" s="6">
        <f t="shared" si="30"/>
        <v>0</v>
      </c>
      <c r="Q125" s="6">
        <f t="shared" si="31"/>
        <v>0</v>
      </c>
      <c r="R125" s="5">
        <f t="shared" si="32"/>
        <v>0</v>
      </c>
      <c r="S125" s="5">
        <f t="shared" si="42"/>
        <v>0</v>
      </c>
      <c r="T125" s="20">
        <f>SUM(S125:$S$136)</f>
        <v>0</v>
      </c>
      <c r="U125" s="6" t="e">
        <f t="shared" si="43"/>
        <v>#DIV/0!</v>
      </c>
    </row>
    <row r="126" spans="1:21" x14ac:dyDescent="0.2">
      <c r="A126" s="21">
        <v>112</v>
      </c>
      <c r="B126" s="22">
        <f>Absterbeordnung!B120</f>
        <v>0</v>
      </c>
      <c r="C126" s="15">
        <f t="shared" si="36"/>
        <v>0.10883805264070914</v>
      </c>
      <c r="D126" s="14">
        <f t="shared" si="37"/>
        <v>0</v>
      </c>
      <c r="E126" s="14">
        <f>SUM(D126:$D$127)</f>
        <v>0</v>
      </c>
      <c r="F126" s="16" t="e">
        <f t="shared" si="38"/>
        <v>#DIV/0!</v>
      </c>
      <c r="G126" s="5"/>
      <c r="H126" s="14">
        <f t="shared" si="26"/>
        <v>0</v>
      </c>
      <c r="I126" s="15">
        <f t="shared" si="39"/>
        <v>0.10883805264070914</v>
      </c>
      <c r="J126" s="14">
        <f t="shared" si="40"/>
        <v>0</v>
      </c>
      <c r="K126" s="14">
        <f>SUM($J126:J$127)</f>
        <v>0</v>
      </c>
      <c r="L126" s="16" t="e">
        <f t="shared" si="41"/>
        <v>#DIV/0!</v>
      </c>
      <c r="M126" s="16"/>
      <c r="N126" s="6">
        <v>112</v>
      </c>
      <c r="O126" s="6">
        <f t="shared" si="35"/>
        <v>112</v>
      </c>
      <c r="P126" s="6">
        <f t="shared" si="30"/>
        <v>0</v>
      </c>
      <c r="Q126" s="6">
        <f t="shared" si="31"/>
        <v>0</v>
      </c>
      <c r="R126" s="5">
        <f t="shared" si="32"/>
        <v>0</v>
      </c>
      <c r="S126" s="5">
        <f t="shared" si="42"/>
        <v>0</v>
      </c>
      <c r="T126" s="20">
        <f>SUM(S126:$S$136)</f>
        <v>0</v>
      </c>
      <c r="U126" s="6" t="e">
        <f t="shared" si="43"/>
        <v>#DIV/0!</v>
      </c>
    </row>
    <row r="127" spans="1:21" x14ac:dyDescent="0.2">
      <c r="A127" s="26">
        <v>113</v>
      </c>
      <c r="B127" s="22">
        <f>Absterbeordnung!B121</f>
        <v>0</v>
      </c>
      <c r="C127" s="15">
        <f t="shared" si="36"/>
        <v>0.10670397317716583</v>
      </c>
      <c r="D127" s="14">
        <f t="shared" si="37"/>
        <v>0</v>
      </c>
      <c r="E127" s="14">
        <f>SUM(D127:$D$127)</f>
        <v>0</v>
      </c>
      <c r="F127" s="16" t="e">
        <f t="shared" si="38"/>
        <v>#DIV/0!</v>
      </c>
      <c r="G127" s="27"/>
      <c r="H127" s="14">
        <f t="shared" si="26"/>
        <v>0</v>
      </c>
      <c r="I127" s="15">
        <f t="shared" si="39"/>
        <v>0.10670397317716583</v>
      </c>
      <c r="J127" s="14">
        <f t="shared" si="40"/>
        <v>0</v>
      </c>
      <c r="K127" s="14">
        <f>SUM($J127:J$127)</f>
        <v>0</v>
      </c>
      <c r="L127" s="16" t="e">
        <f t="shared" si="41"/>
        <v>#DIV/0!</v>
      </c>
      <c r="M127" s="16"/>
      <c r="N127" s="28">
        <v>113</v>
      </c>
      <c r="O127" s="6">
        <f t="shared" si="35"/>
        <v>113</v>
      </c>
      <c r="P127" s="6">
        <f t="shared" si="30"/>
        <v>0</v>
      </c>
      <c r="Q127" s="6">
        <f t="shared" si="31"/>
        <v>0</v>
      </c>
      <c r="R127" s="5">
        <f t="shared" si="32"/>
        <v>0</v>
      </c>
      <c r="S127" s="5">
        <f t="shared" si="42"/>
        <v>0</v>
      </c>
      <c r="T127" s="20">
        <f>SUM(S127:$S$136)</f>
        <v>0</v>
      </c>
      <c r="U127" s="6" t="e">
        <f t="shared" si="43"/>
        <v>#DIV/0!</v>
      </c>
    </row>
    <row r="128" spans="1:21" x14ac:dyDescent="0.2">
      <c r="A128" s="26">
        <v>114</v>
      </c>
      <c r="B128" s="22">
        <f>Absterbeordnung!B122</f>
        <v>0</v>
      </c>
      <c r="C128" s="15">
        <f t="shared" ref="C128:C136" si="44">1/(((1+($B$5/100))^A128))</f>
        <v>0.10461173840898609</v>
      </c>
      <c r="D128" s="14">
        <f t="shared" ref="D128:D136" si="45">B128*C128</f>
        <v>0</v>
      </c>
      <c r="E128" s="14">
        <f>SUM(D$127:$D128)</f>
        <v>0</v>
      </c>
      <c r="F128" s="16" t="e">
        <f t="shared" ref="F128:F136" si="46">E128/D128</f>
        <v>#DIV/0!</v>
      </c>
      <c r="G128" s="27"/>
      <c r="H128" s="14">
        <f t="shared" ref="H128:H136" si="47">B128</f>
        <v>0</v>
      </c>
      <c r="I128" s="15">
        <f t="shared" ref="I128:I136" si="48">1/(((1+($B$5/100))^A128))</f>
        <v>0.10461173840898609</v>
      </c>
      <c r="J128" s="14">
        <f t="shared" ref="J128:J136" si="49">H128*I128</f>
        <v>0</v>
      </c>
      <c r="K128" s="14">
        <f>SUM($J$127:J128)</f>
        <v>0</v>
      </c>
      <c r="L128" s="16" t="e">
        <f t="shared" ref="L128:L136" si="50">K128/J128</f>
        <v>#DIV/0!</v>
      </c>
      <c r="M128" s="16"/>
      <c r="N128" s="6">
        <v>114</v>
      </c>
      <c r="O128" s="6">
        <f t="shared" si="35"/>
        <v>114</v>
      </c>
      <c r="P128" s="6">
        <f t="shared" ref="P128:P136" si="51">B128</f>
        <v>0</v>
      </c>
      <c r="Q128" s="6">
        <f t="shared" ref="Q128:Q136" si="52">B128</f>
        <v>0</v>
      </c>
      <c r="R128" s="5">
        <f t="shared" si="32"/>
        <v>0</v>
      </c>
      <c r="S128" s="5">
        <f t="shared" si="42"/>
        <v>0</v>
      </c>
      <c r="T128" s="20">
        <f>SUM(S128:$S$136)</f>
        <v>0</v>
      </c>
      <c r="U128" s="6" t="e">
        <f t="shared" ref="U128:U136" si="53">T128/S128</f>
        <v>#DIV/0!</v>
      </c>
    </row>
    <row r="129" spans="1:21" x14ac:dyDescent="0.2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47"/>
        <v>0</v>
      </c>
      <c r="I129" s="15">
        <f t="shared" si="48"/>
        <v>0.10256052785194716</v>
      </c>
      <c r="J129" s="14">
        <f t="shared" si="49"/>
        <v>0</v>
      </c>
      <c r="K129" s="14">
        <f>SUM($J$127:J129)</f>
        <v>0</v>
      </c>
      <c r="L129" s="16" t="e">
        <f t="shared" si="50"/>
        <v>#DIV/0!</v>
      </c>
      <c r="M129" s="16"/>
      <c r="N129" s="6">
        <v>115</v>
      </c>
      <c r="O129" s="6">
        <f t="shared" si="35"/>
        <v>115</v>
      </c>
      <c r="P129" s="6">
        <f t="shared" si="51"/>
        <v>0</v>
      </c>
      <c r="Q129" s="6">
        <f t="shared" si="52"/>
        <v>0</v>
      </c>
      <c r="R129" s="5">
        <f t="shared" si="32"/>
        <v>0</v>
      </c>
      <c r="S129" s="5">
        <f t="shared" si="42"/>
        <v>0</v>
      </c>
      <c r="T129" s="20">
        <f>SUM(S129:$S$136)</f>
        <v>0</v>
      </c>
      <c r="U129" s="6" t="e">
        <f t="shared" si="53"/>
        <v>#DIV/0!</v>
      </c>
    </row>
    <row r="130" spans="1:21" x14ac:dyDescent="0.2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47"/>
        <v>0</v>
      </c>
      <c r="I130" s="15">
        <f t="shared" si="48"/>
        <v>0.1005495371097521</v>
      </c>
      <c r="J130" s="14">
        <f t="shared" si="49"/>
        <v>0</v>
      </c>
      <c r="K130" s="14">
        <f>SUM($J$127:J130)</f>
        <v>0</v>
      </c>
      <c r="L130" s="16" t="e">
        <f t="shared" si="50"/>
        <v>#DIV/0!</v>
      </c>
      <c r="M130" s="16"/>
      <c r="N130" s="28">
        <v>116</v>
      </c>
      <c r="O130" s="6">
        <f t="shared" si="35"/>
        <v>116</v>
      </c>
      <c r="P130" s="6">
        <f t="shared" si="51"/>
        <v>0</v>
      </c>
      <c r="Q130" s="6">
        <f t="shared" si="52"/>
        <v>0</v>
      </c>
      <c r="R130" s="5">
        <f t="shared" si="32"/>
        <v>0</v>
      </c>
      <c r="S130" s="5">
        <f t="shared" si="42"/>
        <v>0</v>
      </c>
      <c r="T130" s="20">
        <f>SUM(S130:$S$136)</f>
        <v>0</v>
      </c>
      <c r="U130" s="6" t="e">
        <f t="shared" si="53"/>
        <v>#DIV/0!</v>
      </c>
    </row>
    <row r="131" spans="1:21" x14ac:dyDescent="0.2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47"/>
        <v>0</v>
      </c>
      <c r="I131" s="15">
        <f t="shared" si="48"/>
        <v>9.8577977558580526E-2</v>
      </c>
      <c r="J131" s="14">
        <f t="shared" si="49"/>
        <v>0</v>
      </c>
      <c r="K131" s="14">
        <f>SUM($J$127:J131)</f>
        <v>0</v>
      </c>
      <c r="L131" s="16" t="e">
        <f t="shared" si="50"/>
        <v>#DIV/0!</v>
      </c>
      <c r="M131" s="16"/>
      <c r="N131" s="6">
        <v>117</v>
      </c>
      <c r="O131" s="6">
        <f t="shared" si="35"/>
        <v>117</v>
      </c>
      <c r="P131" s="6">
        <f t="shared" si="51"/>
        <v>0</v>
      </c>
      <c r="Q131" s="6">
        <f t="shared" si="52"/>
        <v>0</v>
      </c>
      <c r="R131" s="5">
        <f t="shared" si="32"/>
        <v>0</v>
      </c>
      <c r="S131" s="5">
        <f t="shared" si="42"/>
        <v>0</v>
      </c>
      <c r="T131" s="20">
        <f>SUM(S131:$S$136)</f>
        <v>0</v>
      </c>
      <c r="U131" s="6" t="e">
        <f t="shared" si="53"/>
        <v>#DIV/0!</v>
      </c>
    </row>
    <row r="132" spans="1:21" x14ac:dyDescent="0.2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47"/>
        <v>0</v>
      </c>
      <c r="I132" s="15">
        <f t="shared" si="48"/>
        <v>9.6645076037824032E-2</v>
      </c>
      <c r="J132" s="14">
        <f t="shared" si="49"/>
        <v>0</v>
      </c>
      <c r="K132" s="14">
        <f>SUM($J$127:J132)</f>
        <v>0</v>
      </c>
      <c r="L132" s="16" t="e">
        <f t="shared" si="50"/>
        <v>#DIV/0!</v>
      </c>
      <c r="M132" s="16"/>
      <c r="N132" s="6">
        <v>118</v>
      </c>
      <c r="O132" s="6">
        <f t="shared" si="35"/>
        <v>118</v>
      </c>
      <c r="P132" s="6">
        <f t="shared" si="51"/>
        <v>0</v>
      </c>
      <c r="Q132" s="6">
        <f t="shared" si="52"/>
        <v>0</v>
      </c>
      <c r="R132" s="5">
        <f t="shared" si="32"/>
        <v>0</v>
      </c>
      <c r="S132" s="5">
        <f t="shared" si="42"/>
        <v>0</v>
      </c>
      <c r="T132" s="20">
        <f>SUM(S132:$S$136)</f>
        <v>0</v>
      </c>
      <c r="U132" s="6" t="e">
        <f t="shared" si="53"/>
        <v>#DIV/0!</v>
      </c>
    </row>
    <row r="133" spans="1:21" x14ac:dyDescent="0.2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47"/>
        <v>0</v>
      </c>
      <c r="I133" s="15">
        <f t="shared" si="48"/>
        <v>9.4750074546886331E-2</v>
      </c>
      <c r="J133" s="14">
        <f t="shared" si="49"/>
        <v>0</v>
      </c>
      <c r="K133" s="14">
        <f>SUM($J$127:J133)</f>
        <v>0</v>
      </c>
      <c r="L133" s="16" t="e">
        <f t="shared" si="50"/>
        <v>#DIV/0!</v>
      </c>
      <c r="M133" s="16"/>
      <c r="N133" s="28">
        <v>119</v>
      </c>
      <c r="O133" s="6">
        <f t="shared" si="35"/>
        <v>119</v>
      </c>
      <c r="P133" s="6">
        <f t="shared" si="51"/>
        <v>0</v>
      </c>
      <c r="Q133" s="6">
        <f t="shared" si="52"/>
        <v>0</v>
      </c>
      <c r="R133" s="5">
        <f t="shared" si="32"/>
        <v>0</v>
      </c>
      <c r="S133" s="5">
        <f t="shared" si="42"/>
        <v>0</v>
      </c>
      <c r="T133" s="20">
        <f>SUM(S133:$S$136)</f>
        <v>0</v>
      </c>
      <c r="U133" s="6" t="e">
        <f t="shared" si="53"/>
        <v>#DIV/0!</v>
      </c>
    </row>
    <row r="134" spans="1:21" x14ac:dyDescent="0.2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47"/>
        <v>0</v>
      </c>
      <c r="I134" s="15">
        <f t="shared" si="48"/>
        <v>9.2892229947927757E-2</v>
      </c>
      <c r="J134" s="14">
        <f t="shared" si="49"/>
        <v>0</v>
      </c>
      <c r="K134" s="14">
        <f>SUM($J$127:J134)</f>
        <v>0</v>
      </c>
      <c r="L134" s="16" t="e">
        <f t="shared" si="50"/>
        <v>#DIV/0!</v>
      </c>
      <c r="M134" s="16"/>
      <c r="N134" s="6">
        <v>120</v>
      </c>
      <c r="O134" s="6">
        <f t="shared" si="35"/>
        <v>120</v>
      </c>
      <c r="P134" s="6">
        <f t="shared" si="51"/>
        <v>0</v>
      </c>
      <c r="Q134" s="6">
        <f t="shared" si="52"/>
        <v>0</v>
      </c>
      <c r="R134" s="5">
        <f t="shared" si="32"/>
        <v>0</v>
      </c>
      <c r="S134" s="5">
        <f t="shared" si="42"/>
        <v>0</v>
      </c>
      <c r="T134" s="20">
        <f>SUM(S134:$S$136)</f>
        <v>0</v>
      </c>
      <c r="U134" s="6" t="e">
        <f t="shared" si="53"/>
        <v>#DIV/0!</v>
      </c>
    </row>
    <row r="135" spans="1:21" x14ac:dyDescent="0.2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47"/>
        <v>0</v>
      </c>
      <c r="I135" s="15">
        <f t="shared" si="48"/>
        <v>1</v>
      </c>
      <c r="J135" s="14">
        <f t="shared" si="49"/>
        <v>0</v>
      </c>
      <c r="K135" s="14">
        <f>SUM($J$127:J135)</f>
        <v>0</v>
      </c>
      <c r="L135" s="16" t="e">
        <f t="shared" si="50"/>
        <v>#DIV/0!</v>
      </c>
      <c r="M135" s="16"/>
      <c r="N135" s="6">
        <v>121</v>
      </c>
      <c r="O135" s="6">
        <f t="shared" si="35"/>
        <v>121</v>
      </c>
      <c r="P135" s="6">
        <f t="shared" si="51"/>
        <v>0</v>
      </c>
      <c r="Q135" s="6">
        <f t="shared" si="52"/>
        <v>0</v>
      </c>
      <c r="R135" s="5">
        <f t="shared" si="32"/>
        <v>0</v>
      </c>
      <c r="S135" s="5">
        <f t="shared" si="42"/>
        <v>0</v>
      </c>
      <c r="T135" s="20">
        <f>SUM(S135:$S$136)</f>
        <v>0</v>
      </c>
      <c r="U135" s="6" t="e">
        <f t="shared" si="53"/>
        <v>#DIV/0!</v>
      </c>
    </row>
    <row r="136" spans="1:21" x14ac:dyDescent="0.2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47"/>
        <v>0</v>
      </c>
      <c r="I136" s="15">
        <f t="shared" si="48"/>
        <v>1</v>
      </c>
      <c r="J136" s="14">
        <f t="shared" si="49"/>
        <v>0</v>
      </c>
      <c r="K136" s="14">
        <f>SUM($J$127:J136)</f>
        <v>0</v>
      </c>
      <c r="L136" s="16" t="e">
        <f t="shared" si="50"/>
        <v>#DIV/0!</v>
      </c>
      <c r="M136" s="16"/>
      <c r="N136" s="28">
        <v>122</v>
      </c>
      <c r="O136" s="6">
        <f t="shared" si="35"/>
        <v>122</v>
      </c>
      <c r="P136" s="6">
        <f t="shared" si="51"/>
        <v>0</v>
      </c>
      <c r="Q136" s="6">
        <f t="shared" si="52"/>
        <v>0</v>
      </c>
      <c r="R136" s="5">
        <f t="shared" si="32"/>
        <v>0</v>
      </c>
      <c r="S136" s="5">
        <f t="shared" si="42"/>
        <v>0</v>
      </c>
      <c r="T136" s="20">
        <f>SUM(S136:$S$136)</f>
        <v>0</v>
      </c>
      <c r="U136" s="6" t="e">
        <f t="shared" si="53"/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33"/>
  <sheetViews>
    <sheetView workbookViewId="0">
      <selection activeCell="A30" sqref="A30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'Mann-Frau'!D5</f>
        <v>50</v>
      </c>
    </row>
    <row r="2" spans="1:21" x14ac:dyDescent="0.2">
      <c r="A2" s="2" t="s">
        <v>7</v>
      </c>
      <c r="B2" s="2">
        <f>'Mann-Frau'!D6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'Mann-Frau'!D8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67" t="s">
        <v>1</v>
      </c>
      <c r="C11" s="267"/>
      <c r="D11" s="267"/>
      <c r="E11" s="267"/>
      <c r="F11" s="267"/>
      <c r="H11" s="271" t="s">
        <v>0</v>
      </c>
      <c r="I11" s="272"/>
      <c r="J11" s="272"/>
      <c r="K11" s="272"/>
      <c r="L11" s="273"/>
      <c r="M11" s="7"/>
    </row>
    <row r="12" spans="1:21" x14ac:dyDescent="0.2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1</v>
      </c>
      <c r="Q12" s="12" t="s">
        <v>0</v>
      </c>
    </row>
    <row r="13" spans="1:21" x14ac:dyDescent="0.2">
      <c r="A13" s="13"/>
      <c r="B13" s="14"/>
      <c r="C13" s="15"/>
      <c r="D13" s="14"/>
      <c r="E13" s="14"/>
      <c r="F13" s="16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4">
        <f>Absterbeordnung!B8</f>
        <v>100000</v>
      </c>
      <c r="C14" s="15"/>
      <c r="D14" s="22"/>
      <c r="E14" s="22"/>
      <c r="F14" s="16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>N14+$B$3</f>
        <v>0</v>
      </c>
      <c r="P14" s="20">
        <f>B14</f>
        <v>100000</v>
      </c>
      <c r="Q14" s="20">
        <f>H14</f>
        <v>100000</v>
      </c>
      <c r="R14" s="5">
        <f>LOOKUP(N14,$O$14:$O$136,$Q$14:$Q$136)</f>
        <v>100000</v>
      </c>
      <c r="T14" s="20">
        <f>SUM(S14:$S$136)</f>
        <v>372748095143.67059</v>
      </c>
    </row>
    <row r="15" spans="1:21" x14ac:dyDescent="0.2">
      <c r="A15" s="21">
        <v>1</v>
      </c>
      <c r="B15" s="14">
        <f>Absterbeordnung!B9</f>
        <v>99587.101974630496</v>
      </c>
      <c r="C15" s="15">
        <f t="shared" ref="C15:C46" si="0">1/(((1+($B$5/100))^A15))</f>
        <v>0.98039215686274506</v>
      </c>
      <c r="D15" s="14">
        <f>B15*C15</f>
        <v>97634.413700618126</v>
      </c>
      <c r="E15" s="14">
        <f>SUM(D15:$D$136)</f>
        <v>3848018.7068001283</v>
      </c>
      <c r="F15" s="16">
        <f>E15/D15</f>
        <v>39.412524344126489</v>
      </c>
      <c r="G15" s="5"/>
      <c r="H15" s="17">
        <f>Absterbeordnung!C9</f>
        <v>99665.502673141993</v>
      </c>
      <c r="I15" s="18">
        <f t="shared" ref="I15:I46" si="1">1/(((1+($B$5/100))^A15))</f>
        <v>0.98039215686274506</v>
      </c>
      <c r="J15" s="17">
        <f>H15*I15</f>
        <v>97711.277130531365</v>
      </c>
      <c r="K15" s="17">
        <f>SUM($J15:J$136)</f>
        <v>3969986.7748932708</v>
      </c>
      <c r="L15" s="19">
        <f>K15/J15</f>
        <v>40.629770600478501</v>
      </c>
      <c r="N15" s="6">
        <v>1</v>
      </c>
      <c r="O15" s="6">
        <f t="shared" ref="O15:O78" si="2">N15+$B$3</f>
        <v>1</v>
      </c>
      <c r="P15" s="20">
        <f t="shared" ref="P15:P78" si="3">B15</f>
        <v>99587.101974630496</v>
      </c>
      <c r="Q15" s="20">
        <f t="shared" ref="Q15:Q78" si="4">H15</f>
        <v>99665.502673141993</v>
      </c>
      <c r="R15" s="5">
        <f t="shared" ref="R15:R78" si="5">LOOKUP(N15,$O$14:$O$136,$Q$14:$Q$136)</f>
        <v>99665.502673141993</v>
      </c>
      <c r="S15" s="5">
        <f t="shared" ref="S15:S46" si="6">P15*R15*I15</f>
        <v>9730782919.6696072</v>
      </c>
      <c r="T15" s="20">
        <f>SUM(S15:$S$136)</f>
        <v>372748095143.67059</v>
      </c>
      <c r="U15" s="6">
        <f>T15/S15</f>
        <v>38.306074467061137</v>
      </c>
    </row>
    <row r="16" spans="1:21" x14ac:dyDescent="0.2">
      <c r="A16" s="21">
        <v>2</v>
      </c>
      <c r="B16" s="14">
        <f>Absterbeordnung!B10</f>
        <v>99553.146123810511</v>
      </c>
      <c r="C16" s="15">
        <f t="shared" si="0"/>
        <v>0.96116878123798544</v>
      </c>
      <c r="D16" s="14">
        <f t="shared" ref="D16:D79" si="7">B16*C16</f>
        <v>95687.376128230026</v>
      </c>
      <c r="E16" s="14">
        <f>SUM(D16:$D$136)</f>
        <v>3750384.2930995105</v>
      </c>
      <c r="F16" s="16">
        <f t="shared" ref="F16:F79" si="8">E16/D16</f>
        <v>39.194138713487611</v>
      </c>
      <c r="G16" s="5"/>
      <c r="H16" s="17">
        <f>Absterbeordnung!C10</f>
        <v>99637.707734507567</v>
      </c>
      <c r="I16" s="18">
        <f t="shared" si="1"/>
        <v>0.96116878123798544</v>
      </c>
      <c r="J16" s="17">
        <f t="shared" ref="J16:J79" si="9">H16*I16</f>
        <v>95768.654108523231</v>
      </c>
      <c r="K16" s="17">
        <f>SUM($J16:J$136)</f>
        <v>3872275.4977627397</v>
      </c>
      <c r="L16" s="19">
        <f t="shared" ref="L16:L79" si="10">K16/J16</f>
        <v>40.433642237205824</v>
      </c>
      <c r="N16" s="6">
        <v>2</v>
      </c>
      <c r="O16" s="6">
        <f t="shared" si="2"/>
        <v>2</v>
      </c>
      <c r="P16" s="20">
        <f t="shared" si="3"/>
        <v>99553.146123810511</v>
      </c>
      <c r="Q16" s="20">
        <f t="shared" si="4"/>
        <v>99637.707734507567</v>
      </c>
      <c r="R16" s="5">
        <f t="shared" si="5"/>
        <v>99637.707734507567</v>
      </c>
      <c r="S16" s="5">
        <f t="shared" si="6"/>
        <v>9534070816.5464783</v>
      </c>
      <c r="T16" s="20">
        <f>SUM(S16:$S$136)</f>
        <v>363017312224.00098</v>
      </c>
      <c r="U16" s="6">
        <f t="shared" ref="U16:U79" si="11">T16/S16</f>
        <v>38.075793562806425</v>
      </c>
    </row>
    <row r="17" spans="1:21" x14ac:dyDescent="0.2">
      <c r="A17" s="21">
        <v>3</v>
      </c>
      <c r="B17" s="14">
        <f>Absterbeordnung!B11</f>
        <v>99533.753934107124</v>
      </c>
      <c r="C17" s="15">
        <f t="shared" si="0"/>
        <v>0.94232233454704462</v>
      </c>
      <c r="D17" s="14">
        <f t="shared" si="7"/>
        <v>93792.879373418909</v>
      </c>
      <c r="E17" s="14">
        <f>SUM(D17:$D$136)</f>
        <v>3654696.9169712802</v>
      </c>
      <c r="F17" s="16">
        <f t="shared" si="8"/>
        <v>38.965611690209272</v>
      </c>
      <c r="G17" s="5"/>
      <c r="H17" s="17">
        <f>Absterbeordnung!C11</f>
        <v>99620.582884977295</v>
      </c>
      <c r="I17" s="18">
        <f t="shared" si="1"/>
        <v>0.94232233454704462</v>
      </c>
      <c r="J17" s="17">
        <f t="shared" si="9"/>
        <v>93874.700233109164</v>
      </c>
      <c r="K17" s="17">
        <f>SUM($J17:J$136)</f>
        <v>3776506.8436542163</v>
      </c>
      <c r="L17" s="19">
        <f t="shared" si="10"/>
        <v>40.229229326713316</v>
      </c>
      <c r="N17" s="6">
        <v>3</v>
      </c>
      <c r="O17" s="6">
        <f t="shared" si="2"/>
        <v>3</v>
      </c>
      <c r="P17" s="20">
        <f t="shared" si="3"/>
        <v>99533.753934107124</v>
      </c>
      <c r="Q17" s="20">
        <f t="shared" si="4"/>
        <v>99620.582884977295</v>
      </c>
      <c r="R17" s="5">
        <f t="shared" si="5"/>
        <v>99620.582884977295</v>
      </c>
      <c r="S17" s="5">
        <f t="shared" si="6"/>
        <v>9343701313.6403561</v>
      </c>
      <c r="T17" s="20">
        <f>SUM(S17:$S$136)</f>
        <v>353483241407.45447</v>
      </c>
      <c r="U17" s="6">
        <f t="shared" si="11"/>
        <v>37.831179480386822</v>
      </c>
    </row>
    <row r="18" spans="1:21" x14ac:dyDescent="0.2">
      <c r="A18" s="21">
        <v>4</v>
      </c>
      <c r="B18" s="14">
        <f>Absterbeordnung!B12</f>
        <v>99518.232485567103</v>
      </c>
      <c r="C18" s="15">
        <f t="shared" si="0"/>
        <v>0.9238454260265142</v>
      </c>
      <c r="D18" s="14">
        <f t="shared" si="7"/>
        <v>91939.463888034428</v>
      </c>
      <c r="E18" s="14">
        <f>SUM(D18:$D$136)</f>
        <v>3560904.0375978611</v>
      </c>
      <c r="F18" s="16">
        <f t="shared" si="8"/>
        <v>38.730963690786751</v>
      </c>
      <c r="G18" s="5"/>
      <c r="H18" s="17">
        <f>Absterbeordnung!C12</f>
        <v>99606.339301837361</v>
      </c>
      <c r="I18" s="18">
        <f t="shared" si="1"/>
        <v>0.9238454260265142</v>
      </c>
      <c r="J18" s="17">
        <f t="shared" si="9"/>
        <v>92020.860967247456</v>
      </c>
      <c r="K18" s="17">
        <f>SUM($J18:J$136)</f>
        <v>3682632.143421107</v>
      </c>
      <c r="L18" s="19">
        <f t="shared" si="10"/>
        <v>40.01953583907293</v>
      </c>
      <c r="N18" s="6">
        <v>4</v>
      </c>
      <c r="O18" s="6">
        <f t="shared" si="2"/>
        <v>4</v>
      </c>
      <c r="P18" s="20">
        <f t="shared" si="3"/>
        <v>99518.232485567103</v>
      </c>
      <c r="Q18" s="20">
        <f t="shared" si="4"/>
        <v>99606.339301837361</v>
      </c>
      <c r="R18" s="5">
        <f t="shared" si="5"/>
        <v>99606.339301837361</v>
      </c>
      <c r="S18" s="5">
        <f t="shared" si="6"/>
        <v>9157753435.2605801</v>
      </c>
      <c r="T18" s="20">
        <f>SUM(S18:$S$136)</f>
        <v>344139540093.81415</v>
      </c>
      <c r="U18" s="6">
        <f t="shared" si="11"/>
        <v>37.579035352574088</v>
      </c>
    </row>
    <row r="19" spans="1:21" x14ac:dyDescent="0.2">
      <c r="A19" s="21">
        <v>5</v>
      </c>
      <c r="B19" s="14">
        <f>Absterbeordnung!B13</f>
        <v>99505.019935221004</v>
      </c>
      <c r="C19" s="15">
        <f t="shared" si="0"/>
        <v>0.90573080982991594</v>
      </c>
      <c r="D19" s="14">
        <f t="shared" si="7"/>
        <v>90124.762288069644</v>
      </c>
      <c r="E19" s="14">
        <f>SUM(D19:$D$136)</f>
        <v>3468964.5737098269</v>
      </c>
      <c r="F19" s="16">
        <f t="shared" si="8"/>
        <v>38.490693186205881</v>
      </c>
      <c r="G19" s="5"/>
      <c r="H19" s="17">
        <f>Absterbeordnung!C13</f>
        <v>99594.685608988017</v>
      </c>
      <c r="I19" s="18">
        <f t="shared" si="1"/>
        <v>0.90573080982991594</v>
      </c>
      <c r="J19" s="17">
        <f t="shared" si="9"/>
        <v>90205.975251384589</v>
      </c>
      <c r="K19" s="17">
        <f>SUM($J19:J$136)</f>
        <v>3590611.2824538597</v>
      </c>
      <c r="L19" s="19">
        <f t="shared" si="10"/>
        <v>39.804583592689958</v>
      </c>
      <c r="N19" s="6">
        <v>5</v>
      </c>
      <c r="O19" s="6">
        <f t="shared" si="2"/>
        <v>5</v>
      </c>
      <c r="P19" s="20">
        <f t="shared" si="3"/>
        <v>99505.019935221004</v>
      </c>
      <c r="Q19" s="20">
        <f t="shared" si="4"/>
        <v>99594.685608988017</v>
      </c>
      <c r="R19" s="5">
        <f t="shared" si="5"/>
        <v>99594.685608988017</v>
      </c>
      <c r="S19" s="5">
        <f t="shared" si="6"/>
        <v>8975947365.6650753</v>
      </c>
      <c r="T19" s="20">
        <f>SUM(S19:$S$136)</f>
        <v>334981786658.55365</v>
      </c>
      <c r="U19" s="6">
        <f t="shared" si="11"/>
        <v>37.319936605235775</v>
      </c>
    </row>
    <row r="20" spans="1:21" x14ac:dyDescent="0.2">
      <c r="A20" s="21">
        <v>6</v>
      </c>
      <c r="B20" s="14">
        <f>Absterbeordnung!B14</f>
        <v>99492.705697753903</v>
      </c>
      <c r="C20" s="15">
        <f t="shared" si="0"/>
        <v>0.88797138218619198</v>
      </c>
      <c r="D20" s="14">
        <f t="shared" si="7"/>
        <v>88346.675395878556</v>
      </c>
      <c r="E20" s="14">
        <f>SUM(D20:$D$136)</f>
        <v>3378839.8114217576</v>
      </c>
      <c r="F20" s="16">
        <f t="shared" si="8"/>
        <v>38.245240087205175</v>
      </c>
      <c r="G20" s="5"/>
      <c r="H20" s="17">
        <f>Absterbeordnung!C14</f>
        <v>99586.255465691909</v>
      </c>
      <c r="I20" s="18">
        <f t="shared" si="1"/>
        <v>0.88797138218619198</v>
      </c>
      <c r="J20" s="17">
        <f t="shared" si="9"/>
        <v>88429.744912617665</v>
      </c>
      <c r="K20" s="17">
        <f>SUM($J20:J$136)</f>
        <v>3500405.3072024751</v>
      </c>
      <c r="L20" s="19">
        <f t="shared" si="10"/>
        <v>39.584025834988211</v>
      </c>
      <c r="N20" s="6">
        <v>6</v>
      </c>
      <c r="O20" s="6">
        <f t="shared" si="2"/>
        <v>6</v>
      </c>
      <c r="P20" s="20">
        <f t="shared" si="3"/>
        <v>99492.705697753903</v>
      </c>
      <c r="Q20" s="20">
        <f t="shared" si="4"/>
        <v>99586.255465691909</v>
      </c>
      <c r="R20" s="5">
        <f t="shared" si="5"/>
        <v>99586.255465691909</v>
      </c>
      <c r="S20" s="5">
        <f t="shared" si="6"/>
        <v>8798114585.5185184</v>
      </c>
      <c r="T20" s="20">
        <f>SUM(S20:$S$136)</f>
        <v>326005839292.88861</v>
      </c>
      <c r="U20" s="6">
        <f t="shared" si="11"/>
        <v>37.054056994152617</v>
      </c>
    </row>
    <row r="21" spans="1:21" x14ac:dyDescent="0.2">
      <c r="A21" s="21">
        <v>7</v>
      </c>
      <c r="B21" s="14">
        <f>Absterbeordnung!B15</f>
        <v>99482.325230286544</v>
      </c>
      <c r="C21" s="15">
        <f t="shared" si="0"/>
        <v>0.87056017861391388</v>
      </c>
      <c r="D21" s="14">
        <f t="shared" si="7"/>
        <v>86605.350821405722</v>
      </c>
      <c r="E21" s="14">
        <f>SUM(D21:$D$136)</f>
        <v>3290493.1360258786</v>
      </c>
      <c r="F21" s="16">
        <f t="shared" si="8"/>
        <v>37.994108964599761</v>
      </c>
      <c r="G21" s="5"/>
      <c r="H21" s="17">
        <f>Absterbeordnung!C15</f>
        <v>99579.120100807631</v>
      </c>
      <c r="I21" s="18">
        <f t="shared" si="1"/>
        <v>0.87056017861391388</v>
      </c>
      <c r="J21" s="17">
        <f t="shared" si="9"/>
        <v>86689.616581175476</v>
      </c>
      <c r="K21" s="17">
        <f>SUM($J21:J$136)</f>
        <v>3411975.5622898573</v>
      </c>
      <c r="L21" s="19">
        <f t="shared" si="10"/>
        <v>39.358526393929893</v>
      </c>
      <c r="N21" s="6">
        <v>7</v>
      </c>
      <c r="O21" s="6">
        <f t="shared" si="2"/>
        <v>7</v>
      </c>
      <c r="P21" s="20">
        <f t="shared" si="3"/>
        <v>99482.325230286544</v>
      </c>
      <c r="Q21" s="20">
        <f t="shared" si="4"/>
        <v>99579.120100807631</v>
      </c>
      <c r="R21" s="5">
        <f t="shared" si="5"/>
        <v>99579.120100807631</v>
      </c>
      <c r="S21" s="5">
        <f t="shared" si="6"/>
        <v>8624084630.8173389</v>
      </c>
      <c r="T21" s="20">
        <f>SUM(S21:$S$136)</f>
        <v>317207724707.37006</v>
      </c>
      <c r="U21" s="6">
        <f t="shared" si="11"/>
        <v>36.781610835990485</v>
      </c>
    </row>
    <row r="22" spans="1:21" x14ac:dyDescent="0.2">
      <c r="A22" s="21">
        <v>8</v>
      </c>
      <c r="B22" s="14">
        <f>Absterbeordnung!B16</f>
        <v>99472.34957308913</v>
      </c>
      <c r="C22" s="15">
        <f t="shared" si="0"/>
        <v>0.85349037119011162</v>
      </c>
      <c r="D22" s="14">
        <f t="shared" si="7"/>
        <v>84898.692560288386</v>
      </c>
      <c r="E22" s="14">
        <f>SUM(D22:$D$136)</f>
        <v>3203887.7852044725</v>
      </c>
      <c r="F22" s="16">
        <f t="shared" si="8"/>
        <v>37.737775324741577</v>
      </c>
      <c r="G22" s="5"/>
      <c r="H22" s="17">
        <f>Absterbeordnung!C16</f>
        <v>99572.056342870041</v>
      </c>
      <c r="I22" s="18">
        <f t="shared" si="1"/>
        <v>0.85349037119011162</v>
      </c>
      <c r="J22" s="17">
        <f t="shared" si="9"/>
        <v>84983.791328238862</v>
      </c>
      <c r="K22" s="17">
        <f>SUM($J22:J$136)</f>
        <v>3325285.9457086823</v>
      </c>
      <c r="L22" s="19">
        <f t="shared" si="10"/>
        <v>39.128472544431411</v>
      </c>
      <c r="N22" s="6">
        <v>8</v>
      </c>
      <c r="O22" s="6">
        <f t="shared" si="2"/>
        <v>8</v>
      </c>
      <c r="P22" s="20">
        <f t="shared" si="3"/>
        <v>99472.34957308913</v>
      </c>
      <c r="Q22" s="20">
        <f t="shared" si="4"/>
        <v>99572.056342870041</v>
      </c>
      <c r="R22" s="5">
        <f t="shared" si="5"/>
        <v>99572.056342870041</v>
      </c>
      <c r="S22" s="5">
        <f t="shared" si="6"/>
        <v>8453537399.049037</v>
      </c>
      <c r="T22" s="20">
        <f>SUM(S22:$S$136)</f>
        <v>308583640076.55267</v>
      </c>
      <c r="U22" s="6">
        <f t="shared" si="11"/>
        <v>36.503492622066844</v>
      </c>
    </row>
    <row r="23" spans="1:21" x14ac:dyDescent="0.2">
      <c r="A23" s="21">
        <v>9</v>
      </c>
      <c r="B23" s="14">
        <f>Absterbeordnung!B17</f>
        <v>99462.011075218354</v>
      </c>
      <c r="C23" s="15">
        <f t="shared" si="0"/>
        <v>0.83675526587265847</v>
      </c>
      <c r="D23" s="14">
        <f t="shared" si="7"/>
        <v>83225.361521473635</v>
      </c>
      <c r="E23" s="14">
        <f>SUM(D23:$D$136)</f>
        <v>3118989.0926441844</v>
      </c>
      <c r="F23" s="16">
        <f t="shared" si="8"/>
        <v>37.476425882985552</v>
      </c>
      <c r="G23" s="5"/>
      <c r="H23" s="17">
        <f>Absterbeordnung!C17</f>
        <v>99565.048049651668</v>
      </c>
      <c r="I23" s="18">
        <f t="shared" si="1"/>
        <v>0.83675526587265847</v>
      </c>
      <c r="J23" s="17">
        <f t="shared" si="9"/>
        <v>83311.578252410298</v>
      </c>
      <c r="K23" s="17">
        <f>SUM($J23:J$136)</f>
        <v>3240302.1543804435</v>
      </c>
      <c r="L23" s="19">
        <f t="shared" si="10"/>
        <v>38.893779500410531</v>
      </c>
      <c r="N23" s="6">
        <v>9</v>
      </c>
      <c r="O23" s="6">
        <f t="shared" si="2"/>
        <v>9</v>
      </c>
      <c r="P23" s="20">
        <f t="shared" si="3"/>
        <v>99462.011075218354</v>
      </c>
      <c r="Q23" s="20">
        <f t="shared" si="4"/>
        <v>99565.048049651668</v>
      </c>
      <c r="R23" s="5">
        <f t="shared" si="5"/>
        <v>99565.048049651668</v>
      </c>
      <c r="S23" s="5">
        <f t="shared" si="6"/>
        <v>8286337118.8351536</v>
      </c>
      <c r="T23" s="20">
        <f>SUM(S23:$S$136)</f>
        <v>300130102677.50372</v>
      </c>
      <c r="U23" s="6">
        <f t="shared" si="11"/>
        <v>36.219875968514096</v>
      </c>
    </row>
    <row r="24" spans="1:21" x14ac:dyDescent="0.2">
      <c r="A24" s="21">
        <v>10</v>
      </c>
      <c r="B24" s="14">
        <f>Absterbeordnung!B18</f>
        <v>99452.559525412929</v>
      </c>
      <c r="C24" s="15">
        <f t="shared" si="0"/>
        <v>0.82034829987515534</v>
      </c>
      <c r="D24" s="14">
        <f t="shared" si="7"/>
        <v>81585.738124905183</v>
      </c>
      <c r="E24" s="14">
        <f>SUM(D24:$D$136)</f>
        <v>3035763.7311227098</v>
      </c>
      <c r="F24" s="16">
        <f t="shared" si="8"/>
        <v>37.20949029688316</v>
      </c>
      <c r="G24" s="5"/>
      <c r="H24" s="17">
        <f>Absterbeordnung!C18</f>
        <v>99558.567859764706</v>
      </c>
      <c r="I24" s="18">
        <f t="shared" si="1"/>
        <v>0.82034829987515534</v>
      </c>
      <c r="J24" s="17">
        <f t="shared" si="9"/>
        <v>81672.701881763263</v>
      </c>
      <c r="K24" s="17">
        <f>SUM($J24:J$136)</f>
        <v>3156990.5761280335</v>
      </c>
      <c r="L24" s="19">
        <f t="shared" si="10"/>
        <v>38.654170896640302</v>
      </c>
      <c r="N24" s="6">
        <v>10</v>
      </c>
      <c r="O24" s="6">
        <f t="shared" si="2"/>
        <v>10</v>
      </c>
      <c r="P24" s="20">
        <f t="shared" si="3"/>
        <v>99452.559525412929</v>
      </c>
      <c r="Q24" s="20">
        <f t="shared" si="4"/>
        <v>99558.567859764706</v>
      </c>
      <c r="R24" s="5">
        <f t="shared" si="5"/>
        <v>99558.567859764706</v>
      </c>
      <c r="S24" s="5">
        <f t="shared" si="6"/>
        <v>8122559245.497365</v>
      </c>
      <c r="T24" s="20">
        <f>SUM(S24:$S$136)</f>
        <v>291843765558.66864</v>
      </c>
      <c r="U24" s="6">
        <f t="shared" si="11"/>
        <v>35.930026083890795</v>
      </c>
    </row>
    <row r="25" spans="1:21" x14ac:dyDescent="0.2">
      <c r="A25" s="21">
        <v>11</v>
      </c>
      <c r="B25" s="14">
        <f>Absterbeordnung!B19</f>
        <v>99443.939438624788</v>
      </c>
      <c r="C25" s="15">
        <f t="shared" si="0"/>
        <v>0.80426303909328967</v>
      </c>
      <c r="D25" s="14">
        <f t="shared" si="7"/>
        <v>79979.084952317411</v>
      </c>
      <c r="E25" s="14">
        <f>SUM(D25:$D$136)</f>
        <v>2954177.9929978047</v>
      </c>
      <c r="F25" s="16">
        <f t="shared" si="8"/>
        <v>36.93688162047679</v>
      </c>
      <c r="G25" s="5"/>
      <c r="H25" s="17">
        <f>Absterbeordnung!C19</f>
        <v>99551.428205575357</v>
      </c>
      <c r="I25" s="18">
        <f t="shared" si="1"/>
        <v>0.80426303909328967</v>
      </c>
      <c r="J25" s="17">
        <f t="shared" si="9"/>
        <v>80065.534194693479</v>
      </c>
      <c r="K25" s="17">
        <f>SUM($J25:J$136)</f>
        <v>3075317.8742462699</v>
      </c>
      <c r="L25" s="19">
        <f t="shared" si="10"/>
        <v>38.410008815629602</v>
      </c>
      <c r="N25" s="6">
        <v>11</v>
      </c>
      <c r="O25" s="6">
        <f t="shared" si="2"/>
        <v>11</v>
      </c>
      <c r="P25" s="20">
        <f t="shared" si="3"/>
        <v>99443.939438624788</v>
      </c>
      <c r="Q25" s="20">
        <f t="shared" si="4"/>
        <v>99551.428205575357</v>
      </c>
      <c r="R25" s="5">
        <f t="shared" si="5"/>
        <v>99551.428205575357</v>
      </c>
      <c r="S25" s="5">
        <f t="shared" si="6"/>
        <v>7962032133.5782404</v>
      </c>
      <c r="T25" s="20">
        <f>SUM(S25:$S$136)</f>
        <v>283721206313.1712</v>
      </c>
      <c r="U25" s="6">
        <f t="shared" si="11"/>
        <v>35.634270441667162</v>
      </c>
    </row>
    <row r="26" spans="1:21" x14ac:dyDescent="0.2">
      <c r="A26" s="21">
        <v>12</v>
      </c>
      <c r="B26" s="14">
        <f>Absterbeordnung!B20</f>
        <v>99434.354746793673</v>
      </c>
      <c r="C26" s="15">
        <f t="shared" si="0"/>
        <v>0.78849317558165644</v>
      </c>
      <c r="D26" s="14">
        <f t="shared" si="7"/>
        <v>78403.310136212298</v>
      </c>
      <c r="E26" s="14">
        <f>SUM(D26:$D$136)</f>
        <v>2874198.908045487</v>
      </c>
      <c r="F26" s="16">
        <f t="shared" si="8"/>
        <v>36.65915256705437</v>
      </c>
      <c r="G26" s="5"/>
      <c r="H26" s="17">
        <f>Absterbeordnung!C20</f>
        <v>99543.79813084667</v>
      </c>
      <c r="I26" s="18">
        <f t="shared" si="1"/>
        <v>0.78849317558165644</v>
      </c>
      <c r="J26" s="17">
        <f t="shared" si="9"/>
        <v>78489.605497650642</v>
      </c>
      <c r="K26" s="17">
        <f>SUM($J26:J$136)</f>
        <v>2995252.3400515765</v>
      </c>
      <c r="L26" s="19">
        <f t="shared" si="10"/>
        <v>38.161133834992086</v>
      </c>
      <c r="N26" s="6">
        <v>12</v>
      </c>
      <c r="O26" s="6">
        <f t="shared" si="2"/>
        <v>12</v>
      </c>
      <c r="P26" s="20">
        <f t="shared" si="3"/>
        <v>99434.354746793673</v>
      </c>
      <c r="Q26" s="20">
        <f t="shared" si="4"/>
        <v>99543.79813084667</v>
      </c>
      <c r="R26" s="5">
        <f t="shared" si="5"/>
        <v>99543.79813084667</v>
      </c>
      <c r="S26" s="5">
        <f t="shared" si="6"/>
        <v>7804563276.9892817</v>
      </c>
      <c r="T26" s="20">
        <f>SUM(S26:$S$136)</f>
        <v>275759174179.59296</v>
      </c>
      <c r="U26" s="6">
        <f t="shared" si="11"/>
        <v>35.333069179236752</v>
      </c>
    </row>
    <row r="27" spans="1:21" x14ac:dyDescent="0.2">
      <c r="A27" s="21">
        <v>13</v>
      </c>
      <c r="B27" s="14">
        <f>Absterbeordnung!B21</f>
        <v>99422.151127873207</v>
      </c>
      <c r="C27" s="15">
        <f t="shared" si="0"/>
        <v>0.77303252508005538</v>
      </c>
      <c r="D27" s="14">
        <f t="shared" si="7"/>
        <v>76856.556535270705</v>
      </c>
      <c r="E27" s="14">
        <f>SUM(D27:$D$136)</f>
        <v>2795795.5979092754</v>
      </c>
      <c r="F27" s="16">
        <f t="shared" si="8"/>
        <v>36.376800157918083</v>
      </c>
      <c r="G27" s="5"/>
      <c r="H27" s="17">
        <f>Absterbeordnung!C21</f>
        <v>99536.239071054442</v>
      </c>
      <c r="I27" s="18">
        <f t="shared" si="1"/>
        <v>0.77303252508005538</v>
      </c>
      <c r="J27" s="17">
        <f t="shared" si="9"/>
        <v>76944.750226069285</v>
      </c>
      <c r="K27" s="17">
        <f>SUM($J27:J$136)</f>
        <v>2916762.7345539257</v>
      </c>
      <c r="L27" s="19">
        <f t="shared" si="10"/>
        <v>37.907235074313249</v>
      </c>
      <c r="N27" s="6">
        <v>13</v>
      </c>
      <c r="O27" s="6">
        <f t="shared" si="2"/>
        <v>13</v>
      </c>
      <c r="P27" s="20">
        <f t="shared" si="3"/>
        <v>99422.151127873207</v>
      </c>
      <c r="Q27" s="20">
        <f t="shared" si="4"/>
        <v>99536.239071054442</v>
      </c>
      <c r="R27" s="5">
        <f t="shared" si="5"/>
        <v>99536.239071054442</v>
      </c>
      <c r="S27" s="5">
        <f t="shared" si="6"/>
        <v>7650012585.4727154</v>
      </c>
      <c r="T27" s="20">
        <f>SUM(S27:$S$136)</f>
        <v>267954610902.60345</v>
      </c>
      <c r="U27" s="6">
        <f t="shared" si="11"/>
        <v>35.026688898714511</v>
      </c>
    </row>
    <row r="28" spans="1:21" x14ac:dyDescent="0.2">
      <c r="A28" s="21">
        <v>14</v>
      </c>
      <c r="B28" s="14">
        <f>Absterbeordnung!B22</f>
        <v>99411.993707413159</v>
      </c>
      <c r="C28" s="15">
        <f t="shared" si="0"/>
        <v>0.75787502458828948</v>
      </c>
      <c r="D28" s="14">
        <f t="shared" si="7"/>
        <v>75341.867175376625</v>
      </c>
      <c r="E28" s="14">
        <f>SUM(D28:$D$136)</f>
        <v>2718939.0413740044</v>
      </c>
      <c r="F28" s="16">
        <f t="shared" si="8"/>
        <v>36.088023078124792</v>
      </c>
      <c r="G28" s="5"/>
      <c r="H28" s="17">
        <f>Absterbeordnung!C22</f>
        <v>99525.183047680868</v>
      </c>
      <c r="I28" s="18">
        <f t="shared" si="1"/>
        <v>0.75787502458828948</v>
      </c>
      <c r="J28" s="17">
        <f t="shared" si="9"/>
        <v>75427.65054941515</v>
      </c>
      <c r="K28" s="17">
        <f>SUM($J28:J$136)</f>
        <v>2839817.984327856</v>
      </c>
      <c r="L28" s="19">
        <f t="shared" si="10"/>
        <v>37.649561714339718</v>
      </c>
      <c r="N28" s="6">
        <v>14</v>
      </c>
      <c r="O28" s="6">
        <f t="shared" si="2"/>
        <v>14</v>
      </c>
      <c r="P28" s="20">
        <f t="shared" si="3"/>
        <v>99411.993707413159</v>
      </c>
      <c r="Q28" s="20">
        <f t="shared" si="4"/>
        <v>99525.183047680868</v>
      </c>
      <c r="R28" s="5">
        <f t="shared" si="5"/>
        <v>99525.183047680868</v>
      </c>
      <c r="S28" s="5">
        <f t="shared" si="6"/>
        <v>7498413121.7834167</v>
      </c>
      <c r="T28" s="20">
        <f>SUM(S28:$S$136)</f>
        <v>260304598317.1308</v>
      </c>
      <c r="U28" s="6">
        <f t="shared" si="11"/>
        <v>34.714624826541986</v>
      </c>
    </row>
    <row r="29" spans="1:21" x14ac:dyDescent="0.2">
      <c r="A29" s="21">
        <v>15</v>
      </c>
      <c r="B29" s="14">
        <f>Absterbeordnung!B23</f>
        <v>99397.329231722659</v>
      </c>
      <c r="C29" s="15">
        <f t="shared" si="0"/>
        <v>0.74301472998851925</v>
      </c>
      <c r="D29" s="14">
        <f t="shared" si="7"/>
        <v>73853.679740688356</v>
      </c>
      <c r="E29" s="14">
        <f>SUM(D29:$D$136)</f>
        <v>2643597.1741986275</v>
      </c>
      <c r="F29" s="16">
        <f t="shared" si="8"/>
        <v>35.795063746054417</v>
      </c>
      <c r="G29" s="5"/>
      <c r="H29" s="17">
        <f>Absterbeordnung!C23</f>
        <v>99513.159892613476</v>
      </c>
      <c r="I29" s="18">
        <f t="shared" si="1"/>
        <v>0.74301472998851925</v>
      </c>
      <c r="J29" s="17">
        <f t="shared" si="9"/>
        <v>73939.743627914548</v>
      </c>
      <c r="K29" s="17">
        <f>SUM($J29:J$136)</f>
        <v>2764390.3337784405</v>
      </c>
      <c r="L29" s="19">
        <f t="shared" si="10"/>
        <v>37.387069499315892</v>
      </c>
      <c r="N29" s="6">
        <v>15</v>
      </c>
      <c r="O29" s="6">
        <f t="shared" si="2"/>
        <v>15</v>
      </c>
      <c r="P29" s="20">
        <f t="shared" si="3"/>
        <v>99397.329231722659</v>
      </c>
      <c r="Q29" s="20">
        <f t="shared" si="4"/>
        <v>99513.159892613476</v>
      </c>
      <c r="R29" s="5">
        <f t="shared" si="5"/>
        <v>99513.159892613476</v>
      </c>
      <c r="S29" s="5">
        <f t="shared" si="6"/>
        <v>7349413040.6929903</v>
      </c>
      <c r="T29" s="20">
        <f>SUM(S29:$S$136)</f>
        <v>252806185195.34738</v>
      </c>
      <c r="U29" s="6">
        <f t="shared" si="11"/>
        <v>34.398146327548055</v>
      </c>
    </row>
    <row r="30" spans="1:21" x14ac:dyDescent="0.2">
      <c r="A30" s="21">
        <v>16</v>
      </c>
      <c r="B30" s="14">
        <f>Absterbeordnung!B24</f>
        <v>99377.682421182559</v>
      </c>
      <c r="C30" s="15">
        <f t="shared" si="0"/>
        <v>0.72844581371423445</v>
      </c>
      <c r="D30" s="14">
        <f t="shared" si="7"/>
        <v>72391.256736333104</v>
      </c>
      <c r="E30" s="14">
        <f>SUM(D30:$D$136)</f>
        <v>2569743.4944579392</v>
      </c>
      <c r="F30" s="16">
        <f t="shared" si="8"/>
        <v>35.497981528592355</v>
      </c>
      <c r="G30" s="5"/>
      <c r="H30" s="17">
        <f>Absterbeordnung!C24</f>
        <v>99499.33007443801</v>
      </c>
      <c r="I30" s="18">
        <f t="shared" si="1"/>
        <v>0.72844581371423445</v>
      </c>
      <c r="J30" s="17">
        <f t="shared" si="9"/>
        <v>72479.87046009519</v>
      </c>
      <c r="K30" s="17">
        <f>SUM($J30:J$136)</f>
        <v>2690450.5901505258</v>
      </c>
      <c r="L30" s="19">
        <f t="shared" si="10"/>
        <v>37.119969628419675</v>
      </c>
      <c r="N30" s="6">
        <v>16</v>
      </c>
      <c r="O30" s="6">
        <f t="shared" si="2"/>
        <v>16</v>
      </c>
      <c r="P30" s="20">
        <f t="shared" si="3"/>
        <v>99377.682421182559</v>
      </c>
      <c r="Q30" s="20">
        <f t="shared" si="4"/>
        <v>99499.33007443801</v>
      </c>
      <c r="R30" s="5">
        <f t="shared" si="5"/>
        <v>99499.33007443801</v>
      </c>
      <c r="S30" s="5">
        <f t="shared" si="6"/>
        <v>7202881548.5117912</v>
      </c>
      <c r="T30" s="20">
        <f>SUM(S30:$S$136)</f>
        <v>245456772154.65439</v>
      </c>
      <c r="U30" s="6">
        <f t="shared" si="11"/>
        <v>34.07757999371362</v>
      </c>
    </row>
    <row r="31" spans="1:21" x14ac:dyDescent="0.2">
      <c r="A31" s="21">
        <v>17</v>
      </c>
      <c r="B31" s="14">
        <f>Absterbeordnung!B25</f>
        <v>99347.191541348788</v>
      </c>
      <c r="C31" s="15">
        <f t="shared" si="0"/>
        <v>0.7141625624649357</v>
      </c>
      <c r="D31" s="14">
        <f t="shared" si="7"/>
        <v>70950.04488486443</v>
      </c>
      <c r="E31" s="14">
        <f>SUM(D31:$D$136)</f>
        <v>2497352.2377216062</v>
      </c>
      <c r="F31" s="16">
        <f t="shared" si="8"/>
        <v>35.19874077281041</v>
      </c>
      <c r="G31" s="5"/>
      <c r="H31" s="17">
        <f>Absterbeordnung!C25</f>
        <v>99484.448977435866</v>
      </c>
      <c r="I31" s="18">
        <f t="shared" si="1"/>
        <v>0.7141625624649357</v>
      </c>
      <c r="J31" s="17">
        <f t="shared" si="9"/>
        <v>71048.069007137747</v>
      </c>
      <c r="K31" s="17">
        <f>SUM($J31:J$136)</f>
        <v>2617970.7196904309</v>
      </c>
      <c r="L31" s="19">
        <f t="shared" si="10"/>
        <v>36.847879981473106</v>
      </c>
      <c r="N31" s="6">
        <v>17</v>
      </c>
      <c r="O31" s="6">
        <f t="shared" si="2"/>
        <v>17</v>
      </c>
      <c r="P31" s="20">
        <f t="shared" si="3"/>
        <v>99347.191541348788</v>
      </c>
      <c r="Q31" s="20">
        <f t="shared" si="4"/>
        <v>99484.448977435866</v>
      </c>
      <c r="R31" s="5">
        <f t="shared" si="5"/>
        <v>99484.448977435866</v>
      </c>
      <c r="S31" s="5">
        <f t="shared" si="6"/>
        <v>7058426120.2950802</v>
      </c>
      <c r="T31" s="20">
        <f>SUM(S31:$S$136)</f>
        <v>238253890606.14258</v>
      </c>
      <c r="U31" s="6">
        <f t="shared" si="11"/>
        <v>33.754534870187506</v>
      </c>
    </row>
    <row r="32" spans="1:21" x14ac:dyDescent="0.2">
      <c r="A32" s="21">
        <v>18</v>
      </c>
      <c r="B32" s="14">
        <f>Absterbeordnung!B26</f>
        <v>99312.611563484737</v>
      </c>
      <c r="C32" s="15">
        <f t="shared" si="0"/>
        <v>0.7001593749656233</v>
      </c>
      <c r="D32" s="14">
        <f t="shared" si="7"/>
        <v>69534.656038493209</v>
      </c>
      <c r="E32" s="14">
        <f>SUM(D32:$D$136)</f>
        <v>2426402.1928367419</v>
      </c>
      <c r="F32" s="16">
        <f t="shared" si="8"/>
        <v>34.894861513279459</v>
      </c>
      <c r="G32" s="5"/>
      <c r="H32" s="17">
        <f>Absterbeordnung!C26</f>
        <v>99466.722189573818</v>
      </c>
      <c r="I32" s="18">
        <f t="shared" si="1"/>
        <v>0.7001593749656233</v>
      </c>
      <c r="J32" s="17">
        <f t="shared" si="9"/>
        <v>69642.558038131305</v>
      </c>
      <c r="K32" s="17">
        <f>SUM($J32:J$136)</f>
        <v>2546922.6506832936</v>
      </c>
      <c r="L32" s="19">
        <f t="shared" si="10"/>
        <v>36.571354103460415</v>
      </c>
      <c r="N32" s="6">
        <v>18</v>
      </c>
      <c r="O32" s="6">
        <f t="shared" si="2"/>
        <v>18</v>
      </c>
      <c r="P32" s="20">
        <f t="shared" si="3"/>
        <v>99312.611563484737</v>
      </c>
      <c r="Q32" s="20">
        <f t="shared" si="4"/>
        <v>99466.722189573818</v>
      </c>
      <c r="R32" s="5">
        <f t="shared" si="5"/>
        <v>99466.722189573818</v>
      </c>
      <c r="S32" s="5">
        <f t="shared" si="6"/>
        <v>6916384314.7283754</v>
      </c>
      <c r="T32" s="20">
        <f>SUM(S32:$S$136)</f>
        <v>231195464485.84753</v>
      </c>
      <c r="U32" s="6">
        <f t="shared" si="11"/>
        <v>33.42721485177146</v>
      </c>
    </row>
    <row r="33" spans="1:21" x14ac:dyDescent="0.2">
      <c r="A33" s="21">
        <v>19</v>
      </c>
      <c r="B33" s="14">
        <f>Absterbeordnung!B27</f>
        <v>99254.642721672702</v>
      </c>
      <c r="C33" s="15">
        <f t="shared" si="0"/>
        <v>0.68643075977021895</v>
      </c>
      <c r="D33" s="14">
        <f t="shared" si="7"/>
        <v>68131.439814159428</v>
      </c>
      <c r="E33" s="14">
        <f>SUM(D33:$D$136)</f>
        <v>2356867.5367982485</v>
      </c>
      <c r="F33" s="16">
        <f t="shared" si="8"/>
        <v>34.592950673389879</v>
      </c>
      <c r="G33" s="5"/>
      <c r="H33" s="17">
        <f>Absterbeordnung!C27</f>
        <v>99444.957524862664</v>
      </c>
      <c r="I33" s="18">
        <f t="shared" si="1"/>
        <v>0.68643075977021895</v>
      </c>
      <c r="J33" s="17">
        <f t="shared" si="9"/>
        <v>68262.077749108634</v>
      </c>
      <c r="K33" s="17">
        <f>SUM($J33:J$136)</f>
        <v>2477280.0926451618</v>
      </c>
      <c r="L33" s="19">
        <f t="shared" si="10"/>
        <v>36.290722086576245</v>
      </c>
      <c r="N33" s="6">
        <v>19</v>
      </c>
      <c r="O33" s="6">
        <f t="shared" si="2"/>
        <v>19</v>
      </c>
      <c r="P33" s="20">
        <f t="shared" si="3"/>
        <v>99254.642721672702</v>
      </c>
      <c r="Q33" s="20">
        <f t="shared" si="4"/>
        <v>99444.957524862664</v>
      </c>
      <c r="R33" s="5">
        <f t="shared" si="5"/>
        <v>99444.957524862664</v>
      </c>
      <c r="S33" s="5">
        <f t="shared" si="6"/>
        <v>6775328138.4268217</v>
      </c>
      <c r="T33" s="20">
        <f>SUM(S33:$S$136)</f>
        <v>224279080171.11917</v>
      </c>
      <c r="U33" s="6">
        <f t="shared" si="11"/>
        <v>33.102320004119392</v>
      </c>
    </row>
    <row r="34" spans="1:21" x14ac:dyDescent="0.2">
      <c r="A34" s="21">
        <v>20</v>
      </c>
      <c r="B34" s="14">
        <f>Absterbeordnung!B28</f>
        <v>99195.747912025865</v>
      </c>
      <c r="C34" s="15">
        <f t="shared" si="0"/>
        <v>0.67297133310805779</v>
      </c>
      <c r="D34" s="14">
        <f t="shared" si="7"/>
        <v>66755.894711006884</v>
      </c>
      <c r="E34" s="14">
        <f>SUM(D34:$D$136)</f>
        <v>2288736.0969840889</v>
      </c>
      <c r="F34" s="16">
        <f t="shared" si="8"/>
        <v>34.285153496814956</v>
      </c>
      <c r="G34" s="5"/>
      <c r="H34" s="17">
        <f>Absterbeordnung!C28</f>
        <v>99421.952539344988</v>
      </c>
      <c r="I34" s="18">
        <f t="shared" si="1"/>
        <v>0.67297133310805779</v>
      </c>
      <c r="J34" s="17">
        <f t="shared" si="9"/>
        <v>66908.123940609046</v>
      </c>
      <c r="K34" s="17">
        <f>SUM($J34:J$136)</f>
        <v>2409018.0148960534</v>
      </c>
      <c r="L34" s="19">
        <f t="shared" si="10"/>
        <v>36.004865672730816</v>
      </c>
      <c r="N34" s="6">
        <v>20</v>
      </c>
      <c r="O34" s="6">
        <f t="shared" si="2"/>
        <v>20</v>
      </c>
      <c r="P34" s="20">
        <f t="shared" si="3"/>
        <v>99195.747912025865</v>
      </c>
      <c r="Q34" s="20">
        <f t="shared" si="4"/>
        <v>99421.952539344988</v>
      </c>
      <c r="R34" s="5">
        <f t="shared" si="5"/>
        <v>99421.952539344988</v>
      </c>
      <c r="S34" s="5">
        <f t="shared" si="6"/>
        <v>6637001395.6792374</v>
      </c>
      <c r="T34" s="20">
        <f>SUM(S34:$S$136)</f>
        <v>217503752032.69232</v>
      </c>
      <c r="U34" s="6">
        <f t="shared" si="11"/>
        <v>32.771388623526541</v>
      </c>
    </row>
    <row r="35" spans="1:21" x14ac:dyDescent="0.2">
      <c r="A35" s="21">
        <v>21</v>
      </c>
      <c r="B35" s="14">
        <f>Absterbeordnung!B29</f>
        <v>99135.52852859805</v>
      </c>
      <c r="C35" s="15">
        <f t="shared" si="0"/>
        <v>0.65977581677260566</v>
      </c>
      <c r="D35" s="14">
        <f t="shared" si="7"/>
        <v>65407.224306139731</v>
      </c>
      <c r="E35" s="14">
        <f>SUM(D35:$D$136)</f>
        <v>2221980.2022730825</v>
      </c>
      <c r="F35" s="16">
        <f t="shared" si="8"/>
        <v>33.971479845606396</v>
      </c>
      <c r="G35" s="5"/>
      <c r="H35" s="17">
        <f>Absterbeordnung!C29</f>
        <v>99401.381579141016</v>
      </c>
      <c r="I35" s="18">
        <f t="shared" si="1"/>
        <v>0.65977581677260566</v>
      </c>
      <c r="J35" s="17">
        <f t="shared" si="9"/>
        <v>65582.627719703203</v>
      </c>
      <c r="K35" s="17">
        <f>SUM($J35:J$136)</f>
        <v>2342109.8909554444</v>
      </c>
      <c r="L35" s="19">
        <f t="shared" si="10"/>
        <v>35.712352072343037</v>
      </c>
      <c r="N35" s="6">
        <v>21</v>
      </c>
      <c r="O35" s="6">
        <f t="shared" si="2"/>
        <v>21</v>
      </c>
      <c r="P35" s="20">
        <f t="shared" si="3"/>
        <v>99135.52852859805</v>
      </c>
      <c r="Q35" s="20">
        <f t="shared" si="4"/>
        <v>99401.381579141016</v>
      </c>
      <c r="R35" s="5">
        <f t="shared" si="5"/>
        <v>99401.381579141016</v>
      </c>
      <c r="S35" s="5">
        <f t="shared" si="6"/>
        <v>6501568461.2870626</v>
      </c>
      <c r="T35" s="20">
        <f>SUM(S35:$S$136)</f>
        <v>210866750637.01306</v>
      </c>
      <c r="U35" s="6">
        <f t="shared" si="11"/>
        <v>32.433212369076472</v>
      </c>
    </row>
    <row r="36" spans="1:21" x14ac:dyDescent="0.2">
      <c r="A36" s="21">
        <v>22</v>
      </c>
      <c r="B36" s="14">
        <f>Absterbeordnung!B30</f>
        <v>99076.425444294204</v>
      </c>
      <c r="C36" s="15">
        <f t="shared" si="0"/>
        <v>0.64683903605157411</v>
      </c>
      <c r="D36" s="14">
        <f t="shared" si="7"/>
        <v>64086.499529822911</v>
      </c>
      <c r="E36" s="14">
        <f>SUM(D36:$D$136)</f>
        <v>2156572.9779669424</v>
      </c>
      <c r="F36" s="16">
        <f t="shared" si="8"/>
        <v>33.650971636598321</v>
      </c>
      <c r="G36" s="5"/>
      <c r="H36" s="17">
        <f>Absterbeordnung!C30</f>
        <v>99380.670450719335</v>
      </c>
      <c r="I36" s="18">
        <f t="shared" si="1"/>
        <v>0.64683903605157411</v>
      </c>
      <c r="J36" s="17">
        <f t="shared" si="9"/>
        <v>64283.297076502451</v>
      </c>
      <c r="K36" s="17">
        <f>SUM($J36:J$136)</f>
        <v>2276527.2632357408</v>
      </c>
      <c r="L36" s="19">
        <f t="shared" si="10"/>
        <v>35.413977919123916</v>
      </c>
      <c r="N36" s="6">
        <v>22</v>
      </c>
      <c r="O36" s="6">
        <f t="shared" si="2"/>
        <v>22</v>
      </c>
      <c r="P36" s="20">
        <f t="shared" si="3"/>
        <v>99076.425444294204</v>
      </c>
      <c r="Q36" s="20">
        <f t="shared" si="4"/>
        <v>99380.670450719335</v>
      </c>
      <c r="R36" s="5">
        <f t="shared" si="5"/>
        <v>99380.670450719335</v>
      </c>
      <c r="S36" s="5">
        <f t="shared" si="6"/>
        <v>6368959290.1135101</v>
      </c>
      <c r="T36" s="20">
        <f>SUM(S36:$S$136)</f>
        <v>204365182175.72598</v>
      </c>
      <c r="U36" s="6">
        <f t="shared" si="11"/>
        <v>32.087688563649728</v>
      </c>
    </row>
    <row r="37" spans="1:21" x14ac:dyDescent="0.2">
      <c r="A37" s="21">
        <v>23</v>
      </c>
      <c r="B37" s="14">
        <f>Absterbeordnung!B31</f>
        <v>99017.981895882884</v>
      </c>
      <c r="C37" s="15">
        <f t="shared" si="0"/>
        <v>0.63415591769762181</v>
      </c>
      <c r="D37" s="14">
        <f t="shared" si="7"/>
        <v>62792.839177750109</v>
      </c>
      <c r="E37" s="14">
        <f>SUM(D37:$D$136)</f>
        <v>2092486.4784371192</v>
      </c>
      <c r="F37" s="16">
        <f t="shared" si="8"/>
        <v>33.323648139461206</v>
      </c>
      <c r="G37" s="5"/>
      <c r="H37" s="17">
        <f>Absterbeordnung!C31</f>
        <v>99357.014002149896</v>
      </c>
      <c r="I37" s="18">
        <f t="shared" si="1"/>
        <v>0.63415591769762181</v>
      </c>
      <c r="J37" s="17">
        <f t="shared" si="9"/>
        <v>63007.838394228827</v>
      </c>
      <c r="K37" s="17">
        <f>SUM($J37:J$136)</f>
        <v>2212243.9661592385</v>
      </c>
      <c r="L37" s="19">
        <f t="shared" si="10"/>
        <v>35.110615163745528</v>
      </c>
      <c r="N37" s="6">
        <v>23</v>
      </c>
      <c r="O37" s="6">
        <f t="shared" si="2"/>
        <v>23</v>
      </c>
      <c r="P37" s="20">
        <f t="shared" si="3"/>
        <v>99017.981895882884</v>
      </c>
      <c r="Q37" s="20">
        <f t="shared" si="4"/>
        <v>99357.014002149896</v>
      </c>
      <c r="R37" s="5">
        <f t="shared" si="5"/>
        <v>99357.014002149896</v>
      </c>
      <c r="S37" s="5">
        <f t="shared" si="6"/>
        <v>6238909001.4184647</v>
      </c>
      <c r="T37" s="20">
        <f>SUM(S37:$S$136)</f>
        <v>197996222885.61246</v>
      </c>
      <c r="U37" s="6">
        <f t="shared" si="11"/>
        <v>31.735712580612486</v>
      </c>
    </row>
    <row r="38" spans="1:21" x14ac:dyDescent="0.2">
      <c r="A38" s="21">
        <v>24</v>
      </c>
      <c r="B38" s="14">
        <f>Absterbeordnung!B32</f>
        <v>98960.111660632901</v>
      </c>
      <c r="C38" s="15">
        <f t="shared" si="0"/>
        <v>0.62172148793884485</v>
      </c>
      <c r="D38" s="14">
        <f t="shared" si="7"/>
        <v>61525.627868242918</v>
      </c>
      <c r="E38" s="14">
        <f>SUM(D38:$D$136)</f>
        <v>2029693.6392593691</v>
      </c>
      <c r="F38" s="16">
        <f t="shared" si="8"/>
        <v>32.989401483329132</v>
      </c>
      <c r="G38" s="5"/>
      <c r="H38" s="17">
        <f>Absterbeordnung!C32</f>
        <v>99332.873180995492</v>
      </c>
      <c r="I38" s="18">
        <f t="shared" si="1"/>
        <v>0.62172148793884485</v>
      </c>
      <c r="J38" s="17">
        <f t="shared" si="9"/>
        <v>61757.381715329095</v>
      </c>
      <c r="K38" s="17">
        <f>SUM($J38:J$136)</f>
        <v>2149236.1277650101</v>
      </c>
      <c r="L38" s="19">
        <f t="shared" si="10"/>
        <v>34.801283151412129</v>
      </c>
      <c r="N38" s="6">
        <v>24</v>
      </c>
      <c r="O38" s="6">
        <f t="shared" si="2"/>
        <v>24</v>
      </c>
      <c r="P38" s="20">
        <f t="shared" si="3"/>
        <v>98960.111660632901</v>
      </c>
      <c r="Q38" s="20">
        <f t="shared" si="4"/>
        <v>99332.873180995492</v>
      </c>
      <c r="R38" s="5">
        <f t="shared" si="5"/>
        <v>99332.873180995492</v>
      </c>
      <c r="S38" s="5">
        <f t="shared" si="6"/>
        <v>6111517390.4172955</v>
      </c>
      <c r="T38" s="20">
        <f>SUM(S38:$S$136)</f>
        <v>191757313884.19397</v>
      </c>
      <c r="U38" s="6">
        <f t="shared" si="11"/>
        <v>31.376383577810739</v>
      </c>
    </row>
    <row r="39" spans="1:21" x14ac:dyDescent="0.2">
      <c r="A39" s="21">
        <v>25</v>
      </c>
      <c r="B39" s="14">
        <f>Absterbeordnung!B33</f>
        <v>98902.591443302983</v>
      </c>
      <c r="C39" s="15">
        <f t="shared" si="0"/>
        <v>0.60953087052827937</v>
      </c>
      <c r="D39" s="14">
        <f t="shared" si="7"/>
        <v>60284.182659939223</v>
      </c>
      <c r="E39" s="14">
        <f>SUM(D39:$D$136)</f>
        <v>1968168.0113911266</v>
      </c>
      <c r="F39" s="16">
        <f t="shared" si="8"/>
        <v>32.648166144898859</v>
      </c>
      <c r="G39" s="5"/>
      <c r="H39" s="17">
        <f>Absterbeordnung!C33</f>
        <v>99311.846704524331</v>
      </c>
      <c r="I39" s="18">
        <f t="shared" si="1"/>
        <v>0.60953087052827937</v>
      </c>
      <c r="J39" s="17">
        <f t="shared" si="9"/>
        <v>60533.63637557975</v>
      </c>
      <c r="K39" s="17">
        <f>SUM($J39:J$136)</f>
        <v>2087478.7460496819</v>
      </c>
      <c r="L39" s="19">
        <f t="shared" si="10"/>
        <v>34.484608410074053</v>
      </c>
      <c r="N39" s="6">
        <v>25</v>
      </c>
      <c r="O39" s="6">
        <f t="shared" si="2"/>
        <v>25</v>
      </c>
      <c r="P39" s="20">
        <f t="shared" si="3"/>
        <v>98902.591443302983</v>
      </c>
      <c r="Q39" s="20">
        <f t="shared" si="4"/>
        <v>99311.846704524331</v>
      </c>
      <c r="R39" s="5">
        <f t="shared" si="5"/>
        <v>99311.846704524331</v>
      </c>
      <c r="S39" s="5">
        <f t="shared" si="6"/>
        <v>5986933507.0314274</v>
      </c>
      <c r="T39" s="20">
        <f>SUM(S39:$S$136)</f>
        <v>185645796493.77673</v>
      </c>
      <c r="U39" s="6">
        <f t="shared" si="11"/>
        <v>31.00849479549802</v>
      </c>
    </row>
    <row r="40" spans="1:21" x14ac:dyDescent="0.2">
      <c r="A40" s="21">
        <v>26</v>
      </c>
      <c r="B40" s="14">
        <f>Absterbeordnung!B34</f>
        <v>98843.411747820996</v>
      </c>
      <c r="C40" s="15">
        <f t="shared" si="0"/>
        <v>0.59757928483164635</v>
      </c>
      <c r="D40" s="14">
        <f t="shared" si="7"/>
        <v>59066.775302582821</v>
      </c>
      <c r="E40" s="14">
        <f>SUM(D40:$D$136)</f>
        <v>1907883.8287311872</v>
      </c>
      <c r="F40" s="16">
        <f t="shared" si="8"/>
        <v>32.300456880498785</v>
      </c>
      <c r="G40" s="5"/>
      <c r="H40" s="17">
        <f>Absterbeordnung!C34</f>
        <v>99289.438330394405</v>
      </c>
      <c r="I40" s="18">
        <f t="shared" si="1"/>
        <v>0.59757928483164635</v>
      </c>
      <c r="J40" s="17">
        <f t="shared" si="9"/>
        <v>59333.311548812941</v>
      </c>
      <c r="K40" s="17">
        <f>SUM($J40:J$136)</f>
        <v>2026945.1096741024</v>
      </c>
      <c r="L40" s="19">
        <f t="shared" si="10"/>
        <v>34.162008773209202</v>
      </c>
      <c r="N40" s="6">
        <v>26</v>
      </c>
      <c r="O40" s="6">
        <f t="shared" si="2"/>
        <v>26</v>
      </c>
      <c r="P40" s="20">
        <f t="shared" si="3"/>
        <v>98843.411747820996</v>
      </c>
      <c r="Q40" s="20">
        <f t="shared" si="4"/>
        <v>99289.438330394405</v>
      </c>
      <c r="R40" s="5">
        <f t="shared" si="5"/>
        <v>99289.438330394405</v>
      </c>
      <c r="S40" s="5">
        <f t="shared" si="6"/>
        <v>5864706943.7810612</v>
      </c>
      <c r="T40" s="20">
        <f>SUM(S40:$S$136)</f>
        <v>179658862986.74527</v>
      </c>
      <c r="U40" s="6">
        <f t="shared" si="11"/>
        <v>30.633902888746324</v>
      </c>
    </row>
    <row r="41" spans="1:21" x14ac:dyDescent="0.2">
      <c r="A41" s="21">
        <v>27</v>
      </c>
      <c r="B41" s="14">
        <f>Absterbeordnung!B35</f>
        <v>98780.189444709715</v>
      </c>
      <c r="C41" s="15">
        <f t="shared" si="0"/>
        <v>0.58586204395259456</v>
      </c>
      <c r="D41" s="14">
        <f t="shared" si="7"/>
        <v>57871.563690102143</v>
      </c>
      <c r="E41" s="14">
        <f>SUM(D41:$D$136)</f>
        <v>1848817.0534286043</v>
      </c>
      <c r="F41" s="16">
        <f t="shared" si="8"/>
        <v>31.946899920121048</v>
      </c>
      <c r="G41" s="5"/>
      <c r="H41" s="17">
        <f>Absterbeordnung!C35</f>
        <v>99264.217097681933</v>
      </c>
      <c r="I41" s="18">
        <f t="shared" si="1"/>
        <v>0.58586204395259456</v>
      </c>
      <c r="J41" s="17">
        <f t="shared" si="9"/>
        <v>58155.137120202024</v>
      </c>
      <c r="K41" s="17">
        <f>SUM($J41:J$136)</f>
        <v>1967611.7981252894</v>
      </c>
      <c r="L41" s="19">
        <f t="shared" si="10"/>
        <v>33.833843329410314</v>
      </c>
      <c r="N41" s="6">
        <v>27</v>
      </c>
      <c r="O41" s="6">
        <f t="shared" si="2"/>
        <v>27</v>
      </c>
      <c r="P41" s="20">
        <f t="shared" si="3"/>
        <v>98780.189444709715</v>
      </c>
      <c r="Q41" s="20">
        <f t="shared" si="4"/>
        <v>99264.217097681933</v>
      </c>
      <c r="R41" s="5">
        <f t="shared" si="5"/>
        <v>99264.217097681933</v>
      </c>
      <c r="S41" s="5">
        <f t="shared" si="6"/>
        <v>5744575461.916626</v>
      </c>
      <c r="T41" s="20">
        <f>SUM(S41:$S$136)</f>
        <v>173794156042.96423</v>
      </c>
      <c r="U41" s="6">
        <f t="shared" si="11"/>
        <v>30.253611810850749</v>
      </c>
    </row>
    <row r="42" spans="1:21" x14ac:dyDescent="0.2">
      <c r="A42" s="21">
        <v>28</v>
      </c>
      <c r="B42" s="14">
        <f>Absterbeordnung!B36</f>
        <v>98721.571958937202</v>
      </c>
      <c r="C42" s="15">
        <f t="shared" si="0"/>
        <v>0.57437455289470041</v>
      </c>
      <c r="D42" s="14">
        <f t="shared" si="7"/>
        <v>56703.158754976546</v>
      </c>
      <c r="E42" s="14">
        <f>SUM(D42:$D$136)</f>
        <v>1790945.4897385021</v>
      </c>
      <c r="F42" s="16">
        <f t="shared" si="8"/>
        <v>31.584580631168453</v>
      </c>
      <c r="G42" s="5"/>
      <c r="H42" s="17">
        <f>Absterbeordnung!C36</f>
        <v>99238.180404797109</v>
      </c>
      <c r="I42" s="18">
        <f t="shared" si="1"/>
        <v>0.57437455289470041</v>
      </c>
      <c r="J42" s="17">
        <f t="shared" si="9"/>
        <v>56999.88550008896</v>
      </c>
      <c r="K42" s="17">
        <f>SUM($J42:J$136)</f>
        <v>1909456.6610050874</v>
      </c>
      <c r="L42" s="19">
        <f t="shared" si="10"/>
        <v>33.499306959171129</v>
      </c>
      <c r="N42" s="6">
        <v>28</v>
      </c>
      <c r="O42" s="6">
        <f t="shared" si="2"/>
        <v>28</v>
      </c>
      <c r="P42" s="20">
        <f t="shared" si="3"/>
        <v>98721.571958937202</v>
      </c>
      <c r="Q42" s="20">
        <f t="shared" si="4"/>
        <v>99238.180404797109</v>
      </c>
      <c r="R42" s="5">
        <f t="shared" si="5"/>
        <v>99238.180404797109</v>
      </c>
      <c r="S42" s="5">
        <f t="shared" si="6"/>
        <v>5627118298.048214</v>
      </c>
      <c r="T42" s="20">
        <f>SUM(S42:$S$136)</f>
        <v>168049580581.04758</v>
      </c>
      <c r="U42" s="6">
        <f t="shared" si="11"/>
        <v>29.864234530014443</v>
      </c>
    </row>
    <row r="43" spans="1:21" x14ac:dyDescent="0.2">
      <c r="A43" s="21">
        <v>29</v>
      </c>
      <c r="B43" s="14">
        <f>Absterbeordnung!B37</f>
        <v>98660.84136741134</v>
      </c>
      <c r="C43" s="15">
        <f t="shared" si="0"/>
        <v>0.56311230675951029</v>
      </c>
      <c r="D43" s="14">
        <f t="shared" si="7"/>
        <v>55557.133969237118</v>
      </c>
      <c r="E43" s="14">
        <f>SUM(D43:$D$136)</f>
        <v>1734242.3309835256</v>
      </c>
      <c r="F43" s="16">
        <f t="shared" si="8"/>
        <v>31.215475080910466</v>
      </c>
      <c r="G43" s="5"/>
      <c r="H43" s="17">
        <f>Absterbeordnung!C37</f>
        <v>99213.839120005039</v>
      </c>
      <c r="I43" s="18">
        <f t="shared" si="1"/>
        <v>0.56311230675951029</v>
      </c>
      <c r="J43" s="17">
        <f t="shared" si="9"/>
        <v>55868.533809332977</v>
      </c>
      <c r="K43" s="17">
        <f>SUM($J43:J$136)</f>
        <v>1852456.7755049984</v>
      </c>
      <c r="L43" s="19">
        <f t="shared" si="10"/>
        <v>33.15742599988441</v>
      </c>
      <c r="N43" s="6">
        <v>29</v>
      </c>
      <c r="O43" s="6">
        <f t="shared" si="2"/>
        <v>29</v>
      </c>
      <c r="P43" s="20">
        <f t="shared" si="3"/>
        <v>98660.84136741134</v>
      </c>
      <c r="Q43" s="20">
        <f t="shared" si="4"/>
        <v>99213.839120005039</v>
      </c>
      <c r="R43" s="5">
        <f t="shared" si="5"/>
        <v>99213.839120005039</v>
      </c>
      <c r="S43" s="5">
        <f t="shared" si="6"/>
        <v>5512036551.5924587</v>
      </c>
      <c r="T43" s="20">
        <f>SUM(S43:$S$136)</f>
        <v>162422462282.99936</v>
      </c>
      <c r="U43" s="6">
        <f t="shared" si="11"/>
        <v>29.466869597603555</v>
      </c>
    </row>
    <row r="44" spans="1:21" x14ac:dyDescent="0.2">
      <c r="A44" s="21">
        <v>30</v>
      </c>
      <c r="B44" s="14">
        <f>Absterbeordnung!B38</f>
        <v>98598.173359146662</v>
      </c>
      <c r="C44" s="15">
        <f t="shared" si="0"/>
        <v>0.55207088897991197</v>
      </c>
      <c r="D44" s="14">
        <f t="shared" si="7"/>
        <v>54433.181218179569</v>
      </c>
      <c r="E44" s="14">
        <f>SUM(D44:$D$136)</f>
        <v>1678685.1970142885</v>
      </c>
      <c r="F44" s="16">
        <f t="shared" si="8"/>
        <v>30.839373327929657</v>
      </c>
      <c r="G44" s="5"/>
      <c r="H44" s="17">
        <f>Absterbeordnung!C38</f>
        <v>99185.810311487265</v>
      </c>
      <c r="I44" s="18">
        <f t="shared" si="1"/>
        <v>0.55207088897991197</v>
      </c>
      <c r="J44" s="17">
        <f t="shared" si="9"/>
        <v>54757.598472855694</v>
      </c>
      <c r="K44" s="17">
        <f>SUM($J44:J$136)</f>
        <v>1796588.2416956655</v>
      </c>
      <c r="L44" s="19">
        <f t="shared" si="10"/>
        <v>32.809843597985143</v>
      </c>
      <c r="N44" s="6">
        <v>30</v>
      </c>
      <c r="O44" s="6">
        <f t="shared" si="2"/>
        <v>30</v>
      </c>
      <c r="P44" s="20">
        <f t="shared" si="3"/>
        <v>98598.173359146662</v>
      </c>
      <c r="Q44" s="20">
        <f t="shared" si="4"/>
        <v>99185.810311487265</v>
      </c>
      <c r="R44" s="5">
        <f t="shared" si="5"/>
        <v>99185.810311487265</v>
      </c>
      <c r="S44" s="5">
        <f t="shared" si="6"/>
        <v>5398999186.9571695</v>
      </c>
      <c r="T44" s="20">
        <f>SUM(S44:$S$136)</f>
        <v>156910425731.40689</v>
      </c>
      <c r="U44" s="6">
        <f t="shared" si="11"/>
        <v>29.06287263581536</v>
      </c>
    </row>
    <row r="45" spans="1:21" x14ac:dyDescent="0.2">
      <c r="A45" s="21">
        <v>31</v>
      </c>
      <c r="B45" s="14">
        <f>Absterbeordnung!B39</f>
        <v>98534.22764295587</v>
      </c>
      <c r="C45" s="15">
        <f t="shared" si="0"/>
        <v>0.54124596958814919</v>
      </c>
      <c r="D45" s="14">
        <f t="shared" si="7"/>
        <v>53331.253578231059</v>
      </c>
      <c r="E45" s="14">
        <f>SUM(D45:$D$136)</f>
        <v>1624252.0157961091</v>
      </c>
      <c r="F45" s="16">
        <f t="shared" si="8"/>
        <v>30.455912936933139</v>
      </c>
      <c r="G45" s="5"/>
      <c r="H45" s="17">
        <f>Absterbeordnung!C39</f>
        <v>99157.126175830694</v>
      </c>
      <c r="I45" s="18">
        <f t="shared" si="1"/>
        <v>0.54124596958814919</v>
      </c>
      <c r="J45" s="17">
        <f t="shared" si="9"/>
        <v>53668.394898611929</v>
      </c>
      <c r="K45" s="17">
        <f>SUM($J45:J$136)</f>
        <v>1741830.6432228098</v>
      </c>
      <c r="L45" s="19">
        <f t="shared" si="10"/>
        <v>32.455426448161958</v>
      </c>
      <c r="N45" s="6">
        <v>31</v>
      </c>
      <c r="O45" s="6">
        <f t="shared" si="2"/>
        <v>31</v>
      </c>
      <c r="P45" s="20">
        <f t="shared" si="3"/>
        <v>98534.22764295587</v>
      </c>
      <c r="Q45" s="20">
        <f t="shared" si="4"/>
        <v>99157.126175830694</v>
      </c>
      <c r="R45" s="5">
        <f t="shared" si="5"/>
        <v>99157.126175830694</v>
      </c>
      <c r="S45" s="5">
        <f t="shared" si="6"/>
        <v>5288173840.1718798</v>
      </c>
      <c r="T45" s="20">
        <f>SUM(S45:$S$136)</f>
        <v>151511426544.44974</v>
      </c>
      <c r="U45" s="6">
        <f t="shared" si="11"/>
        <v>28.650992029325046</v>
      </c>
    </row>
    <row r="46" spans="1:21" x14ac:dyDescent="0.2">
      <c r="A46" s="21">
        <v>32</v>
      </c>
      <c r="B46" s="14">
        <f>Absterbeordnung!B40</f>
        <v>98464.264366268762</v>
      </c>
      <c r="C46" s="15">
        <f t="shared" si="0"/>
        <v>0.53063330351779314</v>
      </c>
      <c r="D46" s="14">
        <f t="shared" si="7"/>
        <v>52248.417879122513</v>
      </c>
      <c r="E46" s="14">
        <f>SUM(D46:$D$136)</f>
        <v>1570920.7622178779</v>
      </c>
      <c r="F46" s="16">
        <f t="shared" si="8"/>
        <v>30.066379538079531</v>
      </c>
      <c r="G46" s="5"/>
      <c r="H46" s="17">
        <f>Absterbeordnung!C40</f>
        <v>99125.326658451188</v>
      </c>
      <c r="I46" s="18">
        <f t="shared" si="1"/>
        <v>0.53063330351779314</v>
      </c>
      <c r="J46" s="17">
        <f t="shared" si="9"/>
        <v>52599.199547054319</v>
      </c>
      <c r="K46" s="17">
        <f>SUM($J46:J$136)</f>
        <v>1688162.2483241977</v>
      </c>
      <c r="L46" s="19">
        <f t="shared" si="10"/>
        <v>32.094827732387778</v>
      </c>
      <c r="N46" s="6">
        <v>32</v>
      </c>
      <c r="O46" s="6">
        <f t="shared" si="2"/>
        <v>32</v>
      </c>
      <c r="P46" s="20">
        <f t="shared" si="3"/>
        <v>98464.264366268762</v>
      </c>
      <c r="Q46" s="20">
        <f t="shared" si="4"/>
        <v>99125.326658451188</v>
      </c>
      <c r="R46" s="5">
        <f t="shared" si="5"/>
        <v>99125.326658451188</v>
      </c>
      <c r="S46" s="5">
        <f t="shared" si="6"/>
        <v>5179141489.6552811</v>
      </c>
      <c r="T46" s="20">
        <f>SUM(S46:$S$136)</f>
        <v>146223252704.27786</v>
      </c>
      <c r="U46" s="6">
        <f t="shared" si="11"/>
        <v>28.233106393471083</v>
      </c>
    </row>
    <row r="47" spans="1:21" x14ac:dyDescent="0.2">
      <c r="A47" s="21">
        <v>33</v>
      </c>
      <c r="B47" s="14">
        <f>Absterbeordnung!B41</f>
        <v>98391.436997255907</v>
      </c>
      <c r="C47" s="15">
        <f t="shared" ref="C47:C78" si="12">1/(((1+($B$5/100))^A47))</f>
        <v>0.52022872893901284</v>
      </c>
      <c r="D47" s="14">
        <f t="shared" si="7"/>
        <v>51186.052207565401</v>
      </c>
      <c r="E47" s="14">
        <f>SUM(D47:$D$136)</f>
        <v>1518672.3443387556</v>
      </c>
      <c r="F47" s="16">
        <f t="shared" si="8"/>
        <v>29.669651767250237</v>
      </c>
      <c r="G47" s="5"/>
      <c r="H47" s="17">
        <f>Absterbeordnung!C41</f>
        <v>99093.447375779695</v>
      </c>
      <c r="I47" s="18">
        <f t="shared" ref="I47:I78" si="13">1/(((1+($B$5/100))^A47))</f>
        <v>0.52022872893901284</v>
      </c>
      <c r="J47" s="17">
        <f t="shared" si="9"/>
        <v>51551.258174486829</v>
      </c>
      <c r="K47" s="17">
        <f>SUM($J47:J$136)</f>
        <v>1635563.0487771432</v>
      </c>
      <c r="L47" s="19">
        <f t="shared" si="10"/>
        <v>31.726927851910272</v>
      </c>
      <c r="N47" s="6">
        <v>33</v>
      </c>
      <c r="O47" s="6">
        <f t="shared" si="2"/>
        <v>33</v>
      </c>
      <c r="P47" s="20">
        <f t="shared" si="3"/>
        <v>98391.436997255907</v>
      </c>
      <c r="Q47" s="20">
        <f t="shared" si="4"/>
        <v>99093.447375779695</v>
      </c>
      <c r="R47" s="5">
        <f t="shared" si="5"/>
        <v>99093.447375779695</v>
      </c>
      <c r="S47" s="5">
        <f t="shared" ref="S47:S78" si="14">P47*R47*I47</f>
        <v>5072202370.8042946</v>
      </c>
      <c r="T47" s="20">
        <f>SUM(S47:$S$136)</f>
        <v>141044111214.62259</v>
      </c>
      <c r="U47" s="6">
        <f t="shared" si="11"/>
        <v>27.807272049411022</v>
      </c>
    </row>
    <row r="48" spans="1:21" x14ac:dyDescent="0.2">
      <c r="A48" s="21">
        <v>34</v>
      </c>
      <c r="B48" s="14">
        <f>Absterbeordnung!B42</f>
        <v>98317.198027988954</v>
      </c>
      <c r="C48" s="15">
        <f t="shared" si="12"/>
        <v>0.51002816562648323</v>
      </c>
      <c r="D48" s="14">
        <f t="shared" si="7"/>
        <v>50144.540159750904</v>
      </c>
      <c r="E48" s="14">
        <f>SUM(D48:$D$136)</f>
        <v>1467486.2921311902</v>
      </c>
      <c r="F48" s="16">
        <f t="shared" si="8"/>
        <v>29.265126122526198</v>
      </c>
      <c r="G48" s="5"/>
      <c r="H48" s="17">
        <f>Absterbeordnung!C42</f>
        <v>99056.092783697968</v>
      </c>
      <c r="I48" s="18">
        <f t="shared" si="13"/>
        <v>0.51002816562648323</v>
      </c>
      <c r="J48" s="17">
        <f t="shared" si="9"/>
        <v>50521.397296596195</v>
      </c>
      <c r="K48" s="17">
        <f>SUM($J48:J$136)</f>
        <v>1584011.7906026565</v>
      </c>
      <c r="L48" s="19">
        <f t="shared" si="10"/>
        <v>31.353285446627524</v>
      </c>
      <c r="N48" s="6">
        <v>34</v>
      </c>
      <c r="O48" s="6">
        <f t="shared" si="2"/>
        <v>34</v>
      </c>
      <c r="P48" s="20">
        <f t="shared" si="3"/>
        <v>98317.198027988954</v>
      </c>
      <c r="Q48" s="20">
        <f t="shared" si="4"/>
        <v>99056.092783697968</v>
      </c>
      <c r="R48" s="5">
        <f t="shared" si="5"/>
        <v>99056.092783697968</v>
      </c>
      <c r="S48" s="5">
        <f t="shared" si="14"/>
        <v>4967122222.6601543</v>
      </c>
      <c r="T48" s="20">
        <f>SUM(S48:$S$136)</f>
        <v>135971908843.81825</v>
      </c>
      <c r="U48" s="6">
        <f t="shared" si="11"/>
        <v>27.374383546172972</v>
      </c>
    </row>
    <row r="49" spans="1:21" x14ac:dyDescent="0.2">
      <c r="A49" s="21">
        <v>35</v>
      </c>
      <c r="B49" s="14">
        <f>Absterbeordnung!B43</f>
        <v>98237.22489801544</v>
      </c>
      <c r="C49" s="15">
        <f t="shared" si="12"/>
        <v>0.50002761335929735</v>
      </c>
      <c r="D49" s="14">
        <f t="shared" si="7"/>
        <v>49121.325108795201</v>
      </c>
      <c r="E49" s="14">
        <f>SUM(D49:$D$136)</f>
        <v>1417341.7519714395</v>
      </c>
      <c r="F49" s="16">
        <f t="shared" si="8"/>
        <v>28.853898970198252</v>
      </c>
      <c r="G49" s="5"/>
      <c r="H49" s="17">
        <f>Absterbeordnung!C43</f>
        <v>99017.182236949331</v>
      </c>
      <c r="I49" s="18">
        <f t="shared" si="13"/>
        <v>0.50002761335929735</v>
      </c>
      <c r="J49" s="17">
        <f t="shared" si="9"/>
        <v>49511.325315504386</v>
      </c>
      <c r="K49" s="17">
        <f>SUM($J49:J$136)</f>
        <v>1533490.3933060602</v>
      </c>
      <c r="L49" s="19">
        <f t="shared" si="10"/>
        <v>30.972517571163671</v>
      </c>
      <c r="N49" s="6">
        <v>35</v>
      </c>
      <c r="O49" s="6">
        <f t="shared" si="2"/>
        <v>35</v>
      </c>
      <c r="P49" s="20">
        <f t="shared" si="3"/>
        <v>98237.22489801544</v>
      </c>
      <c r="Q49" s="20">
        <f t="shared" si="4"/>
        <v>99017.182236949331</v>
      </c>
      <c r="R49" s="5">
        <f t="shared" si="5"/>
        <v>99017.182236949331</v>
      </c>
      <c r="S49" s="5">
        <f t="shared" si="14"/>
        <v>4863855200.0180092</v>
      </c>
      <c r="T49" s="20">
        <f>SUM(S49:$S$136)</f>
        <v>131004786621.1581</v>
      </c>
      <c r="U49" s="6">
        <f t="shared" si="11"/>
        <v>26.934351709457353</v>
      </c>
    </row>
    <row r="50" spans="1:21" x14ac:dyDescent="0.2">
      <c r="A50" s="21">
        <v>36</v>
      </c>
      <c r="B50" s="14">
        <f>Absterbeordnung!B44</f>
        <v>98152.800760798928</v>
      </c>
      <c r="C50" s="15">
        <f t="shared" si="12"/>
        <v>0.49022315035225233</v>
      </c>
      <c r="D50" s="14">
        <f t="shared" si="7"/>
        <v>48116.775204855803</v>
      </c>
      <c r="E50" s="14">
        <f>SUM(D50:$D$136)</f>
        <v>1368220.426862644</v>
      </c>
      <c r="F50" s="16">
        <f t="shared" si="8"/>
        <v>28.435414074145335</v>
      </c>
      <c r="G50" s="5"/>
      <c r="H50" s="17">
        <f>Absterbeordnung!C44</f>
        <v>98972.486076488829</v>
      </c>
      <c r="I50" s="18">
        <f t="shared" si="13"/>
        <v>0.49022315035225233</v>
      </c>
      <c r="J50" s="17">
        <f t="shared" si="9"/>
        <v>48518.603922610782</v>
      </c>
      <c r="K50" s="17">
        <f>SUM($J50:J$136)</f>
        <v>1483979.0679905559</v>
      </c>
      <c r="L50" s="19">
        <f t="shared" si="10"/>
        <v>30.585774280677263</v>
      </c>
      <c r="N50" s="6">
        <v>36</v>
      </c>
      <c r="O50" s="6">
        <f t="shared" si="2"/>
        <v>36</v>
      </c>
      <c r="P50" s="20">
        <f t="shared" si="3"/>
        <v>98152.800760798928</v>
      </c>
      <c r="Q50" s="20">
        <f t="shared" si="4"/>
        <v>98972.486076488829</v>
      </c>
      <c r="R50" s="5">
        <f t="shared" si="5"/>
        <v>98972.486076488829</v>
      </c>
      <c r="S50" s="5">
        <f t="shared" si="14"/>
        <v>4762236864.0081329</v>
      </c>
      <c r="T50" s="20">
        <f>SUM(S50:$S$136)</f>
        <v>126140931421.14009</v>
      </c>
      <c r="U50" s="6">
        <f t="shared" si="11"/>
        <v>26.487748304685056</v>
      </c>
    </row>
    <row r="51" spans="1:21" x14ac:dyDescent="0.2">
      <c r="A51" s="21">
        <v>37</v>
      </c>
      <c r="B51" s="14">
        <f>Absterbeordnung!B45</f>
        <v>98062.619502855872</v>
      </c>
      <c r="C51" s="15">
        <f t="shared" si="12"/>
        <v>0.48061093171789437</v>
      </c>
      <c r="D51" s="14">
        <f t="shared" si="7"/>
        <v>47129.966925964924</v>
      </c>
      <c r="E51" s="14">
        <f>SUM(D51:$D$136)</f>
        <v>1320103.6516577881</v>
      </c>
      <c r="F51" s="16">
        <f t="shared" si="8"/>
        <v>28.009857374428037</v>
      </c>
      <c r="G51" s="5"/>
      <c r="H51" s="17">
        <f>Absterbeordnung!C45</f>
        <v>98923.929299695723</v>
      </c>
      <c r="I51" s="18">
        <f t="shared" si="13"/>
        <v>0.48061093171789437</v>
      </c>
      <c r="J51" s="17">
        <f t="shared" si="9"/>
        <v>47543.92182992187</v>
      </c>
      <c r="K51" s="17">
        <f>SUM($J51:J$136)</f>
        <v>1435460.464067945</v>
      </c>
      <c r="L51" s="19">
        <f t="shared" si="10"/>
        <v>30.192302376800033</v>
      </c>
      <c r="N51" s="6">
        <v>37</v>
      </c>
      <c r="O51" s="6">
        <f t="shared" si="2"/>
        <v>37</v>
      </c>
      <c r="P51" s="20">
        <f t="shared" si="3"/>
        <v>98062.619502855872</v>
      </c>
      <c r="Q51" s="20">
        <f t="shared" si="4"/>
        <v>98923.929299695723</v>
      </c>
      <c r="R51" s="5">
        <f t="shared" si="5"/>
        <v>98923.929299695723</v>
      </c>
      <c r="S51" s="5">
        <f t="shared" si="14"/>
        <v>4662281516.081151</v>
      </c>
      <c r="T51" s="20">
        <f>SUM(S51:$S$136)</f>
        <v>121378694557.13194</v>
      </c>
      <c r="U51" s="6">
        <f t="shared" si="11"/>
        <v>26.034183937300288</v>
      </c>
    </row>
    <row r="52" spans="1:21" x14ac:dyDescent="0.2">
      <c r="A52" s="21">
        <v>38</v>
      </c>
      <c r="B52" s="14">
        <f>Absterbeordnung!B46</f>
        <v>97961.869422234959</v>
      </c>
      <c r="C52" s="15">
        <f t="shared" si="12"/>
        <v>0.47118718795871989</v>
      </c>
      <c r="D52" s="14">
        <f t="shared" si="7"/>
        <v>46158.377780242197</v>
      </c>
      <c r="E52" s="14">
        <f>SUM(D52:$D$136)</f>
        <v>1272973.6847318232</v>
      </c>
      <c r="F52" s="16">
        <f t="shared" si="8"/>
        <v>27.578388711847484</v>
      </c>
      <c r="G52" s="5"/>
      <c r="H52" s="17">
        <f>Absterbeordnung!C46</f>
        <v>98871.897083922537</v>
      </c>
      <c r="I52" s="18">
        <f t="shared" si="13"/>
        <v>0.47118718795871989</v>
      </c>
      <c r="J52" s="17">
        <f t="shared" si="9"/>
        <v>46587.171155117416</v>
      </c>
      <c r="K52" s="17">
        <f>SUM($J52:J$136)</f>
        <v>1387916.5422380231</v>
      </c>
      <c r="L52" s="19">
        <f t="shared" si="10"/>
        <v>29.7918183874439</v>
      </c>
      <c r="N52" s="6">
        <v>38</v>
      </c>
      <c r="O52" s="6">
        <f t="shared" si="2"/>
        <v>38</v>
      </c>
      <c r="P52" s="20">
        <f t="shared" si="3"/>
        <v>97961.869422234959</v>
      </c>
      <c r="Q52" s="20">
        <f t="shared" si="4"/>
        <v>98871.897083922537</v>
      </c>
      <c r="R52" s="5">
        <f t="shared" si="5"/>
        <v>98871.897083922537</v>
      </c>
      <c r="S52" s="5">
        <f t="shared" si="14"/>
        <v>4563766377.4489241</v>
      </c>
      <c r="T52" s="20">
        <f>SUM(S52:$S$136)</f>
        <v>116716413041.0508</v>
      </c>
      <c r="U52" s="6">
        <f t="shared" si="11"/>
        <v>25.574581034161852</v>
      </c>
    </row>
    <row r="53" spans="1:21" x14ac:dyDescent="0.2">
      <c r="A53" s="21">
        <v>39</v>
      </c>
      <c r="B53" s="14">
        <f>Absterbeordnung!B47</f>
        <v>97854.159888482245</v>
      </c>
      <c r="C53" s="15">
        <f t="shared" si="12"/>
        <v>0.46194822348894127</v>
      </c>
      <c r="D53" s="14">
        <f t="shared" si="7"/>
        <v>45203.555321487191</v>
      </c>
      <c r="E53" s="14">
        <f>SUM(D53:$D$136)</f>
        <v>1226815.3069515808</v>
      </c>
      <c r="F53" s="16">
        <f t="shared" si="8"/>
        <v>27.139796819663491</v>
      </c>
      <c r="G53" s="5"/>
      <c r="H53" s="17">
        <f>Absterbeordnung!C47</f>
        <v>98812.165306419076</v>
      </c>
      <c r="I53" s="18">
        <f t="shared" si="13"/>
        <v>0.46194822348894127</v>
      </c>
      <c r="J53" s="17">
        <f t="shared" si="9"/>
        <v>45646.104222395887</v>
      </c>
      <c r="K53" s="17">
        <f>SUM($J53:J$136)</f>
        <v>1341329.3710829057</v>
      </c>
      <c r="L53" s="19">
        <f t="shared" si="10"/>
        <v>29.385407450057773</v>
      </c>
      <c r="N53" s="6">
        <v>39</v>
      </c>
      <c r="O53" s="6">
        <f t="shared" si="2"/>
        <v>39</v>
      </c>
      <c r="P53" s="20">
        <f t="shared" si="3"/>
        <v>97854.159888482245</v>
      </c>
      <c r="Q53" s="20">
        <f t="shared" si="4"/>
        <v>98812.165306419076</v>
      </c>
      <c r="R53" s="5">
        <f t="shared" si="5"/>
        <v>98812.165306419076</v>
      </c>
      <c r="S53" s="5">
        <f t="shared" si="14"/>
        <v>4466661180.8646517</v>
      </c>
      <c r="T53" s="20">
        <f>SUM(S53:$S$136)</f>
        <v>112152646663.60188</v>
      </c>
      <c r="U53" s="6">
        <f t="shared" si="11"/>
        <v>25.108832329630943</v>
      </c>
    </row>
    <row r="54" spans="1:21" x14ac:dyDescent="0.2">
      <c r="A54" s="21">
        <v>40</v>
      </c>
      <c r="B54" s="14">
        <f>Absterbeordnung!B48</f>
        <v>97732.260201801604</v>
      </c>
      <c r="C54" s="15">
        <f t="shared" si="12"/>
        <v>0.45289041518523643</v>
      </c>
      <c r="D54" s="14">
        <f t="shared" si="7"/>
        <v>44262.003899785486</v>
      </c>
      <c r="E54" s="14">
        <f>SUM(D54:$D$136)</f>
        <v>1181611.7516300934</v>
      </c>
      <c r="F54" s="16">
        <f t="shared" si="8"/>
        <v>26.695848527450426</v>
      </c>
      <c r="G54" s="5"/>
      <c r="H54" s="17">
        <f>Absterbeordnung!C48</f>
        <v>98742.179574209571</v>
      </c>
      <c r="I54" s="18">
        <f t="shared" si="13"/>
        <v>0.45289041518523643</v>
      </c>
      <c r="J54" s="17">
        <f t="shared" si="9"/>
        <v>44719.386703658944</v>
      </c>
      <c r="K54" s="17">
        <f>SUM($J54:J$136)</f>
        <v>1295683.26686051</v>
      </c>
      <c r="L54" s="19">
        <f t="shared" si="10"/>
        <v>28.973636768468854</v>
      </c>
      <c r="N54" s="6">
        <v>40</v>
      </c>
      <c r="O54" s="6">
        <f t="shared" si="2"/>
        <v>40</v>
      </c>
      <c r="P54" s="20">
        <f t="shared" si="3"/>
        <v>97732.260201801604</v>
      </c>
      <c r="Q54" s="20">
        <f t="shared" si="4"/>
        <v>98742.179574209571</v>
      </c>
      <c r="R54" s="5">
        <f t="shared" si="5"/>
        <v>98742.179574209571</v>
      </c>
      <c r="S54" s="5">
        <f t="shared" si="14"/>
        <v>4370526737.3869829</v>
      </c>
      <c r="T54" s="20">
        <f>SUM(S54:$S$136)</f>
        <v>107685985482.73724</v>
      </c>
      <c r="U54" s="6">
        <f t="shared" si="11"/>
        <v>24.639132066520595</v>
      </c>
    </row>
    <row r="55" spans="1:21" x14ac:dyDescent="0.2">
      <c r="A55" s="21">
        <v>41</v>
      </c>
      <c r="B55" s="14">
        <f>Absterbeordnung!B49</f>
        <v>97593.133309566037</v>
      </c>
      <c r="C55" s="15">
        <f t="shared" si="12"/>
        <v>0.44401021096591808</v>
      </c>
      <c r="D55" s="14">
        <f t="shared" si="7"/>
        <v>43332.347709605383</v>
      </c>
      <c r="E55" s="14">
        <f>SUM(D55:$D$136)</f>
        <v>1137349.747730308</v>
      </c>
      <c r="F55" s="16">
        <f t="shared" si="8"/>
        <v>26.247129635170776</v>
      </c>
      <c r="G55" s="5"/>
      <c r="H55" s="17">
        <f>Absterbeordnung!C49</f>
        <v>98669.312430841601</v>
      </c>
      <c r="I55" s="18">
        <f t="shared" si="13"/>
        <v>0.44401021096591808</v>
      </c>
      <c r="J55" s="17">
        <f t="shared" si="9"/>
        <v>43810.182228280064</v>
      </c>
      <c r="K55" s="17">
        <f>SUM($J55:J$136)</f>
        <v>1250963.8801568511</v>
      </c>
      <c r="L55" s="19">
        <f t="shared" si="10"/>
        <v>28.554181163604863</v>
      </c>
      <c r="N55" s="6">
        <v>41</v>
      </c>
      <c r="O55" s="6">
        <f t="shared" si="2"/>
        <v>41</v>
      </c>
      <c r="P55" s="20">
        <f t="shared" si="3"/>
        <v>97593.133309566037</v>
      </c>
      <c r="Q55" s="20">
        <f t="shared" si="4"/>
        <v>98669.312430841601</v>
      </c>
      <c r="R55" s="5">
        <f t="shared" si="5"/>
        <v>98669.312430841601</v>
      </c>
      <c r="S55" s="5">
        <f t="shared" si="14"/>
        <v>4275572954.5209174</v>
      </c>
      <c r="T55" s="20">
        <f>SUM(S55:$S$136)</f>
        <v>103315458745.35027</v>
      </c>
      <c r="U55" s="6">
        <f t="shared" si="11"/>
        <v>24.164120187940256</v>
      </c>
    </row>
    <row r="56" spans="1:21" x14ac:dyDescent="0.2">
      <c r="A56" s="21">
        <v>42</v>
      </c>
      <c r="B56" s="14">
        <f>Absterbeordnung!B50</f>
        <v>97443.091973613089</v>
      </c>
      <c r="C56" s="15">
        <f t="shared" si="12"/>
        <v>0.4353041283979589</v>
      </c>
      <c r="D56" s="14">
        <f t="shared" si="7"/>
        <v>42417.380219975792</v>
      </c>
      <c r="E56" s="14">
        <f>SUM(D56:$D$136)</f>
        <v>1094017.4000207025</v>
      </c>
      <c r="F56" s="16">
        <f t="shared" si="8"/>
        <v>25.791724862477302</v>
      </c>
      <c r="G56" s="5"/>
      <c r="H56" s="17">
        <f>Absterbeordnung!C50</f>
        <v>98585.12898688615</v>
      </c>
      <c r="I56" s="18">
        <f t="shared" si="13"/>
        <v>0.4353041283979589</v>
      </c>
      <c r="J56" s="17">
        <f t="shared" si="9"/>
        <v>42914.513646636828</v>
      </c>
      <c r="K56" s="17">
        <f>SUM($J56:J$136)</f>
        <v>1207153.6979285711</v>
      </c>
      <c r="L56" s="19">
        <f t="shared" si="10"/>
        <v>28.12926432927604</v>
      </c>
      <c r="N56" s="6">
        <v>42</v>
      </c>
      <c r="O56" s="6">
        <f t="shared" si="2"/>
        <v>42</v>
      </c>
      <c r="P56" s="20">
        <f t="shared" si="3"/>
        <v>97443.091973613089</v>
      </c>
      <c r="Q56" s="20">
        <f t="shared" si="4"/>
        <v>98585.12898688615</v>
      </c>
      <c r="R56" s="5">
        <f t="shared" si="5"/>
        <v>98585.12898688615</v>
      </c>
      <c r="S56" s="5">
        <f t="shared" si="14"/>
        <v>4181722900.2721066</v>
      </c>
      <c r="T56" s="20">
        <f>SUM(S56:$S$136)</f>
        <v>99039885790.82933</v>
      </c>
      <c r="U56" s="6">
        <f t="shared" si="11"/>
        <v>23.683990583016573</v>
      </c>
    </row>
    <row r="57" spans="1:21" x14ac:dyDescent="0.2">
      <c r="A57" s="21">
        <v>43</v>
      </c>
      <c r="B57" s="14">
        <f>Absterbeordnung!B51</f>
        <v>97274.57674367055</v>
      </c>
      <c r="C57" s="15">
        <f t="shared" si="12"/>
        <v>0.4267687533313323</v>
      </c>
      <c r="D57" s="14">
        <f t="shared" si="7"/>
        <v>41513.74984772929</v>
      </c>
      <c r="E57" s="14">
        <f>SUM(D57:$D$136)</f>
        <v>1051600.0198007268</v>
      </c>
      <c r="F57" s="16">
        <f t="shared" si="8"/>
        <v>25.331366683519363</v>
      </c>
      <c r="G57" s="5"/>
      <c r="H57" s="17">
        <f>Absterbeordnung!C51</f>
        <v>98487.755577081392</v>
      </c>
      <c r="I57" s="18">
        <f t="shared" si="13"/>
        <v>0.4267687533313323</v>
      </c>
      <c r="J57" s="17">
        <f t="shared" si="9"/>
        <v>42031.496666031999</v>
      </c>
      <c r="K57" s="17">
        <f>SUM($J57:J$136)</f>
        <v>1164239.1842819343</v>
      </c>
      <c r="L57" s="19">
        <f t="shared" si="10"/>
        <v>27.699208370631755</v>
      </c>
      <c r="N57" s="6">
        <v>43</v>
      </c>
      <c r="O57" s="6">
        <f t="shared" si="2"/>
        <v>43</v>
      </c>
      <c r="P57" s="20">
        <f t="shared" si="3"/>
        <v>97274.57674367055</v>
      </c>
      <c r="Q57" s="20">
        <f t="shared" si="4"/>
        <v>98487.755577081392</v>
      </c>
      <c r="R57" s="5">
        <f t="shared" si="5"/>
        <v>98487.755577081392</v>
      </c>
      <c r="S57" s="5">
        <f t="shared" si="14"/>
        <v>4088596048.0912623</v>
      </c>
      <c r="T57" s="20">
        <f>SUM(S57:$S$136)</f>
        <v>94858162890.55722</v>
      </c>
      <c r="U57" s="6">
        <f t="shared" si="11"/>
        <v>23.200668829790903</v>
      </c>
    </row>
    <row r="58" spans="1:21" x14ac:dyDescent="0.2">
      <c r="A58" s="21">
        <v>44</v>
      </c>
      <c r="B58" s="14">
        <f>Absterbeordnung!B52</f>
        <v>97080.120742497602</v>
      </c>
      <c r="C58" s="15">
        <f t="shared" si="12"/>
        <v>0.41840073856012966</v>
      </c>
      <c r="D58" s="14">
        <f t="shared" si="7"/>
        <v>40618.394218167559</v>
      </c>
      <c r="E58" s="14">
        <f>SUM(D58:$D$136)</f>
        <v>1010086.2699529983</v>
      </c>
      <c r="F58" s="16">
        <f t="shared" si="8"/>
        <v>24.86770561454674</v>
      </c>
      <c r="G58" s="5"/>
      <c r="H58" s="17">
        <f>Absterbeordnung!C52</f>
        <v>98380.520141995963</v>
      </c>
      <c r="I58" s="18">
        <f t="shared" si="13"/>
        <v>0.41840073856012966</v>
      </c>
      <c r="J58" s="17">
        <f t="shared" si="9"/>
        <v>41162.482287340827</v>
      </c>
      <c r="K58" s="17">
        <f>SUM($J58:J$136)</f>
        <v>1122207.6876159022</v>
      </c>
      <c r="L58" s="19">
        <f t="shared" si="10"/>
        <v>27.262876902859372</v>
      </c>
      <c r="N58" s="6">
        <v>44</v>
      </c>
      <c r="O58" s="6">
        <f t="shared" si="2"/>
        <v>44</v>
      </c>
      <c r="P58" s="20">
        <f t="shared" si="3"/>
        <v>97080.120742497602</v>
      </c>
      <c r="Q58" s="20">
        <f t="shared" si="4"/>
        <v>98380.520141995963</v>
      </c>
      <c r="R58" s="5">
        <f t="shared" si="5"/>
        <v>98380.520141995963</v>
      </c>
      <c r="S58" s="5">
        <f t="shared" si="14"/>
        <v>3996058750.5159655</v>
      </c>
      <c r="T58" s="20">
        <f>SUM(S58:$S$136)</f>
        <v>90769566842.465958</v>
      </c>
      <c r="U58" s="6">
        <f t="shared" si="11"/>
        <v>22.714772857317456</v>
      </c>
    </row>
    <row r="59" spans="1:21" x14ac:dyDescent="0.2">
      <c r="A59" s="21">
        <v>45</v>
      </c>
      <c r="B59" s="14">
        <f>Absterbeordnung!B53</f>
        <v>96861.891347081415</v>
      </c>
      <c r="C59" s="15">
        <f t="shared" si="12"/>
        <v>0.41019680250993107</v>
      </c>
      <c r="D59" s="14">
        <f t="shared" si="7"/>
        <v>39732.438115637153</v>
      </c>
      <c r="E59" s="14">
        <f>SUM(D59:$D$136)</f>
        <v>969467.87573483062</v>
      </c>
      <c r="F59" s="16">
        <f t="shared" si="8"/>
        <v>24.399909034358643</v>
      </c>
      <c r="G59" s="5"/>
      <c r="H59" s="17">
        <f>Absterbeordnung!C53</f>
        <v>98268.094439442051</v>
      </c>
      <c r="I59" s="18">
        <f t="shared" si="13"/>
        <v>0.41019680250993107</v>
      </c>
      <c r="J59" s="17">
        <f t="shared" si="9"/>
        <v>40309.258127803063</v>
      </c>
      <c r="K59" s="17">
        <f>SUM($J59:J$136)</f>
        <v>1081045.2053285614</v>
      </c>
      <c r="L59" s="19">
        <f t="shared" si="10"/>
        <v>26.81878197562056</v>
      </c>
      <c r="N59" s="6">
        <v>45</v>
      </c>
      <c r="O59" s="6">
        <f t="shared" si="2"/>
        <v>45</v>
      </c>
      <c r="P59" s="20">
        <f t="shared" si="3"/>
        <v>96861.891347081415</v>
      </c>
      <c r="Q59" s="20">
        <f t="shared" si="4"/>
        <v>98268.094439442051</v>
      </c>
      <c r="R59" s="5">
        <f t="shared" si="5"/>
        <v>98268.094439442051</v>
      </c>
      <c r="S59" s="5">
        <f t="shared" si="14"/>
        <v>3904430981.0567193</v>
      </c>
      <c r="T59" s="20">
        <f>SUM(S59:$S$136)</f>
        <v>86773508091.950012</v>
      </c>
      <c r="U59" s="6">
        <f t="shared" si="11"/>
        <v>22.224367267074879</v>
      </c>
    </row>
    <row r="60" spans="1:21" x14ac:dyDescent="0.2">
      <c r="A60" s="21">
        <v>46</v>
      </c>
      <c r="B60" s="14">
        <f>Absterbeordnung!B54</f>
        <v>96618.194591335952</v>
      </c>
      <c r="C60" s="15">
        <f t="shared" si="12"/>
        <v>0.40215372795091275</v>
      </c>
      <c r="D60" s="14">
        <f t="shared" si="7"/>
        <v>38855.367142792471</v>
      </c>
      <c r="E60" s="14">
        <f>SUM(D60:$D$136)</f>
        <v>929735.43761919346</v>
      </c>
      <c r="F60" s="16">
        <f t="shared" si="8"/>
        <v>23.92810841813538</v>
      </c>
      <c r="G60" s="5"/>
      <c r="H60" s="17">
        <f>Absterbeordnung!C54</f>
        <v>98128.340110663994</v>
      </c>
      <c r="I60" s="18">
        <f t="shared" si="13"/>
        <v>0.40215372795091275</v>
      </c>
      <c r="J60" s="17">
        <f t="shared" si="9"/>
        <v>39462.67779313861</v>
      </c>
      <c r="K60" s="17">
        <f>SUM($J60:J$136)</f>
        <v>1040735.9472007579</v>
      </c>
      <c r="L60" s="19">
        <f t="shared" si="10"/>
        <v>26.372664132328879</v>
      </c>
      <c r="N60" s="6">
        <v>46</v>
      </c>
      <c r="O60" s="6">
        <f t="shared" si="2"/>
        <v>46</v>
      </c>
      <c r="P60" s="20">
        <f t="shared" si="3"/>
        <v>96618.194591335952</v>
      </c>
      <c r="Q60" s="20">
        <f t="shared" si="4"/>
        <v>98128.340110663994</v>
      </c>
      <c r="R60" s="5">
        <f t="shared" si="5"/>
        <v>98128.340110663994</v>
      </c>
      <c r="S60" s="5">
        <f t="shared" si="14"/>
        <v>3812812682.112658</v>
      </c>
      <c r="T60" s="20">
        <f>SUM(S60:$S$136)</f>
        <v>82869077110.893265</v>
      </c>
      <c r="U60" s="6">
        <f t="shared" si="11"/>
        <v>21.734368829516161</v>
      </c>
    </row>
    <row r="61" spans="1:21" x14ac:dyDescent="0.2">
      <c r="A61" s="21">
        <v>47</v>
      </c>
      <c r="B61" s="14">
        <f>Absterbeordnung!B55</f>
        <v>96343.902680621308</v>
      </c>
      <c r="C61" s="15">
        <f t="shared" si="12"/>
        <v>0.39426836073618909</v>
      </c>
      <c r="D61" s="14">
        <f t="shared" si="7"/>
        <v>37985.352576815494</v>
      </c>
      <c r="E61" s="14">
        <f>SUM(D61:$D$136)</f>
        <v>890880.07047640102</v>
      </c>
      <c r="F61" s="16">
        <f t="shared" si="8"/>
        <v>23.453252636653243</v>
      </c>
      <c r="G61" s="5"/>
      <c r="H61" s="17">
        <f>Absterbeordnung!C55</f>
        <v>97971.768773292744</v>
      </c>
      <c r="I61" s="18">
        <f t="shared" si="13"/>
        <v>0.39426836073618909</v>
      </c>
      <c r="J61" s="17">
        <f t="shared" si="9"/>
        <v>38627.16867267109</v>
      </c>
      <c r="K61" s="17">
        <f>SUM($J61:J$136)</f>
        <v>1001273.2694076194</v>
      </c>
      <c r="L61" s="19">
        <f t="shared" si="10"/>
        <v>25.921477131613457</v>
      </c>
      <c r="N61" s="6">
        <v>47</v>
      </c>
      <c r="O61" s="6">
        <f t="shared" si="2"/>
        <v>47</v>
      </c>
      <c r="P61" s="20">
        <f t="shared" si="3"/>
        <v>96343.902680621308</v>
      </c>
      <c r="Q61" s="20">
        <f t="shared" si="4"/>
        <v>97971.768773292744</v>
      </c>
      <c r="R61" s="5">
        <f t="shared" si="5"/>
        <v>97971.768773292744</v>
      </c>
      <c r="S61" s="5">
        <f t="shared" si="14"/>
        <v>3721492179.4277678</v>
      </c>
      <c r="T61" s="20">
        <f>SUM(S61:$S$136)</f>
        <v>79056264428.780594</v>
      </c>
      <c r="U61" s="6">
        <f t="shared" si="11"/>
        <v>21.243162854351777</v>
      </c>
    </row>
    <row r="62" spans="1:21" x14ac:dyDescent="0.2">
      <c r="A62" s="21">
        <v>48</v>
      </c>
      <c r="B62" s="14">
        <f>Absterbeordnung!B56</f>
        <v>96036.185073898087</v>
      </c>
      <c r="C62" s="15">
        <f t="shared" si="12"/>
        <v>0.38653760856489122</v>
      </c>
      <c r="D62" s="14">
        <f t="shared" si="7"/>
        <v>37121.597314159866</v>
      </c>
      <c r="E62" s="14">
        <f>SUM(D62:$D$136)</f>
        <v>852894.71789958561</v>
      </c>
      <c r="F62" s="16">
        <f t="shared" si="8"/>
        <v>22.975700929072165</v>
      </c>
      <c r="G62" s="5"/>
      <c r="H62" s="17">
        <f>Absterbeordnung!C56</f>
        <v>97796.704900064578</v>
      </c>
      <c r="I62" s="18">
        <f t="shared" si="13"/>
        <v>0.38653760856489122</v>
      </c>
      <c r="J62" s="17">
        <f t="shared" si="9"/>
        <v>37802.104437597343</v>
      </c>
      <c r="K62" s="17">
        <f>SUM($J62:J$136)</f>
        <v>962646.10073494818</v>
      </c>
      <c r="L62" s="19">
        <f t="shared" si="10"/>
        <v>25.465410327196398</v>
      </c>
      <c r="N62" s="6">
        <v>48</v>
      </c>
      <c r="O62" s="6">
        <f t="shared" si="2"/>
        <v>48</v>
      </c>
      <c r="P62" s="20">
        <f t="shared" si="3"/>
        <v>96036.185073898087</v>
      </c>
      <c r="Q62" s="20">
        <f t="shared" si="4"/>
        <v>97796.704900064578</v>
      </c>
      <c r="R62" s="5">
        <f t="shared" si="5"/>
        <v>97796.704900064578</v>
      </c>
      <c r="S62" s="5">
        <f t="shared" si="14"/>
        <v>3630369897.9519224</v>
      </c>
      <c r="T62" s="20">
        <f>SUM(S62:$S$136)</f>
        <v>75334772249.352844</v>
      </c>
      <c r="U62" s="6">
        <f t="shared" si="11"/>
        <v>20.75126622547555</v>
      </c>
    </row>
    <row r="63" spans="1:21" x14ac:dyDescent="0.2">
      <c r="A63" s="21">
        <v>49</v>
      </c>
      <c r="B63" s="14">
        <f>Absterbeordnung!B57</f>
        <v>95689.331067429332</v>
      </c>
      <c r="C63" s="15">
        <f t="shared" si="12"/>
        <v>0.37895843976950117</v>
      </c>
      <c r="D63" s="14">
        <f t="shared" si="7"/>
        <v>36262.279603900271</v>
      </c>
      <c r="E63" s="14">
        <f>SUM(D63:$D$136)</f>
        <v>815773.12058542564</v>
      </c>
      <c r="F63" s="16">
        <f t="shared" si="8"/>
        <v>22.496465459322181</v>
      </c>
      <c r="G63" s="5"/>
      <c r="H63" s="17">
        <f>Absterbeordnung!C57</f>
        <v>97613.992314191608</v>
      </c>
      <c r="I63" s="18">
        <f t="shared" si="13"/>
        <v>0.37895843976950117</v>
      </c>
      <c r="J63" s="17">
        <f t="shared" si="9"/>
        <v>36991.646227058132</v>
      </c>
      <c r="K63" s="17">
        <f>SUM($J63:J$136)</f>
        <v>924843.99629735085</v>
      </c>
      <c r="L63" s="19">
        <f t="shared" si="10"/>
        <v>25.001428447400617</v>
      </c>
      <c r="N63" s="6">
        <v>49</v>
      </c>
      <c r="O63" s="6">
        <f t="shared" si="2"/>
        <v>49</v>
      </c>
      <c r="P63" s="20">
        <f t="shared" si="3"/>
        <v>95689.331067429332</v>
      </c>
      <c r="Q63" s="20">
        <f t="shared" si="4"/>
        <v>97613.992314191608</v>
      </c>
      <c r="R63" s="5">
        <f t="shared" si="5"/>
        <v>97613.992314191608</v>
      </c>
      <c r="S63" s="5">
        <f t="shared" si="14"/>
        <v>3539705882.5501881</v>
      </c>
      <c r="T63" s="20">
        <f>SUM(S63:$S$136)</f>
        <v>71704402351.400925</v>
      </c>
      <c r="U63" s="6">
        <f t="shared" si="11"/>
        <v>20.257163936948725</v>
      </c>
    </row>
    <row r="64" spans="1:21" x14ac:dyDescent="0.2">
      <c r="A64" s="21">
        <v>50</v>
      </c>
      <c r="B64" s="14">
        <f>Absterbeordnung!B58</f>
        <v>95304.002624306449</v>
      </c>
      <c r="C64" s="15">
        <f t="shared" si="12"/>
        <v>0.37152788212696192</v>
      </c>
      <c r="D64" s="14">
        <f t="shared" si="7"/>
        <v>35408.094253230993</v>
      </c>
      <c r="E64" s="14">
        <f>SUM(D64:$D$136)</f>
        <v>779510.84098152537</v>
      </c>
      <c r="F64" s="16">
        <f t="shared" si="8"/>
        <v>22.015046486451187</v>
      </c>
      <c r="G64" s="5"/>
      <c r="H64" s="17">
        <f>Absterbeordnung!C58</f>
        <v>97407.686698371617</v>
      </c>
      <c r="I64" s="18">
        <f t="shared" si="13"/>
        <v>0.37152788212696192</v>
      </c>
      <c r="J64" s="17">
        <f t="shared" si="9"/>
        <v>36189.671541932643</v>
      </c>
      <c r="K64" s="17">
        <f>SUM($J64:J$136)</f>
        <v>887852.35007029271</v>
      </c>
      <c r="L64" s="19">
        <f t="shared" si="10"/>
        <v>24.533307771018212</v>
      </c>
      <c r="N64" s="6">
        <v>50</v>
      </c>
      <c r="O64" s="6">
        <f t="shared" si="2"/>
        <v>50</v>
      </c>
      <c r="P64" s="20">
        <f t="shared" si="3"/>
        <v>95304.002624306449</v>
      </c>
      <c r="Q64" s="20">
        <f t="shared" si="4"/>
        <v>97407.686698371617</v>
      </c>
      <c r="R64" s="5">
        <f t="shared" si="5"/>
        <v>97407.686698371617</v>
      </c>
      <c r="S64" s="5">
        <f t="shared" si="14"/>
        <v>3449020551.6051373</v>
      </c>
      <c r="T64" s="20">
        <f>SUM(S64:$S$136)</f>
        <v>68164696468.850754</v>
      </c>
      <c r="U64" s="6">
        <f t="shared" si="11"/>
        <v>19.763493852516369</v>
      </c>
    </row>
    <row r="65" spans="1:21" x14ac:dyDescent="0.2">
      <c r="A65" s="21">
        <v>51</v>
      </c>
      <c r="B65" s="14">
        <f>Absterbeordnung!B59</f>
        <v>94887.941323789928</v>
      </c>
      <c r="C65" s="15">
        <f t="shared" si="12"/>
        <v>0.36424302169309997</v>
      </c>
      <c r="D65" s="14">
        <f t="shared" si="7"/>
        <v>34562.27047001481</v>
      </c>
      <c r="E65" s="14">
        <f>SUM(D65:$D$136)</f>
        <v>744102.74672829441</v>
      </c>
      <c r="F65" s="16">
        <f t="shared" si="8"/>
        <v>21.529336371979834</v>
      </c>
      <c r="G65" s="5"/>
      <c r="H65" s="17">
        <f>Absterbeordnung!C59</f>
        <v>97173.494237329433</v>
      </c>
      <c r="I65" s="18">
        <f t="shared" si="13"/>
        <v>0.36424302169309997</v>
      </c>
      <c r="J65" s="17">
        <f t="shared" si="9"/>
        <v>35394.767169481907</v>
      </c>
      <c r="K65" s="17">
        <f>SUM($J65:J$136)</f>
        <v>851662.67852836009</v>
      </c>
      <c r="L65" s="19">
        <f t="shared" si="10"/>
        <v>24.061824575658775</v>
      </c>
      <c r="N65" s="6">
        <v>51</v>
      </c>
      <c r="O65" s="6">
        <f t="shared" si="2"/>
        <v>51</v>
      </c>
      <c r="P65" s="20">
        <f t="shared" si="3"/>
        <v>94887.941323789928</v>
      </c>
      <c r="Q65" s="20">
        <f t="shared" si="4"/>
        <v>97173.494237329433</v>
      </c>
      <c r="R65" s="5">
        <f t="shared" si="5"/>
        <v>97173.494237329433</v>
      </c>
      <c r="S65" s="5">
        <f t="shared" si="14"/>
        <v>3358536590.3470054</v>
      </c>
      <c r="T65" s="20">
        <f>SUM(S65:$S$136)</f>
        <v>64715675917.245621</v>
      </c>
      <c r="U65" s="6">
        <f t="shared" si="11"/>
        <v>19.269010230005911</v>
      </c>
    </row>
    <row r="66" spans="1:21" x14ac:dyDescent="0.2">
      <c r="A66" s="21">
        <v>52</v>
      </c>
      <c r="B66" s="14">
        <f>Absterbeordnung!B60</f>
        <v>94424.549517005828</v>
      </c>
      <c r="C66" s="15">
        <f t="shared" si="12"/>
        <v>0.35710100165990188</v>
      </c>
      <c r="D66" s="14">
        <f t="shared" si="7"/>
        <v>33719.101213807786</v>
      </c>
      <c r="E66" s="14">
        <f>SUM(D66:$D$136)</f>
        <v>709540.47625827964</v>
      </c>
      <c r="F66" s="16">
        <f t="shared" si="8"/>
        <v>21.042686510508968</v>
      </c>
      <c r="G66" s="5"/>
      <c r="H66" s="17">
        <f>Absterbeordnung!C60</f>
        <v>96925.776207709801</v>
      </c>
      <c r="I66" s="18">
        <f t="shared" si="13"/>
        <v>0.35710100165990188</v>
      </c>
      <c r="J66" s="17">
        <f t="shared" si="9"/>
        <v>34612.291770436655</v>
      </c>
      <c r="K66" s="17">
        <f>SUM($J66:J$136)</f>
        <v>816267.91135887825</v>
      </c>
      <c r="L66" s="19">
        <f t="shared" si="10"/>
        <v>23.583180124931108</v>
      </c>
      <c r="N66" s="6">
        <v>52</v>
      </c>
      <c r="O66" s="6">
        <f t="shared" si="2"/>
        <v>52</v>
      </c>
      <c r="P66" s="20">
        <f t="shared" si="3"/>
        <v>94424.549517005828</v>
      </c>
      <c r="Q66" s="20">
        <f t="shared" si="4"/>
        <v>96925.776207709801</v>
      </c>
      <c r="R66" s="5">
        <f t="shared" si="5"/>
        <v>96925.776207709801</v>
      </c>
      <c r="S66" s="5">
        <f t="shared" si="14"/>
        <v>3268250058.1746492</v>
      </c>
      <c r="T66" s="20">
        <f>SUM(S66:$S$136)</f>
        <v>61357139326.898621</v>
      </c>
      <c r="U66" s="6">
        <f t="shared" si="11"/>
        <v>18.773697922357631</v>
      </c>
    </row>
    <row r="67" spans="1:21" x14ac:dyDescent="0.2">
      <c r="A67" s="21">
        <v>53</v>
      </c>
      <c r="B67" s="14">
        <f>Absterbeordnung!B61</f>
        <v>93913.516165933368</v>
      </c>
      <c r="C67" s="15">
        <f t="shared" si="12"/>
        <v>0.35009902123519798</v>
      </c>
      <c r="D67" s="14">
        <f t="shared" si="7"/>
        <v>32879.030090449218</v>
      </c>
      <c r="E67" s="14">
        <f>SUM(D67:$D$136)</f>
        <v>675821.37504447182</v>
      </c>
      <c r="F67" s="16">
        <f t="shared" si="8"/>
        <v>20.554784407730629</v>
      </c>
      <c r="G67" s="5"/>
      <c r="H67" s="17">
        <f>Absterbeordnung!C61</f>
        <v>96654.775229154693</v>
      </c>
      <c r="I67" s="18">
        <f t="shared" si="13"/>
        <v>0.35009902123519798</v>
      </c>
      <c r="J67" s="17">
        <f t="shared" si="9"/>
        <v>33838.742205435119</v>
      </c>
      <c r="K67" s="17">
        <f>SUM($J67:J$136)</f>
        <v>781655.61958844156</v>
      </c>
      <c r="L67" s="19">
        <f t="shared" si="10"/>
        <v>23.099428898479964</v>
      </c>
      <c r="N67" s="6">
        <v>53</v>
      </c>
      <c r="O67" s="6">
        <f t="shared" si="2"/>
        <v>53</v>
      </c>
      <c r="P67" s="20">
        <f t="shared" si="3"/>
        <v>93913.516165933368</v>
      </c>
      <c r="Q67" s="20">
        <f t="shared" si="4"/>
        <v>96654.775229154693</v>
      </c>
      <c r="R67" s="5">
        <f t="shared" si="5"/>
        <v>96654.775229154693</v>
      </c>
      <c r="S67" s="5">
        <f t="shared" si="14"/>
        <v>3177915263.1449823</v>
      </c>
      <c r="T67" s="20">
        <f>SUM(S67:$S$136)</f>
        <v>58088889268.723953</v>
      </c>
      <c r="U67" s="6">
        <f t="shared" si="11"/>
        <v>18.278929568196556</v>
      </c>
    </row>
    <row r="68" spans="1:21" x14ac:dyDescent="0.2">
      <c r="A68" s="21">
        <v>54</v>
      </c>
      <c r="B68" s="14">
        <f>Absterbeordnung!B62</f>
        <v>93363.06443193114</v>
      </c>
      <c r="C68" s="15">
        <f t="shared" si="12"/>
        <v>0.34323433454431168</v>
      </c>
      <c r="D68" s="14">
        <f t="shared" si="7"/>
        <v>32045.409291311578</v>
      </c>
      <c r="E68" s="14">
        <f>SUM(D68:$D$136)</f>
        <v>642942.34495402244</v>
      </c>
      <c r="F68" s="16">
        <f t="shared" si="8"/>
        <v>20.063477395757349</v>
      </c>
      <c r="G68" s="5"/>
      <c r="H68" s="17">
        <f>Absterbeordnung!C62</f>
        <v>96365.055272471363</v>
      </c>
      <c r="I68" s="18">
        <f t="shared" si="13"/>
        <v>0.34323433454431168</v>
      </c>
      <c r="J68" s="17">
        <f t="shared" si="9"/>
        <v>33075.795619772522</v>
      </c>
      <c r="K68" s="17">
        <f>SUM($J68:J$136)</f>
        <v>747816.8773830065</v>
      </c>
      <c r="L68" s="19">
        <f t="shared" si="10"/>
        <v>22.609187878037492</v>
      </c>
      <c r="N68" s="6">
        <v>54</v>
      </c>
      <c r="O68" s="6">
        <f t="shared" si="2"/>
        <v>54</v>
      </c>
      <c r="P68" s="20">
        <f t="shared" si="3"/>
        <v>93363.06443193114</v>
      </c>
      <c r="Q68" s="20">
        <f t="shared" si="4"/>
        <v>96365.055272471363</v>
      </c>
      <c r="R68" s="5">
        <f t="shared" si="5"/>
        <v>96365.055272471363</v>
      </c>
      <c r="S68" s="5">
        <f t="shared" si="14"/>
        <v>3088057637.5862079</v>
      </c>
      <c r="T68" s="20">
        <f>SUM(S68:$S$136)</f>
        <v>54910974005.578979</v>
      </c>
      <c r="U68" s="6">
        <f t="shared" si="11"/>
        <v>17.781719271438327</v>
      </c>
    </row>
    <row r="69" spans="1:21" x14ac:dyDescent="0.2">
      <c r="A69" s="21">
        <v>55</v>
      </c>
      <c r="B69" s="14">
        <f>Absterbeordnung!B63</f>
        <v>92760.57078598674</v>
      </c>
      <c r="C69" s="15">
        <f t="shared" si="12"/>
        <v>0.33650424955324687</v>
      </c>
      <c r="D69" s="14">
        <f t="shared" si="7"/>
        <v>31214.326260469305</v>
      </c>
      <c r="E69" s="14">
        <f>SUM(D69:$D$136)</f>
        <v>610896.93566271092</v>
      </c>
      <c r="F69" s="16">
        <f t="shared" si="8"/>
        <v>19.571043455016611</v>
      </c>
      <c r="G69" s="5"/>
      <c r="H69" s="17">
        <f>Absterbeordnung!C63</f>
        <v>96055.514234098446</v>
      </c>
      <c r="I69" s="18">
        <f t="shared" si="13"/>
        <v>0.33650424955324687</v>
      </c>
      <c r="J69" s="17">
        <f t="shared" si="9"/>
        <v>32323.088732796521</v>
      </c>
      <c r="K69" s="17">
        <f>SUM($J69:J$136)</f>
        <v>714741.08176323387</v>
      </c>
      <c r="L69" s="19">
        <f t="shared" si="10"/>
        <v>22.112400447610195</v>
      </c>
      <c r="N69" s="6">
        <v>55</v>
      </c>
      <c r="O69" s="6">
        <f t="shared" si="2"/>
        <v>55</v>
      </c>
      <c r="P69" s="20">
        <f t="shared" si="3"/>
        <v>92760.57078598674</v>
      </c>
      <c r="Q69" s="20">
        <f t="shared" si="4"/>
        <v>96055.514234098446</v>
      </c>
      <c r="R69" s="5">
        <f t="shared" si="5"/>
        <v>96055.514234098446</v>
      </c>
      <c r="S69" s="5">
        <f t="shared" si="14"/>
        <v>2998308160.4203024</v>
      </c>
      <c r="T69" s="20">
        <f>SUM(S69:$S$136)</f>
        <v>51822916367.992767</v>
      </c>
      <c r="U69" s="6">
        <f t="shared" si="11"/>
        <v>17.284052737503885</v>
      </c>
    </row>
    <row r="70" spans="1:21" x14ac:dyDescent="0.2">
      <c r="A70" s="21">
        <v>56</v>
      </c>
      <c r="B70" s="14">
        <f>Absterbeordnung!B64</f>
        <v>92119.277426580811</v>
      </c>
      <c r="C70" s="15">
        <f t="shared" si="12"/>
        <v>0.3299061270129871</v>
      </c>
      <c r="D70" s="14">
        <f t="shared" si="7"/>
        <v>30390.714039038165</v>
      </c>
      <c r="E70" s="14">
        <f>SUM(D70:$D$136)</f>
        <v>579682.60940224177</v>
      </c>
      <c r="F70" s="16">
        <f t="shared" si="8"/>
        <v>19.074333319632267</v>
      </c>
      <c r="G70" s="5"/>
      <c r="H70" s="17">
        <f>Absterbeordnung!C64</f>
        <v>95712.841894791505</v>
      </c>
      <c r="I70" s="18">
        <f t="shared" si="13"/>
        <v>0.3299061270129871</v>
      </c>
      <c r="J70" s="17">
        <f t="shared" si="9"/>
        <v>31576.252974917039</v>
      </c>
      <c r="K70" s="17">
        <f>SUM($J70:J$136)</f>
        <v>682417.99303043738</v>
      </c>
      <c r="L70" s="19">
        <f t="shared" si="10"/>
        <v>21.611747080077045</v>
      </c>
      <c r="N70" s="6">
        <v>56</v>
      </c>
      <c r="O70" s="6">
        <f t="shared" si="2"/>
        <v>56</v>
      </c>
      <c r="P70" s="20">
        <f t="shared" si="3"/>
        <v>92119.277426580811</v>
      </c>
      <c r="Q70" s="20">
        <f t="shared" si="4"/>
        <v>95712.841894791505</v>
      </c>
      <c r="R70" s="5">
        <f t="shared" si="5"/>
        <v>95712.841894791505</v>
      </c>
      <c r="S70" s="5">
        <f t="shared" si="14"/>
        <v>2908781607.8882804</v>
      </c>
      <c r="T70" s="20">
        <f>SUM(S70:$S$136)</f>
        <v>48824608207.572472</v>
      </c>
      <c r="U70" s="6">
        <f t="shared" si="11"/>
        <v>16.785243716876426</v>
      </c>
    </row>
    <row r="71" spans="1:21" x14ac:dyDescent="0.2">
      <c r="A71" s="21">
        <v>57</v>
      </c>
      <c r="B71" s="14">
        <f>Absterbeordnung!B65</f>
        <v>91424.256801610798</v>
      </c>
      <c r="C71" s="15">
        <f t="shared" si="12"/>
        <v>0.32343737942449713</v>
      </c>
      <c r="D71" s="14">
        <f t="shared" si="7"/>
        <v>29570.022035745253</v>
      </c>
      <c r="E71" s="14">
        <f>SUM(D71:$D$136)</f>
        <v>549291.89536320372</v>
      </c>
      <c r="F71" s="16">
        <f t="shared" si="8"/>
        <v>18.575971796679791</v>
      </c>
      <c r="G71" s="5"/>
      <c r="H71" s="17">
        <f>Absterbeordnung!C65</f>
        <v>95346.545265404158</v>
      </c>
      <c r="I71" s="18">
        <f t="shared" si="13"/>
        <v>0.32343737942449713</v>
      </c>
      <c r="J71" s="17">
        <f t="shared" si="9"/>
        <v>30838.636737821515</v>
      </c>
      <c r="K71" s="17">
        <f>SUM($J71:J$136)</f>
        <v>650841.74005552032</v>
      </c>
      <c r="L71" s="19">
        <f t="shared" si="10"/>
        <v>21.10475069273431</v>
      </c>
      <c r="N71" s="6">
        <v>57</v>
      </c>
      <c r="O71" s="6">
        <f t="shared" si="2"/>
        <v>57</v>
      </c>
      <c r="P71" s="20">
        <f t="shared" si="3"/>
        <v>91424.256801610798</v>
      </c>
      <c r="Q71" s="20">
        <f t="shared" si="4"/>
        <v>95346.545265404158</v>
      </c>
      <c r="R71" s="5">
        <f t="shared" si="5"/>
        <v>95346.545265404158</v>
      </c>
      <c r="S71" s="5">
        <f t="shared" si="14"/>
        <v>2819399444.5301838</v>
      </c>
      <c r="T71" s="20">
        <f>SUM(S71:$S$136)</f>
        <v>45915826599.684189</v>
      </c>
      <c r="U71" s="6">
        <f t="shared" si="11"/>
        <v>16.285676259447325</v>
      </c>
    </row>
    <row r="72" spans="1:21" x14ac:dyDescent="0.2">
      <c r="A72" s="21">
        <v>58</v>
      </c>
      <c r="B72" s="14">
        <f>Absterbeordnung!B66</f>
        <v>90701.571167094284</v>
      </c>
      <c r="C72" s="15">
        <f t="shared" si="12"/>
        <v>0.31709547002401678</v>
      </c>
      <c r="D72" s="14">
        <f t="shared" si="7"/>
        <v>28761.05734114657</v>
      </c>
      <c r="E72" s="14">
        <f>SUM(D72:$D$136)</f>
        <v>519721.87332745834</v>
      </c>
      <c r="F72" s="16">
        <f t="shared" si="8"/>
        <v>18.070332643297021</v>
      </c>
      <c r="G72" s="5"/>
      <c r="H72" s="17">
        <f>Absterbeordnung!C66</f>
        <v>94944.327280252299</v>
      </c>
      <c r="I72" s="18">
        <f t="shared" si="13"/>
        <v>0.31709547002401678</v>
      </c>
      <c r="J72" s="17">
        <f t="shared" si="9"/>
        <v>30106.416085045683</v>
      </c>
      <c r="K72" s="17">
        <f>SUM($J72:J$136)</f>
        <v>620003.10331769881</v>
      </c>
      <c r="L72" s="19">
        <f t="shared" si="10"/>
        <v>20.593720008595238</v>
      </c>
      <c r="N72" s="6">
        <v>58</v>
      </c>
      <c r="O72" s="6">
        <f t="shared" si="2"/>
        <v>58</v>
      </c>
      <c r="P72" s="20">
        <f t="shared" si="3"/>
        <v>90701.571167094284</v>
      </c>
      <c r="Q72" s="20">
        <f t="shared" si="4"/>
        <v>94944.327280252299</v>
      </c>
      <c r="R72" s="5">
        <f t="shared" si="5"/>
        <v>94944.327280252299</v>
      </c>
      <c r="S72" s="5">
        <f t="shared" si="14"/>
        <v>2730699241.1239228</v>
      </c>
      <c r="T72" s="20">
        <f>SUM(S72:$S$136)</f>
        <v>43096427155.154007</v>
      </c>
      <c r="U72" s="6">
        <f t="shared" si="11"/>
        <v>15.782194723654751</v>
      </c>
    </row>
    <row r="73" spans="1:21" x14ac:dyDescent="0.2">
      <c r="A73" s="21">
        <v>59</v>
      </c>
      <c r="B73" s="14">
        <f>Absterbeordnung!B67</f>
        <v>89892.337818391577</v>
      </c>
      <c r="C73" s="15">
        <f t="shared" si="12"/>
        <v>0.3108779117882518</v>
      </c>
      <c r="D73" s="14">
        <f t="shared" si="7"/>
        <v>27945.54226674567</v>
      </c>
      <c r="E73" s="14">
        <f>SUM(D73:$D$136)</f>
        <v>490960.81598631176</v>
      </c>
      <c r="F73" s="16">
        <f t="shared" si="8"/>
        <v>17.568484136038396</v>
      </c>
      <c r="G73" s="5"/>
      <c r="H73" s="17">
        <f>Absterbeordnung!C67</f>
        <v>94512.723329133092</v>
      </c>
      <c r="I73" s="18">
        <f t="shared" si="13"/>
        <v>0.3108779117882518</v>
      </c>
      <c r="J73" s="17">
        <f t="shared" si="9"/>
        <v>29381.918065981685</v>
      </c>
      <c r="K73" s="17">
        <f>SUM($J73:J$136)</f>
        <v>589896.68723265303</v>
      </c>
      <c r="L73" s="19">
        <f t="shared" si="10"/>
        <v>20.076861078570428</v>
      </c>
      <c r="N73" s="6">
        <v>59</v>
      </c>
      <c r="O73" s="6">
        <f t="shared" si="2"/>
        <v>59</v>
      </c>
      <c r="P73" s="20">
        <f t="shared" si="3"/>
        <v>89892.337818391577</v>
      </c>
      <c r="Q73" s="20">
        <f t="shared" si="4"/>
        <v>94512.723329133092</v>
      </c>
      <c r="R73" s="5">
        <f t="shared" si="5"/>
        <v>94512.723329133092</v>
      </c>
      <c r="S73" s="5">
        <f t="shared" si="14"/>
        <v>2641209304.5395284</v>
      </c>
      <c r="T73" s="20">
        <f>SUM(S73:$S$136)</f>
        <v>40365727914.030083</v>
      </c>
      <c r="U73" s="6">
        <f t="shared" si="11"/>
        <v>15.283047748110024</v>
      </c>
    </row>
    <row r="74" spans="1:21" x14ac:dyDescent="0.2">
      <c r="A74" s="21">
        <v>60</v>
      </c>
      <c r="B74" s="14">
        <f>Absterbeordnung!B68</f>
        <v>89017.645180310792</v>
      </c>
      <c r="C74" s="15">
        <f t="shared" si="12"/>
        <v>0.30478226645907031</v>
      </c>
      <c r="D74" s="14">
        <f t="shared" si="7"/>
        <v>27130.999652904458</v>
      </c>
      <c r="E74" s="14">
        <f>SUM(D74:$D$136)</f>
        <v>463015.27371956612</v>
      </c>
      <c r="F74" s="16">
        <f t="shared" si="8"/>
        <v>17.065912780327608</v>
      </c>
      <c r="G74" s="5"/>
      <c r="H74" s="17">
        <f>Absterbeordnung!C68</f>
        <v>94053.2717987777</v>
      </c>
      <c r="I74" s="18">
        <f t="shared" si="13"/>
        <v>0.30478226645907031</v>
      </c>
      <c r="J74" s="17">
        <f t="shared" si="9"/>
        <v>28665.769346722427</v>
      </c>
      <c r="K74" s="17">
        <f>SUM($J74:J$136)</f>
        <v>560514.76916667121</v>
      </c>
      <c r="L74" s="19">
        <f t="shared" si="10"/>
        <v>19.553452844298388</v>
      </c>
      <c r="N74" s="6">
        <v>60</v>
      </c>
      <c r="O74" s="6">
        <f t="shared" si="2"/>
        <v>60</v>
      </c>
      <c r="P74" s="20">
        <f t="shared" si="3"/>
        <v>89017.645180310792</v>
      </c>
      <c r="Q74" s="20">
        <f t="shared" si="4"/>
        <v>94053.2717987777</v>
      </c>
      <c r="R74" s="5">
        <f t="shared" si="5"/>
        <v>94053.2717987777</v>
      </c>
      <c r="S74" s="5">
        <f t="shared" si="14"/>
        <v>2551759284.5271664</v>
      </c>
      <c r="T74" s="20">
        <f>SUM(S74:$S$136)</f>
        <v>37724518609.490562</v>
      </c>
      <c r="U74" s="6">
        <f t="shared" si="11"/>
        <v>14.783729342433178</v>
      </c>
    </row>
    <row r="75" spans="1:21" x14ac:dyDescent="0.2">
      <c r="A75" s="21">
        <v>61</v>
      </c>
      <c r="B75" s="14">
        <f>Absterbeordnung!B69</f>
        <v>88084.49492678052</v>
      </c>
      <c r="C75" s="15">
        <f t="shared" si="12"/>
        <v>0.29880614358732388</v>
      </c>
      <c r="D75" s="14">
        <f t="shared" si="7"/>
        <v>26320.188238908482</v>
      </c>
      <c r="E75" s="14">
        <f>SUM(D75:$D$136)</f>
        <v>435884.27406666166</v>
      </c>
      <c r="F75" s="16">
        <f t="shared" si="8"/>
        <v>16.560834220110355</v>
      </c>
      <c r="G75" s="5"/>
      <c r="H75" s="17">
        <f>Absterbeordnung!C69</f>
        <v>93552.027750314315</v>
      </c>
      <c r="I75" s="18">
        <f t="shared" si="13"/>
        <v>0.29880614358732388</v>
      </c>
      <c r="J75" s="17">
        <f t="shared" si="9"/>
        <v>27953.920636845727</v>
      </c>
      <c r="K75" s="17">
        <f>SUM($J75:J$136)</f>
        <v>531848.99981994892</v>
      </c>
      <c r="L75" s="19">
        <f t="shared" si="10"/>
        <v>19.025917928625908</v>
      </c>
      <c r="N75" s="6">
        <v>61</v>
      </c>
      <c r="O75" s="6">
        <f t="shared" si="2"/>
        <v>61</v>
      </c>
      <c r="P75" s="20">
        <f t="shared" si="3"/>
        <v>88084.49492678052</v>
      </c>
      <c r="Q75" s="20">
        <f t="shared" si="4"/>
        <v>93552.027750314315</v>
      </c>
      <c r="R75" s="5">
        <f t="shared" si="5"/>
        <v>93552.027750314315</v>
      </c>
      <c r="S75" s="5">
        <f t="shared" si="14"/>
        <v>2462306980.5198627</v>
      </c>
      <c r="T75" s="20">
        <f>SUM(S75:$S$136)</f>
        <v>35172759324.963394</v>
      </c>
      <c r="U75" s="6">
        <f t="shared" si="11"/>
        <v>14.28447370828532</v>
      </c>
    </row>
    <row r="76" spans="1:21" x14ac:dyDescent="0.2">
      <c r="A76" s="21">
        <v>62</v>
      </c>
      <c r="B76" s="14">
        <f>Absterbeordnung!B70</f>
        <v>87081.071504041669</v>
      </c>
      <c r="C76" s="15">
        <f t="shared" si="12"/>
        <v>0.29294719959541554</v>
      </c>
      <c r="D76" s="14">
        <f t="shared" si="7"/>
        <v>25510.156034877149</v>
      </c>
      <c r="E76" s="14">
        <f>SUM(D76:$D$136)</f>
        <v>409564.08582775324</v>
      </c>
      <c r="F76" s="16">
        <f t="shared" si="8"/>
        <v>16.054942402853303</v>
      </c>
      <c r="G76" s="5"/>
      <c r="H76" s="17">
        <f>Absterbeordnung!C70</f>
        <v>92994.429399245026</v>
      </c>
      <c r="I76" s="18">
        <f t="shared" si="13"/>
        <v>0.29294719959541554</v>
      </c>
      <c r="J76" s="17">
        <f t="shared" si="9"/>
        <v>27242.45767048241</v>
      </c>
      <c r="K76" s="17">
        <f>SUM($J76:J$136)</f>
        <v>503895.07918310317</v>
      </c>
      <c r="L76" s="19">
        <f t="shared" si="10"/>
        <v>18.496682101082261</v>
      </c>
      <c r="N76" s="6">
        <v>62</v>
      </c>
      <c r="O76" s="6">
        <f t="shared" si="2"/>
        <v>62</v>
      </c>
      <c r="P76" s="20">
        <f t="shared" si="3"/>
        <v>87081.071504041669</v>
      </c>
      <c r="Q76" s="20">
        <f t="shared" si="4"/>
        <v>92994.429399245026</v>
      </c>
      <c r="R76" s="5">
        <f t="shared" si="5"/>
        <v>92994.429399245026</v>
      </c>
      <c r="S76" s="5">
        <f t="shared" si="14"/>
        <v>2372302404.3491073</v>
      </c>
      <c r="T76" s="20">
        <f>SUM(S76:$S$136)</f>
        <v>32710452344.443535</v>
      </c>
      <c r="U76" s="6">
        <f t="shared" si="11"/>
        <v>13.788483409398372</v>
      </c>
    </row>
    <row r="77" spans="1:21" x14ac:dyDescent="0.2">
      <c r="A77" s="21">
        <v>63</v>
      </c>
      <c r="B77" s="14">
        <f>Absterbeordnung!B71</f>
        <v>86013.295850898125</v>
      </c>
      <c r="C77" s="15">
        <f t="shared" si="12"/>
        <v>0.28720313685825061</v>
      </c>
      <c r="D77" s="14">
        <f t="shared" si="7"/>
        <v>24703.288379894693</v>
      </c>
      <c r="E77" s="14">
        <f>SUM(D77:$D$136)</f>
        <v>384053.92979287612</v>
      </c>
      <c r="F77" s="16">
        <f t="shared" si="8"/>
        <v>15.546672325027252</v>
      </c>
      <c r="G77" s="5"/>
      <c r="H77" s="17">
        <f>Absterbeordnung!C71</f>
        <v>92420.606089463457</v>
      </c>
      <c r="I77" s="18">
        <f t="shared" si="13"/>
        <v>0.28720313685825061</v>
      </c>
      <c r="J77" s="17">
        <f t="shared" si="9"/>
        <v>26543.487979234644</v>
      </c>
      <c r="K77" s="17">
        <f>SUM($J77:J$136)</f>
        <v>476652.62151262071</v>
      </c>
      <c r="L77" s="19">
        <f t="shared" si="10"/>
        <v>17.957422245543352</v>
      </c>
      <c r="N77" s="6">
        <v>63</v>
      </c>
      <c r="O77" s="6">
        <f t="shared" si="2"/>
        <v>63</v>
      </c>
      <c r="P77" s="20">
        <f t="shared" si="3"/>
        <v>86013.295850898125</v>
      </c>
      <c r="Q77" s="20">
        <f t="shared" si="4"/>
        <v>92420.606089463457</v>
      </c>
      <c r="R77" s="5">
        <f t="shared" si="5"/>
        <v>92420.606089463457</v>
      </c>
      <c r="S77" s="5">
        <f t="shared" si="14"/>
        <v>2283092884.4726672</v>
      </c>
      <c r="T77" s="20">
        <f>SUM(S77:$S$136)</f>
        <v>30338149940.094429</v>
      </c>
      <c r="U77" s="6">
        <f t="shared" si="11"/>
        <v>13.288180321713771</v>
      </c>
    </row>
    <row r="78" spans="1:21" x14ac:dyDescent="0.2">
      <c r="A78" s="21">
        <v>64</v>
      </c>
      <c r="B78" s="14">
        <f>Absterbeordnung!B72</f>
        <v>84850.690527551458</v>
      </c>
      <c r="C78" s="15">
        <f t="shared" si="12"/>
        <v>0.28157170280220639</v>
      </c>
      <c r="D78" s="14">
        <f t="shared" si="7"/>
        <v>23891.553415785707</v>
      </c>
      <c r="E78" s="14">
        <f>SUM(D78:$D$136)</f>
        <v>359350.64141298144</v>
      </c>
      <c r="F78" s="16">
        <f t="shared" si="8"/>
        <v>15.040907351614486</v>
      </c>
      <c r="G78" s="5"/>
      <c r="H78" s="17">
        <f>Absterbeordnung!C72</f>
        <v>91802.658566223196</v>
      </c>
      <c r="I78" s="18">
        <f t="shared" si="13"/>
        <v>0.28157170280220639</v>
      </c>
      <c r="J78" s="17">
        <f t="shared" si="9"/>
        <v>25849.030894261025</v>
      </c>
      <c r="K78" s="17">
        <f>SUM($J78:J$136)</f>
        <v>450109.13353338605</v>
      </c>
      <c r="L78" s="19">
        <f t="shared" si="10"/>
        <v>17.412998397294608</v>
      </c>
      <c r="N78" s="6">
        <v>64</v>
      </c>
      <c r="O78" s="6">
        <f t="shared" si="2"/>
        <v>64</v>
      </c>
      <c r="P78" s="20">
        <f t="shared" si="3"/>
        <v>84850.690527551458</v>
      </c>
      <c r="Q78" s="20">
        <f t="shared" si="4"/>
        <v>91802.658566223196</v>
      </c>
      <c r="R78" s="5">
        <f t="shared" si="5"/>
        <v>91802.658566223196</v>
      </c>
      <c r="S78" s="5">
        <f t="shared" si="14"/>
        <v>2193308120.8460588</v>
      </c>
      <c r="T78" s="20">
        <f>SUM(S78:$S$136)</f>
        <v>28055057055.621765</v>
      </c>
      <c r="U78" s="6">
        <f t="shared" si="11"/>
        <v>12.791206483473763</v>
      </c>
    </row>
    <row r="79" spans="1:21" x14ac:dyDescent="0.2">
      <c r="A79" s="21">
        <v>65</v>
      </c>
      <c r="B79" s="14">
        <f>Absterbeordnung!B73</f>
        <v>83631.010225080594</v>
      </c>
      <c r="C79" s="15">
        <f t="shared" ref="C79:C110" si="15">1/(((1+($B$5/100))^A79))</f>
        <v>0.27605068902177099</v>
      </c>
      <c r="D79" s="14">
        <f t="shared" si="7"/>
        <v>23086.397996220272</v>
      </c>
      <c r="E79" s="14">
        <f>SUM(D79:$D$136)</f>
        <v>335459.08799719566</v>
      </c>
      <c r="F79" s="16">
        <f t="shared" si="8"/>
        <v>14.530594510764189</v>
      </c>
      <c r="G79" s="5"/>
      <c r="H79" s="17">
        <f>Absterbeordnung!C73</f>
        <v>91154.258424604632</v>
      </c>
      <c r="I79" s="18">
        <f t="shared" ref="I79:I110" si="16">1/(((1+($B$5/100))^A79))</f>
        <v>0.27605068902177099</v>
      </c>
      <c r="J79" s="17">
        <f t="shared" si="9"/>
        <v>25163.19584538068</v>
      </c>
      <c r="K79" s="17">
        <f>SUM($J79:J$136)</f>
        <v>424260.10263912514</v>
      </c>
      <c r="L79" s="19">
        <f t="shared" si="10"/>
        <v>16.86034259106275</v>
      </c>
      <c r="N79" s="6">
        <v>65</v>
      </c>
      <c r="O79" s="6">
        <f t="shared" ref="O79:O136" si="17">N79+$B$3</f>
        <v>65</v>
      </c>
      <c r="P79" s="20">
        <f t="shared" ref="P79:P127" si="18">B79</f>
        <v>83631.010225080594</v>
      </c>
      <c r="Q79" s="20">
        <f t="shared" ref="Q79:Q127" si="19">H79</f>
        <v>91154.258424604632</v>
      </c>
      <c r="R79" s="5">
        <f t="shared" ref="R79:R136" si="20">LOOKUP(N79,$O$14:$O$136,$Q$14:$Q$136)</f>
        <v>91154.258424604632</v>
      </c>
      <c r="S79" s="5">
        <f t="shared" ref="S79:S110" si="21">P79*R79*I79</f>
        <v>2104423489.0407374</v>
      </c>
      <c r="T79" s="20">
        <f>SUM(S79:$S$136)</f>
        <v>25861748934.775707</v>
      </c>
      <c r="U79" s="6">
        <f t="shared" si="11"/>
        <v>12.289232214645308</v>
      </c>
    </row>
    <row r="80" spans="1:21" x14ac:dyDescent="0.2">
      <c r="A80" s="21">
        <v>66</v>
      </c>
      <c r="B80" s="14">
        <f>Absterbeordnung!B74</f>
        <v>82329.409515200328</v>
      </c>
      <c r="C80" s="15">
        <f t="shared" si="15"/>
        <v>0.27063793041350098</v>
      </c>
      <c r="D80" s="14">
        <f t="shared" ref="D80:D127" si="22">B80*C80</f>
        <v>22281.461003359411</v>
      </c>
      <c r="E80" s="14">
        <f>SUM(D80:$D$136)</f>
        <v>312372.69000097539</v>
      </c>
      <c r="F80" s="16">
        <f t="shared" ref="F80:F127" si="23">E80/D80</f>
        <v>14.019398905389483</v>
      </c>
      <c r="G80" s="5"/>
      <c r="H80" s="17">
        <f>Absterbeordnung!C74</f>
        <v>90469.94962354259</v>
      </c>
      <c r="I80" s="18">
        <f t="shared" si="16"/>
        <v>0.27063793041350098</v>
      </c>
      <c r="J80" s="17">
        <f t="shared" ref="J80:J127" si="24">H80*I80</f>
        <v>24484.599930729259</v>
      </c>
      <c r="K80" s="17">
        <f>SUM($J80:J$136)</f>
        <v>399096.90679374442</v>
      </c>
      <c r="L80" s="19">
        <f t="shared" ref="L80:L127" si="25">K80/J80</f>
        <v>16.299915372227915</v>
      </c>
      <c r="N80" s="6">
        <v>66</v>
      </c>
      <c r="O80" s="6">
        <f t="shared" si="17"/>
        <v>66</v>
      </c>
      <c r="P80" s="20">
        <f t="shared" si="18"/>
        <v>82329.409515200328</v>
      </c>
      <c r="Q80" s="20">
        <f t="shared" si="19"/>
        <v>90469.94962354259</v>
      </c>
      <c r="R80" s="5">
        <f t="shared" si="20"/>
        <v>90469.94962354259</v>
      </c>
      <c r="S80" s="5">
        <f t="shared" si="21"/>
        <v>2015802654.5128548</v>
      </c>
      <c r="T80" s="20">
        <f>SUM(S80:$S$136)</f>
        <v>23757325445.734966</v>
      </c>
      <c r="U80" s="6">
        <f t="shared" ref="U80:U127" si="26">T80/S80</f>
        <v>11.785541304129415</v>
      </c>
    </row>
    <row r="81" spans="1:21" x14ac:dyDescent="0.2">
      <c r="A81" s="21">
        <v>67</v>
      </c>
      <c r="B81" s="14">
        <f>Absterbeordnung!B75</f>
        <v>80919.121187664437</v>
      </c>
      <c r="C81" s="15">
        <f t="shared" si="15"/>
        <v>0.26533130432696173</v>
      </c>
      <c r="D81" s="14">
        <f t="shared" si="22"/>
        <v>21470.375969714489</v>
      </c>
      <c r="E81" s="14">
        <f>SUM(D81:$D$136)</f>
        <v>290091.22899761598</v>
      </c>
      <c r="F81" s="16">
        <f t="shared" si="23"/>
        <v>13.51123191353568</v>
      </c>
      <c r="G81" s="5"/>
      <c r="H81" s="17">
        <f>Absterbeordnung!C75</f>
        <v>89726.641857499548</v>
      </c>
      <c r="I81" s="18">
        <f t="shared" si="16"/>
        <v>0.26533130432696173</v>
      </c>
      <c r="J81" s="17">
        <f t="shared" si="24"/>
        <v>23807.286916928515</v>
      </c>
      <c r="K81" s="17">
        <f>SUM($J81:J$136)</f>
        <v>374612.30686301523</v>
      </c>
      <c r="L81" s="19">
        <f t="shared" si="25"/>
        <v>15.7351952017952</v>
      </c>
      <c r="N81" s="6">
        <v>67</v>
      </c>
      <c r="O81" s="6">
        <f t="shared" si="17"/>
        <v>67</v>
      </c>
      <c r="P81" s="20">
        <f t="shared" si="18"/>
        <v>80919.121187664437</v>
      </c>
      <c r="Q81" s="20">
        <f t="shared" si="19"/>
        <v>89726.641857499548</v>
      </c>
      <c r="R81" s="5">
        <f t="shared" si="20"/>
        <v>89726.641857499548</v>
      </c>
      <c r="S81" s="5">
        <f t="shared" si="21"/>
        <v>1926464735.1804366</v>
      </c>
      <c r="T81" s="20">
        <f>SUM(S81:$S$136)</f>
        <v>21741522791.222115</v>
      </c>
      <c r="U81" s="6">
        <f t="shared" si="26"/>
        <v>11.285710241244441</v>
      </c>
    </row>
    <row r="82" spans="1:21" x14ac:dyDescent="0.2">
      <c r="A82" s="21">
        <v>68</v>
      </c>
      <c r="B82" s="14">
        <f>Absterbeordnung!B76</f>
        <v>79441.578618278028</v>
      </c>
      <c r="C82" s="15">
        <f t="shared" si="15"/>
        <v>0.26012872973231543</v>
      </c>
      <c r="D82" s="14">
        <f t="shared" si="22"/>
        <v>20665.036933902535</v>
      </c>
      <c r="E82" s="14">
        <f>SUM(D82:$D$136)</f>
        <v>268620.85302790144</v>
      </c>
      <c r="F82" s="16">
        <f t="shared" si="23"/>
        <v>12.998808271530786</v>
      </c>
      <c r="G82" s="5"/>
      <c r="H82" s="17">
        <f>Absterbeordnung!C76</f>
        <v>88926.533198723075</v>
      </c>
      <c r="I82" s="18">
        <f t="shared" si="16"/>
        <v>0.26012872973231543</v>
      </c>
      <c r="J82" s="17">
        <f t="shared" si="24"/>
        <v>23132.346120482409</v>
      </c>
      <c r="K82" s="17">
        <f>SUM($J82:J$136)</f>
        <v>350805.01994608669</v>
      </c>
      <c r="L82" s="19">
        <f t="shared" si="25"/>
        <v>15.16512930071837</v>
      </c>
      <c r="N82" s="6">
        <v>68</v>
      </c>
      <c r="O82" s="6">
        <f t="shared" si="17"/>
        <v>68</v>
      </c>
      <c r="P82" s="20">
        <f t="shared" si="18"/>
        <v>79441.578618278028</v>
      </c>
      <c r="Q82" s="20">
        <f t="shared" si="19"/>
        <v>88926.533198723075</v>
      </c>
      <c r="R82" s="5">
        <f t="shared" si="20"/>
        <v>88926.533198723075</v>
      </c>
      <c r="S82" s="5">
        <f t="shared" si="21"/>
        <v>1837670092.9555221</v>
      </c>
      <c r="T82" s="20">
        <f>SUM(S82:$S$136)</f>
        <v>19815058056.041672</v>
      </c>
      <c r="U82" s="6">
        <f t="shared" si="26"/>
        <v>10.782706935265592</v>
      </c>
    </row>
    <row r="83" spans="1:21" x14ac:dyDescent="0.2">
      <c r="A83" s="21">
        <v>69</v>
      </c>
      <c r="B83" s="14">
        <f>Absterbeordnung!B77</f>
        <v>77844.531215902156</v>
      </c>
      <c r="C83" s="15">
        <f t="shared" si="15"/>
        <v>0.25502816640423082</v>
      </c>
      <c r="D83" s="14">
        <f t="shared" si="22"/>
        <v>19852.548060588437</v>
      </c>
      <c r="E83" s="14">
        <f>SUM(D83:$D$136)</f>
        <v>247955.81609399896</v>
      </c>
      <c r="F83" s="16">
        <f t="shared" si="23"/>
        <v>12.489873609032808</v>
      </c>
      <c r="G83" s="5"/>
      <c r="H83" s="17">
        <f>Absterbeordnung!C77</f>
        <v>88042.522978046502</v>
      </c>
      <c r="I83" s="18">
        <f t="shared" si="16"/>
        <v>0.25502816640423082</v>
      </c>
      <c r="J83" s="17">
        <f t="shared" si="24"/>
        <v>22453.323200693558</v>
      </c>
      <c r="K83" s="17">
        <f>SUM($J83:J$136)</f>
        <v>327672.67382560432</v>
      </c>
      <c r="L83" s="19">
        <f t="shared" si="25"/>
        <v>14.593504529230795</v>
      </c>
      <c r="N83" s="6">
        <v>69</v>
      </c>
      <c r="O83" s="6">
        <f t="shared" si="17"/>
        <v>69</v>
      </c>
      <c r="P83" s="20">
        <f t="shared" si="18"/>
        <v>77844.531215902156</v>
      </c>
      <c r="Q83" s="20">
        <f t="shared" si="19"/>
        <v>88042.522978046502</v>
      </c>
      <c r="R83" s="5">
        <f t="shared" si="20"/>
        <v>88042.522978046502</v>
      </c>
      <c r="S83" s="5">
        <f t="shared" si="21"/>
        <v>1747868418.7971299</v>
      </c>
      <c r="T83" s="20">
        <f>SUM(S83:$S$136)</f>
        <v>17977387963.086155</v>
      </c>
      <c r="U83" s="6">
        <f t="shared" si="26"/>
        <v>10.285321120143621</v>
      </c>
    </row>
    <row r="84" spans="1:21" x14ac:dyDescent="0.2">
      <c r="A84" s="21">
        <v>70</v>
      </c>
      <c r="B84" s="14">
        <f>Absterbeordnung!B78</f>
        <v>76140.0062347684</v>
      </c>
      <c r="C84" s="15">
        <f t="shared" si="15"/>
        <v>0.25002761412179492</v>
      </c>
      <c r="D84" s="14">
        <f t="shared" si="22"/>
        <v>19037.104098097734</v>
      </c>
      <c r="E84" s="14">
        <f>SUM(D84:$D$136)</f>
        <v>228103.26803341054</v>
      </c>
      <c r="F84" s="16">
        <f t="shared" si="23"/>
        <v>11.982036073238868</v>
      </c>
      <c r="G84" s="5"/>
      <c r="H84" s="17">
        <f>Absterbeordnung!C78</f>
        <v>87074.051211684113</v>
      </c>
      <c r="I84" s="18">
        <f t="shared" si="16"/>
        <v>0.25002761412179492</v>
      </c>
      <c r="J84" s="17">
        <f t="shared" si="24"/>
        <v>21770.917276376364</v>
      </c>
      <c r="K84" s="17">
        <f>SUM($J84:J$136)</f>
        <v>305219.35062491079</v>
      </c>
      <c r="L84" s="19">
        <f t="shared" si="25"/>
        <v>14.019590757257825</v>
      </c>
      <c r="N84" s="6">
        <v>70</v>
      </c>
      <c r="O84" s="6">
        <f t="shared" si="17"/>
        <v>70</v>
      </c>
      <c r="P84" s="20">
        <f t="shared" si="18"/>
        <v>76140.0062347684</v>
      </c>
      <c r="Q84" s="20">
        <f t="shared" si="19"/>
        <v>87074.051211684113</v>
      </c>
      <c r="R84" s="5">
        <f t="shared" si="20"/>
        <v>87074.051211684113</v>
      </c>
      <c r="S84" s="5">
        <f t="shared" si="21"/>
        <v>1657637777.1599236</v>
      </c>
      <c r="T84" s="20">
        <f>SUM(S84:$S$136)</f>
        <v>16229519544.289024</v>
      </c>
      <c r="U84" s="6">
        <f t="shared" si="26"/>
        <v>9.7907514946332288</v>
      </c>
    </row>
    <row r="85" spans="1:21" x14ac:dyDescent="0.2">
      <c r="A85" s="21">
        <v>71</v>
      </c>
      <c r="B85" s="14">
        <f>Absterbeordnung!B79</f>
        <v>74307.309357709426</v>
      </c>
      <c r="C85" s="15">
        <f t="shared" si="15"/>
        <v>0.24512511188411268</v>
      </c>
      <c r="D85" s="14">
        <f t="shared" si="22"/>
        <v>18214.587520115896</v>
      </c>
      <c r="E85" s="14">
        <f>SUM(D85:$D$136)</f>
        <v>209066.16393531283</v>
      </c>
      <c r="F85" s="16">
        <f t="shared" si="23"/>
        <v>11.477952147114149</v>
      </c>
      <c r="G85" s="5"/>
      <c r="H85" s="17">
        <f>Absterbeordnung!C79</f>
        <v>86008.822934767086</v>
      </c>
      <c r="I85" s="18">
        <f t="shared" si="16"/>
        <v>0.24512511188411268</v>
      </c>
      <c r="J85" s="17">
        <f t="shared" si="24"/>
        <v>21082.922344905619</v>
      </c>
      <c r="K85" s="17">
        <f>SUM($J85:J$136)</f>
        <v>283448.4333485344</v>
      </c>
      <c r="L85" s="19">
        <f t="shared" si="25"/>
        <v>13.444456546937175</v>
      </c>
      <c r="N85" s="6">
        <v>71</v>
      </c>
      <c r="O85" s="6">
        <f t="shared" si="17"/>
        <v>71</v>
      </c>
      <c r="P85" s="20">
        <f t="shared" si="18"/>
        <v>74307.309357709426</v>
      </c>
      <c r="Q85" s="20">
        <f t="shared" si="19"/>
        <v>86008.822934767086</v>
      </c>
      <c r="R85" s="5">
        <f t="shared" si="20"/>
        <v>86008.822934767086</v>
      </c>
      <c r="S85" s="5">
        <f t="shared" si="21"/>
        <v>1566615232.8474665</v>
      </c>
      <c r="T85" s="20">
        <f>SUM(S85:$S$136)</f>
        <v>14571881767.129101</v>
      </c>
      <c r="U85" s="6">
        <f t="shared" si="26"/>
        <v>9.3015064973186643</v>
      </c>
    </row>
    <row r="86" spans="1:21" x14ac:dyDescent="0.2">
      <c r="A86" s="21">
        <v>72</v>
      </c>
      <c r="B86" s="14">
        <f>Absterbeordnung!B80</f>
        <v>72300.428665049651</v>
      </c>
      <c r="C86" s="15">
        <f t="shared" si="15"/>
        <v>0.24031873714128693</v>
      </c>
      <c r="D86" s="14">
        <f t="shared" si="22"/>
        <v>17375.147711558435</v>
      </c>
      <c r="E86" s="14">
        <f>SUM(D86:$D$136)</f>
        <v>190851.57641519693</v>
      </c>
      <c r="F86" s="16">
        <f t="shared" si="23"/>
        <v>10.984170010148295</v>
      </c>
      <c r="G86" s="5"/>
      <c r="H86" s="17">
        <f>Absterbeordnung!C80</f>
        <v>84815.295339586184</v>
      </c>
      <c r="I86" s="18">
        <f t="shared" si="16"/>
        <v>0.24031873714128693</v>
      </c>
      <c r="J86" s="17">
        <f t="shared" si="24"/>
        <v>20382.704666274632</v>
      </c>
      <c r="K86" s="17">
        <f>SUM($J86:J$136)</f>
        <v>262365.51100362872</v>
      </c>
      <c r="L86" s="19">
        <f t="shared" si="25"/>
        <v>12.871967449822327</v>
      </c>
      <c r="N86" s="6">
        <v>72</v>
      </c>
      <c r="O86" s="6">
        <f t="shared" si="17"/>
        <v>72</v>
      </c>
      <c r="P86" s="20">
        <f t="shared" si="18"/>
        <v>72300.428665049651</v>
      </c>
      <c r="Q86" s="20">
        <f t="shared" si="19"/>
        <v>84815.295339586184</v>
      </c>
      <c r="R86" s="5">
        <f t="shared" si="20"/>
        <v>84815.295339586184</v>
      </c>
      <c r="S86" s="5">
        <f t="shared" si="21"/>
        <v>1473678284.7247636</v>
      </c>
      <c r="T86" s="20">
        <f>SUM(S86:$S$136)</f>
        <v>13005266534.281635</v>
      </c>
      <c r="U86" s="6">
        <f t="shared" si="26"/>
        <v>8.8250377772992739</v>
      </c>
    </row>
    <row r="87" spans="1:21" x14ac:dyDescent="0.2">
      <c r="A87" s="21">
        <v>73</v>
      </c>
      <c r="B87" s="14">
        <f>Absterbeordnung!B81</f>
        <v>70140.408145123292</v>
      </c>
      <c r="C87" s="15">
        <f t="shared" si="15"/>
        <v>0.2356066050404774</v>
      </c>
      <c r="D87" s="14">
        <f t="shared" si="22"/>
        <v>16525.543439225949</v>
      </c>
      <c r="E87" s="14">
        <f>SUM(D87:$D$136)</f>
        <v>173476.42870363849</v>
      </c>
      <c r="F87" s="16">
        <f t="shared" si="23"/>
        <v>10.497471949507283</v>
      </c>
      <c r="G87" s="5"/>
      <c r="H87" s="17">
        <f>Absterbeordnung!C81</f>
        <v>83471.093241423092</v>
      </c>
      <c r="I87" s="18">
        <f t="shared" si="16"/>
        <v>0.2356066050404774</v>
      </c>
      <c r="J87" s="17">
        <f t="shared" si="24"/>
        <v>19666.340897628834</v>
      </c>
      <c r="K87" s="17">
        <f>SUM($J87:J$136)</f>
        <v>241982.80633735412</v>
      </c>
      <c r="L87" s="19">
        <f t="shared" si="25"/>
        <v>12.304414308537179</v>
      </c>
      <c r="N87" s="6">
        <v>73</v>
      </c>
      <c r="O87" s="6">
        <f t="shared" si="17"/>
        <v>73</v>
      </c>
      <c r="P87" s="20">
        <f t="shared" si="18"/>
        <v>70140.408145123292</v>
      </c>
      <c r="Q87" s="20">
        <f t="shared" si="19"/>
        <v>83471.093241423092</v>
      </c>
      <c r="R87" s="5">
        <f t="shared" si="20"/>
        <v>83471.093241423092</v>
      </c>
      <c r="S87" s="5">
        <f t="shared" si="21"/>
        <v>1379405177.2808166</v>
      </c>
      <c r="T87" s="20">
        <f>SUM(S87:$S$136)</f>
        <v>11531588249.556871</v>
      </c>
      <c r="U87" s="6">
        <f t="shared" si="26"/>
        <v>8.3598267133437716</v>
      </c>
    </row>
    <row r="88" spans="1:21" x14ac:dyDescent="0.2">
      <c r="A88" s="21">
        <v>74</v>
      </c>
      <c r="B88" s="14">
        <f>Absterbeordnung!B82</f>
        <v>67820.641773787356</v>
      </c>
      <c r="C88" s="15">
        <f t="shared" si="15"/>
        <v>0.23098686768674251</v>
      </c>
      <c r="D88" s="14">
        <f t="shared" si="22"/>
        <v>15665.677607831782</v>
      </c>
      <c r="E88" s="14">
        <f>SUM(D88:$D$136)</f>
        <v>156950.8852644125</v>
      </c>
      <c r="F88" s="16">
        <f t="shared" si="23"/>
        <v>10.018774112008257</v>
      </c>
      <c r="G88" s="5"/>
      <c r="H88" s="17">
        <f>Absterbeordnung!C82</f>
        <v>81981.489217729584</v>
      </c>
      <c r="I88" s="18">
        <f t="shared" si="16"/>
        <v>0.23098686768674251</v>
      </c>
      <c r="J88" s="17">
        <f t="shared" si="24"/>
        <v>18936.64740269781</v>
      </c>
      <c r="K88" s="17">
        <f>SUM($J88:J$136)</f>
        <v>222316.46543972529</v>
      </c>
      <c r="L88" s="19">
        <f t="shared" si="25"/>
        <v>11.740011878134931</v>
      </c>
      <c r="N88" s="6">
        <v>74</v>
      </c>
      <c r="O88" s="6">
        <f t="shared" si="17"/>
        <v>74</v>
      </c>
      <c r="P88" s="20">
        <f t="shared" si="18"/>
        <v>67820.641773787356</v>
      </c>
      <c r="Q88" s="20">
        <f t="shared" si="19"/>
        <v>81981.489217729584</v>
      </c>
      <c r="R88" s="5">
        <f t="shared" si="20"/>
        <v>81981.489217729584</v>
      </c>
      <c r="S88" s="5">
        <f t="shared" si="21"/>
        <v>1284295579.8948889</v>
      </c>
      <c r="T88" s="20">
        <f>SUM(S88:$S$136)</f>
        <v>10152183072.276054</v>
      </c>
      <c r="U88" s="6">
        <f t="shared" si="26"/>
        <v>7.9048649167716851</v>
      </c>
    </row>
    <row r="89" spans="1:21" x14ac:dyDescent="0.2">
      <c r="A89" s="21">
        <v>75</v>
      </c>
      <c r="B89" s="14">
        <f>Absterbeordnung!B83</f>
        <v>65311.946604620403</v>
      </c>
      <c r="C89" s="15">
        <f t="shared" si="15"/>
        <v>0.22645771341837509</v>
      </c>
      <c r="D89" s="14">
        <f t="shared" si="22"/>
        <v>14790.394086985343</v>
      </c>
      <c r="E89" s="14">
        <f>SUM(D89:$D$136)</f>
        <v>141285.20765658075</v>
      </c>
      <c r="F89" s="16">
        <f t="shared" si="23"/>
        <v>9.5524978459433498</v>
      </c>
      <c r="G89" s="5"/>
      <c r="H89" s="17">
        <f>Absterbeordnung!C83</f>
        <v>80357.264303049058</v>
      </c>
      <c r="I89" s="18">
        <f t="shared" si="16"/>
        <v>0.22645771341837509</v>
      </c>
      <c r="J89" s="17">
        <f t="shared" si="24"/>
        <v>18197.522330624506</v>
      </c>
      <c r="K89" s="17">
        <f>SUM($J89:J$136)</f>
        <v>203379.81803702746</v>
      </c>
      <c r="L89" s="19">
        <f t="shared" si="25"/>
        <v>11.176236761350788</v>
      </c>
      <c r="N89" s="6">
        <v>75</v>
      </c>
      <c r="O89" s="6">
        <f t="shared" si="17"/>
        <v>75</v>
      </c>
      <c r="P89" s="20">
        <f t="shared" si="18"/>
        <v>65311.946604620403</v>
      </c>
      <c r="Q89" s="20">
        <f t="shared" si="19"/>
        <v>80357.264303049058</v>
      </c>
      <c r="R89" s="5">
        <f t="shared" si="20"/>
        <v>80357.264303049058</v>
      </c>
      <c r="S89" s="5">
        <f t="shared" si="21"/>
        <v>1188515606.7941351</v>
      </c>
      <c r="T89" s="20">
        <f>SUM(S89:$S$136)</f>
        <v>8867887492.3811665</v>
      </c>
      <c r="U89" s="6">
        <f t="shared" si="26"/>
        <v>7.4613134583071483</v>
      </c>
    </row>
    <row r="90" spans="1:21" x14ac:dyDescent="0.2">
      <c r="A90" s="21">
        <v>76</v>
      </c>
      <c r="B90" s="14">
        <f>Absterbeordnung!B84</f>
        <v>62633.138015881399</v>
      </c>
      <c r="C90" s="15">
        <f t="shared" si="15"/>
        <v>0.22201736609644609</v>
      </c>
      <c r="D90" s="14">
        <f t="shared" si="22"/>
        <v>13905.644332641175</v>
      </c>
      <c r="E90" s="14">
        <f>SUM(D90:$D$136)</f>
        <v>126494.81356959534</v>
      </c>
      <c r="F90" s="16">
        <f t="shared" si="23"/>
        <v>9.0966524487232796</v>
      </c>
      <c r="G90" s="5"/>
      <c r="H90" s="17">
        <f>Absterbeordnung!C84</f>
        <v>78515.842088216086</v>
      </c>
      <c r="I90" s="18">
        <f t="shared" si="16"/>
        <v>0.22201736609644609</v>
      </c>
      <c r="J90" s="17">
        <f t="shared" si="24"/>
        <v>17431.880457270221</v>
      </c>
      <c r="K90" s="17">
        <f>SUM($J90:J$136)</f>
        <v>185182.29570640295</v>
      </c>
      <c r="L90" s="19">
        <f t="shared" si="25"/>
        <v>10.623196743479845</v>
      </c>
      <c r="N90" s="6">
        <v>76</v>
      </c>
      <c r="O90" s="6">
        <f t="shared" si="17"/>
        <v>76</v>
      </c>
      <c r="P90" s="20">
        <f t="shared" si="18"/>
        <v>62633.138015881399</v>
      </c>
      <c r="Q90" s="20">
        <f t="shared" si="19"/>
        <v>78515.842088216086</v>
      </c>
      <c r="R90" s="5">
        <f t="shared" si="20"/>
        <v>78515.842088216086</v>
      </c>
      <c r="S90" s="5">
        <f t="shared" si="21"/>
        <v>1091813374.5565515</v>
      </c>
      <c r="T90" s="20">
        <f>SUM(S90:$S$136)</f>
        <v>7679371885.5870295</v>
      </c>
      <c r="U90" s="6">
        <f t="shared" si="26"/>
        <v>7.0335938948412924</v>
      </c>
    </row>
    <row r="91" spans="1:21" x14ac:dyDescent="0.2">
      <c r="A91" s="21">
        <v>77</v>
      </c>
      <c r="B91" s="14">
        <f>Absterbeordnung!B85</f>
        <v>59775.556231526323</v>
      </c>
      <c r="C91" s="15">
        <f t="shared" si="15"/>
        <v>0.2176640844082805</v>
      </c>
      <c r="D91" s="14">
        <f t="shared" si="22"/>
        <v>13010.991717130863</v>
      </c>
      <c r="E91" s="14">
        <f>SUM(D91:$D$136)</f>
        <v>112589.16923695416</v>
      </c>
      <c r="F91" s="16">
        <f t="shared" si="23"/>
        <v>8.6533887412067241</v>
      </c>
      <c r="G91" s="5"/>
      <c r="H91" s="17">
        <f>Absterbeordnung!C85</f>
        <v>76475.587753803484</v>
      </c>
      <c r="I91" s="18">
        <f t="shared" si="16"/>
        <v>0.2176640844082805</v>
      </c>
      <c r="J91" s="17">
        <f t="shared" si="24"/>
        <v>16645.988788016744</v>
      </c>
      <c r="K91" s="17">
        <f>SUM($J91:J$136)</f>
        <v>167750.41524913273</v>
      </c>
      <c r="L91" s="19">
        <f t="shared" si="25"/>
        <v>10.077527828800072</v>
      </c>
      <c r="N91" s="6">
        <v>77</v>
      </c>
      <c r="O91" s="6">
        <f t="shared" si="17"/>
        <v>77</v>
      </c>
      <c r="P91" s="20">
        <f t="shared" si="18"/>
        <v>59775.556231526323</v>
      </c>
      <c r="Q91" s="20">
        <f t="shared" si="19"/>
        <v>76475.587753803484</v>
      </c>
      <c r="R91" s="5">
        <f t="shared" si="20"/>
        <v>76475.587753803484</v>
      </c>
      <c r="S91" s="5">
        <f t="shared" si="21"/>
        <v>995023238.82745147</v>
      </c>
      <c r="T91" s="20">
        <f>SUM(S91:$S$136)</f>
        <v>6587558511.0304775</v>
      </c>
      <c r="U91" s="6">
        <f t="shared" si="26"/>
        <v>6.6205071941770361</v>
      </c>
    </row>
    <row r="92" spans="1:21" x14ac:dyDescent="0.2">
      <c r="A92" s="21">
        <v>78</v>
      </c>
      <c r="B92" s="14">
        <f>Absterbeordnung!B86</f>
        <v>56761.606281964494</v>
      </c>
      <c r="C92" s="15">
        <f t="shared" si="15"/>
        <v>0.21339616118458871</v>
      </c>
      <c r="D92" s="14">
        <f t="shared" si="22"/>
        <v>12112.708883242258</v>
      </c>
      <c r="E92" s="14">
        <f>SUM(D92:$D$136)</f>
        <v>99578.177519823308</v>
      </c>
      <c r="F92" s="16">
        <f t="shared" si="23"/>
        <v>8.2209667944375475</v>
      </c>
      <c r="G92" s="5"/>
      <c r="H92" s="17">
        <f>Absterbeordnung!C86</f>
        <v>74228.867514870042</v>
      </c>
      <c r="I92" s="18">
        <f t="shared" si="16"/>
        <v>0.21339616118458871</v>
      </c>
      <c r="J92" s="17">
        <f t="shared" si="24"/>
        <v>15840.155376752688</v>
      </c>
      <c r="K92" s="17">
        <f>SUM($J92:J$136)</f>
        <v>151104.42646111597</v>
      </c>
      <c r="L92" s="19">
        <f t="shared" si="25"/>
        <v>9.5393272898623014</v>
      </c>
      <c r="N92" s="6">
        <v>78</v>
      </c>
      <c r="O92" s="6">
        <f t="shared" si="17"/>
        <v>78</v>
      </c>
      <c r="P92" s="20">
        <f t="shared" si="18"/>
        <v>56761.606281964494</v>
      </c>
      <c r="Q92" s="20">
        <f t="shared" si="19"/>
        <v>74228.867514870042</v>
      </c>
      <c r="R92" s="5">
        <f t="shared" si="20"/>
        <v>74228.867514870042</v>
      </c>
      <c r="S92" s="5">
        <f t="shared" si="21"/>
        <v>899112662.94037902</v>
      </c>
      <c r="T92" s="20">
        <f>SUM(S92:$S$136)</f>
        <v>5592535272.2030268</v>
      </c>
      <c r="U92" s="6">
        <f t="shared" si="26"/>
        <v>6.2200606250096522</v>
      </c>
    </row>
    <row r="93" spans="1:21" x14ac:dyDescent="0.2">
      <c r="A93" s="21">
        <v>79</v>
      </c>
      <c r="B93" s="14">
        <f>Absterbeordnung!B87</f>
        <v>53565.364959533712</v>
      </c>
      <c r="C93" s="15">
        <f t="shared" si="15"/>
        <v>0.20921192272998898</v>
      </c>
      <c r="D93" s="14">
        <f t="shared" si="22"/>
        <v>11206.512994917626</v>
      </c>
      <c r="E93" s="14">
        <f>SUM(D93:$D$136)</f>
        <v>87465.468636581048</v>
      </c>
      <c r="F93" s="16">
        <f t="shared" si="23"/>
        <v>7.8048781700648862</v>
      </c>
      <c r="G93" s="5"/>
      <c r="H93" s="17">
        <f>Absterbeordnung!C87</f>
        <v>71736.54552924569</v>
      </c>
      <c r="I93" s="18">
        <f t="shared" si="16"/>
        <v>0.20921192272998898</v>
      </c>
      <c r="J93" s="17">
        <f t="shared" si="24"/>
        <v>15008.140620180886</v>
      </c>
      <c r="K93" s="17">
        <f>SUM($J93:J$136)</f>
        <v>135264.27108436331</v>
      </c>
      <c r="L93" s="19">
        <f t="shared" si="25"/>
        <v>9.0127267932496906</v>
      </c>
      <c r="N93" s="6">
        <v>79</v>
      </c>
      <c r="O93" s="6">
        <f t="shared" si="17"/>
        <v>79</v>
      </c>
      <c r="P93" s="20">
        <f t="shared" si="18"/>
        <v>53565.364959533712</v>
      </c>
      <c r="Q93" s="20">
        <f t="shared" si="19"/>
        <v>71736.54552924569</v>
      </c>
      <c r="R93" s="5">
        <f t="shared" si="20"/>
        <v>71736.54552924569</v>
      </c>
      <c r="S93" s="5">
        <f t="shared" si="21"/>
        <v>803916529.68399179</v>
      </c>
      <c r="T93" s="20">
        <f>SUM(S93:$S$136)</f>
        <v>4693422609.2626476</v>
      </c>
      <c r="U93" s="6">
        <f t="shared" si="26"/>
        <v>5.8381964245810014</v>
      </c>
    </row>
    <row r="94" spans="1:21" x14ac:dyDescent="0.2">
      <c r="A94" s="21">
        <v>80</v>
      </c>
      <c r="B94" s="14">
        <f>Absterbeordnung!B88</f>
        <v>50304.788391582639</v>
      </c>
      <c r="C94" s="15">
        <f t="shared" si="15"/>
        <v>0.20510972816665585</v>
      </c>
      <c r="D94" s="14">
        <f t="shared" si="22"/>
        <v>10318.00147247866</v>
      </c>
      <c r="E94" s="14">
        <f>SUM(D94:$D$136)</f>
        <v>76258.955641663415</v>
      </c>
      <c r="F94" s="16">
        <f t="shared" si="23"/>
        <v>7.3908649698364481</v>
      </c>
      <c r="G94" s="5"/>
      <c r="H94" s="17">
        <f>Absterbeordnung!C88</f>
        <v>69010.866402992353</v>
      </c>
      <c r="I94" s="18">
        <f t="shared" si="16"/>
        <v>0.20510972816665585</v>
      </c>
      <c r="J94" s="17">
        <f t="shared" si="24"/>
        <v>14154.800048463165</v>
      </c>
      <c r="K94" s="17">
        <f>SUM($J94:J$136)</f>
        <v>120256.13046418242</v>
      </c>
      <c r="L94" s="19">
        <f t="shared" si="25"/>
        <v>8.4957844725781939</v>
      </c>
      <c r="N94" s="6">
        <v>80</v>
      </c>
      <c r="O94" s="6">
        <f t="shared" si="17"/>
        <v>80</v>
      </c>
      <c r="P94" s="20">
        <f t="shared" si="18"/>
        <v>50304.788391582639</v>
      </c>
      <c r="Q94" s="20">
        <f t="shared" si="19"/>
        <v>69010.866402992353</v>
      </c>
      <c r="R94" s="5">
        <f t="shared" si="20"/>
        <v>69010.866402992353</v>
      </c>
      <c r="S94" s="5">
        <f t="shared" si="21"/>
        <v>712054221.16310322</v>
      </c>
      <c r="T94" s="20">
        <f>SUM(S94:$S$136)</f>
        <v>3889506079.5786548</v>
      </c>
      <c r="U94" s="6">
        <f t="shared" si="26"/>
        <v>5.462373459742083</v>
      </c>
    </row>
    <row r="95" spans="1:21" x14ac:dyDescent="0.2">
      <c r="A95" s="21">
        <v>81</v>
      </c>
      <c r="B95" s="14">
        <f>Absterbeordnung!B89</f>
        <v>46896.755166820178</v>
      </c>
      <c r="C95" s="15">
        <f t="shared" si="15"/>
        <v>0.20108796879083907</v>
      </c>
      <c r="D95" s="14">
        <f t="shared" si="22"/>
        <v>9430.373239377157</v>
      </c>
      <c r="E95" s="14">
        <f>SUM(D95:$D$136)</f>
        <v>65940.954169184741</v>
      </c>
      <c r="F95" s="16">
        <f t="shared" si="23"/>
        <v>6.9924013074947933</v>
      </c>
      <c r="G95" s="5"/>
      <c r="H95" s="17">
        <f>Absterbeordnung!C89</f>
        <v>65967.834409010116</v>
      </c>
      <c r="I95" s="18">
        <f t="shared" si="16"/>
        <v>0.20108796879083907</v>
      </c>
      <c r="J95" s="17">
        <f t="shared" si="24"/>
        <v>13265.337826838266</v>
      </c>
      <c r="K95" s="17">
        <f>SUM($J95:J$136)</f>
        <v>106101.33041571925</v>
      </c>
      <c r="L95" s="19">
        <f t="shared" si="25"/>
        <v>7.9983888688500917</v>
      </c>
      <c r="N95" s="6">
        <v>81</v>
      </c>
      <c r="O95" s="6">
        <f t="shared" si="17"/>
        <v>81</v>
      </c>
      <c r="P95" s="20">
        <f t="shared" si="18"/>
        <v>46896.755166820178</v>
      </c>
      <c r="Q95" s="20">
        <f t="shared" si="19"/>
        <v>65967.834409010116</v>
      </c>
      <c r="R95" s="5">
        <f t="shared" si="20"/>
        <v>65967.834409010116</v>
      </c>
      <c r="S95" s="5">
        <f t="shared" si="21"/>
        <v>622101300.27039254</v>
      </c>
      <c r="T95" s="20">
        <f>SUM(S95:$S$136)</f>
        <v>3177451858.4155517</v>
      </c>
      <c r="U95" s="6">
        <f t="shared" si="26"/>
        <v>5.1076116655510795</v>
      </c>
    </row>
    <row r="96" spans="1:21" x14ac:dyDescent="0.2">
      <c r="A96" s="21">
        <v>82</v>
      </c>
      <c r="B96" s="14">
        <f>Absterbeordnung!B90</f>
        <v>43377.011452929815</v>
      </c>
      <c r="C96" s="15">
        <f t="shared" si="15"/>
        <v>0.19714506744199911</v>
      </c>
      <c r="D96" s="14">
        <f t="shared" si="22"/>
        <v>8551.5638483202165</v>
      </c>
      <c r="E96" s="14">
        <f>SUM(D96:$D$136)</f>
        <v>56510.580929807584</v>
      </c>
      <c r="F96" s="16">
        <f t="shared" si="23"/>
        <v>6.6082159862383483</v>
      </c>
      <c r="G96" s="5"/>
      <c r="H96" s="17">
        <f>Absterbeordnung!C90</f>
        <v>62656.322787719815</v>
      </c>
      <c r="I96" s="18">
        <f t="shared" si="16"/>
        <v>0.19714506744199911</v>
      </c>
      <c r="J96" s="17">
        <f t="shared" si="24"/>
        <v>12352.384981652689</v>
      </c>
      <c r="K96" s="17">
        <f>SUM($J96:J$136)</f>
        <v>92835.992588880996</v>
      </c>
      <c r="L96" s="19">
        <f t="shared" si="25"/>
        <v>7.5156330317402391</v>
      </c>
      <c r="N96" s="6">
        <v>82</v>
      </c>
      <c r="O96" s="6">
        <f t="shared" si="17"/>
        <v>82</v>
      </c>
      <c r="P96" s="20">
        <f t="shared" si="18"/>
        <v>43377.011452929815</v>
      </c>
      <c r="Q96" s="20">
        <f t="shared" si="19"/>
        <v>62656.322787719815</v>
      </c>
      <c r="R96" s="5">
        <f t="shared" si="20"/>
        <v>62656.322787719815</v>
      </c>
      <c r="S96" s="5">
        <f t="shared" si="21"/>
        <v>535809544.82014692</v>
      </c>
      <c r="T96" s="20">
        <f>SUM(S96:$S$136)</f>
        <v>2555350558.1451592</v>
      </c>
      <c r="U96" s="6">
        <f t="shared" si="26"/>
        <v>4.7691396744395504</v>
      </c>
    </row>
    <row r="97" spans="1:21" x14ac:dyDescent="0.2">
      <c r="A97" s="21">
        <v>83</v>
      </c>
      <c r="B97" s="14">
        <f>Absterbeordnung!B91</f>
        <v>39783.660210239083</v>
      </c>
      <c r="C97" s="15">
        <f t="shared" si="15"/>
        <v>0.19327947788431285</v>
      </c>
      <c r="D97" s="14">
        <f t="shared" si="22"/>
        <v>7689.3650737619218</v>
      </c>
      <c r="E97" s="14">
        <f>SUM(D97:$D$136)</f>
        <v>47959.017081487364</v>
      </c>
      <c r="F97" s="16">
        <f t="shared" si="23"/>
        <v>6.2370581473801758</v>
      </c>
      <c r="G97" s="5"/>
      <c r="H97" s="17">
        <f>Absterbeordnung!C91</f>
        <v>59065.180211573032</v>
      </c>
      <c r="I97" s="18">
        <f t="shared" si="16"/>
        <v>0.19327947788431285</v>
      </c>
      <c r="J97" s="17">
        <f t="shared" si="24"/>
        <v>11416.087192435683</v>
      </c>
      <c r="K97" s="17">
        <f>SUM($J97:J$136)</f>
        <v>80483.607607228318</v>
      </c>
      <c r="L97" s="19">
        <f t="shared" si="25"/>
        <v>7.0500168972567829</v>
      </c>
      <c r="N97" s="6">
        <v>83</v>
      </c>
      <c r="O97" s="6">
        <f t="shared" si="17"/>
        <v>83</v>
      </c>
      <c r="P97" s="20">
        <f t="shared" si="18"/>
        <v>39783.660210239083</v>
      </c>
      <c r="Q97" s="20">
        <f t="shared" si="19"/>
        <v>59065.180211573032</v>
      </c>
      <c r="R97" s="5">
        <f t="shared" si="20"/>
        <v>59065.180211573032</v>
      </c>
      <c r="S97" s="5">
        <f t="shared" si="21"/>
        <v>454173733.7943235</v>
      </c>
      <c r="T97" s="20">
        <f>SUM(S97:$S$136)</f>
        <v>2019541013.3250122</v>
      </c>
      <c r="U97" s="6">
        <f t="shared" si="26"/>
        <v>4.4466266167641892</v>
      </c>
    </row>
    <row r="98" spans="1:21" x14ac:dyDescent="0.2">
      <c r="A98" s="21">
        <v>84</v>
      </c>
      <c r="B98" s="14">
        <f>Absterbeordnung!B92</f>
        <v>36140.455812297303</v>
      </c>
      <c r="C98" s="15">
        <f t="shared" si="15"/>
        <v>0.18948968420030671</v>
      </c>
      <c r="D98" s="14">
        <f t="shared" si="22"/>
        <v>6848.2435587273549</v>
      </c>
      <c r="E98" s="14">
        <f>SUM(D98:$D$136)</f>
        <v>40269.652007725446</v>
      </c>
      <c r="F98" s="16">
        <f t="shared" si="23"/>
        <v>5.8802891080598432</v>
      </c>
      <c r="G98" s="5"/>
      <c r="H98" s="17">
        <f>Absterbeordnung!C92</f>
        <v>55186.535595213245</v>
      </c>
      <c r="I98" s="18">
        <f t="shared" si="16"/>
        <v>0.18948968420030671</v>
      </c>
      <c r="J98" s="17">
        <f t="shared" si="24"/>
        <v>10457.279202045944</v>
      </c>
      <c r="K98" s="17">
        <f>SUM($J98:J$136)</f>
        <v>69067.520414792627</v>
      </c>
      <c r="L98" s="19">
        <f t="shared" si="25"/>
        <v>6.604731410564205</v>
      </c>
      <c r="N98" s="6">
        <v>84</v>
      </c>
      <c r="O98" s="6">
        <f t="shared" si="17"/>
        <v>84</v>
      </c>
      <c r="P98" s="20">
        <f t="shared" si="18"/>
        <v>36140.455812297303</v>
      </c>
      <c r="Q98" s="20">
        <f t="shared" si="19"/>
        <v>55186.535595213245</v>
      </c>
      <c r="R98" s="5">
        <f t="shared" si="20"/>
        <v>55186.535595213245</v>
      </c>
      <c r="S98" s="5">
        <f t="shared" si="21"/>
        <v>377930836.91839701</v>
      </c>
      <c r="T98" s="20">
        <f>SUM(S98:$S$136)</f>
        <v>1565367279.5306883</v>
      </c>
      <c r="U98" s="6">
        <f t="shared" si="26"/>
        <v>4.1419411347708657</v>
      </c>
    </row>
    <row r="99" spans="1:21" x14ac:dyDescent="0.2">
      <c r="A99" s="21">
        <v>85</v>
      </c>
      <c r="B99" s="14">
        <f>Absterbeordnung!B93</f>
        <v>32459.837065284533</v>
      </c>
      <c r="C99" s="15">
        <f t="shared" si="15"/>
        <v>0.18577420019637911</v>
      </c>
      <c r="D99" s="14">
        <f t="shared" si="22"/>
        <v>6030.2002693080158</v>
      </c>
      <c r="E99" s="14">
        <f>SUM(D99:$D$136)</f>
        <v>33421.408448998096</v>
      </c>
      <c r="F99" s="16">
        <f t="shared" si="23"/>
        <v>5.5423380578425308</v>
      </c>
      <c r="G99" s="5"/>
      <c r="H99" s="17">
        <f>Absterbeordnung!C93</f>
        <v>51090.069017660418</v>
      </c>
      <c r="I99" s="18">
        <f t="shared" si="16"/>
        <v>0.18577420019637911</v>
      </c>
      <c r="J99" s="17">
        <f t="shared" si="24"/>
        <v>9491.2167097336715</v>
      </c>
      <c r="K99" s="17">
        <f>SUM($J99:J$136)</f>
        <v>58610.241212746667</v>
      </c>
      <c r="L99" s="19">
        <f t="shared" si="25"/>
        <v>6.1752084063826311</v>
      </c>
      <c r="N99" s="6">
        <v>85</v>
      </c>
      <c r="O99" s="6">
        <f t="shared" si="17"/>
        <v>85</v>
      </c>
      <c r="P99" s="20">
        <f t="shared" si="18"/>
        <v>32459.837065284533</v>
      </c>
      <c r="Q99" s="20">
        <f t="shared" si="19"/>
        <v>51090.069017660418</v>
      </c>
      <c r="R99" s="5">
        <f t="shared" si="20"/>
        <v>51090.069017660418</v>
      </c>
      <c r="S99" s="5">
        <f t="shared" si="21"/>
        <v>308083347.94926095</v>
      </c>
      <c r="T99" s="20">
        <f>SUM(S99:$S$136)</f>
        <v>1187436442.6122916</v>
      </c>
      <c r="U99" s="6">
        <f t="shared" si="26"/>
        <v>3.8542701204605629</v>
      </c>
    </row>
    <row r="100" spans="1:21" x14ac:dyDescent="0.2">
      <c r="A100" s="13">
        <v>86</v>
      </c>
      <c r="B100" s="14">
        <f>Absterbeordnung!B94</f>
        <v>28785.383444591847</v>
      </c>
      <c r="C100" s="15">
        <f t="shared" si="15"/>
        <v>0.18213156881997952</v>
      </c>
      <c r="D100" s="14">
        <f t="shared" si="22"/>
        <v>5242.7270458481789</v>
      </c>
      <c r="E100" s="14">
        <f>SUM(D100:$D$136)</f>
        <v>27391.208179690089</v>
      </c>
      <c r="F100" s="16">
        <f t="shared" si="23"/>
        <v>5.2246107684323828</v>
      </c>
      <c r="G100" s="5"/>
      <c r="H100" s="17">
        <f>Absterbeordnung!C94</f>
        <v>46702.73211006893</v>
      </c>
      <c r="I100" s="18">
        <f t="shared" si="16"/>
        <v>0.18213156881997952</v>
      </c>
      <c r="J100" s="17">
        <f t="shared" si="24"/>
        <v>8506.0418673860859</v>
      </c>
      <c r="K100" s="17">
        <f>SUM($J100:J$136)</f>
        <v>49119.024503013003</v>
      </c>
      <c r="L100" s="19">
        <f t="shared" si="25"/>
        <v>5.7746041306645157</v>
      </c>
      <c r="N100" s="20">
        <v>86</v>
      </c>
      <c r="O100" s="6">
        <f t="shared" si="17"/>
        <v>86</v>
      </c>
      <c r="P100" s="20">
        <f t="shared" si="18"/>
        <v>28785.383444591847</v>
      </c>
      <c r="Q100" s="20">
        <f t="shared" si="19"/>
        <v>46702.73211006893</v>
      </c>
      <c r="R100" s="5">
        <f t="shared" si="20"/>
        <v>46702.73211006893</v>
      </c>
      <c r="S100" s="5">
        <f t="shared" si="21"/>
        <v>244849676.74846056</v>
      </c>
      <c r="T100" s="20">
        <f>SUM(S100:$S$136)</f>
        <v>879353094.66303062</v>
      </c>
      <c r="U100" s="6">
        <f t="shared" si="26"/>
        <v>3.5913998594591137</v>
      </c>
    </row>
    <row r="101" spans="1:21" x14ac:dyDescent="0.2">
      <c r="A101" s="13">
        <v>87</v>
      </c>
      <c r="B101" s="14">
        <f>Absterbeordnung!B95</f>
        <v>25056.319650787234</v>
      </c>
      <c r="C101" s="15">
        <f t="shared" si="15"/>
        <v>0.17856036158821526</v>
      </c>
      <c r="D101" s="14">
        <f t="shared" si="22"/>
        <v>4474.0654969144716</v>
      </c>
      <c r="E101" s="14">
        <f>SUM(D101:$D$136)</f>
        <v>22148.481133841906</v>
      </c>
      <c r="F101" s="16">
        <f t="shared" si="23"/>
        <v>4.9504150417816977</v>
      </c>
      <c r="G101" s="5"/>
      <c r="H101" s="17">
        <f>Absterbeordnung!C95</f>
        <v>42030.224982121224</v>
      </c>
      <c r="I101" s="18">
        <f t="shared" si="16"/>
        <v>0.17856036158821526</v>
      </c>
      <c r="J101" s="17">
        <f t="shared" si="24"/>
        <v>7504.9321704416043</v>
      </c>
      <c r="K101" s="17">
        <f>SUM($J101:J$136)</f>
        <v>40612.982635626919</v>
      </c>
      <c r="L101" s="19">
        <f t="shared" si="25"/>
        <v>5.4115056223402451</v>
      </c>
      <c r="N101" s="20">
        <v>87</v>
      </c>
      <c r="O101" s="6">
        <f t="shared" si="17"/>
        <v>87</v>
      </c>
      <c r="P101" s="20">
        <f t="shared" si="18"/>
        <v>25056.319650787234</v>
      </c>
      <c r="Q101" s="20">
        <f t="shared" si="19"/>
        <v>42030.224982121224</v>
      </c>
      <c r="R101" s="5">
        <f t="shared" si="20"/>
        <v>42030.224982121224</v>
      </c>
      <c r="S101" s="5">
        <f t="shared" si="21"/>
        <v>188045979.42006123</v>
      </c>
      <c r="T101" s="20">
        <f>SUM(S101:$S$136)</f>
        <v>634503417.91457009</v>
      </c>
      <c r="U101" s="6">
        <f t="shared" si="26"/>
        <v>3.3741929493594887</v>
      </c>
    </row>
    <row r="102" spans="1:21" x14ac:dyDescent="0.2">
      <c r="A102" s="13">
        <v>88</v>
      </c>
      <c r="B102" s="14">
        <f>Absterbeordnung!B96</f>
        <v>21622.143371951151</v>
      </c>
      <c r="C102" s="15">
        <f t="shared" si="15"/>
        <v>0.17505917802766199</v>
      </c>
      <c r="D102" s="14">
        <f t="shared" si="22"/>
        <v>3785.1546458900284</v>
      </c>
      <c r="E102" s="14">
        <f>SUM(D102:$D$136)</f>
        <v>17674.415636927435</v>
      </c>
      <c r="F102" s="16">
        <f t="shared" si="23"/>
        <v>4.6694038395811788</v>
      </c>
      <c r="G102" s="5"/>
      <c r="H102" s="17">
        <f>Absterbeordnung!C96</f>
        <v>37363.60752262843</v>
      </c>
      <c r="I102" s="18">
        <f t="shared" si="16"/>
        <v>0.17505917802766199</v>
      </c>
      <c r="J102" s="17">
        <f t="shared" si="24"/>
        <v>6540.8424210595012</v>
      </c>
      <c r="K102" s="17">
        <f>SUM($J102:J$136)</f>
        <v>33108.050465185304</v>
      </c>
      <c r="L102" s="19">
        <f t="shared" si="25"/>
        <v>5.0617410317954707</v>
      </c>
      <c r="N102" s="20">
        <v>88</v>
      </c>
      <c r="O102" s="6">
        <f t="shared" si="17"/>
        <v>88</v>
      </c>
      <c r="P102" s="20">
        <f t="shared" si="18"/>
        <v>21622.143371951151</v>
      </c>
      <c r="Q102" s="20">
        <f t="shared" si="19"/>
        <v>37363.60752262843</v>
      </c>
      <c r="R102" s="5">
        <f t="shared" si="20"/>
        <v>37363.60752262843</v>
      </c>
      <c r="S102" s="5">
        <f t="shared" si="21"/>
        <v>141427032.60148862</v>
      </c>
      <c r="T102" s="20">
        <f>SUM(S102:$S$136)</f>
        <v>446457438.49450874</v>
      </c>
      <c r="U102" s="6">
        <f t="shared" si="26"/>
        <v>3.1568041150416493</v>
      </c>
    </row>
    <row r="103" spans="1:21" x14ac:dyDescent="0.2">
      <c r="A103" s="13">
        <v>89</v>
      </c>
      <c r="B103" s="14">
        <f>Absterbeordnung!B97</f>
        <v>18362.706193631133</v>
      </c>
      <c r="C103" s="15">
        <f t="shared" si="15"/>
        <v>0.17162664512515882</v>
      </c>
      <c r="D103" s="14">
        <f t="shared" si="22"/>
        <v>3151.5296594318866</v>
      </c>
      <c r="E103" s="14">
        <f>SUM(D103:$D$136)</f>
        <v>13889.260991037407</v>
      </c>
      <c r="F103" s="16">
        <f t="shared" si="23"/>
        <v>4.4071490647310512</v>
      </c>
      <c r="G103" s="5"/>
      <c r="H103" s="17">
        <f>Absterbeordnung!C97</f>
        <v>32698.961920720802</v>
      </c>
      <c r="I103" s="18">
        <f t="shared" si="16"/>
        <v>0.17162664512515882</v>
      </c>
      <c r="J103" s="17">
        <f t="shared" si="24"/>
        <v>5612.0131335286305</v>
      </c>
      <c r="K103" s="17">
        <f>SUM($J103:J$136)</f>
        <v>26567.208044125797</v>
      </c>
      <c r="L103" s="19">
        <f t="shared" si="25"/>
        <v>4.7339889291066752</v>
      </c>
      <c r="N103" s="20">
        <v>89</v>
      </c>
      <c r="O103" s="6">
        <f t="shared" si="17"/>
        <v>89</v>
      </c>
      <c r="P103" s="20">
        <f t="shared" si="18"/>
        <v>18362.706193631133</v>
      </c>
      <c r="Q103" s="20">
        <f t="shared" si="19"/>
        <v>32698.961920720802</v>
      </c>
      <c r="R103" s="5">
        <f t="shared" si="20"/>
        <v>32698.961920720802</v>
      </c>
      <c r="S103" s="5">
        <f t="shared" si="21"/>
        <v>103051748.32578546</v>
      </c>
      <c r="T103" s="20">
        <f>SUM(S103:$S$136)</f>
        <v>305030405.89302015</v>
      </c>
      <c r="U103" s="6">
        <f t="shared" si="26"/>
        <v>2.9599731285363928</v>
      </c>
    </row>
    <row r="104" spans="1:21" x14ac:dyDescent="0.2">
      <c r="A104" s="13">
        <v>90</v>
      </c>
      <c r="B104" s="14">
        <f>Absterbeordnung!B98</f>
        <v>15487.073555800609</v>
      </c>
      <c r="C104" s="15">
        <f t="shared" si="15"/>
        <v>0.16826141678937137</v>
      </c>
      <c r="D104" s="14">
        <f t="shared" si="22"/>
        <v>2605.8769384202178</v>
      </c>
      <c r="E104" s="14">
        <f>SUM(D104:$D$136)</f>
        <v>10737.731331605519</v>
      </c>
      <c r="F104" s="16">
        <f t="shared" si="23"/>
        <v>4.1205826619407215</v>
      </c>
      <c r="G104" s="5"/>
      <c r="H104" s="17">
        <f>Absterbeordnung!C98</f>
        <v>28332.886104571262</v>
      </c>
      <c r="I104" s="18">
        <f t="shared" si="16"/>
        <v>0.16826141678937137</v>
      </c>
      <c r="J104" s="17">
        <f t="shared" si="24"/>
        <v>4767.3315576870536</v>
      </c>
      <c r="K104" s="17">
        <f>SUM($J104:J$136)</f>
        <v>20955.194910597169</v>
      </c>
      <c r="L104" s="19">
        <f t="shared" si="25"/>
        <v>4.3955816072427556</v>
      </c>
      <c r="N104" s="20">
        <v>90</v>
      </c>
      <c r="O104" s="6">
        <f t="shared" si="17"/>
        <v>90</v>
      </c>
      <c r="P104" s="20">
        <f t="shared" si="18"/>
        <v>15487.073555800609</v>
      </c>
      <c r="Q104" s="20">
        <f t="shared" si="19"/>
        <v>28332.886104571262</v>
      </c>
      <c r="R104" s="5">
        <f t="shared" si="20"/>
        <v>28332.886104571262</v>
      </c>
      <c r="S104" s="5">
        <f t="shared" si="21"/>
        <v>73832014.498788893</v>
      </c>
      <c r="T104" s="20">
        <f>SUM(S104:$S$136)</f>
        <v>201978657.56723484</v>
      </c>
      <c r="U104" s="6">
        <f t="shared" si="26"/>
        <v>2.7356514506393159</v>
      </c>
    </row>
    <row r="105" spans="1:21" x14ac:dyDescent="0.2">
      <c r="A105" s="13">
        <v>91</v>
      </c>
      <c r="B105" s="14">
        <f>Absterbeordnung!B99</f>
        <v>12764.054449858184</v>
      </c>
      <c r="C105" s="15">
        <f t="shared" si="15"/>
        <v>0.16496217332291313</v>
      </c>
      <c r="D105" s="14">
        <f t="shared" si="22"/>
        <v>2105.5861624606064</v>
      </c>
      <c r="E105" s="14">
        <f>SUM(D105:$D$136)</f>
        <v>8131.8543931853028</v>
      </c>
      <c r="F105" s="16">
        <f t="shared" si="23"/>
        <v>3.8620382951616414</v>
      </c>
      <c r="G105" s="5"/>
      <c r="H105" s="17">
        <f>Absterbeordnung!C99</f>
        <v>24040.588845880171</v>
      </c>
      <c r="I105" s="18">
        <f t="shared" si="16"/>
        <v>0.16496217332291313</v>
      </c>
      <c r="J105" s="17">
        <f t="shared" si="24"/>
        <v>3965.7877839789771</v>
      </c>
      <c r="K105" s="17">
        <f>SUM($J105:J$136)</f>
        <v>16187.863352910123</v>
      </c>
      <c r="L105" s="19">
        <f t="shared" si="25"/>
        <v>4.0818783643204481</v>
      </c>
      <c r="N105" s="20">
        <v>91</v>
      </c>
      <c r="O105" s="6">
        <f t="shared" si="17"/>
        <v>91</v>
      </c>
      <c r="P105" s="20">
        <f t="shared" si="18"/>
        <v>12764.054449858184</v>
      </c>
      <c r="Q105" s="20">
        <f t="shared" si="19"/>
        <v>24040.588845880171</v>
      </c>
      <c r="R105" s="5">
        <f t="shared" si="20"/>
        <v>24040.588845880171</v>
      </c>
      <c r="S105" s="5">
        <f t="shared" si="21"/>
        <v>50619531.211290084</v>
      </c>
      <c r="T105" s="20">
        <f>SUM(S105:$S$136)</f>
        <v>128146643.06844589</v>
      </c>
      <c r="U105" s="6">
        <f t="shared" si="26"/>
        <v>2.5315651884161325</v>
      </c>
    </row>
    <row r="106" spans="1:21" x14ac:dyDescent="0.2">
      <c r="A106" s="13">
        <v>92</v>
      </c>
      <c r="B106" s="14">
        <f>Absterbeordnung!B100</f>
        <v>10215.771565629537</v>
      </c>
      <c r="C106" s="15">
        <f t="shared" si="15"/>
        <v>0.16172762090481677</v>
      </c>
      <c r="D106" s="14">
        <f t="shared" si="22"/>
        <v>1652.1724310163402</v>
      </c>
      <c r="E106" s="14">
        <f>SUM(D106:$D$136)</f>
        <v>6026.2682307246951</v>
      </c>
      <c r="F106" s="16">
        <f t="shared" si="23"/>
        <v>3.6474814114998959</v>
      </c>
      <c r="G106" s="5"/>
      <c r="H106" s="17">
        <f>Absterbeordnung!C100</f>
        <v>19772.509294441468</v>
      </c>
      <c r="I106" s="18">
        <f t="shared" si="16"/>
        <v>0.16172762090481677</v>
      </c>
      <c r="J106" s="17">
        <f t="shared" si="24"/>
        <v>3197.7608875083956</v>
      </c>
      <c r="K106" s="17">
        <f>SUM($J106:J$136)</f>
        <v>12222.075568931145</v>
      </c>
      <c r="L106" s="19">
        <f t="shared" si="25"/>
        <v>3.8220730063573449</v>
      </c>
      <c r="N106" s="20">
        <v>92</v>
      </c>
      <c r="O106" s="6">
        <f t="shared" si="17"/>
        <v>92</v>
      </c>
      <c r="P106" s="20">
        <f t="shared" si="18"/>
        <v>10215.771565629537</v>
      </c>
      <c r="Q106" s="20">
        <f t="shared" si="19"/>
        <v>19772.509294441468</v>
      </c>
      <c r="R106" s="5">
        <f t="shared" si="20"/>
        <v>19772.509294441468</v>
      </c>
      <c r="S106" s="5">
        <f t="shared" si="21"/>
        <v>32667594.748290543</v>
      </c>
      <c r="T106" s="20">
        <f>SUM(S106:$S$136)</f>
        <v>77527111.857155815</v>
      </c>
      <c r="U106" s="6">
        <f t="shared" si="26"/>
        <v>2.3732115098927729</v>
      </c>
    </row>
    <row r="107" spans="1:21" x14ac:dyDescent="0.2">
      <c r="A107" s="13">
        <v>93</v>
      </c>
      <c r="B107" s="14">
        <f>Absterbeordnung!B101</f>
        <v>7996.7901730484573</v>
      </c>
      <c r="C107" s="15">
        <f t="shared" si="15"/>
        <v>0.15855649108315373</v>
      </c>
      <c r="D107" s="14">
        <f t="shared" si="22"/>
        <v>1267.942989766809</v>
      </c>
      <c r="E107" s="14">
        <f>SUM(D107:$D$136)</f>
        <v>4374.095799708356</v>
      </c>
      <c r="F107" s="16">
        <f t="shared" si="23"/>
        <v>3.4497574693896991</v>
      </c>
      <c r="G107" s="5"/>
      <c r="H107" s="17">
        <f>Absterbeordnung!C101</f>
        <v>15851.838361293983</v>
      </c>
      <c r="I107" s="18">
        <f t="shared" si="16"/>
        <v>0.15855649108315373</v>
      </c>
      <c r="J107" s="17">
        <f t="shared" si="24"/>
        <v>2513.4118677841038</v>
      </c>
      <c r="K107" s="17">
        <f>SUM($J107:J$136)</f>
        <v>9024.3146814227475</v>
      </c>
      <c r="L107" s="19">
        <f t="shared" si="25"/>
        <v>3.5904639415022905</v>
      </c>
      <c r="N107" s="20">
        <v>93</v>
      </c>
      <c r="O107" s="6">
        <f t="shared" si="17"/>
        <v>93</v>
      </c>
      <c r="P107" s="20">
        <f t="shared" si="18"/>
        <v>7996.7901730484573</v>
      </c>
      <c r="Q107" s="20">
        <f t="shared" si="19"/>
        <v>15851.838361293983</v>
      </c>
      <c r="R107" s="5">
        <f t="shared" si="20"/>
        <v>15851.838361293983</v>
      </c>
      <c r="S107" s="5">
        <f t="shared" si="21"/>
        <v>20099227.325119291</v>
      </c>
      <c r="T107" s="20">
        <f>SUM(S107:$S$136)</f>
        <v>44859517.108865291</v>
      </c>
      <c r="U107" s="6">
        <f t="shared" si="26"/>
        <v>2.2319025693490953</v>
      </c>
    </row>
    <row r="108" spans="1:21" x14ac:dyDescent="0.2">
      <c r="A108" s="13">
        <v>94</v>
      </c>
      <c r="B108" s="14">
        <f>Absterbeordnung!B102</f>
        <v>6120.9108422310037</v>
      </c>
      <c r="C108" s="15">
        <f t="shared" si="15"/>
        <v>0.15544754027760166</v>
      </c>
      <c r="D108" s="14">
        <f t="shared" si="22"/>
        <v>951.48053468331261</v>
      </c>
      <c r="E108" s="14">
        <f>SUM(D108:$D$136)</f>
        <v>3106.1528099415473</v>
      </c>
      <c r="F108" s="16">
        <f t="shared" si="23"/>
        <v>3.2645468790124941</v>
      </c>
      <c r="G108" s="5"/>
      <c r="H108" s="17">
        <f>Absterbeordnung!C102</f>
        <v>12287.228864514567</v>
      </c>
      <c r="I108" s="18">
        <f t="shared" si="16"/>
        <v>0.15544754027760166</v>
      </c>
      <c r="J108" s="17">
        <f t="shared" si="24"/>
        <v>1910.0195038167378</v>
      </c>
      <c r="K108" s="17">
        <f>SUM($J108:J$136)</f>
        <v>6510.902813638646</v>
      </c>
      <c r="L108" s="19">
        <f t="shared" si="25"/>
        <v>3.4088148318004574</v>
      </c>
      <c r="N108" s="20">
        <v>94</v>
      </c>
      <c r="O108" s="6">
        <f t="shared" si="17"/>
        <v>94</v>
      </c>
      <c r="P108" s="20">
        <f t="shared" si="18"/>
        <v>6120.9108422310037</v>
      </c>
      <c r="Q108" s="20">
        <f t="shared" si="19"/>
        <v>12287.228864514567</v>
      </c>
      <c r="R108" s="5">
        <f t="shared" si="20"/>
        <v>12287.228864514567</v>
      </c>
      <c r="S108" s="5">
        <f t="shared" si="21"/>
        <v>11691059.089784553</v>
      </c>
      <c r="T108" s="20">
        <f>SUM(S108:$S$136)</f>
        <v>24760289.783745989</v>
      </c>
      <c r="U108" s="6">
        <f t="shared" si="26"/>
        <v>2.1178825283144027</v>
      </c>
    </row>
    <row r="109" spans="1:21" x14ac:dyDescent="0.2">
      <c r="A109" s="13">
        <v>95</v>
      </c>
      <c r="B109" s="14">
        <f>Absterbeordnung!B103</f>
        <v>4569.9800712181941</v>
      </c>
      <c r="C109" s="15">
        <f t="shared" si="15"/>
        <v>0.15239954929176638</v>
      </c>
      <c r="D109" s="14">
        <f t="shared" si="22"/>
        <v>696.46290312600718</v>
      </c>
      <c r="E109" s="14">
        <f>SUM(D109:$D$136)</f>
        <v>2154.6722752582341</v>
      </c>
      <c r="F109" s="16">
        <f t="shared" si="23"/>
        <v>3.0937358839748588</v>
      </c>
      <c r="G109" s="5"/>
      <c r="H109" s="17">
        <f>Absterbeordnung!C103</f>
        <v>9301.8364822162075</v>
      </c>
      <c r="I109" s="18">
        <f t="shared" si="16"/>
        <v>0.15239954929176638</v>
      </c>
      <c r="J109" s="17">
        <f t="shared" si="24"/>
        <v>1417.5956874754597</v>
      </c>
      <c r="K109" s="17">
        <f>SUM($J109:J$136)</f>
        <v>4600.8833098219075</v>
      </c>
      <c r="L109" s="19">
        <f t="shared" si="25"/>
        <v>3.2455539689285025</v>
      </c>
      <c r="N109" s="20">
        <v>95</v>
      </c>
      <c r="O109" s="6">
        <f t="shared" si="17"/>
        <v>95</v>
      </c>
      <c r="P109" s="20">
        <f t="shared" si="18"/>
        <v>4569.9800712181941</v>
      </c>
      <c r="Q109" s="20">
        <f t="shared" si="19"/>
        <v>9301.8364822162075</v>
      </c>
      <c r="R109" s="5">
        <f t="shared" si="20"/>
        <v>9301.8364822162075</v>
      </c>
      <c r="S109" s="5">
        <f t="shared" si="21"/>
        <v>6478384.0408077063</v>
      </c>
      <c r="T109" s="20">
        <f>SUM(S109:$S$136)</f>
        <v>13069230.693961445</v>
      </c>
      <c r="U109" s="6">
        <f t="shared" si="26"/>
        <v>2.0173596705038825</v>
      </c>
    </row>
    <row r="110" spans="1:21" x14ac:dyDescent="0.2">
      <c r="A110" s="13">
        <v>96</v>
      </c>
      <c r="B110" s="14">
        <f>Absterbeordnung!B104</f>
        <v>3324.0607231945023</v>
      </c>
      <c r="C110" s="15">
        <f t="shared" si="15"/>
        <v>0.14941132283506506</v>
      </c>
      <c r="D110" s="14">
        <f t="shared" si="22"/>
        <v>496.65230983657364</v>
      </c>
      <c r="E110" s="14">
        <f>SUM(D110:$D$136)</f>
        <v>1458.2093721322267</v>
      </c>
      <c r="F110" s="16">
        <f t="shared" si="23"/>
        <v>2.9360768957503875</v>
      </c>
      <c r="G110" s="5"/>
      <c r="H110" s="17">
        <f>Absterbeordnung!C104</f>
        <v>6877.9360840652444</v>
      </c>
      <c r="I110" s="18">
        <f t="shared" si="16"/>
        <v>0.14941132283506506</v>
      </c>
      <c r="J110" s="17">
        <f t="shared" si="24"/>
        <v>1027.6415286952154</v>
      </c>
      <c r="K110" s="17">
        <f>SUM($J110:J$136)</f>
        <v>3183.2876223464477</v>
      </c>
      <c r="L110" s="19">
        <f t="shared" si="25"/>
        <v>3.0976634686885722</v>
      </c>
      <c r="N110" s="20">
        <v>96</v>
      </c>
      <c r="O110" s="6">
        <f t="shared" si="17"/>
        <v>96</v>
      </c>
      <c r="P110" s="20">
        <f t="shared" si="18"/>
        <v>3324.0607231945023</v>
      </c>
      <c r="Q110" s="20">
        <f t="shared" si="19"/>
        <v>6877.9360840652444</v>
      </c>
      <c r="R110" s="5">
        <f t="shared" si="20"/>
        <v>6877.9360840652444</v>
      </c>
      <c r="S110" s="5">
        <f t="shared" si="21"/>
        <v>3415942.8430593214</v>
      </c>
      <c r="T110" s="20">
        <f>SUM(S110:$S$136)</f>
        <v>6590846.6531537371</v>
      </c>
      <c r="U110" s="6">
        <f t="shared" si="26"/>
        <v>1.9294370415316928</v>
      </c>
    </row>
    <row r="111" spans="1:21" x14ac:dyDescent="0.2">
      <c r="A111" s="13">
        <v>97</v>
      </c>
      <c r="B111" s="14">
        <f>Absterbeordnung!B105</f>
        <v>2352.3129898214866</v>
      </c>
      <c r="C111" s="15">
        <f t="shared" ref="C111:C127" si="27">1/(((1+($B$5/100))^A111))</f>
        <v>0.14648168905398534</v>
      </c>
      <c r="D111" s="14">
        <f t="shared" si="22"/>
        <v>344.5707799326816</v>
      </c>
      <c r="E111" s="14">
        <f>SUM(D111:$D$136)</f>
        <v>961.55706229565328</v>
      </c>
      <c r="F111" s="16">
        <f t="shared" si="23"/>
        <v>2.7905937424047145</v>
      </c>
      <c r="G111" s="5"/>
      <c r="H111" s="17">
        <f>Absterbeordnung!C105</f>
        <v>5010.3494269050179</v>
      </c>
      <c r="I111" s="18">
        <f t="shared" ref="I111:I127" si="28">1/(((1+($B$5/100))^A111))</f>
        <v>0.14648168905398534</v>
      </c>
      <c r="J111" s="17">
        <f t="shared" si="24"/>
        <v>733.92444680371455</v>
      </c>
      <c r="K111" s="17">
        <f>SUM($J111:J$136)</f>
        <v>2155.6460936512326</v>
      </c>
      <c r="L111" s="19">
        <f t="shared" si="25"/>
        <v>2.9371498701796921</v>
      </c>
      <c r="N111" s="20">
        <v>97</v>
      </c>
      <c r="O111" s="6">
        <f t="shared" si="17"/>
        <v>97</v>
      </c>
      <c r="P111" s="20">
        <f t="shared" si="18"/>
        <v>2352.3129898214866</v>
      </c>
      <c r="Q111" s="20">
        <f t="shared" si="19"/>
        <v>5010.3494269050179</v>
      </c>
      <c r="R111" s="5">
        <f t="shared" si="20"/>
        <v>5010.3494269050179</v>
      </c>
      <c r="S111" s="5">
        <f t="shared" ref="S111:S136" si="29">P111*R111*I111</f>
        <v>1726420.0097639263</v>
      </c>
      <c r="T111" s="20">
        <f>SUM(S111:$S$136)</f>
        <v>3174903.8100944147</v>
      </c>
      <c r="U111" s="6">
        <f t="shared" si="26"/>
        <v>1.839010085690884</v>
      </c>
    </row>
    <row r="112" spans="1:21" x14ac:dyDescent="0.2">
      <c r="A112" s="13">
        <v>98</v>
      </c>
      <c r="B112" s="14">
        <f>Absterbeordnung!B106</f>
        <v>1617.3644978539487</v>
      </c>
      <c r="C112" s="15">
        <f t="shared" si="27"/>
        <v>0.14360949907253467</v>
      </c>
      <c r="D112" s="14">
        <f t="shared" si="22"/>
        <v>232.26890535450715</v>
      </c>
      <c r="E112" s="14">
        <f>SUM(D112:$D$136)</f>
        <v>616.98628236297168</v>
      </c>
      <c r="F112" s="16">
        <f t="shared" si="23"/>
        <v>2.6563447286294242</v>
      </c>
      <c r="G112" s="5"/>
      <c r="H112" s="17">
        <f>Absterbeordnung!C106</f>
        <v>3548.807147911396</v>
      </c>
      <c r="I112" s="18">
        <f t="shared" si="28"/>
        <v>0.14360949907253467</v>
      </c>
      <c r="J112" s="17">
        <f t="shared" si="24"/>
        <v>509.64241681658604</v>
      </c>
      <c r="K112" s="17">
        <f>SUM($J112:J$136)</f>
        <v>1421.7216468475187</v>
      </c>
      <c r="L112" s="19">
        <f t="shared" si="25"/>
        <v>2.7896454453852466</v>
      </c>
      <c r="N112" s="20">
        <v>98</v>
      </c>
      <c r="O112" s="6">
        <f t="shared" si="17"/>
        <v>98</v>
      </c>
      <c r="P112" s="20">
        <f t="shared" si="18"/>
        <v>1617.3644978539487</v>
      </c>
      <c r="Q112" s="20">
        <f t="shared" si="19"/>
        <v>3548.807147911396</v>
      </c>
      <c r="R112" s="5">
        <f t="shared" si="20"/>
        <v>3548.807147911396</v>
      </c>
      <c r="S112" s="5">
        <f t="shared" si="29"/>
        <v>824277.55155963055</v>
      </c>
      <c r="T112" s="20">
        <f>SUM(S112:$S$136)</f>
        <v>1448483.8003304889</v>
      </c>
      <c r="U112" s="6">
        <f t="shared" si="26"/>
        <v>1.7572767784222516</v>
      </c>
    </row>
    <row r="113" spans="1:21" x14ac:dyDescent="0.2">
      <c r="A113" s="13">
        <v>99</v>
      </c>
      <c r="B113" s="14">
        <f>Absterbeordnung!B107</f>
        <v>1079.002550817258</v>
      </c>
      <c r="C113" s="15">
        <f t="shared" si="27"/>
        <v>0.14079362654170063</v>
      </c>
      <c r="D113" s="14">
        <f t="shared" si="22"/>
        <v>151.91668217730739</v>
      </c>
      <c r="E113" s="14">
        <f>SUM(D113:$D$136)</f>
        <v>384.7173770084645</v>
      </c>
      <c r="F113" s="16">
        <f t="shared" si="23"/>
        <v>2.5324235067182883</v>
      </c>
      <c r="G113" s="5"/>
      <c r="H113" s="17">
        <f>Absterbeordnung!C107</f>
        <v>2440.8524724839554</v>
      </c>
      <c r="I113" s="18">
        <f t="shared" si="28"/>
        <v>0.14079362654170063</v>
      </c>
      <c r="J113" s="17">
        <f t="shared" si="24"/>
        <v>343.65647145429261</v>
      </c>
      <c r="K113" s="17">
        <f>SUM($J113:J$136)</f>
        <v>912.07923003093231</v>
      </c>
      <c r="L113" s="19">
        <f t="shared" si="25"/>
        <v>2.6540435166873957</v>
      </c>
      <c r="N113" s="20">
        <v>99</v>
      </c>
      <c r="O113" s="6">
        <f t="shared" si="17"/>
        <v>99</v>
      </c>
      <c r="P113" s="20">
        <f t="shared" si="18"/>
        <v>1079.002550817258</v>
      </c>
      <c r="Q113" s="20">
        <f t="shared" si="19"/>
        <v>2440.8524724839554</v>
      </c>
      <c r="R113" s="5">
        <f t="shared" si="20"/>
        <v>2440.8524724839554</v>
      </c>
      <c r="S113" s="5">
        <f t="shared" si="29"/>
        <v>370806.20930403995</v>
      </c>
      <c r="T113" s="20">
        <f>SUM(S113:$S$136)</f>
        <v>624206.24877085828</v>
      </c>
      <c r="U113" s="6">
        <f t="shared" si="26"/>
        <v>1.6833759335972844</v>
      </c>
    </row>
    <row r="114" spans="1:21" x14ac:dyDescent="0.2">
      <c r="A114" s="13">
        <v>100</v>
      </c>
      <c r="B114" s="14">
        <f>Absterbeordnung!B108</f>
        <v>697.51560616977235</v>
      </c>
      <c r="C114" s="15">
        <f t="shared" si="27"/>
        <v>0.13803296719774574</v>
      </c>
      <c r="D114" s="14">
        <f t="shared" si="22"/>
        <v>96.280148786347922</v>
      </c>
      <c r="E114" s="14">
        <f>SUM(D114:$D$136)</f>
        <v>232.80069483115716</v>
      </c>
      <c r="F114" s="16">
        <f t="shared" si="23"/>
        <v>2.4179511328732723</v>
      </c>
      <c r="G114" s="5"/>
      <c r="H114" s="17">
        <f>Absterbeordnung!C108</f>
        <v>1628.1171590210856</v>
      </c>
      <c r="I114" s="18">
        <f t="shared" si="28"/>
        <v>0.13803296719774574</v>
      </c>
      <c r="J114" s="17">
        <f t="shared" si="24"/>
        <v>224.7338424052445</v>
      </c>
      <c r="K114" s="17">
        <f>SUM($J114:J$136)</f>
        <v>568.42275857663947</v>
      </c>
      <c r="L114" s="19">
        <f t="shared" si="25"/>
        <v>2.5293153558583685</v>
      </c>
      <c r="N114" s="20">
        <v>100</v>
      </c>
      <c r="O114" s="6">
        <f t="shared" si="17"/>
        <v>100</v>
      </c>
      <c r="P114" s="20">
        <f t="shared" si="18"/>
        <v>697.51560616977235</v>
      </c>
      <c r="Q114" s="20">
        <f t="shared" si="19"/>
        <v>1628.1171590210856</v>
      </c>
      <c r="R114" s="5">
        <f t="shared" si="20"/>
        <v>1628.1171590210856</v>
      </c>
      <c r="S114" s="5">
        <f t="shared" si="29"/>
        <v>156755.36231215618</v>
      </c>
      <c r="T114" s="20">
        <f>SUM(S114:$S$136)</f>
        <v>253400.03946681833</v>
      </c>
      <c r="U114" s="6">
        <f t="shared" si="26"/>
        <v>1.616531873163024</v>
      </c>
    </row>
    <row r="115" spans="1:21" x14ac:dyDescent="0.2">
      <c r="A115" s="13">
        <v>101</v>
      </c>
      <c r="B115" s="14">
        <f>Absterbeordnung!B109</f>
        <v>436.33234089188261</v>
      </c>
      <c r="C115" s="15">
        <f t="shared" si="27"/>
        <v>0.13532643842916248</v>
      </c>
      <c r="D115" s="14">
        <f t="shared" si="22"/>
        <v>59.047301664357683</v>
      </c>
      <c r="E115" s="14">
        <f>SUM(D115:$D$136)</f>
        <v>136.52054604480924</v>
      </c>
      <c r="F115" s="16">
        <f t="shared" si="23"/>
        <v>2.3120539329778755</v>
      </c>
      <c r="G115" s="5"/>
      <c r="H115" s="17">
        <f>Absterbeordnung!C109</f>
        <v>1051.852901708975</v>
      </c>
      <c r="I115" s="18">
        <f t="shared" si="28"/>
        <v>0.13532643842916248</v>
      </c>
      <c r="J115" s="17">
        <f t="shared" si="24"/>
        <v>142.3435069396555</v>
      </c>
      <c r="K115" s="17">
        <f>SUM($J115:J$136)</f>
        <v>343.68891617139491</v>
      </c>
      <c r="L115" s="19">
        <f t="shared" si="25"/>
        <v>2.4145036437601397</v>
      </c>
      <c r="N115" s="20">
        <v>101</v>
      </c>
      <c r="O115" s="6">
        <f t="shared" si="17"/>
        <v>101</v>
      </c>
      <c r="P115" s="20">
        <f t="shared" si="18"/>
        <v>436.33234089188261</v>
      </c>
      <c r="Q115" s="20">
        <f t="shared" si="19"/>
        <v>1051.852901708975</v>
      </c>
      <c r="R115" s="5">
        <f t="shared" si="20"/>
        <v>1051.852901708975</v>
      </c>
      <c r="S115" s="5">
        <f t="shared" si="29"/>
        <v>62109.075593739813</v>
      </c>
      <c r="T115" s="20">
        <f>SUM(S115:$S$136)</f>
        <v>96644.677154662146</v>
      </c>
      <c r="U115" s="6">
        <f t="shared" si="26"/>
        <v>1.5560475861341478</v>
      </c>
    </row>
    <row r="116" spans="1:21" x14ac:dyDescent="0.2">
      <c r="A116" s="21">
        <v>102</v>
      </c>
      <c r="B116" s="14">
        <f>Absterbeordnung!B110</f>
        <v>263.77159299466553</v>
      </c>
      <c r="C116" s="15">
        <f t="shared" si="27"/>
        <v>0.13267297885212007</v>
      </c>
      <c r="D116" s="14">
        <f t="shared" si="22"/>
        <v>34.995362979171283</v>
      </c>
      <c r="E116" s="14">
        <f>SUM(D116:$D$136)</f>
        <v>77.473244380451547</v>
      </c>
      <c r="F116" s="16">
        <f t="shared" si="23"/>
        <v>2.2138145681347114</v>
      </c>
      <c r="G116" s="5"/>
      <c r="H116" s="17">
        <f>Absterbeordnung!C110</f>
        <v>657.33966892713988</v>
      </c>
      <c r="I116" s="18">
        <f t="shared" si="28"/>
        <v>0.13267297885212007</v>
      </c>
      <c r="J116" s="17">
        <f t="shared" si="24"/>
        <v>87.211211994230041</v>
      </c>
      <c r="K116" s="17">
        <f>SUM($J116:J$136)</f>
        <v>201.34540923173944</v>
      </c>
      <c r="L116" s="19">
        <f t="shared" si="25"/>
        <v>2.3087101374655887</v>
      </c>
      <c r="N116" s="6">
        <v>102</v>
      </c>
      <c r="O116" s="6">
        <f t="shared" si="17"/>
        <v>102</v>
      </c>
      <c r="P116" s="20">
        <f t="shared" si="18"/>
        <v>263.77159299466553</v>
      </c>
      <c r="Q116" s="20">
        <f t="shared" si="19"/>
        <v>657.33966892713988</v>
      </c>
      <c r="R116" s="5">
        <f t="shared" si="20"/>
        <v>657.33966892713988</v>
      </c>
      <c r="S116" s="5">
        <f t="shared" si="29"/>
        <v>23003.840314713536</v>
      </c>
      <c r="T116" s="20">
        <f>SUM(S116:$S$136)</f>
        <v>34535.601560922325</v>
      </c>
      <c r="U116" s="6">
        <f t="shared" si="26"/>
        <v>1.5012972220483087</v>
      </c>
    </row>
    <row r="117" spans="1:21" x14ac:dyDescent="0.2">
      <c r="A117" s="21">
        <v>103</v>
      </c>
      <c r="B117" s="14">
        <f>Absterbeordnung!B111</f>
        <v>153.88663704414881</v>
      </c>
      <c r="C117" s="15">
        <f t="shared" si="27"/>
        <v>0.13007154789423539</v>
      </c>
      <c r="D117" s="14">
        <f t="shared" si="22"/>
        <v>20.016273080570819</v>
      </c>
      <c r="E117" s="14">
        <f>SUM(D117:$D$136)</f>
        <v>42.477881401280271</v>
      </c>
      <c r="F117" s="16">
        <f t="shared" si="23"/>
        <v>2.122167360042277</v>
      </c>
      <c r="G117" s="5"/>
      <c r="H117" s="17">
        <f>Absterbeordnung!C111</f>
        <v>396.85366323286524</v>
      </c>
      <c r="I117" s="18">
        <f t="shared" si="28"/>
        <v>0.13007154789423539</v>
      </c>
      <c r="J117" s="17">
        <f t="shared" si="24"/>
        <v>51.619370264196391</v>
      </c>
      <c r="K117" s="17">
        <f>SUM($J117:J$136)</f>
        <v>114.13419723750941</v>
      </c>
      <c r="L117" s="19">
        <f t="shared" si="25"/>
        <v>2.2110730265276755</v>
      </c>
      <c r="N117" s="6">
        <v>103</v>
      </c>
      <c r="O117" s="6">
        <f t="shared" si="17"/>
        <v>103</v>
      </c>
      <c r="P117" s="20">
        <f t="shared" si="18"/>
        <v>153.88663704414881</v>
      </c>
      <c r="Q117" s="20">
        <f t="shared" si="19"/>
        <v>396.85366323286524</v>
      </c>
      <c r="R117" s="5">
        <f t="shared" si="20"/>
        <v>396.85366323286524</v>
      </c>
      <c r="S117" s="5">
        <f t="shared" si="29"/>
        <v>7943.5312962939188</v>
      </c>
      <c r="T117" s="20">
        <f>SUM(S117:$S$136)</f>
        <v>11531.761246208789</v>
      </c>
      <c r="U117" s="6">
        <f t="shared" si="26"/>
        <v>1.451717229538577</v>
      </c>
    </row>
    <row r="118" spans="1:21" x14ac:dyDescent="0.2">
      <c r="A118" s="21">
        <v>104</v>
      </c>
      <c r="B118" s="14">
        <f>Absterbeordnung!B112</f>
        <v>86.526909010891714</v>
      </c>
      <c r="C118" s="15">
        <f t="shared" si="27"/>
        <v>0.12752112538650526</v>
      </c>
      <c r="D118" s="14">
        <f t="shared" si="22"/>
        <v>11.034008813284654</v>
      </c>
      <c r="E118" s="14">
        <f>SUM(D118:$D$136)</f>
        <v>22.461608320709445</v>
      </c>
      <c r="F118" s="16">
        <f t="shared" si="23"/>
        <v>2.0356706887587639</v>
      </c>
      <c r="G118" s="5"/>
      <c r="H118" s="17">
        <f>Absterbeordnung!C112</f>
        <v>231.16224711548094</v>
      </c>
      <c r="I118" s="18">
        <f t="shared" si="28"/>
        <v>0.12752112538650526</v>
      </c>
      <c r="J118" s="17">
        <f t="shared" si="24"/>
        <v>29.478069899039557</v>
      </c>
      <c r="K118" s="17">
        <f>SUM($J118:J$136)</f>
        <v>62.514826973313028</v>
      </c>
      <c r="L118" s="19">
        <f t="shared" si="25"/>
        <v>2.1207232083858334</v>
      </c>
      <c r="N118" s="6">
        <v>104</v>
      </c>
      <c r="O118" s="6">
        <f t="shared" si="17"/>
        <v>104</v>
      </c>
      <c r="P118" s="20">
        <f t="shared" si="18"/>
        <v>86.526909010891714</v>
      </c>
      <c r="Q118" s="20">
        <f t="shared" si="19"/>
        <v>231.16224711548094</v>
      </c>
      <c r="R118" s="5">
        <f t="shared" si="20"/>
        <v>231.16224711548094</v>
      </c>
      <c r="S118" s="5">
        <f t="shared" si="29"/>
        <v>2550.6462719709016</v>
      </c>
      <c r="T118" s="20">
        <f>SUM(S118:$S$136)</f>
        <v>3588.2299499148698</v>
      </c>
      <c r="U118" s="6">
        <f t="shared" si="26"/>
        <v>1.4067924625009725</v>
      </c>
    </row>
    <row r="119" spans="1:21" x14ac:dyDescent="0.2">
      <c r="A119" s="21">
        <v>105</v>
      </c>
      <c r="B119" s="14">
        <f>Absterbeordnung!B113</f>
        <v>46.826747140784221</v>
      </c>
      <c r="C119" s="15">
        <f t="shared" si="27"/>
        <v>0.12502071116324046</v>
      </c>
      <c r="D119" s="14">
        <f t="shared" si="22"/>
        <v>5.8543132290020798</v>
      </c>
      <c r="E119" s="14">
        <f>SUM(D119:$D$136)</f>
        <v>11.427599507424793</v>
      </c>
      <c r="F119" s="16">
        <f t="shared" si="23"/>
        <v>1.9519965981343177</v>
      </c>
      <c r="G119" s="5"/>
      <c r="H119" s="17">
        <f>Absterbeordnung!C113</f>
        <v>129.74470020500445</v>
      </c>
      <c r="I119" s="18">
        <f t="shared" si="28"/>
        <v>0.12502071116324046</v>
      </c>
      <c r="J119" s="17">
        <f t="shared" si="24"/>
        <v>16.220774689291087</v>
      </c>
      <c r="K119" s="17">
        <f>SUM($J119:J$136)</f>
        <v>33.036757074273474</v>
      </c>
      <c r="L119" s="19">
        <f t="shared" si="25"/>
        <v>2.0366941596250796</v>
      </c>
      <c r="N119" s="6">
        <v>105</v>
      </c>
      <c r="O119" s="6">
        <f t="shared" si="17"/>
        <v>105</v>
      </c>
      <c r="P119" s="20">
        <f t="shared" si="18"/>
        <v>46.826747140784221</v>
      </c>
      <c r="Q119" s="20">
        <f t="shared" si="19"/>
        <v>129.74470020500445</v>
      </c>
      <c r="R119" s="5">
        <f t="shared" si="20"/>
        <v>129.74470020500445</v>
      </c>
      <c r="S119" s="5">
        <f t="shared" si="29"/>
        <v>759.56611480306651</v>
      </c>
      <c r="T119" s="20">
        <f>SUM(S119:$S$136)</f>
        <v>1037.583677943968</v>
      </c>
      <c r="U119" s="6">
        <f t="shared" si="26"/>
        <v>1.3660215453568296</v>
      </c>
    </row>
    <row r="120" spans="1:21" x14ac:dyDescent="0.2">
      <c r="A120" s="21">
        <v>106</v>
      </c>
      <c r="B120" s="14">
        <f>Absterbeordnung!B114</f>
        <v>24.358157583684935</v>
      </c>
      <c r="C120" s="15">
        <f t="shared" si="27"/>
        <v>0.12256932466984359</v>
      </c>
      <c r="D120" s="14">
        <f t="shared" si="22"/>
        <v>2.9855629252338916</v>
      </c>
      <c r="E120" s="14">
        <f>SUM(D120:$D$136)</f>
        <v>5.5732862784227111</v>
      </c>
      <c r="F120" s="16">
        <f t="shared" si="23"/>
        <v>1.8667455411230682</v>
      </c>
      <c r="G120" s="5"/>
      <c r="H120" s="17">
        <f>Absterbeordnung!C114</f>
        <v>70.079144962729032</v>
      </c>
      <c r="I120" s="18">
        <f t="shared" si="28"/>
        <v>0.12256932466984359</v>
      </c>
      <c r="J120" s="17">
        <f t="shared" si="24"/>
        <v>8.5895534715217678</v>
      </c>
      <c r="K120" s="17">
        <f>SUM($J120:J$136)</f>
        <v>16.815982384982384</v>
      </c>
      <c r="L120" s="19">
        <f t="shared" si="25"/>
        <v>1.9577248620356025</v>
      </c>
      <c r="N120" s="6">
        <v>106</v>
      </c>
      <c r="O120" s="6">
        <f t="shared" si="17"/>
        <v>106</v>
      </c>
      <c r="P120" s="20">
        <f t="shared" si="18"/>
        <v>24.358157583684935</v>
      </c>
      <c r="Q120" s="20">
        <f t="shared" si="19"/>
        <v>70.079144962729032</v>
      </c>
      <c r="R120" s="5">
        <f t="shared" si="20"/>
        <v>70.079144962729032</v>
      </c>
      <c r="S120" s="5">
        <f t="shared" si="29"/>
        <v>209.22569703281525</v>
      </c>
      <c r="T120" s="20">
        <f>SUM(S120:$S$136)</f>
        <v>278.01756314090147</v>
      </c>
      <c r="U120" s="6">
        <f t="shared" si="26"/>
        <v>1.3287926248241717</v>
      </c>
    </row>
    <row r="121" spans="1:21" x14ac:dyDescent="0.2">
      <c r="A121" s="21">
        <v>107</v>
      </c>
      <c r="B121" s="14">
        <f>Absterbeordnung!B115</f>
        <v>12.162354339003972</v>
      </c>
      <c r="C121" s="15">
        <f t="shared" si="27"/>
        <v>0.12016600457827803</v>
      </c>
      <c r="D121" s="14">
        <f t="shared" si="22"/>
        <v>1.4615015271833909</v>
      </c>
      <c r="E121" s="14">
        <f>SUM(D121:$D$136)</f>
        <v>2.5877233531888209</v>
      </c>
      <c r="F121" s="16">
        <f t="shared" si="23"/>
        <v>1.7705923018608727</v>
      </c>
      <c r="G121" s="5"/>
      <c r="H121" s="17">
        <f>Absterbeordnung!C115</f>
        <v>36.37932636070925</v>
      </c>
      <c r="I121" s="18">
        <f t="shared" si="28"/>
        <v>0.12016600457827803</v>
      </c>
      <c r="J121" s="17">
        <f t="shared" si="24"/>
        <v>4.3715582980156587</v>
      </c>
      <c r="K121" s="17">
        <f>SUM($J121:J$136)</f>
        <v>8.2264289134606159</v>
      </c>
      <c r="L121" s="19">
        <f t="shared" si="25"/>
        <v>1.8818069788054212</v>
      </c>
      <c r="N121" s="6">
        <v>107</v>
      </c>
      <c r="O121" s="6">
        <f t="shared" si="17"/>
        <v>107</v>
      </c>
      <c r="P121" s="20">
        <f t="shared" si="18"/>
        <v>12.162354339003972</v>
      </c>
      <c r="Q121" s="20">
        <f t="shared" si="19"/>
        <v>36.37932636070925</v>
      </c>
      <c r="R121" s="5">
        <f t="shared" si="20"/>
        <v>36.37932636070925</v>
      </c>
      <c r="S121" s="5">
        <f t="shared" si="29"/>
        <v>53.168441034079564</v>
      </c>
      <c r="T121" s="20">
        <f>SUM(S121:$S$136)</f>
        <v>68.791866108086282</v>
      </c>
      <c r="U121" s="6">
        <f t="shared" si="26"/>
        <v>1.2938477181227208</v>
      </c>
    </row>
    <row r="122" spans="1:21" x14ac:dyDescent="0.2">
      <c r="A122" s="21">
        <v>108</v>
      </c>
      <c r="B122" s="14">
        <f>Absterbeordnung!B116</f>
        <v>5.821417732529059</v>
      </c>
      <c r="C122" s="15">
        <f t="shared" si="27"/>
        <v>0.11780980841007649</v>
      </c>
      <c r="D122" s="14">
        <f t="shared" si="22"/>
        <v>0.68582010774427038</v>
      </c>
      <c r="E122" s="14">
        <f>SUM(D122:$D$136)</f>
        <v>1.1262218260054295</v>
      </c>
      <c r="F122" s="16">
        <f t="shared" si="23"/>
        <v>1.6421534062477166</v>
      </c>
      <c r="G122" s="5"/>
      <c r="H122" s="17">
        <f>Absterbeordnung!C116</f>
        <v>18.127063058750799</v>
      </c>
      <c r="I122" s="18">
        <f t="shared" si="28"/>
        <v>0.11780980841007649</v>
      </c>
      <c r="J122" s="17">
        <f t="shared" si="24"/>
        <v>2.1355458259888067</v>
      </c>
      <c r="K122" s="17">
        <f>SUM($J122:J$136)</f>
        <v>3.8548706154449559</v>
      </c>
      <c r="L122" s="19">
        <f t="shared" si="25"/>
        <v>1.8050985226037293</v>
      </c>
      <c r="N122" s="6">
        <v>108</v>
      </c>
      <c r="O122" s="6">
        <f t="shared" si="17"/>
        <v>108</v>
      </c>
      <c r="P122" s="20">
        <f t="shared" si="18"/>
        <v>5.821417732529059</v>
      </c>
      <c r="Q122" s="20">
        <f t="shared" si="19"/>
        <v>18.127063058750799</v>
      </c>
      <c r="R122" s="5">
        <f t="shared" si="20"/>
        <v>18.127063058750799</v>
      </c>
      <c r="S122" s="5">
        <f t="shared" si="29"/>
        <v>12.431904340039656</v>
      </c>
      <c r="T122" s="20">
        <f>SUM(S122:$S$136)</f>
        <v>15.62342507400672</v>
      </c>
      <c r="U122" s="6">
        <f t="shared" si="26"/>
        <v>1.2567201811301005</v>
      </c>
    </row>
    <row r="123" spans="1:21" x14ac:dyDescent="0.2">
      <c r="A123" s="21">
        <v>109</v>
      </c>
      <c r="B123" s="14">
        <f>Absterbeordnung!B117</f>
        <v>2.6674291848565224</v>
      </c>
      <c r="C123" s="15">
        <f t="shared" si="27"/>
        <v>0.11549981216674166</v>
      </c>
      <c r="D123" s="14">
        <f t="shared" si="22"/>
        <v>0.30808756981901314</v>
      </c>
      <c r="E123" s="14">
        <f>SUM(D123:$D$136)</f>
        <v>0.44040171826115915</v>
      </c>
      <c r="F123" s="16">
        <f t="shared" si="23"/>
        <v>1.4294692853719295</v>
      </c>
      <c r="G123" s="5"/>
      <c r="H123" s="17">
        <f>Absterbeordnung!C117</f>
        <v>8.6585947769269715</v>
      </c>
      <c r="I123" s="18">
        <f t="shared" si="28"/>
        <v>0.11549981216674166</v>
      </c>
      <c r="J123" s="17">
        <f t="shared" si="24"/>
        <v>1.0000660703629956</v>
      </c>
      <c r="K123" s="17">
        <f>SUM($J123:J$136)</f>
        <v>1.7193247894561492</v>
      </c>
      <c r="L123" s="19">
        <f t="shared" si="25"/>
        <v>1.7192112005480629</v>
      </c>
      <c r="N123" s="6">
        <v>109</v>
      </c>
      <c r="O123" s="6">
        <f t="shared" si="17"/>
        <v>109</v>
      </c>
      <c r="P123" s="20">
        <f t="shared" si="18"/>
        <v>2.6674291848565224</v>
      </c>
      <c r="Q123" s="20">
        <f t="shared" si="19"/>
        <v>8.6585947769269715</v>
      </c>
      <c r="R123" s="5">
        <f t="shared" si="20"/>
        <v>8.6585947769269715</v>
      </c>
      <c r="S123" s="5">
        <f t="shared" si="29"/>
        <v>2.6676054228710306</v>
      </c>
      <c r="T123" s="20">
        <f>SUM(S123:$S$136)</f>
        <v>3.1915207339670633</v>
      </c>
      <c r="U123" s="6">
        <f t="shared" si="26"/>
        <v>1.1963991025824818</v>
      </c>
    </row>
    <row r="124" spans="1:21" x14ac:dyDescent="0.2">
      <c r="A124" s="21">
        <v>110</v>
      </c>
      <c r="B124" s="14">
        <f>Absterbeordnung!B118</f>
        <v>1.1684904839165704</v>
      </c>
      <c r="C124" s="15">
        <f t="shared" si="27"/>
        <v>0.11323510996739378</v>
      </c>
      <c r="D124" s="14">
        <f t="shared" si="22"/>
        <v>0.13231414844214601</v>
      </c>
      <c r="E124" s="14">
        <f>SUM(D124:$D$136)</f>
        <v>0.13231414844214601</v>
      </c>
      <c r="F124" s="16">
        <f t="shared" si="23"/>
        <v>1</v>
      </c>
      <c r="G124" s="5"/>
      <c r="H124" s="17">
        <f>Absterbeordnung!C118</f>
        <v>3.9596318100865311</v>
      </c>
      <c r="I124" s="18">
        <f t="shared" si="28"/>
        <v>0.11323510996739378</v>
      </c>
      <c r="J124" s="17">
        <f t="shared" si="24"/>
        <v>0.4483693434455388</v>
      </c>
      <c r="K124" s="17">
        <f>SUM($J124:J$136)</f>
        <v>0.71925871909315364</v>
      </c>
      <c r="L124" s="19">
        <f t="shared" si="25"/>
        <v>1.6041656942152613</v>
      </c>
      <c r="N124" s="6">
        <v>110</v>
      </c>
      <c r="O124" s="6">
        <f t="shared" si="17"/>
        <v>110</v>
      </c>
      <c r="P124" s="20">
        <f t="shared" si="18"/>
        <v>1.1684904839165704</v>
      </c>
      <c r="Q124" s="20">
        <f t="shared" si="19"/>
        <v>3.9596318100865311</v>
      </c>
      <c r="R124" s="5">
        <f t="shared" si="20"/>
        <v>3.9596318100865311</v>
      </c>
      <c r="S124" s="5">
        <f t="shared" si="29"/>
        <v>0.52391531109603251</v>
      </c>
      <c r="T124" s="20">
        <f>SUM(S124:$S$136)</f>
        <v>0.52391531109603251</v>
      </c>
      <c r="U124" s="6">
        <f t="shared" si="26"/>
        <v>1</v>
      </c>
    </row>
    <row r="125" spans="1:21" x14ac:dyDescent="0.2">
      <c r="A125" s="21">
        <v>111</v>
      </c>
      <c r="B125" s="14">
        <f>Absterbeordnung!B119</f>
        <v>0</v>
      </c>
      <c r="C125" s="15">
        <f t="shared" si="27"/>
        <v>0.11101481369352335</v>
      </c>
      <c r="D125" s="14">
        <f t="shared" si="22"/>
        <v>0</v>
      </c>
      <c r="E125" s="14">
        <f>SUM(D125:$D$136)</f>
        <v>0</v>
      </c>
      <c r="F125" s="16" t="e">
        <f t="shared" si="23"/>
        <v>#DIV/0!</v>
      </c>
      <c r="G125" s="25"/>
      <c r="H125" s="17">
        <f>Absterbeordnung!C119</f>
        <v>1.7313698752778164</v>
      </c>
      <c r="I125" s="18">
        <f t="shared" si="28"/>
        <v>0.11101481369352335</v>
      </c>
      <c r="J125" s="17">
        <f t="shared" si="24"/>
        <v>0.19220770413854554</v>
      </c>
      <c r="K125" s="17">
        <f>SUM($J125:J$136)</f>
        <v>0.27088937564761478</v>
      </c>
      <c r="L125" s="19">
        <f t="shared" si="25"/>
        <v>1.4093575325802477</v>
      </c>
      <c r="N125" s="6">
        <v>111</v>
      </c>
      <c r="O125" s="6">
        <f t="shared" si="17"/>
        <v>111</v>
      </c>
      <c r="P125" s="20">
        <f t="shared" si="18"/>
        <v>0</v>
      </c>
      <c r="Q125" s="20">
        <f t="shared" si="19"/>
        <v>1.7313698752778164</v>
      </c>
      <c r="R125" s="5">
        <f t="shared" si="20"/>
        <v>1.7313698752778164</v>
      </c>
      <c r="S125" s="5">
        <f t="shared" si="29"/>
        <v>0</v>
      </c>
      <c r="T125" s="20">
        <f>SUM(S125:$S$136)</f>
        <v>0</v>
      </c>
      <c r="U125" s="6" t="e">
        <f t="shared" si="26"/>
        <v>#DIV/0!</v>
      </c>
    </row>
    <row r="126" spans="1:21" x14ac:dyDescent="0.2">
      <c r="A126" s="21">
        <v>112</v>
      </c>
      <c r="B126" s="14">
        <f>Absterbeordnung!B120</f>
        <v>0</v>
      </c>
      <c r="C126" s="15">
        <f t="shared" si="27"/>
        <v>0.10883805264070914</v>
      </c>
      <c r="D126" s="14">
        <f t="shared" si="22"/>
        <v>0</v>
      </c>
      <c r="E126" s="14">
        <f>SUM(D126:$D$136)</f>
        <v>0</v>
      </c>
      <c r="F126" s="16" t="e">
        <f t="shared" si="23"/>
        <v>#DIV/0!</v>
      </c>
      <c r="G126" s="5"/>
      <c r="H126" s="17">
        <f>Absterbeordnung!C120</f>
        <v>0.722924286130048</v>
      </c>
      <c r="I126" s="18">
        <f t="shared" si="28"/>
        <v>0.10883805264070914</v>
      </c>
      <c r="J126" s="17">
        <f t="shared" si="24"/>
        <v>7.868167150906924E-2</v>
      </c>
      <c r="K126" s="17">
        <f>SUM($J126:J$136)</f>
        <v>7.868167150906924E-2</v>
      </c>
      <c r="L126" s="19">
        <f t="shared" si="25"/>
        <v>1</v>
      </c>
      <c r="N126" s="6">
        <v>112</v>
      </c>
      <c r="O126" s="6">
        <f t="shared" si="17"/>
        <v>112</v>
      </c>
      <c r="P126" s="20">
        <f t="shared" si="18"/>
        <v>0</v>
      </c>
      <c r="Q126" s="20">
        <f t="shared" si="19"/>
        <v>0.722924286130048</v>
      </c>
      <c r="R126" s="5">
        <f t="shared" si="20"/>
        <v>0.722924286130048</v>
      </c>
      <c r="S126" s="5">
        <f t="shared" si="29"/>
        <v>0</v>
      </c>
      <c r="T126" s="20">
        <f>SUM(S126:$S$136)</f>
        <v>0</v>
      </c>
      <c r="U126" s="6" t="e">
        <f t="shared" si="26"/>
        <v>#DIV/0!</v>
      </c>
    </row>
    <row r="127" spans="1:21" x14ac:dyDescent="0.2">
      <c r="A127" s="26">
        <v>113</v>
      </c>
      <c r="B127" s="14">
        <f>Absterbeordnung!B121</f>
        <v>0</v>
      </c>
      <c r="C127" s="15">
        <f t="shared" si="27"/>
        <v>0.10670397317716583</v>
      </c>
      <c r="D127" s="14">
        <f t="shared" si="22"/>
        <v>0</v>
      </c>
      <c r="E127" s="14">
        <f>SUM(D127:$D$136)</f>
        <v>0</v>
      </c>
      <c r="F127" s="16" t="e">
        <f t="shared" si="23"/>
        <v>#DIV/0!</v>
      </c>
      <c r="G127" s="27"/>
      <c r="H127" s="17">
        <f>Absterbeordnung!C121</f>
        <v>0</v>
      </c>
      <c r="I127" s="18">
        <f t="shared" si="28"/>
        <v>0.10670397317716583</v>
      </c>
      <c r="J127" s="17">
        <f t="shared" si="24"/>
        <v>0</v>
      </c>
      <c r="K127" s="17">
        <f>SUM($J127:J$136)</f>
        <v>0</v>
      </c>
      <c r="L127" s="19" t="e">
        <f t="shared" si="25"/>
        <v>#DIV/0!</v>
      </c>
      <c r="N127" s="28">
        <v>113</v>
      </c>
      <c r="O127" s="6">
        <f t="shared" si="17"/>
        <v>113</v>
      </c>
      <c r="P127" s="20">
        <f t="shared" si="18"/>
        <v>0</v>
      </c>
      <c r="Q127" s="20">
        <f t="shared" si="19"/>
        <v>0</v>
      </c>
      <c r="R127" s="5">
        <f t="shared" si="20"/>
        <v>0</v>
      </c>
      <c r="S127" s="5">
        <f t="shared" si="29"/>
        <v>0</v>
      </c>
      <c r="T127" s="20">
        <f>SUM(S127:$S$136)</f>
        <v>0</v>
      </c>
      <c r="U127" s="6" t="e">
        <f t="shared" si="26"/>
        <v>#DIV/0!</v>
      </c>
    </row>
    <row r="128" spans="1:21" x14ac:dyDescent="0.2">
      <c r="A128" s="21">
        <v>114</v>
      </c>
      <c r="B128" s="14">
        <f>Absterbeordnung!B122</f>
        <v>0</v>
      </c>
      <c r="C128" s="15">
        <f t="shared" ref="C128:C134" si="30">1/(((1+($B$5/100))^A128))</f>
        <v>0.10461173840898609</v>
      </c>
      <c r="D128" s="14">
        <f t="shared" ref="D128:D134" si="31">B128*C128</f>
        <v>0</v>
      </c>
      <c r="E128" s="14">
        <f>SUM(D128:$D$136)</f>
        <v>0</v>
      </c>
      <c r="F128" s="16" t="e">
        <f t="shared" ref="F128:F134" si="32">E128/D128</f>
        <v>#DIV/0!</v>
      </c>
      <c r="G128" s="27"/>
      <c r="H128" s="17">
        <f>Absterbeordnung!C122</f>
        <v>0</v>
      </c>
      <c r="I128" s="18">
        <f t="shared" ref="I128:I134" si="33">1/(((1+($B$5/100))^A128))</f>
        <v>0.10461173840898609</v>
      </c>
      <c r="J128" s="17">
        <f t="shared" ref="J128:J134" si="34">H128*I128</f>
        <v>0</v>
      </c>
      <c r="K128" s="17">
        <f>SUM($J128:J$136)</f>
        <v>0</v>
      </c>
      <c r="L128" s="19" t="e">
        <f t="shared" ref="L128:L134" si="35">K128/J128</f>
        <v>#DIV/0!</v>
      </c>
      <c r="N128" s="6">
        <v>114</v>
      </c>
      <c r="O128" s="6">
        <f t="shared" si="17"/>
        <v>114</v>
      </c>
      <c r="P128" s="20">
        <f t="shared" ref="P128:P134" si="36">B128</f>
        <v>0</v>
      </c>
      <c r="Q128" s="20">
        <f t="shared" ref="Q128:Q134" si="37">H128</f>
        <v>0</v>
      </c>
      <c r="R128" s="5">
        <f t="shared" si="20"/>
        <v>0</v>
      </c>
      <c r="S128" s="5">
        <f t="shared" si="29"/>
        <v>0</v>
      </c>
      <c r="T128" s="20">
        <f>SUM(S128:$S$136)</f>
        <v>0</v>
      </c>
      <c r="U128" s="6" t="e">
        <f t="shared" ref="U128:U134" si="38">T128/S128</f>
        <v>#DIV/0!</v>
      </c>
    </row>
    <row r="129" spans="1:21" x14ac:dyDescent="0.2">
      <c r="A129" s="21">
        <v>115</v>
      </c>
      <c r="B129" s="14">
        <f>Absterbeordnung!B123</f>
        <v>0</v>
      </c>
      <c r="C129" s="15">
        <f t="shared" si="30"/>
        <v>0.10256052785194716</v>
      </c>
      <c r="D129" s="14">
        <f t="shared" si="31"/>
        <v>0</v>
      </c>
      <c r="E129" s="14">
        <f>SUM(D129:$D$136)</f>
        <v>0</v>
      </c>
      <c r="F129" s="16" t="e">
        <f t="shared" si="32"/>
        <v>#DIV/0!</v>
      </c>
      <c r="G129" s="27"/>
      <c r="H129" s="17">
        <f>Absterbeordnung!C123</f>
        <v>0</v>
      </c>
      <c r="I129" s="18">
        <f t="shared" si="33"/>
        <v>0.10256052785194716</v>
      </c>
      <c r="J129" s="17">
        <f t="shared" si="34"/>
        <v>0</v>
      </c>
      <c r="K129" s="17">
        <f>SUM($J129:J$136)</f>
        <v>0</v>
      </c>
      <c r="L129" s="19" t="e">
        <f t="shared" si="35"/>
        <v>#DIV/0!</v>
      </c>
      <c r="N129" s="6">
        <v>115</v>
      </c>
      <c r="O129" s="6">
        <f t="shared" si="17"/>
        <v>115</v>
      </c>
      <c r="P129" s="20">
        <f t="shared" si="36"/>
        <v>0</v>
      </c>
      <c r="Q129" s="20">
        <f t="shared" si="37"/>
        <v>0</v>
      </c>
      <c r="R129" s="5">
        <f t="shared" si="20"/>
        <v>0</v>
      </c>
      <c r="S129" s="5">
        <f t="shared" si="29"/>
        <v>0</v>
      </c>
      <c r="T129" s="20">
        <f>SUM(S129:$S$136)</f>
        <v>0</v>
      </c>
      <c r="U129" s="6" t="e">
        <f t="shared" si="38"/>
        <v>#DIV/0!</v>
      </c>
    </row>
    <row r="130" spans="1:21" x14ac:dyDescent="0.2">
      <c r="A130" s="21">
        <v>116</v>
      </c>
      <c r="B130" s="14">
        <f>Absterbeordnung!B124</f>
        <v>0</v>
      </c>
      <c r="C130" s="15">
        <f t="shared" si="30"/>
        <v>0.1005495371097521</v>
      </c>
      <c r="D130" s="14">
        <f t="shared" si="31"/>
        <v>0</v>
      </c>
      <c r="E130" s="14">
        <f>SUM(D130:$D$136)</f>
        <v>0</v>
      </c>
      <c r="F130" s="16" t="e">
        <f t="shared" si="32"/>
        <v>#DIV/0!</v>
      </c>
      <c r="G130" s="27"/>
      <c r="H130" s="17">
        <f>Absterbeordnung!C124</f>
        <v>0</v>
      </c>
      <c r="I130" s="18">
        <f t="shared" si="33"/>
        <v>0.1005495371097521</v>
      </c>
      <c r="J130" s="17">
        <f t="shared" si="34"/>
        <v>0</v>
      </c>
      <c r="K130" s="17">
        <f>SUM($J130:J$136)</f>
        <v>0</v>
      </c>
      <c r="L130" s="19" t="e">
        <f t="shared" si="35"/>
        <v>#DIV/0!</v>
      </c>
      <c r="N130" s="28">
        <v>116</v>
      </c>
      <c r="O130" s="6">
        <f t="shared" si="17"/>
        <v>116</v>
      </c>
      <c r="P130" s="20">
        <f t="shared" si="36"/>
        <v>0</v>
      </c>
      <c r="Q130" s="20">
        <f t="shared" si="37"/>
        <v>0</v>
      </c>
      <c r="R130" s="5">
        <f t="shared" si="20"/>
        <v>0</v>
      </c>
      <c r="S130" s="5">
        <f t="shared" si="29"/>
        <v>0</v>
      </c>
      <c r="T130" s="20">
        <f>SUM(S130:$S$136)</f>
        <v>0</v>
      </c>
      <c r="U130" s="6" t="e">
        <f t="shared" si="38"/>
        <v>#DIV/0!</v>
      </c>
    </row>
    <row r="131" spans="1:21" x14ac:dyDescent="0.2">
      <c r="A131" s="21">
        <v>117</v>
      </c>
      <c r="B131" s="14">
        <f>Absterbeordnung!B125</f>
        <v>0</v>
      </c>
      <c r="C131" s="15">
        <f t="shared" si="30"/>
        <v>9.8577977558580526E-2</v>
      </c>
      <c r="D131" s="14">
        <f t="shared" si="31"/>
        <v>0</v>
      </c>
      <c r="E131" s="14">
        <f>SUM(D131:$D$136)</f>
        <v>0</v>
      </c>
      <c r="F131" s="16" t="e">
        <f t="shared" si="32"/>
        <v>#DIV/0!</v>
      </c>
      <c r="G131" s="27"/>
      <c r="H131" s="17">
        <f>Absterbeordnung!C125</f>
        <v>0</v>
      </c>
      <c r="I131" s="18">
        <f t="shared" si="33"/>
        <v>9.8577977558580526E-2</v>
      </c>
      <c r="J131" s="17">
        <f t="shared" si="34"/>
        <v>0</v>
      </c>
      <c r="K131" s="17">
        <f>SUM($J131:J$136)</f>
        <v>0</v>
      </c>
      <c r="L131" s="19" t="e">
        <f t="shared" si="35"/>
        <v>#DIV/0!</v>
      </c>
      <c r="N131" s="6">
        <v>117</v>
      </c>
      <c r="O131" s="6">
        <f t="shared" si="17"/>
        <v>117</v>
      </c>
      <c r="P131" s="20">
        <f t="shared" si="36"/>
        <v>0</v>
      </c>
      <c r="Q131" s="20">
        <f t="shared" si="37"/>
        <v>0</v>
      </c>
      <c r="R131" s="5">
        <f t="shared" si="20"/>
        <v>0</v>
      </c>
      <c r="S131" s="5">
        <f t="shared" si="29"/>
        <v>0</v>
      </c>
      <c r="T131" s="20">
        <f>SUM(S131:$S$136)</f>
        <v>0</v>
      </c>
      <c r="U131" s="6" t="e">
        <f t="shared" si="38"/>
        <v>#DIV/0!</v>
      </c>
    </row>
    <row r="132" spans="1:21" x14ac:dyDescent="0.2">
      <c r="A132" s="21">
        <v>118</v>
      </c>
      <c r="B132" s="14">
        <f>Absterbeordnung!B126</f>
        <v>0</v>
      </c>
      <c r="C132" s="15">
        <f t="shared" si="30"/>
        <v>9.6645076037824032E-2</v>
      </c>
      <c r="D132" s="14">
        <f t="shared" si="31"/>
        <v>0</v>
      </c>
      <c r="E132" s="14">
        <f>SUM(D132:$D$136)</f>
        <v>0</v>
      </c>
      <c r="F132" s="16" t="e">
        <f t="shared" si="32"/>
        <v>#DIV/0!</v>
      </c>
      <c r="G132" s="27"/>
      <c r="H132" s="17">
        <f>Absterbeordnung!C126</f>
        <v>0</v>
      </c>
      <c r="I132" s="18">
        <f t="shared" si="33"/>
        <v>9.6645076037824032E-2</v>
      </c>
      <c r="J132" s="17">
        <f t="shared" si="34"/>
        <v>0</v>
      </c>
      <c r="K132" s="17">
        <f>SUM($J132:J$136)</f>
        <v>0</v>
      </c>
      <c r="L132" s="19" t="e">
        <f t="shared" si="35"/>
        <v>#DIV/0!</v>
      </c>
      <c r="N132" s="6">
        <v>118</v>
      </c>
      <c r="O132" s="6">
        <f t="shared" si="17"/>
        <v>118</v>
      </c>
      <c r="P132" s="20">
        <f t="shared" si="36"/>
        <v>0</v>
      </c>
      <c r="Q132" s="20">
        <f t="shared" si="37"/>
        <v>0</v>
      </c>
      <c r="R132" s="5">
        <f t="shared" si="20"/>
        <v>0</v>
      </c>
      <c r="S132" s="5">
        <f t="shared" si="29"/>
        <v>0</v>
      </c>
      <c r="T132" s="20">
        <f>SUM(S132:$S$136)</f>
        <v>0</v>
      </c>
      <c r="U132" s="6" t="e">
        <f t="shared" si="38"/>
        <v>#DIV/0!</v>
      </c>
    </row>
    <row r="133" spans="1:21" x14ac:dyDescent="0.2">
      <c r="A133" s="21">
        <v>119</v>
      </c>
      <c r="B133" s="14">
        <f>Absterbeordnung!B127</f>
        <v>0</v>
      </c>
      <c r="C133" s="15">
        <f t="shared" si="30"/>
        <v>9.4750074546886331E-2</v>
      </c>
      <c r="D133" s="14">
        <f t="shared" si="31"/>
        <v>0</v>
      </c>
      <c r="E133" s="14">
        <f>SUM(D133:$D$136)</f>
        <v>0</v>
      </c>
      <c r="F133" s="16" t="e">
        <f t="shared" si="32"/>
        <v>#DIV/0!</v>
      </c>
      <c r="G133" s="27"/>
      <c r="H133" s="17">
        <f>Absterbeordnung!C127</f>
        <v>0</v>
      </c>
      <c r="I133" s="18">
        <f t="shared" si="33"/>
        <v>9.4750074546886331E-2</v>
      </c>
      <c r="J133" s="17">
        <f t="shared" si="34"/>
        <v>0</v>
      </c>
      <c r="K133" s="17">
        <f>SUM($J133:J$136)</f>
        <v>0</v>
      </c>
      <c r="L133" s="19" t="e">
        <f t="shared" si="35"/>
        <v>#DIV/0!</v>
      </c>
      <c r="N133" s="28">
        <v>119</v>
      </c>
      <c r="O133" s="6">
        <f t="shared" si="17"/>
        <v>119</v>
      </c>
      <c r="P133" s="20">
        <f t="shared" si="36"/>
        <v>0</v>
      </c>
      <c r="Q133" s="20">
        <f t="shared" si="37"/>
        <v>0</v>
      </c>
      <c r="R133" s="5">
        <f t="shared" si="20"/>
        <v>0</v>
      </c>
      <c r="S133" s="5">
        <f t="shared" si="29"/>
        <v>0</v>
      </c>
      <c r="T133" s="20">
        <f>SUM(S133:$S$136)</f>
        <v>0</v>
      </c>
      <c r="U133" s="6" t="e">
        <f t="shared" si="38"/>
        <v>#DIV/0!</v>
      </c>
    </row>
    <row r="134" spans="1:21" x14ac:dyDescent="0.2">
      <c r="A134" s="21">
        <v>120</v>
      </c>
      <c r="B134" s="14">
        <f>Absterbeordnung!B128</f>
        <v>0</v>
      </c>
      <c r="C134" s="15">
        <f t="shared" si="30"/>
        <v>9.2892229947927757E-2</v>
      </c>
      <c r="D134" s="14">
        <f t="shared" si="31"/>
        <v>0</v>
      </c>
      <c r="E134" s="14">
        <f>SUM(D134:$D$136)</f>
        <v>0</v>
      </c>
      <c r="F134" s="16" t="e">
        <f t="shared" si="32"/>
        <v>#DIV/0!</v>
      </c>
      <c r="G134" s="27"/>
      <c r="H134" s="17">
        <f>Absterbeordnung!C128</f>
        <v>0</v>
      </c>
      <c r="I134" s="18">
        <f t="shared" si="33"/>
        <v>9.2892229947927757E-2</v>
      </c>
      <c r="J134" s="17">
        <f t="shared" si="34"/>
        <v>0</v>
      </c>
      <c r="K134" s="17">
        <f>SUM($J134:J$136)</f>
        <v>0</v>
      </c>
      <c r="L134" s="19" t="e">
        <f t="shared" si="35"/>
        <v>#DIV/0!</v>
      </c>
      <c r="N134" s="6">
        <v>120</v>
      </c>
      <c r="O134" s="6">
        <f t="shared" si="17"/>
        <v>120</v>
      </c>
      <c r="P134" s="20">
        <f t="shared" si="36"/>
        <v>0</v>
      </c>
      <c r="Q134" s="20">
        <f t="shared" si="37"/>
        <v>0</v>
      </c>
      <c r="R134" s="5">
        <f t="shared" si="20"/>
        <v>0</v>
      </c>
      <c r="S134" s="5">
        <f t="shared" si="29"/>
        <v>0</v>
      </c>
      <c r="T134" s="20">
        <f>SUM(S134:$S$136)</f>
        <v>0</v>
      </c>
      <c r="U134" s="6" t="e">
        <f t="shared" si="38"/>
        <v>#DIV/0!</v>
      </c>
    </row>
    <row r="135" spans="1:21" x14ac:dyDescent="0.2">
      <c r="A135" s="21">
        <v>121</v>
      </c>
      <c r="B135" s="14">
        <f>Absterbeordnung!B129</f>
        <v>0</v>
      </c>
      <c r="C135" s="15">
        <f>1/(((1+($B$5/100))^A135))</f>
        <v>9.1070813674438977E-2</v>
      </c>
      <c r="D135" s="14">
        <f>B135*C135</f>
        <v>0</v>
      </c>
      <c r="E135" s="14">
        <f>SUM(D135:$D$136)</f>
        <v>0</v>
      </c>
      <c r="F135" s="16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28">
        <v>121</v>
      </c>
      <c r="O135" s="6">
        <f t="shared" si="17"/>
        <v>121</v>
      </c>
      <c r="P135" s="20">
        <f>B135</f>
        <v>0</v>
      </c>
      <c r="Q135" s="20">
        <f>H135</f>
        <v>0</v>
      </c>
      <c r="R135" s="5">
        <f t="shared" si="20"/>
        <v>0</v>
      </c>
      <c r="S135" s="5">
        <f t="shared" si="29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4">
        <f>Absterbeordnung!B130</f>
        <v>0</v>
      </c>
      <c r="C136" s="15">
        <f>1/(((1+($B$5/100))^A136))</f>
        <v>8.9285111445528406E-2</v>
      </c>
      <c r="D136" s="14">
        <f>B136*C136</f>
        <v>0</v>
      </c>
      <c r="E136" s="14">
        <f>SUM(D136:$D$136)</f>
        <v>0</v>
      </c>
      <c r="F136" s="16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17"/>
        <v>122</v>
      </c>
      <c r="P136" s="20">
        <f>B136</f>
        <v>0</v>
      </c>
      <c r="Q136" s="20">
        <f>H136</f>
        <v>0</v>
      </c>
      <c r="R136" s="5">
        <f t="shared" si="20"/>
        <v>0</v>
      </c>
      <c r="S136" s="5">
        <f t="shared" si="29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233"/>
  <sheetViews>
    <sheetView workbookViewId="0">
      <selection activeCell="M1" sqref="M1:M65536"/>
    </sheetView>
  </sheetViews>
  <sheetFormatPr baseColWidth="10" defaultRowHeight="12.75" x14ac:dyDescent="0.2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 x14ac:dyDescent="0.2">
      <c r="A1" s="2" t="s">
        <v>6</v>
      </c>
      <c r="B1" s="2">
        <f>'2 Frauen'!D5</f>
        <v>50</v>
      </c>
    </row>
    <row r="2" spans="1:21" x14ac:dyDescent="0.2">
      <c r="A2" s="2" t="s">
        <v>7</v>
      </c>
      <c r="B2" s="2">
        <f>'2 Frauen'!D6</f>
        <v>50</v>
      </c>
    </row>
    <row r="3" spans="1:21" x14ac:dyDescent="0.2">
      <c r="A3" s="2" t="s">
        <v>14</v>
      </c>
      <c r="B3" s="2">
        <f>B1-B2</f>
        <v>0</v>
      </c>
    </row>
    <row r="4" spans="1:21" x14ac:dyDescent="0.2">
      <c r="M4" s="7"/>
    </row>
    <row r="5" spans="1:21" x14ac:dyDescent="0.2">
      <c r="A5" s="2" t="s">
        <v>3</v>
      </c>
      <c r="B5" s="2">
        <f>'2 Frauen'!D8</f>
        <v>2</v>
      </c>
      <c r="M5" s="7"/>
    </row>
    <row r="6" spans="1:21" x14ac:dyDescent="0.2">
      <c r="M6" s="7"/>
    </row>
    <row r="7" spans="1:21" x14ac:dyDescent="0.2">
      <c r="M7" s="7"/>
    </row>
    <row r="8" spans="1:21" x14ac:dyDescent="0.2">
      <c r="M8" s="7"/>
    </row>
    <row r="9" spans="1:21" x14ac:dyDescent="0.2">
      <c r="M9" s="7"/>
    </row>
    <row r="10" spans="1:21" ht="13.5" thickBot="1" x14ac:dyDescent="0.25">
      <c r="M10" s="7"/>
    </row>
    <row r="11" spans="1:21" ht="13.5" thickBot="1" x14ac:dyDescent="0.25">
      <c r="B11" s="274" t="s">
        <v>0</v>
      </c>
      <c r="C11" s="274"/>
      <c r="D11" s="274"/>
      <c r="E11" s="274"/>
      <c r="F11" s="274"/>
      <c r="H11" s="271" t="s">
        <v>0</v>
      </c>
      <c r="I11" s="272"/>
      <c r="J11" s="272"/>
      <c r="K11" s="272"/>
      <c r="L11" s="273"/>
      <c r="M11" s="7"/>
    </row>
    <row r="12" spans="1:21" x14ac:dyDescent="0.2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 x14ac:dyDescent="0.2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 x14ac:dyDescent="0.2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0</v>
      </c>
      <c r="P14" s="20">
        <f>B14</f>
        <v>100000</v>
      </c>
      <c r="Q14" s="20">
        <f>B14</f>
        <v>100000</v>
      </c>
      <c r="R14" s="5">
        <f>LOOKUP(N14,$O$14:$O$136,$Q$14:$Q$136)</f>
        <v>100000</v>
      </c>
      <c r="T14" s="20">
        <f>SUM(S14:$S$127)</f>
        <v>381634715956.11066</v>
      </c>
    </row>
    <row r="15" spans="1:21" x14ac:dyDescent="0.2">
      <c r="A15" s="21">
        <v>1</v>
      </c>
      <c r="B15" s="17">
        <f>Absterbeordnung!C9</f>
        <v>99665.502673141993</v>
      </c>
      <c r="C15" s="18">
        <f t="shared" ref="C15:C46" si="1">1/(((1+($B$5/100))^A15))</f>
        <v>0.98039215686274506</v>
      </c>
      <c r="D15" s="17">
        <f t="shared" ref="D15:D46" si="2">B15*C15</f>
        <v>97711.277130531365</v>
      </c>
      <c r="E15" s="17">
        <f>SUM(D15:$D$136)</f>
        <v>3969986.7748932708</v>
      </c>
      <c r="F15" s="19">
        <f t="shared" ref="F15:F46" si="3">E15/D15</f>
        <v>40.629770600478501</v>
      </c>
      <c r="G15" s="5"/>
      <c r="H15" s="17">
        <f>Absterbeordnung!C9</f>
        <v>99665.502673141993</v>
      </c>
      <c r="I15" s="18">
        <f t="shared" ref="I15:I46" si="4">1/(((1+($B$5/100))^A15))</f>
        <v>0.98039215686274506</v>
      </c>
      <c r="J15" s="17">
        <f t="shared" ref="J15:J46" si="5">H15*I15</f>
        <v>97711.277130531365</v>
      </c>
      <c r="K15" s="17">
        <f>SUM($J15:J$136)</f>
        <v>3969986.7748932708</v>
      </c>
      <c r="L15" s="19">
        <f t="shared" ref="L15:L46" si="6">K15/J15</f>
        <v>40.629770600478501</v>
      </c>
      <c r="N15" s="6">
        <v>1</v>
      </c>
      <c r="O15" s="6">
        <f t="shared" si="0"/>
        <v>1</v>
      </c>
      <c r="P15" s="20">
        <f t="shared" ref="P15:P78" si="7">B15</f>
        <v>99665.502673141993</v>
      </c>
      <c r="Q15" s="20">
        <f t="shared" ref="Q15:Q78" si="8">B15</f>
        <v>99665.502673141993</v>
      </c>
      <c r="R15" s="5">
        <f t="shared" ref="R15:R78" si="9">LOOKUP(N15,$O$14:$O$136,$Q$14:$Q$136)</f>
        <v>99665.502673141993</v>
      </c>
      <c r="S15" s="5">
        <f t="shared" ref="S15:S46" si="10">P15*R15*I15</f>
        <v>9738443552.0490913</v>
      </c>
      <c r="T15" s="20">
        <f>SUM(S15:$S$127)</f>
        <v>381634715956.11066</v>
      </c>
      <c r="U15" s="6">
        <f t="shared" ref="U15:U46" si="11">T15/S15</f>
        <v>39.188471331828985</v>
      </c>
    </row>
    <row r="16" spans="1:21" x14ac:dyDescent="0.2">
      <c r="A16" s="21">
        <v>2</v>
      </c>
      <c r="B16" s="17">
        <f>Absterbeordnung!C10</f>
        <v>99637.707734507567</v>
      </c>
      <c r="C16" s="18">
        <f t="shared" si="1"/>
        <v>0.96116878123798544</v>
      </c>
      <c r="D16" s="17">
        <f t="shared" si="2"/>
        <v>95768.654108523231</v>
      </c>
      <c r="E16" s="17">
        <f>SUM(D16:$D$136)</f>
        <v>3872275.4977627397</v>
      </c>
      <c r="F16" s="19">
        <f t="shared" si="3"/>
        <v>40.433642237205824</v>
      </c>
      <c r="G16" s="5"/>
      <c r="H16" s="17">
        <f>Absterbeordnung!C10</f>
        <v>99637.707734507567</v>
      </c>
      <c r="I16" s="18">
        <f t="shared" si="4"/>
        <v>0.96116878123798544</v>
      </c>
      <c r="J16" s="17">
        <f t="shared" si="5"/>
        <v>95768.654108523231</v>
      </c>
      <c r="K16" s="17">
        <f>SUM($J16:J$136)</f>
        <v>3872275.4977627397</v>
      </c>
      <c r="L16" s="19">
        <f t="shared" si="6"/>
        <v>40.433642237205824</v>
      </c>
      <c r="N16" s="6">
        <v>2</v>
      </c>
      <c r="O16" s="6">
        <f t="shared" si="0"/>
        <v>2</v>
      </c>
      <c r="P16" s="20">
        <f t="shared" si="7"/>
        <v>99637.707734507567</v>
      </c>
      <c r="Q16" s="20">
        <f t="shared" si="8"/>
        <v>99637.707734507567</v>
      </c>
      <c r="R16" s="5">
        <f t="shared" si="9"/>
        <v>99637.707734507567</v>
      </c>
      <c r="S16" s="5">
        <f t="shared" si="10"/>
        <v>9542169168.1921844</v>
      </c>
      <c r="T16" s="20">
        <f>SUM(S16:$S$127)</f>
        <v>371896272404.06165</v>
      </c>
      <c r="U16" s="6">
        <f t="shared" si="11"/>
        <v>38.973976026723427</v>
      </c>
    </row>
    <row r="17" spans="1:21" x14ac:dyDescent="0.2">
      <c r="A17" s="21">
        <v>3</v>
      </c>
      <c r="B17" s="17">
        <f>Absterbeordnung!C11</f>
        <v>99620.582884977295</v>
      </c>
      <c r="C17" s="18">
        <f t="shared" si="1"/>
        <v>0.94232233454704462</v>
      </c>
      <c r="D17" s="17">
        <f t="shared" si="2"/>
        <v>93874.700233109164</v>
      </c>
      <c r="E17" s="17">
        <f>SUM(D17:$D$136)</f>
        <v>3776506.8436542163</v>
      </c>
      <c r="F17" s="19">
        <f t="shared" si="3"/>
        <v>40.229229326713316</v>
      </c>
      <c r="G17" s="5"/>
      <c r="H17" s="17">
        <f>Absterbeordnung!C11</f>
        <v>99620.582884977295</v>
      </c>
      <c r="I17" s="18">
        <f t="shared" si="4"/>
        <v>0.94232233454704462</v>
      </c>
      <c r="J17" s="17">
        <f t="shared" si="5"/>
        <v>93874.700233109164</v>
      </c>
      <c r="K17" s="17">
        <f>SUM($J17:J$136)</f>
        <v>3776506.8436542163</v>
      </c>
      <c r="L17" s="19">
        <f t="shared" si="6"/>
        <v>40.229229326713316</v>
      </c>
      <c r="N17" s="6">
        <v>3</v>
      </c>
      <c r="O17" s="6">
        <f t="shared" si="0"/>
        <v>3</v>
      </c>
      <c r="P17" s="20">
        <f t="shared" si="7"/>
        <v>99620.582884977295</v>
      </c>
      <c r="Q17" s="20">
        <f t="shared" si="8"/>
        <v>99620.582884977295</v>
      </c>
      <c r="R17" s="5">
        <f t="shared" si="9"/>
        <v>99620.582884977295</v>
      </c>
      <c r="S17" s="5">
        <f t="shared" si="10"/>
        <v>9351852355.3748474</v>
      </c>
      <c r="T17" s="20">
        <f>SUM(S17:$S$127)</f>
        <v>362354103235.86938</v>
      </c>
      <c r="U17" s="6">
        <f t="shared" si="11"/>
        <v>38.746773309312502</v>
      </c>
    </row>
    <row r="18" spans="1:21" x14ac:dyDescent="0.2">
      <c r="A18" s="21">
        <v>4</v>
      </c>
      <c r="B18" s="17">
        <f>Absterbeordnung!C12</f>
        <v>99606.339301837361</v>
      </c>
      <c r="C18" s="18">
        <f t="shared" si="1"/>
        <v>0.9238454260265142</v>
      </c>
      <c r="D18" s="17">
        <f t="shared" si="2"/>
        <v>92020.860967247456</v>
      </c>
      <c r="E18" s="17">
        <f>SUM(D18:$D$136)</f>
        <v>3682632.143421107</v>
      </c>
      <c r="F18" s="19">
        <f t="shared" si="3"/>
        <v>40.01953583907293</v>
      </c>
      <c r="G18" s="5"/>
      <c r="H18" s="17">
        <f>Absterbeordnung!C12</f>
        <v>99606.339301837361</v>
      </c>
      <c r="I18" s="18">
        <f t="shared" si="4"/>
        <v>0.9238454260265142</v>
      </c>
      <c r="J18" s="17">
        <f t="shared" si="5"/>
        <v>92020.860967247456</v>
      </c>
      <c r="K18" s="17">
        <f>SUM($J18:J$136)</f>
        <v>3682632.143421107</v>
      </c>
      <c r="L18" s="19">
        <f t="shared" si="6"/>
        <v>40.01953583907293</v>
      </c>
      <c r="N18" s="6">
        <v>4</v>
      </c>
      <c r="O18" s="6">
        <f t="shared" si="0"/>
        <v>4</v>
      </c>
      <c r="P18" s="20">
        <f t="shared" si="7"/>
        <v>99606.339301837361</v>
      </c>
      <c r="Q18" s="20">
        <f t="shared" si="8"/>
        <v>99606.339301837361</v>
      </c>
      <c r="R18" s="5">
        <f t="shared" si="9"/>
        <v>99606.339301837361</v>
      </c>
      <c r="S18" s="5">
        <f t="shared" si="10"/>
        <v>9165861100.350853</v>
      </c>
      <c r="T18" s="20">
        <f>SUM(S18:$S$127)</f>
        <v>353002250880.49457</v>
      </c>
      <c r="U18" s="6">
        <f t="shared" si="11"/>
        <v>38.512720956133869</v>
      </c>
    </row>
    <row r="19" spans="1:21" x14ac:dyDescent="0.2">
      <c r="A19" s="21">
        <v>5</v>
      </c>
      <c r="B19" s="17">
        <f>Absterbeordnung!C13</f>
        <v>99594.685608988017</v>
      </c>
      <c r="C19" s="18">
        <f t="shared" si="1"/>
        <v>0.90573080982991594</v>
      </c>
      <c r="D19" s="17">
        <f t="shared" si="2"/>
        <v>90205.975251384589</v>
      </c>
      <c r="E19" s="17">
        <f>SUM(D19:$D$136)</f>
        <v>3590611.2824538597</v>
      </c>
      <c r="F19" s="19">
        <f t="shared" si="3"/>
        <v>39.804583592689958</v>
      </c>
      <c r="G19" s="5"/>
      <c r="H19" s="17">
        <f>Absterbeordnung!C13</f>
        <v>99594.685608988017</v>
      </c>
      <c r="I19" s="18">
        <f t="shared" si="4"/>
        <v>0.90573080982991594</v>
      </c>
      <c r="J19" s="17">
        <f t="shared" si="5"/>
        <v>90205.975251384589</v>
      </c>
      <c r="K19" s="17">
        <f>SUM($J19:J$136)</f>
        <v>3590611.2824538597</v>
      </c>
      <c r="L19" s="19">
        <f t="shared" si="6"/>
        <v>39.804583592689958</v>
      </c>
      <c r="N19" s="6">
        <v>5</v>
      </c>
      <c r="O19" s="6">
        <f t="shared" si="0"/>
        <v>5</v>
      </c>
      <c r="P19" s="20">
        <f t="shared" si="7"/>
        <v>99594.685608988017</v>
      </c>
      <c r="Q19" s="20">
        <f t="shared" si="8"/>
        <v>99594.685608988017</v>
      </c>
      <c r="R19" s="5">
        <f t="shared" si="9"/>
        <v>99594.685608988017</v>
      </c>
      <c r="S19" s="5">
        <f t="shared" si="10"/>
        <v>8984035745.2138023</v>
      </c>
      <c r="T19" s="20">
        <f>SUM(S19:$S$127)</f>
        <v>343836389780.14368</v>
      </c>
      <c r="U19" s="6">
        <f t="shared" si="11"/>
        <v>38.271930291831339</v>
      </c>
    </row>
    <row r="20" spans="1:21" x14ac:dyDescent="0.2">
      <c r="A20" s="21">
        <v>6</v>
      </c>
      <c r="B20" s="17">
        <f>Absterbeordnung!C14</f>
        <v>99586.255465691909</v>
      </c>
      <c r="C20" s="18">
        <f t="shared" si="1"/>
        <v>0.88797138218619198</v>
      </c>
      <c r="D20" s="17">
        <f t="shared" si="2"/>
        <v>88429.744912617665</v>
      </c>
      <c r="E20" s="17">
        <f>SUM(D20:$D$136)</f>
        <v>3500405.3072024751</v>
      </c>
      <c r="F20" s="19">
        <f t="shared" si="3"/>
        <v>39.584025834988211</v>
      </c>
      <c r="G20" s="5"/>
      <c r="H20" s="17">
        <f>Absterbeordnung!C14</f>
        <v>99586.255465691909</v>
      </c>
      <c r="I20" s="18">
        <f t="shared" si="4"/>
        <v>0.88797138218619198</v>
      </c>
      <c r="J20" s="17">
        <f t="shared" si="5"/>
        <v>88429.744912617665</v>
      </c>
      <c r="K20" s="17">
        <f>SUM($J20:J$136)</f>
        <v>3500405.3072024751</v>
      </c>
      <c r="L20" s="19">
        <f t="shared" si="6"/>
        <v>39.584025834988211</v>
      </c>
      <c r="N20" s="6">
        <v>6</v>
      </c>
      <c r="O20" s="6">
        <f t="shared" si="0"/>
        <v>6</v>
      </c>
      <c r="P20" s="20">
        <f t="shared" si="7"/>
        <v>99586.255465691909</v>
      </c>
      <c r="Q20" s="20">
        <f t="shared" si="8"/>
        <v>99586.255465691909</v>
      </c>
      <c r="R20" s="5">
        <f t="shared" si="9"/>
        <v>99586.255465691909</v>
      </c>
      <c r="S20" s="5">
        <f t="shared" si="10"/>
        <v>8806387167.6339111</v>
      </c>
      <c r="T20" s="20">
        <f>SUM(S20:$S$127)</f>
        <v>334852354034.92993</v>
      </c>
      <c r="U20" s="6">
        <f t="shared" si="11"/>
        <v>38.023805637981916</v>
      </c>
    </row>
    <row r="21" spans="1:21" x14ac:dyDescent="0.2">
      <c r="A21" s="21">
        <v>7</v>
      </c>
      <c r="B21" s="17">
        <f>Absterbeordnung!C15</f>
        <v>99579.120100807631</v>
      </c>
      <c r="C21" s="18">
        <f t="shared" si="1"/>
        <v>0.87056017861391388</v>
      </c>
      <c r="D21" s="17">
        <f t="shared" si="2"/>
        <v>86689.616581175476</v>
      </c>
      <c r="E21" s="17">
        <f>SUM(D21:$D$136)</f>
        <v>3411975.5622898573</v>
      </c>
      <c r="F21" s="19">
        <f t="shared" si="3"/>
        <v>39.358526393929893</v>
      </c>
      <c r="G21" s="5"/>
      <c r="H21" s="17">
        <f>Absterbeordnung!C15</f>
        <v>99579.120100807631</v>
      </c>
      <c r="I21" s="18">
        <f t="shared" si="4"/>
        <v>0.87056017861391388</v>
      </c>
      <c r="J21" s="17">
        <f t="shared" si="5"/>
        <v>86689.616581175476</v>
      </c>
      <c r="K21" s="17">
        <f>SUM($J21:J$136)</f>
        <v>3411975.5622898573</v>
      </c>
      <c r="L21" s="19">
        <f t="shared" si="6"/>
        <v>39.358526393929893</v>
      </c>
      <c r="N21" s="6">
        <v>7</v>
      </c>
      <c r="O21" s="6">
        <f t="shared" si="0"/>
        <v>7</v>
      </c>
      <c r="P21" s="20">
        <f t="shared" si="7"/>
        <v>99579.120100807631</v>
      </c>
      <c r="Q21" s="20">
        <f t="shared" si="8"/>
        <v>99579.120100807631</v>
      </c>
      <c r="R21" s="5">
        <f t="shared" si="9"/>
        <v>99579.120100807631</v>
      </c>
      <c r="S21" s="5">
        <f t="shared" si="10"/>
        <v>8632475741.0298386</v>
      </c>
      <c r="T21" s="20">
        <f>SUM(S21:$S$127)</f>
        <v>326045966867.29602</v>
      </c>
      <c r="U21" s="6">
        <f t="shared" si="11"/>
        <v>37.76969396132926</v>
      </c>
    </row>
    <row r="22" spans="1:21" x14ac:dyDescent="0.2">
      <c r="A22" s="21">
        <v>8</v>
      </c>
      <c r="B22" s="17">
        <f>Absterbeordnung!C16</f>
        <v>99572.056342870041</v>
      </c>
      <c r="C22" s="18">
        <f t="shared" si="1"/>
        <v>0.85349037119011162</v>
      </c>
      <c r="D22" s="17">
        <f t="shared" si="2"/>
        <v>84983.791328238862</v>
      </c>
      <c r="E22" s="17">
        <f>SUM(D22:$D$136)</f>
        <v>3325285.9457086823</v>
      </c>
      <c r="F22" s="19">
        <f t="shared" si="3"/>
        <v>39.128472544431411</v>
      </c>
      <c r="G22" s="5"/>
      <c r="H22" s="17">
        <f>Absterbeordnung!C16</f>
        <v>99572.056342870041</v>
      </c>
      <c r="I22" s="18">
        <f t="shared" si="4"/>
        <v>0.85349037119011162</v>
      </c>
      <c r="J22" s="17">
        <f t="shared" si="5"/>
        <v>84983.791328238862</v>
      </c>
      <c r="K22" s="17">
        <f>SUM($J22:J$136)</f>
        <v>3325285.9457086823</v>
      </c>
      <c r="L22" s="19">
        <f t="shared" si="6"/>
        <v>39.128472544431411</v>
      </c>
      <c r="N22" s="6">
        <v>8</v>
      </c>
      <c r="O22" s="6">
        <f t="shared" si="0"/>
        <v>8</v>
      </c>
      <c r="P22" s="20">
        <f t="shared" si="7"/>
        <v>99572.056342870041</v>
      </c>
      <c r="Q22" s="20">
        <f t="shared" si="8"/>
        <v>99572.056342870041</v>
      </c>
      <c r="R22" s="5">
        <f t="shared" si="9"/>
        <v>99572.056342870041</v>
      </c>
      <c r="S22" s="5">
        <f t="shared" si="10"/>
        <v>8462010858.3661108</v>
      </c>
      <c r="T22" s="20">
        <f>SUM(S22:$S$127)</f>
        <v>317413491126.26617</v>
      </c>
      <c r="U22" s="6">
        <f t="shared" si="11"/>
        <v>37.510409338750719</v>
      </c>
    </row>
    <row r="23" spans="1:21" x14ac:dyDescent="0.2">
      <c r="A23" s="21">
        <v>9</v>
      </c>
      <c r="B23" s="17">
        <f>Absterbeordnung!C17</f>
        <v>99565.048049651668</v>
      </c>
      <c r="C23" s="18">
        <f t="shared" si="1"/>
        <v>0.83675526587265847</v>
      </c>
      <c r="D23" s="17">
        <f t="shared" si="2"/>
        <v>83311.578252410298</v>
      </c>
      <c r="E23" s="17">
        <f>SUM(D23:$D$136)</f>
        <v>3240302.1543804435</v>
      </c>
      <c r="F23" s="19">
        <f t="shared" si="3"/>
        <v>38.893779500410531</v>
      </c>
      <c r="G23" s="5"/>
      <c r="H23" s="17">
        <f>Absterbeordnung!C17</f>
        <v>99565.048049651668</v>
      </c>
      <c r="I23" s="18">
        <f t="shared" si="4"/>
        <v>0.83675526587265847</v>
      </c>
      <c r="J23" s="17">
        <f t="shared" si="5"/>
        <v>83311.578252410298</v>
      </c>
      <c r="K23" s="17">
        <f>SUM($J23:J$136)</f>
        <v>3240302.1543804435</v>
      </c>
      <c r="L23" s="19">
        <f t="shared" si="6"/>
        <v>38.893779500410531</v>
      </c>
      <c r="N23" s="6">
        <v>9</v>
      </c>
      <c r="O23" s="6">
        <f t="shared" si="0"/>
        <v>9</v>
      </c>
      <c r="P23" s="20">
        <f t="shared" si="7"/>
        <v>99565.048049651668</v>
      </c>
      <c r="Q23" s="20">
        <f t="shared" si="8"/>
        <v>99565.048049651668</v>
      </c>
      <c r="R23" s="5">
        <f t="shared" si="9"/>
        <v>99565.048049651668</v>
      </c>
      <c r="S23" s="5">
        <f t="shared" si="10"/>
        <v>8294921291.7935467</v>
      </c>
      <c r="T23" s="20">
        <f>SUM(S23:$S$127)</f>
        <v>308951480267.90015</v>
      </c>
      <c r="U23" s="6">
        <f t="shared" si="11"/>
        <v>37.245860376463916</v>
      </c>
    </row>
    <row r="24" spans="1:21" x14ac:dyDescent="0.2">
      <c r="A24" s="21">
        <v>10</v>
      </c>
      <c r="B24" s="17">
        <f>Absterbeordnung!C18</f>
        <v>99558.567859764706</v>
      </c>
      <c r="C24" s="18">
        <f t="shared" si="1"/>
        <v>0.82034829987515534</v>
      </c>
      <c r="D24" s="17">
        <f t="shared" si="2"/>
        <v>81672.701881763263</v>
      </c>
      <c r="E24" s="17">
        <f>SUM(D24:$D$136)</f>
        <v>3156990.5761280335</v>
      </c>
      <c r="F24" s="19">
        <f t="shared" si="3"/>
        <v>38.654170896640302</v>
      </c>
      <c r="G24" s="5"/>
      <c r="H24" s="17">
        <f>Absterbeordnung!C18</f>
        <v>99558.567859764706</v>
      </c>
      <c r="I24" s="18">
        <f t="shared" si="4"/>
        <v>0.82034829987515534</v>
      </c>
      <c r="J24" s="17">
        <f t="shared" si="5"/>
        <v>81672.701881763263</v>
      </c>
      <c r="K24" s="17">
        <f>SUM($J24:J$136)</f>
        <v>3156990.5761280335</v>
      </c>
      <c r="L24" s="19">
        <f t="shared" si="6"/>
        <v>38.654170896640302</v>
      </c>
      <c r="N24" s="6">
        <v>10</v>
      </c>
      <c r="O24" s="6">
        <f t="shared" si="0"/>
        <v>10</v>
      </c>
      <c r="P24" s="20">
        <f t="shared" si="7"/>
        <v>99558.567859764706</v>
      </c>
      <c r="Q24" s="20">
        <f t="shared" si="8"/>
        <v>99558.567859764706</v>
      </c>
      <c r="R24" s="5">
        <f t="shared" si="9"/>
        <v>99558.567859764706</v>
      </c>
      <c r="S24" s="5">
        <f t="shared" si="10"/>
        <v>8131217232.5858603</v>
      </c>
      <c r="T24" s="20">
        <f>SUM(S24:$S$127)</f>
        <v>300656558976.10657</v>
      </c>
      <c r="U24" s="6">
        <f t="shared" si="11"/>
        <v>36.975590539043175</v>
      </c>
    </row>
    <row r="25" spans="1:21" x14ac:dyDescent="0.2">
      <c r="A25" s="21">
        <v>11</v>
      </c>
      <c r="B25" s="17">
        <f>Absterbeordnung!C19</f>
        <v>99551.428205575357</v>
      </c>
      <c r="C25" s="18">
        <f t="shared" si="1"/>
        <v>0.80426303909328967</v>
      </c>
      <c r="D25" s="17">
        <f t="shared" si="2"/>
        <v>80065.534194693479</v>
      </c>
      <c r="E25" s="17">
        <f>SUM(D25:$D$136)</f>
        <v>3075317.8742462699</v>
      </c>
      <c r="F25" s="19">
        <f t="shared" si="3"/>
        <v>38.410008815629602</v>
      </c>
      <c r="G25" s="5"/>
      <c r="H25" s="17">
        <f>Absterbeordnung!C19</f>
        <v>99551.428205575357</v>
      </c>
      <c r="I25" s="18">
        <f t="shared" si="4"/>
        <v>0.80426303909328967</v>
      </c>
      <c r="J25" s="17">
        <f t="shared" si="5"/>
        <v>80065.534194693479</v>
      </c>
      <c r="K25" s="17">
        <f>SUM($J25:J$136)</f>
        <v>3075317.8742462699</v>
      </c>
      <c r="L25" s="19">
        <f t="shared" si="6"/>
        <v>38.410008815629602</v>
      </c>
      <c r="N25" s="6">
        <v>11</v>
      </c>
      <c r="O25" s="6">
        <f t="shared" si="0"/>
        <v>11</v>
      </c>
      <c r="P25" s="20">
        <f t="shared" si="7"/>
        <v>99551.428205575357</v>
      </c>
      <c r="Q25" s="20">
        <f t="shared" si="8"/>
        <v>99551.428205575357</v>
      </c>
      <c r="R25" s="5">
        <f t="shared" si="9"/>
        <v>99551.428205575357</v>
      </c>
      <c r="S25" s="5">
        <f t="shared" si="10"/>
        <v>7970638279.1240664</v>
      </c>
      <c r="T25" s="20">
        <f>SUM(S25:$S$127)</f>
        <v>292525341743.52075</v>
      </c>
      <c r="U25" s="6">
        <f t="shared" si="11"/>
        <v>36.700365955594194</v>
      </c>
    </row>
    <row r="26" spans="1:21" x14ac:dyDescent="0.2">
      <c r="A26" s="21">
        <v>12</v>
      </c>
      <c r="B26" s="17">
        <f>Absterbeordnung!C20</f>
        <v>99543.79813084667</v>
      </c>
      <c r="C26" s="18">
        <f t="shared" si="1"/>
        <v>0.78849317558165644</v>
      </c>
      <c r="D26" s="17">
        <f t="shared" si="2"/>
        <v>78489.605497650642</v>
      </c>
      <c r="E26" s="17">
        <f>SUM(D26:$D$136)</f>
        <v>2995252.3400515765</v>
      </c>
      <c r="F26" s="19">
        <f t="shared" si="3"/>
        <v>38.161133834992086</v>
      </c>
      <c r="G26" s="5"/>
      <c r="H26" s="17">
        <f>Absterbeordnung!C20</f>
        <v>99543.79813084667</v>
      </c>
      <c r="I26" s="18">
        <f t="shared" si="4"/>
        <v>0.78849317558165644</v>
      </c>
      <c r="J26" s="17">
        <f t="shared" si="5"/>
        <v>78489.605497650642</v>
      </c>
      <c r="K26" s="17">
        <f>SUM($J26:J$136)</f>
        <v>2995252.3400515765</v>
      </c>
      <c r="L26" s="19">
        <f t="shared" si="6"/>
        <v>38.161133834992086</v>
      </c>
      <c r="N26" s="6">
        <v>12</v>
      </c>
      <c r="O26" s="6">
        <f t="shared" si="0"/>
        <v>12</v>
      </c>
      <c r="P26" s="20">
        <f t="shared" si="7"/>
        <v>99543.79813084667</v>
      </c>
      <c r="Q26" s="20">
        <f t="shared" si="8"/>
        <v>99543.79813084667</v>
      </c>
      <c r="R26" s="5">
        <f t="shared" si="9"/>
        <v>99543.79813084667</v>
      </c>
      <c r="S26" s="5">
        <f t="shared" si="10"/>
        <v>7813153445.0279284</v>
      </c>
      <c r="T26" s="20">
        <f>SUM(S26:$S$127)</f>
        <v>284554703464.39667</v>
      </c>
      <c r="U26" s="6">
        <f t="shared" si="11"/>
        <v>36.41995584324269</v>
      </c>
    </row>
    <row r="27" spans="1:21" x14ac:dyDescent="0.2">
      <c r="A27" s="21">
        <v>13</v>
      </c>
      <c r="B27" s="17">
        <f>Absterbeordnung!C21</f>
        <v>99536.239071054442</v>
      </c>
      <c r="C27" s="18">
        <f t="shared" si="1"/>
        <v>0.77303252508005538</v>
      </c>
      <c r="D27" s="17">
        <f t="shared" si="2"/>
        <v>76944.750226069285</v>
      </c>
      <c r="E27" s="17">
        <f>SUM(D27:$D$136)</f>
        <v>2916762.7345539257</v>
      </c>
      <c r="F27" s="19">
        <f t="shared" si="3"/>
        <v>37.907235074313249</v>
      </c>
      <c r="G27" s="5"/>
      <c r="H27" s="17">
        <f>Absterbeordnung!C21</f>
        <v>99536.239071054442</v>
      </c>
      <c r="I27" s="18">
        <f t="shared" si="4"/>
        <v>0.77303252508005538</v>
      </c>
      <c r="J27" s="17">
        <f t="shared" si="5"/>
        <v>76944.750226069285</v>
      </c>
      <c r="K27" s="17">
        <f>SUM($J27:J$136)</f>
        <v>2916762.7345539257</v>
      </c>
      <c r="L27" s="19">
        <f t="shared" si="6"/>
        <v>37.907235074313249</v>
      </c>
      <c r="N27" s="6">
        <v>13</v>
      </c>
      <c r="O27" s="6">
        <f t="shared" si="0"/>
        <v>13</v>
      </c>
      <c r="P27" s="20">
        <f t="shared" si="7"/>
        <v>99536.239071054442</v>
      </c>
      <c r="Q27" s="20">
        <f t="shared" si="8"/>
        <v>99536.239071054442</v>
      </c>
      <c r="R27" s="5">
        <f t="shared" si="9"/>
        <v>99536.239071054442</v>
      </c>
      <c r="S27" s="5">
        <f t="shared" si="10"/>
        <v>7658791053.7646027</v>
      </c>
      <c r="T27" s="20">
        <f>SUM(S27:$S$127)</f>
        <v>276741550019.36871</v>
      </c>
      <c r="U27" s="6">
        <f t="shared" si="11"/>
        <v>36.133842544684533</v>
      </c>
    </row>
    <row r="28" spans="1:21" x14ac:dyDescent="0.2">
      <c r="A28" s="21">
        <v>14</v>
      </c>
      <c r="B28" s="17">
        <f>Absterbeordnung!C22</f>
        <v>99525.183047680868</v>
      </c>
      <c r="C28" s="18">
        <f t="shared" si="1"/>
        <v>0.75787502458828948</v>
      </c>
      <c r="D28" s="17">
        <f t="shared" si="2"/>
        <v>75427.65054941515</v>
      </c>
      <c r="E28" s="17">
        <f>SUM(D28:$D$136)</f>
        <v>2839817.984327856</v>
      </c>
      <c r="F28" s="19">
        <f t="shared" si="3"/>
        <v>37.649561714339718</v>
      </c>
      <c r="G28" s="5"/>
      <c r="H28" s="17">
        <f>Absterbeordnung!C22</f>
        <v>99525.183047680868</v>
      </c>
      <c r="I28" s="18">
        <f t="shared" si="4"/>
        <v>0.75787502458828948</v>
      </c>
      <c r="J28" s="17">
        <f t="shared" si="5"/>
        <v>75427.65054941515</v>
      </c>
      <c r="K28" s="17">
        <f>SUM($J28:J$136)</f>
        <v>2839817.984327856</v>
      </c>
      <c r="L28" s="19">
        <f t="shared" si="6"/>
        <v>37.649561714339718</v>
      </c>
      <c r="N28" s="6">
        <v>14</v>
      </c>
      <c r="O28" s="6">
        <f t="shared" si="0"/>
        <v>14</v>
      </c>
      <c r="P28" s="20">
        <f t="shared" si="7"/>
        <v>99525.183047680868</v>
      </c>
      <c r="Q28" s="20">
        <f t="shared" si="8"/>
        <v>99525.183047680868</v>
      </c>
      <c r="R28" s="5">
        <f t="shared" si="9"/>
        <v>99525.183047680868</v>
      </c>
      <c r="S28" s="5">
        <f t="shared" si="10"/>
        <v>7506950727.7870493</v>
      </c>
      <c r="T28" s="20">
        <f>SUM(S28:$S$127)</f>
        <v>269082758965.60422</v>
      </c>
      <c r="U28" s="6">
        <f t="shared" si="11"/>
        <v>35.84448183063089</v>
      </c>
    </row>
    <row r="29" spans="1:21" x14ac:dyDescent="0.2">
      <c r="A29" s="21">
        <v>15</v>
      </c>
      <c r="B29" s="17">
        <f>Absterbeordnung!C23</f>
        <v>99513.159892613476</v>
      </c>
      <c r="C29" s="18">
        <f t="shared" si="1"/>
        <v>0.74301472998851925</v>
      </c>
      <c r="D29" s="17">
        <f t="shared" si="2"/>
        <v>73939.743627914548</v>
      </c>
      <c r="E29" s="17">
        <f>SUM(D29:$D$136)</f>
        <v>2764390.3337784405</v>
      </c>
      <c r="F29" s="19">
        <f t="shared" si="3"/>
        <v>37.387069499315892</v>
      </c>
      <c r="G29" s="5"/>
      <c r="H29" s="17">
        <f>Absterbeordnung!C23</f>
        <v>99513.159892613476</v>
      </c>
      <c r="I29" s="18">
        <f t="shared" si="4"/>
        <v>0.74301472998851925</v>
      </c>
      <c r="J29" s="17">
        <f t="shared" si="5"/>
        <v>73939.743627914548</v>
      </c>
      <c r="K29" s="17">
        <f>SUM($J29:J$136)</f>
        <v>2764390.3337784405</v>
      </c>
      <c r="L29" s="19">
        <f t="shared" si="6"/>
        <v>37.387069499315892</v>
      </c>
      <c r="N29" s="6">
        <v>15</v>
      </c>
      <c r="O29" s="6">
        <f t="shared" si="0"/>
        <v>15</v>
      </c>
      <c r="P29" s="20">
        <f t="shared" si="7"/>
        <v>99513.159892613476</v>
      </c>
      <c r="Q29" s="20">
        <f t="shared" si="8"/>
        <v>99513.159892613476</v>
      </c>
      <c r="R29" s="5">
        <f t="shared" si="9"/>
        <v>99513.159892613476</v>
      </c>
      <c r="S29" s="5">
        <f t="shared" si="10"/>
        <v>7357977530.063508</v>
      </c>
      <c r="T29" s="20">
        <f>SUM(S29:$S$127)</f>
        <v>261575808237.81717</v>
      </c>
      <c r="U29" s="6">
        <f t="shared" si="11"/>
        <v>35.549960185262954</v>
      </c>
    </row>
    <row r="30" spans="1:21" x14ac:dyDescent="0.2">
      <c r="A30" s="21">
        <v>16</v>
      </c>
      <c r="B30" s="17">
        <f>Absterbeordnung!C24</f>
        <v>99499.33007443801</v>
      </c>
      <c r="C30" s="18">
        <f t="shared" si="1"/>
        <v>0.72844581371423445</v>
      </c>
      <c r="D30" s="17">
        <f t="shared" si="2"/>
        <v>72479.87046009519</v>
      </c>
      <c r="E30" s="17">
        <f>SUM(D30:$D$136)</f>
        <v>2690450.5901505258</v>
      </c>
      <c r="F30" s="19">
        <f t="shared" si="3"/>
        <v>37.119969628419675</v>
      </c>
      <c r="G30" s="5"/>
      <c r="H30" s="17">
        <f>Absterbeordnung!C24</f>
        <v>99499.33007443801</v>
      </c>
      <c r="I30" s="18">
        <f t="shared" si="4"/>
        <v>0.72844581371423445</v>
      </c>
      <c r="J30" s="17">
        <f t="shared" si="5"/>
        <v>72479.87046009519</v>
      </c>
      <c r="K30" s="17">
        <f>SUM($J30:J$136)</f>
        <v>2690450.5901505258</v>
      </c>
      <c r="L30" s="19">
        <f t="shared" si="6"/>
        <v>37.119969628419675</v>
      </c>
      <c r="N30" s="6">
        <v>16</v>
      </c>
      <c r="O30" s="6">
        <f t="shared" si="0"/>
        <v>16</v>
      </c>
      <c r="P30" s="20">
        <f t="shared" si="7"/>
        <v>99499.33007443801</v>
      </c>
      <c r="Q30" s="20">
        <f t="shared" si="8"/>
        <v>99499.33007443801</v>
      </c>
      <c r="R30" s="5">
        <f t="shared" si="9"/>
        <v>99499.33007443801</v>
      </c>
      <c r="S30" s="5">
        <f t="shared" si="10"/>
        <v>7211698554.661521</v>
      </c>
      <c r="T30" s="20">
        <f>SUM(S30:$S$127)</f>
        <v>254217830707.75366</v>
      </c>
      <c r="U30" s="6">
        <f t="shared" si="11"/>
        <v>35.250756639492579</v>
      </c>
    </row>
    <row r="31" spans="1:21" x14ac:dyDescent="0.2">
      <c r="A31" s="21">
        <v>17</v>
      </c>
      <c r="B31" s="17">
        <f>Absterbeordnung!C25</f>
        <v>99484.448977435866</v>
      </c>
      <c r="C31" s="18">
        <f t="shared" si="1"/>
        <v>0.7141625624649357</v>
      </c>
      <c r="D31" s="17">
        <f t="shared" si="2"/>
        <v>71048.069007137747</v>
      </c>
      <c r="E31" s="17">
        <f>SUM(D31:$D$136)</f>
        <v>2617970.7196904309</v>
      </c>
      <c r="F31" s="19">
        <f t="shared" si="3"/>
        <v>36.847879981473106</v>
      </c>
      <c r="G31" s="5"/>
      <c r="H31" s="17">
        <f>Absterbeordnung!C25</f>
        <v>99484.448977435866</v>
      </c>
      <c r="I31" s="18">
        <f t="shared" si="4"/>
        <v>0.7141625624649357</v>
      </c>
      <c r="J31" s="17">
        <f t="shared" si="5"/>
        <v>71048.069007137747</v>
      </c>
      <c r="K31" s="17">
        <f>SUM($J31:J$136)</f>
        <v>2617970.7196904309</v>
      </c>
      <c r="L31" s="19">
        <f t="shared" si="6"/>
        <v>36.847879981473106</v>
      </c>
      <c r="N31" s="6">
        <v>17</v>
      </c>
      <c r="O31" s="6">
        <f t="shared" si="0"/>
        <v>17</v>
      </c>
      <c r="P31" s="20">
        <f t="shared" si="7"/>
        <v>99484.448977435866</v>
      </c>
      <c r="Q31" s="20">
        <f t="shared" si="8"/>
        <v>99484.448977435866</v>
      </c>
      <c r="R31" s="5">
        <f t="shared" si="9"/>
        <v>99484.448977435866</v>
      </c>
      <c r="S31" s="5">
        <f t="shared" si="10"/>
        <v>7068177996.0859375</v>
      </c>
      <c r="T31" s="20">
        <f>SUM(S31:$S$127)</f>
        <v>247006132153.09213</v>
      </c>
      <c r="U31" s="6">
        <f t="shared" si="11"/>
        <v>34.946224089132144</v>
      </c>
    </row>
    <row r="32" spans="1:21" x14ac:dyDescent="0.2">
      <c r="A32" s="21">
        <v>18</v>
      </c>
      <c r="B32" s="17">
        <f>Absterbeordnung!C26</f>
        <v>99466.722189573818</v>
      </c>
      <c r="C32" s="18">
        <f t="shared" si="1"/>
        <v>0.7001593749656233</v>
      </c>
      <c r="D32" s="17">
        <f t="shared" si="2"/>
        <v>69642.558038131305</v>
      </c>
      <c r="E32" s="17">
        <f>SUM(D32:$D$136)</f>
        <v>2546922.6506832936</v>
      </c>
      <c r="F32" s="19">
        <f t="shared" si="3"/>
        <v>36.571354103460415</v>
      </c>
      <c r="G32" s="5"/>
      <c r="H32" s="17">
        <f>Absterbeordnung!C26</f>
        <v>99466.722189573818</v>
      </c>
      <c r="I32" s="18">
        <f t="shared" si="4"/>
        <v>0.7001593749656233</v>
      </c>
      <c r="J32" s="17">
        <f t="shared" si="5"/>
        <v>69642.558038131305</v>
      </c>
      <c r="K32" s="17">
        <f>SUM($J32:J$136)</f>
        <v>2546922.6506832936</v>
      </c>
      <c r="L32" s="19">
        <f t="shared" si="6"/>
        <v>36.571354103460415</v>
      </c>
      <c r="N32" s="6">
        <v>18</v>
      </c>
      <c r="O32" s="6">
        <f t="shared" si="0"/>
        <v>18</v>
      </c>
      <c r="P32" s="20">
        <f t="shared" si="7"/>
        <v>99466.722189573818</v>
      </c>
      <c r="Q32" s="20">
        <f t="shared" si="8"/>
        <v>99466.722189573818</v>
      </c>
      <c r="R32" s="5">
        <f t="shared" si="9"/>
        <v>99466.722189573818</v>
      </c>
      <c r="S32" s="5">
        <f t="shared" si="10"/>
        <v>6927116972.950078</v>
      </c>
      <c r="T32" s="20">
        <f>SUM(S32:$S$127)</f>
        <v>239937954157.00616</v>
      </c>
      <c r="U32" s="6">
        <f t="shared" si="11"/>
        <v>34.637491339318736</v>
      </c>
    </row>
    <row r="33" spans="1:21" x14ac:dyDescent="0.2">
      <c r="A33" s="21">
        <v>19</v>
      </c>
      <c r="B33" s="17">
        <f>Absterbeordnung!C27</f>
        <v>99444.957524862664</v>
      </c>
      <c r="C33" s="18">
        <f t="shared" si="1"/>
        <v>0.68643075977021895</v>
      </c>
      <c r="D33" s="17">
        <f t="shared" si="2"/>
        <v>68262.077749108634</v>
      </c>
      <c r="E33" s="17">
        <f>SUM(D33:$D$136)</f>
        <v>2477280.0926451618</v>
      </c>
      <c r="F33" s="19">
        <f t="shared" si="3"/>
        <v>36.290722086576245</v>
      </c>
      <c r="G33" s="5"/>
      <c r="H33" s="17">
        <f>Absterbeordnung!C27</f>
        <v>99444.957524862664</v>
      </c>
      <c r="I33" s="18">
        <f t="shared" si="4"/>
        <v>0.68643075977021895</v>
      </c>
      <c r="J33" s="17">
        <f t="shared" si="5"/>
        <v>68262.077749108634</v>
      </c>
      <c r="K33" s="17">
        <f>SUM($J33:J$136)</f>
        <v>2477280.0926451618</v>
      </c>
      <c r="L33" s="19">
        <f t="shared" si="6"/>
        <v>36.290722086576245</v>
      </c>
      <c r="N33" s="6">
        <v>19</v>
      </c>
      <c r="O33" s="6">
        <f t="shared" si="0"/>
        <v>19</v>
      </c>
      <c r="P33" s="20">
        <f t="shared" si="7"/>
        <v>99444.957524862664</v>
      </c>
      <c r="Q33" s="20">
        <f t="shared" si="8"/>
        <v>99444.957524862664</v>
      </c>
      <c r="R33" s="5">
        <f t="shared" si="9"/>
        <v>99444.957524862664</v>
      </c>
      <c r="S33" s="5">
        <f t="shared" si="10"/>
        <v>6788319422.3189812</v>
      </c>
      <c r="T33" s="20">
        <f>SUM(S33:$S$127)</f>
        <v>233010837184.05612</v>
      </c>
      <c r="U33" s="6">
        <f t="shared" si="11"/>
        <v>34.325261185846863</v>
      </c>
    </row>
    <row r="34" spans="1:21" x14ac:dyDescent="0.2">
      <c r="A34" s="21">
        <v>20</v>
      </c>
      <c r="B34" s="17">
        <f>Absterbeordnung!C28</f>
        <v>99421.952539344988</v>
      </c>
      <c r="C34" s="18">
        <f t="shared" si="1"/>
        <v>0.67297133310805779</v>
      </c>
      <c r="D34" s="17">
        <f t="shared" si="2"/>
        <v>66908.123940609046</v>
      </c>
      <c r="E34" s="17">
        <f>SUM(D34:$D$136)</f>
        <v>2409018.0148960534</v>
      </c>
      <c r="F34" s="19">
        <f t="shared" si="3"/>
        <v>36.004865672730816</v>
      </c>
      <c r="G34" s="5"/>
      <c r="H34" s="17">
        <f>Absterbeordnung!C28</f>
        <v>99421.952539344988</v>
      </c>
      <c r="I34" s="18">
        <f t="shared" si="4"/>
        <v>0.67297133310805779</v>
      </c>
      <c r="J34" s="17">
        <f t="shared" si="5"/>
        <v>66908.123940609046</v>
      </c>
      <c r="K34" s="17">
        <f>SUM($J34:J$136)</f>
        <v>2409018.0148960534</v>
      </c>
      <c r="L34" s="19">
        <f t="shared" si="6"/>
        <v>36.004865672730816</v>
      </c>
      <c r="N34" s="6">
        <v>20</v>
      </c>
      <c r="O34" s="6">
        <f t="shared" si="0"/>
        <v>20</v>
      </c>
      <c r="P34" s="20">
        <f t="shared" si="7"/>
        <v>99421.952539344988</v>
      </c>
      <c r="Q34" s="20">
        <f t="shared" si="8"/>
        <v>99421.952539344988</v>
      </c>
      <c r="R34" s="5">
        <f t="shared" si="9"/>
        <v>99421.952539344988</v>
      </c>
      <c r="S34" s="5">
        <f t="shared" si="10"/>
        <v>6652136322.9198446</v>
      </c>
      <c r="T34" s="20">
        <f>SUM(S34:$S$127)</f>
        <v>226222517761.73712</v>
      </c>
      <c r="U34" s="6">
        <f t="shared" si="11"/>
        <v>34.00749876130628</v>
      </c>
    </row>
    <row r="35" spans="1:21" x14ac:dyDescent="0.2">
      <c r="A35" s="21">
        <v>21</v>
      </c>
      <c r="B35" s="17">
        <f>Absterbeordnung!C29</f>
        <v>99401.381579141016</v>
      </c>
      <c r="C35" s="18">
        <f t="shared" si="1"/>
        <v>0.65977581677260566</v>
      </c>
      <c r="D35" s="17">
        <f t="shared" si="2"/>
        <v>65582.627719703203</v>
      </c>
      <c r="E35" s="17">
        <f>SUM(D35:$D$136)</f>
        <v>2342109.8909554444</v>
      </c>
      <c r="F35" s="19">
        <f t="shared" si="3"/>
        <v>35.712352072343037</v>
      </c>
      <c r="G35" s="5"/>
      <c r="H35" s="17">
        <f>Absterbeordnung!C29</f>
        <v>99401.381579141016</v>
      </c>
      <c r="I35" s="18">
        <f t="shared" si="4"/>
        <v>0.65977581677260566</v>
      </c>
      <c r="J35" s="17">
        <f t="shared" si="5"/>
        <v>65582.627719703203</v>
      </c>
      <c r="K35" s="17">
        <f>SUM($J35:J$136)</f>
        <v>2342109.8909554444</v>
      </c>
      <c r="L35" s="19">
        <f t="shared" si="6"/>
        <v>35.712352072343037</v>
      </c>
      <c r="N35" s="6">
        <v>21</v>
      </c>
      <c r="O35" s="6">
        <f t="shared" si="0"/>
        <v>21</v>
      </c>
      <c r="P35" s="20">
        <f t="shared" si="7"/>
        <v>99401.381579141016</v>
      </c>
      <c r="Q35" s="20">
        <f t="shared" si="8"/>
        <v>99401.381579141016</v>
      </c>
      <c r="R35" s="5">
        <f t="shared" si="9"/>
        <v>99401.381579141016</v>
      </c>
      <c r="S35" s="5">
        <f t="shared" si="10"/>
        <v>6519003802.9289694</v>
      </c>
      <c r="T35" s="20">
        <f>SUM(S35:$S$127)</f>
        <v>219570381438.81729</v>
      </c>
      <c r="U35" s="6">
        <f t="shared" si="11"/>
        <v>33.681585112769064</v>
      </c>
    </row>
    <row r="36" spans="1:21" x14ac:dyDescent="0.2">
      <c r="A36" s="21">
        <v>22</v>
      </c>
      <c r="B36" s="17">
        <f>Absterbeordnung!C30</f>
        <v>99380.670450719335</v>
      </c>
      <c r="C36" s="18">
        <f t="shared" si="1"/>
        <v>0.64683903605157411</v>
      </c>
      <c r="D36" s="17">
        <f t="shared" si="2"/>
        <v>64283.297076502451</v>
      </c>
      <c r="E36" s="17">
        <f>SUM(D36:$D$136)</f>
        <v>2276527.2632357408</v>
      </c>
      <c r="F36" s="19">
        <f t="shared" si="3"/>
        <v>35.413977919123916</v>
      </c>
      <c r="G36" s="5"/>
      <c r="H36" s="17">
        <f>Absterbeordnung!C30</f>
        <v>99380.670450719335</v>
      </c>
      <c r="I36" s="18">
        <f t="shared" si="4"/>
        <v>0.64683903605157411</v>
      </c>
      <c r="J36" s="17">
        <f t="shared" si="5"/>
        <v>64283.297076502451</v>
      </c>
      <c r="K36" s="17">
        <f>SUM($J36:J$136)</f>
        <v>2276527.2632357408</v>
      </c>
      <c r="L36" s="19">
        <f t="shared" si="6"/>
        <v>35.413977919123916</v>
      </c>
      <c r="N36" s="6">
        <v>22</v>
      </c>
      <c r="O36" s="6">
        <f t="shared" si="0"/>
        <v>22</v>
      </c>
      <c r="P36" s="20">
        <f t="shared" si="7"/>
        <v>99380.670450719335</v>
      </c>
      <c r="Q36" s="20">
        <f t="shared" si="8"/>
        <v>99380.670450719335</v>
      </c>
      <c r="R36" s="5">
        <f t="shared" si="9"/>
        <v>99380.670450719335</v>
      </c>
      <c r="S36" s="5">
        <f t="shared" si="10"/>
        <v>6388517162.2455797</v>
      </c>
      <c r="T36" s="20">
        <f>SUM(S36:$S$127)</f>
        <v>213051377635.88831</v>
      </c>
      <c r="U36" s="6">
        <f t="shared" si="11"/>
        <v>33.349112513145414</v>
      </c>
    </row>
    <row r="37" spans="1:21" x14ac:dyDescent="0.2">
      <c r="A37" s="21">
        <v>23</v>
      </c>
      <c r="B37" s="17">
        <f>Absterbeordnung!C31</f>
        <v>99357.014002149896</v>
      </c>
      <c r="C37" s="18">
        <f t="shared" si="1"/>
        <v>0.63415591769762181</v>
      </c>
      <c r="D37" s="17">
        <f t="shared" si="2"/>
        <v>63007.838394228827</v>
      </c>
      <c r="E37" s="17">
        <f>SUM(D37:$D$136)</f>
        <v>2212243.9661592385</v>
      </c>
      <c r="F37" s="19">
        <f t="shared" si="3"/>
        <v>35.110615163745528</v>
      </c>
      <c r="G37" s="5"/>
      <c r="H37" s="17">
        <f>Absterbeordnung!C31</f>
        <v>99357.014002149896</v>
      </c>
      <c r="I37" s="18">
        <f t="shared" si="4"/>
        <v>0.63415591769762181</v>
      </c>
      <c r="J37" s="17">
        <f t="shared" si="5"/>
        <v>63007.838394228827</v>
      </c>
      <c r="K37" s="17">
        <f>SUM($J37:J$136)</f>
        <v>2212243.9661592385</v>
      </c>
      <c r="L37" s="19">
        <f t="shared" si="6"/>
        <v>35.110615163745528</v>
      </c>
      <c r="N37" s="6">
        <v>23</v>
      </c>
      <c r="O37" s="6">
        <f t="shared" si="0"/>
        <v>23</v>
      </c>
      <c r="P37" s="20">
        <f t="shared" si="7"/>
        <v>99357.014002149896</v>
      </c>
      <c r="Q37" s="20">
        <f t="shared" si="8"/>
        <v>99357.014002149896</v>
      </c>
      <c r="R37" s="5">
        <f t="shared" si="9"/>
        <v>99357.014002149896</v>
      </c>
      <c r="S37" s="5">
        <f t="shared" si="10"/>
        <v>6260270681.5805912</v>
      </c>
      <c r="T37" s="20">
        <f>SUM(S37:$S$127)</f>
        <v>206662860473.6427</v>
      </c>
      <c r="U37" s="6">
        <f t="shared" si="11"/>
        <v>33.011809071083889</v>
      </c>
    </row>
    <row r="38" spans="1:21" x14ac:dyDescent="0.2">
      <c r="A38" s="21">
        <v>24</v>
      </c>
      <c r="B38" s="17">
        <f>Absterbeordnung!C32</f>
        <v>99332.873180995492</v>
      </c>
      <c r="C38" s="18">
        <f t="shared" si="1"/>
        <v>0.62172148793884485</v>
      </c>
      <c r="D38" s="17">
        <f t="shared" si="2"/>
        <v>61757.381715329095</v>
      </c>
      <c r="E38" s="17">
        <f>SUM(D38:$D$136)</f>
        <v>2149236.1277650101</v>
      </c>
      <c r="F38" s="19">
        <f t="shared" si="3"/>
        <v>34.801283151412129</v>
      </c>
      <c r="G38" s="5"/>
      <c r="H38" s="17">
        <f>Absterbeordnung!C32</f>
        <v>99332.873180995492</v>
      </c>
      <c r="I38" s="18">
        <f t="shared" si="4"/>
        <v>0.62172148793884485</v>
      </c>
      <c r="J38" s="17">
        <f t="shared" si="5"/>
        <v>61757.381715329095</v>
      </c>
      <c r="K38" s="17">
        <f>SUM($J38:J$136)</f>
        <v>2149236.1277650101</v>
      </c>
      <c r="L38" s="19">
        <f t="shared" si="6"/>
        <v>34.801283151412129</v>
      </c>
      <c r="N38" s="6">
        <v>24</v>
      </c>
      <c r="O38" s="6">
        <f t="shared" si="0"/>
        <v>24</v>
      </c>
      <c r="P38" s="20">
        <f t="shared" si="7"/>
        <v>99332.873180995492</v>
      </c>
      <c r="Q38" s="20">
        <f t="shared" si="8"/>
        <v>99332.873180995492</v>
      </c>
      <c r="R38" s="5">
        <f t="shared" si="9"/>
        <v>99332.873180995492</v>
      </c>
      <c r="S38" s="5">
        <f t="shared" si="10"/>
        <v>6134538165.9191141</v>
      </c>
      <c r="T38" s="20">
        <f>SUM(S38:$S$127)</f>
        <v>200402589792.0621</v>
      </c>
      <c r="U38" s="6">
        <f t="shared" si="11"/>
        <v>32.667918003251444</v>
      </c>
    </row>
    <row r="39" spans="1:21" x14ac:dyDescent="0.2">
      <c r="A39" s="21">
        <v>25</v>
      </c>
      <c r="B39" s="17">
        <f>Absterbeordnung!C33</f>
        <v>99311.846704524331</v>
      </c>
      <c r="C39" s="18">
        <f t="shared" si="1"/>
        <v>0.60953087052827937</v>
      </c>
      <c r="D39" s="17">
        <f t="shared" si="2"/>
        <v>60533.63637557975</v>
      </c>
      <c r="E39" s="17">
        <f>SUM(D39:$D$136)</f>
        <v>2087478.7460496819</v>
      </c>
      <c r="F39" s="19">
        <f t="shared" si="3"/>
        <v>34.484608410074053</v>
      </c>
      <c r="G39" s="5"/>
      <c r="H39" s="17">
        <f>Absterbeordnung!C33</f>
        <v>99311.846704524331</v>
      </c>
      <c r="I39" s="18">
        <f t="shared" si="4"/>
        <v>0.60953087052827937</v>
      </c>
      <c r="J39" s="17">
        <f t="shared" si="5"/>
        <v>60533.63637557975</v>
      </c>
      <c r="K39" s="17">
        <f>SUM($J39:J$136)</f>
        <v>2087478.7460496819</v>
      </c>
      <c r="L39" s="19">
        <f t="shared" si="6"/>
        <v>34.484608410074053</v>
      </c>
      <c r="N39" s="6">
        <v>25</v>
      </c>
      <c r="O39" s="6">
        <f t="shared" si="0"/>
        <v>25</v>
      </c>
      <c r="P39" s="20">
        <f t="shared" si="7"/>
        <v>99311.846704524331</v>
      </c>
      <c r="Q39" s="20">
        <f t="shared" si="8"/>
        <v>99311.846704524331</v>
      </c>
      <c r="R39" s="5">
        <f t="shared" si="9"/>
        <v>99311.846704524331</v>
      </c>
      <c r="S39" s="5">
        <f t="shared" si="10"/>
        <v>6011707216.1989937</v>
      </c>
      <c r="T39" s="20">
        <f>SUM(S39:$S$127)</f>
        <v>194268051626.14297</v>
      </c>
      <c r="U39" s="6">
        <f t="shared" si="11"/>
        <v>32.314955575792716</v>
      </c>
    </row>
    <row r="40" spans="1:21" x14ac:dyDescent="0.2">
      <c r="A40" s="21">
        <v>26</v>
      </c>
      <c r="B40" s="17">
        <f>Absterbeordnung!C34</f>
        <v>99289.438330394405</v>
      </c>
      <c r="C40" s="18">
        <f t="shared" si="1"/>
        <v>0.59757928483164635</v>
      </c>
      <c r="D40" s="17">
        <f t="shared" si="2"/>
        <v>59333.311548812941</v>
      </c>
      <c r="E40" s="17">
        <f>SUM(D40:$D$136)</f>
        <v>2026945.1096741024</v>
      </c>
      <c r="F40" s="19">
        <f t="shared" si="3"/>
        <v>34.162008773209202</v>
      </c>
      <c r="G40" s="5"/>
      <c r="H40" s="17">
        <f>Absterbeordnung!C34</f>
        <v>99289.438330394405</v>
      </c>
      <c r="I40" s="18">
        <f t="shared" si="4"/>
        <v>0.59757928483164635</v>
      </c>
      <c r="J40" s="17">
        <f t="shared" si="5"/>
        <v>59333.311548812941</v>
      </c>
      <c r="K40" s="17">
        <f>SUM($J40:J$136)</f>
        <v>2026945.1096741024</v>
      </c>
      <c r="L40" s="19">
        <f t="shared" si="6"/>
        <v>34.162008773209202</v>
      </c>
      <c r="N40" s="6">
        <v>26</v>
      </c>
      <c r="O40" s="6">
        <f t="shared" si="0"/>
        <v>26</v>
      </c>
      <c r="P40" s="20">
        <f t="shared" si="7"/>
        <v>99289.438330394405</v>
      </c>
      <c r="Q40" s="20">
        <f t="shared" si="8"/>
        <v>99289.438330394405</v>
      </c>
      <c r="R40" s="5">
        <f t="shared" si="9"/>
        <v>99289.438330394405</v>
      </c>
      <c r="S40" s="5">
        <f t="shared" si="10"/>
        <v>5891171177.9639406</v>
      </c>
      <c r="T40" s="20">
        <f>SUM(S40:$S$127)</f>
        <v>188256344409.944</v>
      </c>
      <c r="U40" s="6">
        <f t="shared" si="11"/>
        <v>31.95567379099781</v>
      </c>
    </row>
    <row r="41" spans="1:21" x14ac:dyDescent="0.2">
      <c r="A41" s="21">
        <v>27</v>
      </c>
      <c r="B41" s="17">
        <f>Absterbeordnung!C35</f>
        <v>99264.217097681933</v>
      </c>
      <c r="C41" s="18">
        <f t="shared" si="1"/>
        <v>0.58586204395259456</v>
      </c>
      <c r="D41" s="17">
        <f t="shared" si="2"/>
        <v>58155.137120202024</v>
      </c>
      <c r="E41" s="17">
        <f>SUM(D41:$D$136)</f>
        <v>1967611.7981252894</v>
      </c>
      <c r="F41" s="19">
        <f t="shared" si="3"/>
        <v>33.833843329410314</v>
      </c>
      <c r="G41" s="5"/>
      <c r="H41" s="17">
        <f>Absterbeordnung!C35</f>
        <v>99264.217097681933</v>
      </c>
      <c r="I41" s="18">
        <f t="shared" si="4"/>
        <v>0.58586204395259456</v>
      </c>
      <c r="J41" s="17">
        <f t="shared" si="5"/>
        <v>58155.137120202024</v>
      </c>
      <c r="K41" s="17">
        <f>SUM($J41:J$136)</f>
        <v>1967611.7981252894</v>
      </c>
      <c r="L41" s="19">
        <f t="shared" si="6"/>
        <v>33.833843329410314</v>
      </c>
      <c r="N41" s="6">
        <v>27</v>
      </c>
      <c r="O41" s="6">
        <f t="shared" si="0"/>
        <v>27</v>
      </c>
      <c r="P41" s="20">
        <f t="shared" si="7"/>
        <v>99264.217097681933</v>
      </c>
      <c r="Q41" s="20">
        <f t="shared" si="8"/>
        <v>99264.217097681933</v>
      </c>
      <c r="R41" s="5">
        <f t="shared" si="9"/>
        <v>99264.217097681933</v>
      </c>
      <c r="S41" s="5">
        <f t="shared" si="10"/>
        <v>5772724156.4451942</v>
      </c>
      <c r="T41" s="20">
        <f>SUM(S41:$S$127)</f>
        <v>182365173231.98007</v>
      </c>
      <c r="U41" s="6">
        <f t="shared" si="11"/>
        <v>31.590834463893621</v>
      </c>
    </row>
    <row r="42" spans="1:21" x14ac:dyDescent="0.2">
      <c r="A42" s="21">
        <v>28</v>
      </c>
      <c r="B42" s="17">
        <f>Absterbeordnung!C36</f>
        <v>99238.180404797109</v>
      </c>
      <c r="C42" s="18">
        <f t="shared" si="1"/>
        <v>0.57437455289470041</v>
      </c>
      <c r="D42" s="17">
        <f t="shared" si="2"/>
        <v>56999.88550008896</v>
      </c>
      <c r="E42" s="17">
        <f>SUM(D42:$D$136)</f>
        <v>1909456.6610050874</v>
      </c>
      <c r="F42" s="19">
        <f t="shared" si="3"/>
        <v>33.499306959171129</v>
      </c>
      <c r="G42" s="5"/>
      <c r="H42" s="17">
        <f>Absterbeordnung!C36</f>
        <v>99238.180404797109</v>
      </c>
      <c r="I42" s="18">
        <f t="shared" si="4"/>
        <v>0.57437455289470041</v>
      </c>
      <c r="J42" s="17">
        <f t="shared" si="5"/>
        <v>56999.88550008896</v>
      </c>
      <c r="K42" s="17">
        <f>SUM($J42:J$136)</f>
        <v>1909456.6610050874</v>
      </c>
      <c r="L42" s="19">
        <f t="shared" si="6"/>
        <v>33.499306959171129</v>
      </c>
      <c r="N42" s="6">
        <v>28</v>
      </c>
      <c r="O42" s="6">
        <f t="shared" si="0"/>
        <v>28</v>
      </c>
      <c r="P42" s="20">
        <f t="shared" si="7"/>
        <v>99238.180404797109</v>
      </c>
      <c r="Q42" s="20">
        <f t="shared" si="8"/>
        <v>99238.180404797109</v>
      </c>
      <c r="R42" s="5">
        <f t="shared" si="9"/>
        <v>99238.180404797109</v>
      </c>
      <c r="S42" s="5">
        <f t="shared" si="10"/>
        <v>5656564920.310607</v>
      </c>
      <c r="T42" s="20">
        <f>SUM(S42:$S$127)</f>
        <v>176592449075.53488</v>
      </c>
      <c r="U42" s="6">
        <f t="shared" si="11"/>
        <v>31.219026310731007</v>
      </c>
    </row>
    <row r="43" spans="1:21" x14ac:dyDescent="0.2">
      <c r="A43" s="21">
        <v>29</v>
      </c>
      <c r="B43" s="17">
        <f>Absterbeordnung!C37</f>
        <v>99213.839120005039</v>
      </c>
      <c r="C43" s="18">
        <f t="shared" si="1"/>
        <v>0.56311230675951029</v>
      </c>
      <c r="D43" s="17">
        <f t="shared" si="2"/>
        <v>55868.533809332977</v>
      </c>
      <c r="E43" s="17">
        <f>SUM(D43:$D$136)</f>
        <v>1852456.7755049984</v>
      </c>
      <c r="F43" s="19">
        <f t="shared" si="3"/>
        <v>33.15742599988441</v>
      </c>
      <c r="G43" s="5"/>
      <c r="H43" s="17">
        <f>Absterbeordnung!C37</f>
        <v>99213.839120005039</v>
      </c>
      <c r="I43" s="18">
        <f t="shared" si="4"/>
        <v>0.56311230675951029</v>
      </c>
      <c r="J43" s="17">
        <f t="shared" si="5"/>
        <v>55868.533809332977</v>
      </c>
      <c r="K43" s="17">
        <f>SUM($J43:J$136)</f>
        <v>1852456.7755049984</v>
      </c>
      <c r="L43" s="19">
        <f t="shared" si="6"/>
        <v>33.15742599988441</v>
      </c>
      <c r="N43" s="6">
        <v>29</v>
      </c>
      <c r="O43" s="6">
        <f t="shared" si="0"/>
        <v>29</v>
      </c>
      <c r="P43" s="20">
        <f t="shared" si="7"/>
        <v>99213.839120005039</v>
      </c>
      <c r="Q43" s="20">
        <f t="shared" si="8"/>
        <v>99213.839120005039</v>
      </c>
      <c r="R43" s="5">
        <f t="shared" si="9"/>
        <v>99213.839120005039</v>
      </c>
      <c r="S43" s="5">
        <f t="shared" si="10"/>
        <v>5542931725.2297249</v>
      </c>
      <c r="T43" s="20">
        <f>SUM(S43:$S$127)</f>
        <v>170935884155.22421</v>
      </c>
      <c r="U43" s="6">
        <f t="shared" si="11"/>
        <v>30.838533221900697</v>
      </c>
    </row>
    <row r="44" spans="1:21" x14ac:dyDescent="0.2">
      <c r="A44" s="21">
        <v>30</v>
      </c>
      <c r="B44" s="17">
        <f>Absterbeordnung!C38</f>
        <v>99185.810311487265</v>
      </c>
      <c r="C44" s="18">
        <f t="shared" si="1"/>
        <v>0.55207088897991197</v>
      </c>
      <c r="D44" s="17">
        <f t="shared" si="2"/>
        <v>54757.598472855694</v>
      </c>
      <c r="E44" s="17">
        <f>SUM(D44:$D$136)</f>
        <v>1796588.2416956655</v>
      </c>
      <c r="F44" s="19">
        <f t="shared" si="3"/>
        <v>32.809843597985143</v>
      </c>
      <c r="G44" s="5"/>
      <c r="H44" s="17">
        <f>Absterbeordnung!C38</f>
        <v>99185.810311487265</v>
      </c>
      <c r="I44" s="18">
        <f t="shared" si="4"/>
        <v>0.55207088897991197</v>
      </c>
      <c r="J44" s="17">
        <f t="shared" si="5"/>
        <v>54757.598472855694</v>
      </c>
      <c r="K44" s="17">
        <f>SUM($J44:J$136)</f>
        <v>1796588.2416956655</v>
      </c>
      <c r="L44" s="19">
        <f t="shared" si="6"/>
        <v>32.809843597985143</v>
      </c>
      <c r="N44" s="6">
        <v>30</v>
      </c>
      <c r="O44" s="6">
        <f t="shared" si="0"/>
        <v>30</v>
      </c>
      <c r="P44" s="20">
        <f t="shared" si="7"/>
        <v>99185.810311487265</v>
      </c>
      <c r="Q44" s="20">
        <f t="shared" si="8"/>
        <v>99185.810311487265</v>
      </c>
      <c r="R44" s="5">
        <f t="shared" si="9"/>
        <v>99185.810311487265</v>
      </c>
      <c r="S44" s="5">
        <f t="shared" si="10"/>
        <v>5431176775.24125</v>
      </c>
      <c r="T44" s="20">
        <f>SUM(S44:$S$127)</f>
        <v>165392952429.99451</v>
      </c>
      <c r="U44" s="6">
        <f t="shared" si="11"/>
        <v>30.452507674572576</v>
      </c>
    </row>
    <row r="45" spans="1:21" x14ac:dyDescent="0.2">
      <c r="A45" s="21">
        <v>31</v>
      </c>
      <c r="B45" s="17">
        <f>Absterbeordnung!C39</f>
        <v>99157.126175830694</v>
      </c>
      <c r="C45" s="18">
        <f t="shared" si="1"/>
        <v>0.54124596958814919</v>
      </c>
      <c r="D45" s="17">
        <f t="shared" si="2"/>
        <v>53668.394898611929</v>
      </c>
      <c r="E45" s="17">
        <f>SUM(D45:$D$136)</f>
        <v>1741830.6432228098</v>
      </c>
      <c r="F45" s="19">
        <f t="shared" si="3"/>
        <v>32.455426448161958</v>
      </c>
      <c r="G45" s="5"/>
      <c r="H45" s="17">
        <f>Absterbeordnung!C39</f>
        <v>99157.126175830694</v>
      </c>
      <c r="I45" s="18">
        <f t="shared" si="4"/>
        <v>0.54124596958814919</v>
      </c>
      <c r="J45" s="17">
        <f t="shared" si="5"/>
        <v>53668.394898611929</v>
      </c>
      <c r="K45" s="17">
        <f>SUM($J45:J$136)</f>
        <v>1741830.6432228098</v>
      </c>
      <c r="L45" s="19">
        <f t="shared" si="6"/>
        <v>32.455426448161958</v>
      </c>
      <c r="N45" s="6">
        <v>31</v>
      </c>
      <c r="O45" s="6">
        <f t="shared" si="0"/>
        <v>31</v>
      </c>
      <c r="P45" s="20">
        <f t="shared" si="7"/>
        <v>99157.126175830694</v>
      </c>
      <c r="Q45" s="20">
        <f t="shared" si="8"/>
        <v>99157.126175830694</v>
      </c>
      <c r="R45" s="5">
        <f t="shared" si="9"/>
        <v>99157.126175830694</v>
      </c>
      <c r="S45" s="5">
        <f t="shared" si="10"/>
        <v>5321603804.6159716</v>
      </c>
      <c r="T45" s="20">
        <f>SUM(S45:$S$127)</f>
        <v>159961775654.75327</v>
      </c>
      <c r="U45" s="6">
        <f t="shared" si="11"/>
        <v>30.058941162812992</v>
      </c>
    </row>
    <row r="46" spans="1:21" x14ac:dyDescent="0.2">
      <c r="A46" s="21">
        <v>32</v>
      </c>
      <c r="B46" s="17">
        <f>Absterbeordnung!C40</f>
        <v>99125.326658451188</v>
      </c>
      <c r="C46" s="18">
        <f t="shared" si="1"/>
        <v>0.53063330351779314</v>
      </c>
      <c r="D46" s="17">
        <f t="shared" si="2"/>
        <v>52599.199547054319</v>
      </c>
      <c r="E46" s="17">
        <f>SUM(D46:$D$136)</f>
        <v>1688162.2483241977</v>
      </c>
      <c r="F46" s="19">
        <f t="shared" si="3"/>
        <v>32.094827732387778</v>
      </c>
      <c r="G46" s="5"/>
      <c r="H46" s="17">
        <f>Absterbeordnung!C40</f>
        <v>99125.326658451188</v>
      </c>
      <c r="I46" s="18">
        <f t="shared" si="4"/>
        <v>0.53063330351779314</v>
      </c>
      <c r="J46" s="17">
        <f t="shared" si="5"/>
        <v>52599.199547054319</v>
      </c>
      <c r="K46" s="17">
        <f>SUM($J46:J$136)</f>
        <v>1688162.2483241977</v>
      </c>
      <c r="L46" s="19">
        <f t="shared" si="6"/>
        <v>32.094827732387778</v>
      </c>
      <c r="N46" s="6">
        <v>32</v>
      </c>
      <c r="O46" s="6">
        <f t="shared" ref="O46:O77" si="12">N46+$B$3</f>
        <v>32</v>
      </c>
      <c r="P46" s="20">
        <f t="shared" si="7"/>
        <v>99125.326658451188</v>
      </c>
      <c r="Q46" s="20">
        <f t="shared" si="8"/>
        <v>99125.326658451188</v>
      </c>
      <c r="R46" s="5">
        <f t="shared" si="9"/>
        <v>99125.326658451188</v>
      </c>
      <c r="S46" s="5">
        <f t="shared" si="10"/>
        <v>5213912837.0748167</v>
      </c>
      <c r="T46" s="20">
        <f>SUM(S46:$S$127)</f>
        <v>154640171850.1373</v>
      </c>
      <c r="U46" s="6">
        <f t="shared" si="11"/>
        <v>29.659140204747981</v>
      </c>
    </row>
    <row r="47" spans="1:21" x14ac:dyDescent="0.2">
      <c r="A47" s="21">
        <v>33</v>
      </c>
      <c r="B47" s="17">
        <f>Absterbeordnung!C41</f>
        <v>99093.447375779695</v>
      </c>
      <c r="C47" s="18">
        <f t="shared" ref="C47:C78" si="13">1/(((1+($B$5/100))^A47))</f>
        <v>0.52022872893901284</v>
      </c>
      <c r="D47" s="17">
        <f t="shared" ref="D47:D78" si="14">B47*C47</f>
        <v>51551.258174486829</v>
      </c>
      <c r="E47" s="17">
        <f>SUM(D47:$D$136)</f>
        <v>1635563.0487771432</v>
      </c>
      <c r="F47" s="19">
        <f t="shared" ref="F47:F78" si="15">E47/D47</f>
        <v>31.726927851910272</v>
      </c>
      <c r="G47" s="5"/>
      <c r="H47" s="17">
        <f>Absterbeordnung!C41</f>
        <v>99093.447375779695</v>
      </c>
      <c r="I47" s="18">
        <f t="shared" ref="I47:I78" si="16">1/(((1+($B$5/100))^A47))</f>
        <v>0.52022872893901284</v>
      </c>
      <c r="J47" s="17">
        <f t="shared" ref="J47:J78" si="17">H47*I47</f>
        <v>51551.258174486829</v>
      </c>
      <c r="K47" s="17">
        <f>SUM($J47:J$136)</f>
        <v>1635563.0487771432</v>
      </c>
      <c r="L47" s="19">
        <f t="shared" ref="L47:L78" si="18">K47/J47</f>
        <v>31.726927851910272</v>
      </c>
      <c r="N47" s="6">
        <v>33</v>
      </c>
      <c r="O47" s="6">
        <f t="shared" si="12"/>
        <v>33</v>
      </c>
      <c r="P47" s="20">
        <f t="shared" si="7"/>
        <v>99093.447375779695</v>
      </c>
      <c r="Q47" s="20">
        <f t="shared" si="8"/>
        <v>99093.447375779695</v>
      </c>
      <c r="R47" s="5">
        <f t="shared" si="9"/>
        <v>99093.447375779695</v>
      </c>
      <c r="S47" s="5">
        <f t="shared" ref="S47:S78" si="19">P47*R47*I47</f>
        <v>5108391889.0687437</v>
      </c>
      <c r="T47" s="20">
        <f>SUM(S47:$S$127)</f>
        <v>149426259013.06247</v>
      </c>
      <c r="U47" s="6">
        <f t="shared" ref="U47:U78" si="20">T47/S47</f>
        <v>29.251134654100074</v>
      </c>
    </row>
    <row r="48" spans="1:21" x14ac:dyDescent="0.2">
      <c r="A48" s="21">
        <v>34</v>
      </c>
      <c r="B48" s="17">
        <f>Absterbeordnung!C42</f>
        <v>99056.092783697968</v>
      </c>
      <c r="C48" s="18">
        <f t="shared" si="13"/>
        <v>0.51002816562648323</v>
      </c>
      <c r="D48" s="17">
        <f t="shared" si="14"/>
        <v>50521.397296596195</v>
      </c>
      <c r="E48" s="17">
        <f>SUM(D48:$D$136)</f>
        <v>1584011.7906026565</v>
      </c>
      <c r="F48" s="19">
        <f t="shared" si="15"/>
        <v>31.353285446627524</v>
      </c>
      <c r="G48" s="5"/>
      <c r="H48" s="17">
        <f>Absterbeordnung!C42</f>
        <v>99056.092783697968</v>
      </c>
      <c r="I48" s="18">
        <f t="shared" si="16"/>
        <v>0.51002816562648323</v>
      </c>
      <c r="J48" s="17">
        <f t="shared" si="17"/>
        <v>50521.397296596195</v>
      </c>
      <c r="K48" s="17">
        <f>SUM($J48:J$136)</f>
        <v>1584011.7906026565</v>
      </c>
      <c r="L48" s="19">
        <f t="shared" si="18"/>
        <v>31.353285446627524</v>
      </c>
      <c r="N48" s="6">
        <v>34</v>
      </c>
      <c r="O48" s="6">
        <f t="shared" si="12"/>
        <v>34</v>
      </c>
      <c r="P48" s="20">
        <f t="shared" si="7"/>
        <v>99056.092783697968</v>
      </c>
      <c r="Q48" s="20">
        <f t="shared" si="8"/>
        <v>99056.092783697968</v>
      </c>
      <c r="R48" s="5">
        <f t="shared" si="9"/>
        <v>99056.092783697968</v>
      </c>
      <c r="S48" s="5">
        <f t="shared" si="19"/>
        <v>5004452218.1737003</v>
      </c>
      <c r="T48" s="20">
        <f>SUM(S48:$S$127)</f>
        <v>144317867123.99368</v>
      </c>
      <c r="U48" s="6">
        <f t="shared" si="20"/>
        <v>28.837894904841416</v>
      </c>
    </row>
    <row r="49" spans="1:21" x14ac:dyDescent="0.2">
      <c r="A49" s="21">
        <v>35</v>
      </c>
      <c r="B49" s="17">
        <f>Absterbeordnung!C43</f>
        <v>99017.182236949331</v>
      </c>
      <c r="C49" s="18">
        <f t="shared" si="13"/>
        <v>0.50002761335929735</v>
      </c>
      <c r="D49" s="17">
        <f t="shared" si="14"/>
        <v>49511.325315504386</v>
      </c>
      <c r="E49" s="17">
        <f>SUM(D49:$D$136)</f>
        <v>1533490.3933060602</v>
      </c>
      <c r="F49" s="19">
        <f t="shared" si="15"/>
        <v>30.972517571163671</v>
      </c>
      <c r="G49" s="5"/>
      <c r="H49" s="17">
        <f>Absterbeordnung!C43</f>
        <v>99017.182236949331</v>
      </c>
      <c r="I49" s="18">
        <f t="shared" si="16"/>
        <v>0.50002761335929735</v>
      </c>
      <c r="J49" s="17">
        <f t="shared" si="17"/>
        <v>49511.325315504386</v>
      </c>
      <c r="K49" s="17">
        <f>SUM($J49:J$136)</f>
        <v>1533490.3933060602</v>
      </c>
      <c r="L49" s="19">
        <f t="shared" si="18"/>
        <v>30.972517571163671</v>
      </c>
      <c r="N49" s="6">
        <v>35</v>
      </c>
      <c r="O49" s="6">
        <f t="shared" si="12"/>
        <v>35</v>
      </c>
      <c r="P49" s="20">
        <f t="shared" si="7"/>
        <v>99017.182236949331</v>
      </c>
      <c r="Q49" s="20">
        <f t="shared" si="8"/>
        <v>99017.182236949331</v>
      </c>
      <c r="R49" s="5">
        <f t="shared" si="9"/>
        <v>99017.182236949331</v>
      </c>
      <c r="S49" s="5">
        <f t="shared" si="19"/>
        <v>4902471921.5581808</v>
      </c>
      <c r="T49" s="20">
        <f>SUM(S49:$S$127)</f>
        <v>139313414905.81998</v>
      </c>
      <c r="U49" s="6">
        <f t="shared" si="20"/>
        <v>28.416973546182227</v>
      </c>
    </row>
    <row r="50" spans="1:21" x14ac:dyDescent="0.2">
      <c r="A50" s="21">
        <v>36</v>
      </c>
      <c r="B50" s="17">
        <f>Absterbeordnung!C44</f>
        <v>98972.486076488829</v>
      </c>
      <c r="C50" s="18">
        <f t="shared" si="13"/>
        <v>0.49022315035225233</v>
      </c>
      <c r="D50" s="17">
        <f t="shared" si="14"/>
        <v>48518.603922610782</v>
      </c>
      <c r="E50" s="17">
        <f>SUM(D50:$D$136)</f>
        <v>1483979.0679905559</v>
      </c>
      <c r="F50" s="19">
        <f t="shared" si="15"/>
        <v>30.585774280677263</v>
      </c>
      <c r="G50" s="5"/>
      <c r="H50" s="17">
        <f>Absterbeordnung!C44</f>
        <v>98972.486076488829</v>
      </c>
      <c r="I50" s="18">
        <f t="shared" si="16"/>
        <v>0.49022315035225233</v>
      </c>
      <c r="J50" s="17">
        <f t="shared" si="17"/>
        <v>48518.603922610782</v>
      </c>
      <c r="K50" s="17">
        <f>SUM($J50:J$136)</f>
        <v>1483979.0679905559</v>
      </c>
      <c r="L50" s="19">
        <f t="shared" si="18"/>
        <v>30.585774280677263</v>
      </c>
      <c r="N50" s="6">
        <v>36</v>
      </c>
      <c r="O50" s="6">
        <f t="shared" si="12"/>
        <v>36</v>
      </c>
      <c r="P50" s="20">
        <f t="shared" si="7"/>
        <v>98972.486076488829</v>
      </c>
      <c r="Q50" s="20">
        <f t="shared" si="8"/>
        <v>98972.486076488829</v>
      </c>
      <c r="R50" s="5">
        <f t="shared" si="9"/>
        <v>98972.486076488829</v>
      </c>
      <c r="S50" s="5">
        <f t="shared" si="19"/>
        <v>4802006851.1812716</v>
      </c>
      <c r="T50" s="20">
        <f>SUM(S50:$S$127)</f>
        <v>134410942984.26172</v>
      </c>
      <c r="U50" s="6">
        <f t="shared" si="20"/>
        <v>27.990577096156631</v>
      </c>
    </row>
    <row r="51" spans="1:21" x14ac:dyDescent="0.2">
      <c r="A51" s="21">
        <v>37</v>
      </c>
      <c r="B51" s="17">
        <f>Absterbeordnung!C45</f>
        <v>98923.929299695723</v>
      </c>
      <c r="C51" s="18">
        <f t="shared" si="13"/>
        <v>0.48061093171789437</v>
      </c>
      <c r="D51" s="17">
        <f t="shared" si="14"/>
        <v>47543.92182992187</v>
      </c>
      <c r="E51" s="17">
        <f>SUM(D51:$D$136)</f>
        <v>1435460.464067945</v>
      </c>
      <c r="F51" s="19">
        <f t="shared" si="15"/>
        <v>30.192302376800033</v>
      </c>
      <c r="G51" s="5"/>
      <c r="H51" s="17">
        <f>Absterbeordnung!C45</f>
        <v>98923.929299695723</v>
      </c>
      <c r="I51" s="18">
        <f t="shared" si="16"/>
        <v>0.48061093171789437</v>
      </c>
      <c r="J51" s="17">
        <f t="shared" si="17"/>
        <v>47543.92182992187</v>
      </c>
      <c r="K51" s="17">
        <f>SUM($J51:J$136)</f>
        <v>1435460.464067945</v>
      </c>
      <c r="L51" s="19">
        <f t="shared" si="18"/>
        <v>30.192302376800033</v>
      </c>
      <c r="N51" s="6">
        <v>37</v>
      </c>
      <c r="O51" s="6">
        <f t="shared" si="12"/>
        <v>37</v>
      </c>
      <c r="P51" s="20">
        <f t="shared" si="7"/>
        <v>98923.929299695723</v>
      </c>
      <c r="Q51" s="20">
        <f t="shared" si="8"/>
        <v>98923.929299695723</v>
      </c>
      <c r="R51" s="5">
        <f t="shared" si="9"/>
        <v>98923.929299695723</v>
      </c>
      <c r="S51" s="5">
        <f t="shared" si="19"/>
        <v>4703231561.7334509</v>
      </c>
      <c r="T51" s="20">
        <f>SUM(S51:$S$127)</f>
        <v>129608936133.08044</v>
      </c>
      <c r="U51" s="6">
        <f t="shared" si="20"/>
        <v>27.557421834724849</v>
      </c>
    </row>
    <row r="52" spans="1:21" x14ac:dyDescent="0.2">
      <c r="A52" s="21">
        <v>38</v>
      </c>
      <c r="B52" s="17">
        <f>Absterbeordnung!C46</f>
        <v>98871.897083922537</v>
      </c>
      <c r="C52" s="18">
        <f t="shared" si="13"/>
        <v>0.47118718795871989</v>
      </c>
      <c r="D52" s="17">
        <f t="shared" si="14"/>
        <v>46587.171155117416</v>
      </c>
      <c r="E52" s="17">
        <f>SUM(D52:$D$136)</f>
        <v>1387916.5422380231</v>
      </c>
      <c r="F52" s="19">
        <f t="shared" si="15"/>
        <v>29.7918183874439</v>
      </c>
      <c r="G52" s="5"/>
      <c r="H52" s="17">
        <f>Absterbeordnung!C46</f>
        <v>98871.897083922537</v>
      </c>
      <c r="I52" s="18">
        <f t="shared" si="16"/>
        <v>0.47118718795871989</v>
      </c>
      <c r="J52" s="17">
        <f t="shared" si="17"/>
        <v>46587.171155117416</v>
      </c>
      <c r="K52" s="17">
        <f>SUM($J52:J$136)</f>
        <v>1387916.5422380231</v>
      </c>
      <c r="L52" s="19">
        <f t="shared" si="18"/>
        <v>29.7918183874439</v>
      </c>
      <c r="N52" s="6">
        <v>38</v>
      </c>
      <c r="O52" s="6">
        <f t="shared" si="12"/>
        <v>38</v>
      </c>
      <c r="P52" s="20">
        <f t="shared" si="7"/>
        <v>98871.897083922537</v>
      </c>
      <c r="Q52" s="20">
        <f t="shared" si="8"/>
        <v>98871.897083922537</v>
      </c>
      <c r="R52" s="5">
        <f t="shared" si="9"/>
        <v>98871.897083922537</v>
      </c>
      <c r="S52" s="5">
        <f t="shared" si="19"/>
        <v>4606161991.8798542</v>
      </c>
      <c r="T52" s="20">
        <f>SUM(S52:$S$127)</f>
        <v>124905704571.347</v>
      </c>
      <c r="U52" s="6">
        <f t="shared" si="20"/>
        <v>27.117088975928706</v>
      </c>
    </row>
    <row r="53" spans="1:21" x14ac:dyDescent="0.2">
      <c r="A53" s="21">
        <v>39</v>
      </c>
      <c r="B53" s="17">
        <f>Absterbeordnung!C47</f>
        <v>98812.165306419076</v>
      </c>
      <c r="C53" s="18">
        <f t="shared" si="13"/>
        <v>0.46194822348894127</v>
      </c>
      <c r="D53" s="17">
        <f t="shared" si="14"/>
        <v>45646.104222395887</v>
      </c>
      <c r="E53" s="17">
        <f>SUM(D53:$D$136)</f>
        <v>1341329.3710829057</v>
      </c>
      <c r="F53" s="19">
        <f t="shared" si="15"/>
        <v>29.385407450057773</v>
      </c>
      <c r="G53" s="5"/>
      <c r="H53" s="17">
        <f>Absterbeordnung!C47</f>
        <v>98812.165306419076</v>
      </c>
      <c r="I53" s="18">
        <f t="shared" si="16"/>
        <v>0.46194822348894127</v>
      </c>
      <c r="J53" s="17">
        <f t="shared" si="17"/>
        <v>45646.104222395887</v>
      </c>
      <c r="K53" s="17">
        <f>SUM($J53:J$136)</f>
        <v>1341329.3710829057</v>
      </c>
      <c r="L53" s="19">
        <f t="shared" si="18"/>
        <v>29.385407450057773</v>
      </c>
      <c r="N53" s="6">
        <v>39</v>
      </c>
      <c r="O53" s="6">
        <f t="shared" si="12"/>
        <v>39</v>
      </c>
      <c r="P53" s="20">
        <f t="shared" si="7"/>
        <v>98812.165306419076</v>
      </c>
      <c r="Q53" s="20">
        <f t="shared" si="8"/>
        <v>98812.165306419076</v>
      </c>
      <c r="R53" s="5">
        <f t="shared" si="9"/>
        <v>98812.165306419076</v>
      </c>
      <c r="S53" s="5">
        <f t="shared" si="19"/>
        <v>4510390396.017416</v>
      </c>
      <c r="T53" s="20">
        <f>SUM(S53:$S$127)</f>
        <v>120299542579.46713</v>
      </c>
      <c r="U53" s="6">
        <f t="shared" si="20"/>
        <v>26.671647466633754</v>
      </c>
    </row>
    <row r="54" spans="1:21" x14ac:dyDescent="0.2">
      <c r="A54" s="21">
        <v>40</v>
      </c>
      <c r="B54" s="17">
        <f>Absterbeordnung!C48</f>
        <v>98742.179574209571</v>
      </c>
      <c r="C54" s="18">
        <f t="shared" si="13"/>
        <v>0.45289041518523643</v>
      </c>
      <c r="D54" s="17">
        <f t="shared" si="14"/>
        <v>44719.386703658944</v>
      </c>
      <c r="E54" s="17">
        <f>SUM(D54:$D$136)</f>
        <v>1295683.26686051</v>
      </c>
      <c r="F54" s="19">
        <f t="shared" si="15"/>
        <v>28.973636768468854</v>
      </c>
      <c r="G54" s="5"/>
      <c r="H54" s="17">
        <f>Absterbeordnung!C48</f>
        <v>98742.179574209571</v>
      </c>
      <c r="I54" s="18">
        <f t="shared" si="16"/>
        <v>0.45289041518523643</v>
      </c>
      <c r="J54" s="17">
        <f t="shared" si="17"/>
        <v>44719.386703658944</v>
      </c>
      <c r="K54" s="17">
        <f>SUM($J54:J$136)</f>
        <v>1295683.26686051</v>
      </c>
      <c r="L54" s="19">
        <f t="shared" si="18"/>
        <v>28.973636768468854</v>
      </c>
      <c r="N54" s="6">
        <v>40</v>
      </c>
      <c r="O54" s="6">
        <f t="shared" si="12"/>
        <v>40</v>
      </c>
      <c r="P54" s="20">
        <f t="shared" si="7"/>
        <v>98742.179574209571</v>
      </c>
      <c r="Q54" s="20">
        <f t="shared" si="8"/>
        <v>98742.179574209571</v>
      </c>
      <c r="R54" s="5">
        <f t="shared" si="9"/>
        <v>98742.179574209571</v>
      </c>
      <c r="S54" s="5">
        <f t="shared" si="19"/>
        <v>4415689712.3412113</v>
      </c>
      <c r="T54" s="20">
        <f>SUM(S54:$S$127)</f>
        <v>115789152183.44974</v>
      </c>
      <c r="U54" s="6">
        <f t="shared" si="20"/>
        <v>26.222212095165084</v>
      </c>
    </row>
    <row r="55" spans="1:21" x14ac:dyDescent="0.2">
      <c r="A55" s="21">
        <v>41</v>
      </c>
      <c r="B55" s="17">
        <f>Absterbeordnung!C49</f>
        <v>98669.312430841601</v>
      </c>
      <c r="C55" s="18">
        <f t="shared" si="13"/>
        <v>0.44401021096591808</v>
      </c>
      <c r="D55" s="17">
        <f t="shared" si="14"/>
        <v>43810.182228280064</v>
      </c>
      <c r="E55" s="17">
        <f>SUM(D55:$D$136)</f>
        <v>1250963.8801568511</v>
      </c>
      <c r="F55" s="19">
        <f t="shared" si="15"/>
        <v>28.554181163604863</v>
      </c>
      <c r="G55" s="5"/>
      <c r="H55" s="17">
        <f>Absterbeordnung!C49</f>
        <v>98669.312430841601</v>
      </c>
      <c r="I55" s="18">
        <f t="shared" si="16"/>
        <v>0.44401021096591808</v>
      </c>
      <c r="J55" s="17">
        <f t="shared" si="17"/>
        <v>43810.182228280064</v>
      </c>
      <c r="K55" s="17">
        <f>SUM($J55:J$136)</f>
        <v>1250963.8801568511</v>
      </c>
      <c r="L55" s="19">
        <f t="shared" si="18"/>
        <v>28.554181163604863</v>
      </c>
      <c r="N55" s="6">
        <v>41</v>
      </c>
      <c r="O55" s="6">
        <f t="shared" si="12"/>
        <v>41</v>
      </c>
      <c r="P55" s="20">
        <f t="shared" si="7"/>
        <v>98669.312430841601</v>
      </c>
      <c r="Q55" s="20">
        <f t="shared" si="8"/>
        <v>98669.312430841601</v>
      </c>
      <c r="R55" s="5">
        <f t="shared" si="9"/>
        <v>98669.312430841601</v>
      </c>
      <c r="S55" s="5">
        <f t="shared" si="19"/>
        <v>4322720557.9342699</v>
      </c>
      <c r="T55" s="20">
        <f>SUM(S55:$S$127)</f>
        <v>111373462471.10852</v>
      </c>
      <c r="U55" s="6">
        <f t="shared" si="20"/>
        <v>25.764668564264394</v>
      </c>
    </row>
    <row r="56" spans="1:21" x14ac:dyDescent="0.2">
      <c r="A56" s="21">
        <v>42</v>
      </c>
      <c r="B56" s="17">
        <f>Absterbeordnung!C50</f>
        <v>98585.12898688615</v>
      </c>
      <c r="C56" s="18">
        <f t="shared" si="13"/>
        <v>0.4353041283979589</v>
      </c>
      <c r="D56" s="17">
        <f t="shared" si="14"/>
        <v>42914.513646636828</v>
      </c>
      <c r="E56" s="17">
        <f>SUM(D56:$D$136)</f>
        <v>1207153.6979285711</v>
      </c>
      <c r="F56" s="19">
        <f t="shared" si="15"/>
        <v>28.12926432927604</v>
      </c>
      <c r="G56" s="5"/>
      <c r="H56" s="17">
        <f>Absterbeordnung!C50</f>
        <v>98585.12898688615</v>
      </c>
      <c r="I56" s="18">
        <f t="shared" si="16"/>
        <v>0.4353041283979589</v>
      </c>
      <c r="J56" s="17">
        <f t="shared" si="17"/>
        <v>42914.513646636828</v>
      </c>
      <c r="K56" s="17">
        <f>SUM($J56:J$136)</f>
        <v>1207153.6979285711</v>
      </c>
      <c r="L56" s="19">
        <f t="shared" si="18"/>
        <v>28.12926432927604</v>
      </c>
      <c r="N56" s="6">
        <v>42</v>
      </c>
      <c r="O56" s="6">
        <f t="shared" si="12"/>
        <v>42</v>
      </c>
      <c r="P56" s="20">
        <f t="shared" si="7"/>
        <v>98585.12898688615</v>
      </c>
      <c r="Q56" s="20">
        <f t="shared" si="8"/>
        <v>98585.12898688615</v>
      </c>
      <c r="R56" s="5">
        <f t="shared" si="9"/>
        <v>98585.12898688615</v>
      </c>
      <c r="S56" s="5">
        <f t="shared" si="19"/>
        <v>4230732863.2631774</v>
      </c>
      <c r="T56" s="20">
        <f>SUM(S56:$S$127)</f>
        <v>107050741913.17427</v>
      </c>
      <c r="U56" s="6">
        <f t="shared" si="20"/>
        <v>25.303120138529781</v>
      </c>
    </row>
    <row r="57" spans="1:21" x14ac:dyDescent="0.2">
      <c r="A57" s="21">
        <v>43</v>
      </c>
      <c r="B57" s="17">
        <f>Absterbeordnung!C51</f>
        <v>98487.755577081392</v>
      </c>
      <c r="C57" s="18">
        <f t="shared" si="13"/>
        <v>0.4267687533313323</v>
      </c>
      <c r="D57" s="17">
        <f t="shared" si="14"/>
        <v>42031.496666031999</v>
      </c>
      <c r="E57" s="17">
        <f>SUM(D57:$D$136)</f>
        <v>1164239.1842819343</v>
      </c>
      <c r="F57" s="19">
        <f t="shared" si="15"/>
        <v>27.699208370631755</v>
      </c>
      <c r="G57" s="5"/>
      <c r="H57" s="17">
        <f>Absterbeordnung!C51</f>
        <v>98487.755577081392</v>
      </c>
      <c r="I57" s="18">
        <f t="shared" si="16"/>
        <v>0.4267687533313323</v>
      </c>
      <c r="J57" s="17">
        <f t="shared" si="17"/>
        <v>42031.496666031999</v>
      </c>
      <c r="K57" s="17">
        <f>SUM($J57:J$136)</f>
        <v>1164239.1842819343</v>
      </c>
      <c r="L57" s="19">
        <f t="shared" si="18"/>
        <v>27.699208370631755</v>
      </c>
      <c r="N57" s="6">
        <v>43</v>
      </c>
      <c r="O57" s="6">
        <f t="shared" si="12"/>
        <v>43</v>
      </c>
      <c r="P57" s="20">
        <f t="shared" si="7"/>
        <v>98487.755577081392</v>
      </c>
      <c r="Q57" s="20">
        <f t="shared" si="8"/>
        <v>98487.755577081392</v>
      </c>
      <c r="R57" s="5">
        <f t="shared" si="9"/>
        <v>98487.755577081392</v>
      </c>
      <c r="S57" s="5">
        <f t="shared" si="19"/>
        <v>4139587770.1830707</v>
      </c>
      <c r="T57" s="20">
        <f>SUM(S57:$S$127)</f>
        <v>102820009049.91109</v>
      </c>
      <c r="U57" s="6">
        <f t="shared" si="20"/>
        <v>24.838224180318306</v>
      </c>
    </row>
    <row r="58" spans="1:21" x14ac:dyDescent="0.2">
      <c r="A58" s="21">
        <v>44</v>
      </c>
      <c r="B58" s="17">
        <f>Absterbeordnung!C52</f>
        <v>98380.520141995963</v>
      </c>
      <c r="C58" s="18">
        <f t="shared" si="13"/>
        <v>0.41840073856012966</v>
      </c>
      <c r="D58" s="17">
        <f t="shared" si="14"/>
        <v>41162.482287340827</v>
      </c>
      <c r="E58" s="17">
        <f>SUM(D58:$D$136)</f>
        <v>1122207.6876159022</v>
      </c>
      <c r="F58" s="19">
        <f t="shared" si="15"/>
        <v>27.262876902859372</v>
      </c>
      <c r="G58" s="5"/>
      <c r="H58" s="17">
        <f>Absterbeordnung!C52</f>
        <v>98380.520141995963</v>
      </c>
      <c r="I58" s="18">
        <f t="shared" si="16"/>
        <v>0.41840073856012966</v>
      </c>
      <c r="J58" s="17">
        <f t="shared" si="17"/>
        <v>41162.482287340827</v>
      </c>
      <c r="K58" s="17">
        <f>SUM($J58:J$136)</f>
        <v>1122207.6876159022</v>
      </c>
      <c r="L58" s="19">
        <f t="shared" si="18"/>
        <v>27.262876902859372</v>
      </c>
      <c r="N58" s="6">
        <v>44</v>
      </c>
      <c r="O58" s="6">
        <f t="shared" si="12"/>
        <v>44</v>
      </c>
      <c r="P58" s="20">
        <f t="shared" si="7"/>
        <v>98380.520141995963</v>
      </c>
      <c r="Q58" s="20">
        <f t="shared" si="8"/>
        <v>98380.520141995963</v>
      </c>
      <c r="R58" s="5">
        <f t="shared" si="9"/>
        <v>98380.520141995963</v>
      </c>
      <c r="S58" s="5">
        <f t="shared" si="19"/>
        <v>4049586417.764286</v>
      </c>
      <c r="T58" s="20">
        <f>SUM(S58:$S$127)</f>
        <v>98680421279.728012</v>
      </c>
      <c r="U58" s="6">
        <f t="shared" si="20"/>
        <v>24.368024558470331</v>
      </c>
    </row>
    <row r="59" spans="1:21" x14ac:dyDescent="0.2">
      <c r="A59" s="21">
        <v>45</v>
      </c>
      <c r="B59" s="17">
        <f>Absterbeordnung!C53</f>
        <v>98268.094439442051</v>
      </c>
      <c r="C59" s="18">
        <f t="shared" si="13"/>
        <v>0.41019680250993107</v>
      </c>
      <c r="D59" s="17">
        <f t="shared" si="14"/>
        <v>40309.258127803063</v>
      </c>
      <c r="E59" s="17">
        <f>SUM(D59:$D$136)</f>
        <v>1081045.2053285614</v>
      </c>
      <c r="F59" s="19">
        <f t="shared" si="15"/>
        <v>26.81878197562056</v>
      </c>
      <c r="G59" s="5"/>
      <c r="H59" s="17">
        <f>Absterbeordnung!C53</f>
        <v>98268.094439442051</v>
      </c>
      <c r="I59" s="18">
        <f t="shared" si="16"/>
        <v>0.41019680250993107</v>
      </c>
      <c r="J59" s="17">
        <f t="shared" si="17"/>
        <v>40309.258127803063</v>
      </c>
      <c r="K59" s="17">
        <f>SUM($J59:J$136)</f>
        <v>1081045.2053285614</v>
      </c>
      <c r="L59" s="19">
        <f t="shared" si="18"/>
        <v>26.81878197562056</v>
      </c>
      <c r="N59" s="6">
        <v>45</v>
      </c>
      <c r="O59" s="6">
        <f t="shared" si="12"/>
        <v>45</v>
      </c>
      <c r="P59" s="20">
        <f t="shared" si="7"/>
        <v>98268.094439442051</v>
      </c>
      <c r="Q59" s="20">
        <f t="shared" si="8"/>
        <v>98268.094439442051</v>
      </c>
      <c r="R59" s="5">
        <f t="shared" si="9"/>
        <v>98268.094439442051</v>
      </c>
      <c r="S59" s="5">
        <f t="shared" si="19"/>
        <v>3961113984.4867988</v>
      </c>
      <c r="T59" s="20">
        <f>SUM(S59:$S$127)</f>
        <v>94630834861.96373</v>
      </c>
      <c r="U59" s="6">
        <f t="shared" si="20"/>
        <v>23.889955005731572</v>
      </c>
    </row>
    <row r="60" spans="1:21" x14ac:dyDescent="0.2">
      <c r="A60" s="21">
        <v>46</v>
      </c>
      <c r="B60" s="17">
        <f>Absterbeordnung!C54</f>
        <v>98128.340110663994</v>
      </c>
      <c r="C60" s="18">
        <f t="shared" si="13"/>
        <v>0.40215372795091275</v>
      </c>
      <c r="D60" s="17">
        <f t="shared" si="14"/>
        <v>39462.67779313861</v>
      </c>
      <c r="E60" s="17">
        <f>SUM(D60:$D$136)</f>
        <v>1040735.9472007579</v>
      </c>
      <c r="F60" s="19">
        <f t="shared" si="15"/>
        <v>26.372664132328879</v>
      </c>
      <c r="G60" s="5"/>
      <c r="H60" s="17">
        <f>Absterbeordnung!C54</f>
        <v>98128.340110663994</v>
      </c>
      <c r="I60" s="18">
        <f t="shared" si="16"/>
        <v>0.40215372795091275</v>
      </c>
      <c r="J60" s="17">
        <f t="shared" si="17"/>
        <v>39462.67779313861</v>
      </c>
      <c r="K60" s="17">
        <f>SUM($J60:J$136)</f>
        <v>1040735.9472007579</v>
      </c>
      <c r="L60" s="19">
        <f t="shared" si="18"/>
        <v>26.372664132328879</v>
      </c>
      <c r="N60" s="6">
        <v>46</v>
      </c>
      <c r="O60" s="6">
        <f t="shared" si="12"/>
        <v>46</v>
      </c>
      <c r="P60" s="20">
        <f t="shared" si="7"/>
        <v>98128.340110663994</v>
      </c>
      <c r="Q60" s="20">
        <f t="shared" si="8"/>
        <v>98128.340110663994</v>
      </c>
      <c r="R60" s="5">
        <f t="shared" si="9"/>
        <v>98128.340110663994</v>
      </c>
      <c r="S60" s="5">
        <f t="shared" si="19"/>
        <v>3872407068.162652</v>
      </c>
      <c r="T60" s="20">
        <f>SUM(S60:$S$127)</f>
        <v>90669720877.476929</v>
      </c>
      <c r="U60" s="6">
        <f t="shared" si="20"/>
        <v>23.414305180601055</v>
      </c>
    </row>
    <row r="61" spans="1:21" x14ac:dyDescent="0.2">
      <c r="A61" s="21">
        <v>47</v>
      </c>
      <c r="B61" s="17">
        <f>Absterbeordnung!C55</f>
        <v>97971.768773292744</v>
      </c>
      <c r="C61" s="18">
        <f t="shared" si="13"/>
        <v>0.39426836073618909</v>
      </c>
      <c r="D61" s="17">
        <f t="shared" si="14"/>
        <v>38627.16867267109</v>
      </c>
      <c r="E61" s="17">
        <f>SUM(D61:$D$136)</f>
        <v>1001273.2694076194</v>
      </c>
      <c r="F61" s="19">
        <f t="shared" si="15"/>
        <v>25.921477131613457</v>
      </c>
      <c r="G61" s="5"/>
      <c r="H61" s="17">
        <f>Absterbeordnung!C55</f>
        <v>97971.768773292744</v>
      </c>
      <c r="I61" s="18">
        <f t="shared" si="16"/>
        <v>0.39426836073618909</v>
      </c>
      <c r="J61" s="17">
        <f t="shared" si="17"/>
        <v>38627.16867267109</v>
      </c>
      <c r="K61" s="17">
        <f>SUM($J61:J$136)</f>
        <v>1001273.2694076194</v>
      </c>
      <c r="L61" s="19">
        <f t="shared" si="18"/>
        <v>25.921477131613457</v>
      </c>
      <c r="N61" s="6">
        <v>47</v>
      </c>
      <c r="O61" s="6">
        <f t="shared" si="12"/>
        <v>47</v>
      </c>
      <c r="P61" s="20">
        <f t="shared" si="7"/>
        <v>97971.768773292744</v>
      </c>
      <c r="Q61" s="20">
        <f t="shared" si="8"/>
        <v>97971.768773292744</v>
      </c>
      <c r="R61" s="5">
        <f t="shared" si="9"/>
        <v>97971.768773292744</v>
      </c>
      <c r="S61" s="5">
        <f t="shared" si="19"/>
        <v>3784372037.5659094</v>
      </c>
      <c r="T61" s="20">
        <f>SUM(S61:$S$127)</f>
        <v>86797313809.31427</v>
      </c>
      <c r="U61" s="6">
        <f t="shared" si="20"/>
        <v>22.935724328293553</v>
      </c>
    </row>
    <row r="62" spans="1:21" x14ac:dyDescent="0.2">
      <c r="A62" s="21">
        <v>48</v>
      </c>
      <c r="B62" s="17">
        <f>Absterbeordnung!C56</f>
        <v>97796.704900064578</v>
      </c>
      <c r="C62" s="18">
        <f t="shared" si="13"/>
        <v>0.38653760856489122</v>
      </c>
      <c r="D62" s="17">
        <f t="shared" si="14"/>
        <v>37802.104437597343</v>
      </c>
      <c r="E62" s="17">
        <f>SUM(D62:$D$136)</f>
        <v>962646.10073494818</v>
      </c>
      <c r="F62" s="19">
        <f t="shared" si="15"/>
        <v>25.465410327196398</v>
      </c>
      <c r="G62" s="5"/>
      <c r="H62" s="17">
        <f>Absterbeordnung!C56</f>
        <v>97796.704900064578</v>
      </c>
      <c r="I62" s="18">
        <f t="shared" si="16"/>
        <v>0.38653760856489122</v>
      </c>
      <c r="J62" s="17">
        <f t="shared" si="17"/>
        <v>37802.104437597343</v>
      </c>
      <c r="K62" s="17">
        <f>SUM($J62:J$136)</f>
        <v>962646.10073494818</v>
      </c>
      <c r="L62" s="19">
        <f t="shared" si="18"/>
        <v>25.465410327196398</v>
      </c>
      <c r="N62" s="6">
        <v>48</v>
      </c>
      <c r="O62" s="6">
        <f t="shared" si="12"/>
        <v>48</v>
      </c>
      <c r="P62" s="20">
        <f t="shared" si="7"/>
        <v>97796.704900064578</v>
      </c>
      <c r="Q62" s="20">
        <f t="shared" si="8"/>
        <v>97796.704900064578</v>
      </c>
      <c r="R62" s="5">
        <f t="shared" si="9"/>
        <v>97796.704900064578</v>
      </c>
      <c r="S62" s="5">
        <f t="shared" si="19"/>
        <v>3696921252.2851286</v>
      </c>
      <c r="T62" s="20">
        <f>SUM(S62:$S$127)</f>
        <v>83012941771.748352</v>
      </c>
      <c r="U62" s="6">
        <f t="shared" si="20"/>
        <v>22.454614558110123</v>
      </c>
    </row>
    <row r="63" spans="1:21" x14ac:dyDescent="0.2">
      <c r="A63" s="21">
        <v>49</v>
      </c>
      <c r="B63" s="17">
        <f>Absterbeordnung!C57</f>
        <v>97613.992314191608</v>
      </c>
      <c r="C63" s="18">
        <f t="shared" si="13"/>
        <v>0.37895843976950117</v>
      </c>
      <c r="D63" s="17">
        <f t="shared" si="14"/>
        <v>36991.646227058132</v>
      </c>
      <c r="E63" s="17">
        <f>SUM(D63:$D$136)</f>
        <v>924843.99629735085</v>
      </c>
      <c r="F63" s="19">
        <f t="shared" si="15"/>
        <v>25.001428447400617</v>
      </c>
      <c r="G63" s="5"/>
      <c r="H63" s="17">
        <f>Absterbeordnung!C57</f>
        <v>97613.992314191608</v>
      </c>
      <c r="I63" s="18">
        <f t="shared" si="16"/>
        <v>0.37895843976950117</v>
      </c>
      <c r="J63" s="17">
        <f t="shared" si="17"/>
        <v>36991.646227058132</v>
      </c>
      <c r="K63" s="17">
        <f>SUM($J63:J$136)</f>
        <v>924843.99629735085</v>
      </c>
      <c r="L63" s="19">
        <f t="shared" si="18"/>
        <v>25.001428447400617</v>
      </c>
      <c r="N63" s="6">
        <v>49</v>
      </c>
      <c r="O63" s="6">
        <f t="shared" si="12"/>
        <v>49</v>
      </c>
      <c r="P63" s="20">
        <f t="shared" si="7"/>
        <v>97613.992314191608</v>
      </c>
      <c r="Q63" s="20">
        <f t="shared" si="8"/>
        <v>97613.992314191608</v>
      </c>
      <c r="R63" s="5">
        <f t="shared" si="9"/>
        <v>97613.992314191608</v>
      </c>
      <c r="S63" s="5">
        <f t="shared" si="19"/>
        <v>3610902270.4973474</v>
      </c>
      <c r="T63" s="20">
        <f>SUM(S63:$S$127)</f>
        <v>79316020519.463242</v>
      </c>
      <c r="U63" s="6">
        <f t="shared" si="20"/>
        <v>21.965706789549486</v>
      </c>
    </row>
    <row r="64" spans="1:21" x14ac:dyDescent="0.2">
      <c r="A64" s="21">
        <v>50</v>
      </c>
      <c r="B64" s="17">
        <f>Absterbeordnung!C58</f>
        <v>97407.686698371617</v>
      </c>
      <c r="C64" s="18">
        <f t="shared" si="13"/>
        <v>0.37152788212696192</v>
      </c>
      <c r="D64" s="17">
        <f t="shared" si="14"/>
        <v>36189.671541932643</v>
      </c>
      <c r="E64" s="17">
        <f>SUM(D64:$D$136)</f>
        <v>887852.35007029271</v>
      </c>
      <c r="F64" s="19">
        <f t="shared" si="15"/>
        <v>24.533307771018212</v>
      </c>
      <c r="G64" s="5"/>
      <c r="H64" s="17">
        <f>Absterbeordnung!C58</f>
        <v>97407.686698371617</v>
      </c>
      <c r="I64" s="18">
        <f t="shared" si="16"/>
        <v>0.37152788212696192</v>
      </c>
      <c r="J64" s="17">
        <f t="shared" si="17"/>
        <v>36189.671541932643</v>
      </c>
      <c r="K64" s="17">
        <f>SUM($J64:J$136)</f>
        <v>887852.35007029271</v>
      </c>
      <c r="L64" s="19">
        <f t="shared" si="18"/>
        <v>24.533307771018212</v>
      </c>
      <c r="N64" s="6">
        <v>50</v>
      </c>
      <c r="O64" s="6">
        <f t="shared" si="12"/>
        <v>50</v>
      </c>
      <c r="P64" s="20">
        <f t="shared" si="7"/>
        <v>97407.686698371617</v>
      </c>
      <c r="Q64" s="20">
        <f t="shared" si="8"/>
        <v>97407.686698371617</v>
      </c>
      <c r="R64" s="5">
        <f t="shared" si="9"/>
        <v>97407.686698371617</v>
      </c>
      <c r="S64" s="5">
        <f t="shared" si="19"/>
        <v>3525152187.2735505</v>
      </c>
      <c r="T64" s="20">
        <f>SUM(S64:$S$127)</f>
        <v>75705118248.965897</v>
      </c>
      <c r="U64" s="6">
        <f t="shared" si="20"/>
        <v>21.475702105082252</v>
      </c>
    </row>
    <row r="65" spans="1:21" x14ac:dyDescent="0.2">
      <c r="A65" s="21">
        <v>51</v>
      </c>
      <c r="B65" s="17">
        <f>Absterbeordnung!C59</f>
        <v>97173.494237329433</v>
      </c>
      <c r="C65" s="18">
        <f t="shared" si="13"/>
        <v>0.36424302169309997</v>
      </c>
      <c r="D65" s="17">
        <f t="shared" si="14"/>
        <v>35394.767169481907</v>
      </c>
      <c r="E65" s="17">
        <f>SUM(D65:$D$136)</f>
        <v>851662.67852836009</v>
      </c>
      <c r="F65" s="19">
        <f t="shared" si="15"/>
        <v>24.061824575658775</v>
      </c>
      <c r="G65" s="5"/>
      <c r="H65" s="17">
        <f>Absterbeordnung!C59</f>
        <v>97173.494237329433</v>
      </c>
      <c r="I65" s="18">
        <f t="shared" si="16"/>
        <v>0.36424302169309997</v>
      </c>
      <c r="J65" s="17">
        <f t="shared" si="17"/>
        <v>35394.767169481907</v>
      </c>
      <c r="K65" s="17">
        <f>SUM($J65:J$136)</f>
        <v>851662.67852836009</v>
      </c>
      <c r="L65" s="19">
        <f t="shared" si="18"/>
        <v>24.061824575658775</v>
      </c>
      <c r="N65" s="6">
        <v>51</v>
      </c>
      <c r="O65" s="6">
        <f t="shared" si="12"/>
        <v>51</v>
      </c>
      <c r="P65" s="20">
        <f t="shared" si="7"/>
        <v>97173.494237329433</v>
      </c>
      <c r="Q65" s="20">
        <f t="shared" si="8"/>
        <v>97173.494237329433</v>
      </c>
      <c r="R65" s="5">
        <f t="shared" si="9"/>
        <v>97173.494237329433</v>
      </c>
      <c r="S65" s="5">
        <f t="shared" si="19"/>
        <v>3439433203.5752678</v>
      </c>
      <c r="T65" s="20">
        <f>SUM(S65:$S$127)</f>
        <v>72179966061.692337</v>
      </c>
      <c r="U65" s="6">
        <f t="shared" si="20"/>
        <v>20.986006062470334</v>
      </c>
    </row>
    <row r="66" spans="1:21" x14ac:dyDescent="0.2">
      <c r="A66" s="21">
        <v>52</v>
      </c>
      <c r="B66" s="17">
        <f>Absterbeordnung!C60</f>
        <v>96925.776207709801</v>
      </c>
      <c r="C66" s="18">
        <f t="shared" si="13"/>
        <v>0.35710100165990188</v>
      </c>
      <c r="D66" s="17">
        <f t="shared" si="14"/>
        <v>34612.291770436655</v>
      </c>
      <c r="E66" s="17">
        <f>SUM(D66:$D$136)</f>
        <v>816267.91135887825</v>
      </c>
      <c r="F66" s="19">
        <f t="shared" si="15"/>
        <v>23.583180124931108</v>
      </c>
      <c r="G66" s="5"/>
      <c r="H66" s="17">
        <f>Absterbeordnung!C60</f>
        <v>96925.776207709801</v>
      </c>
      <c r="I66" s="18">
        <f t="shared" si="16"/>
        <v>0.35710100165990188</v>
      </c>
      <c r="J66" s="17">
        <f t="shared" si="17"/>
        <v>34612.291770436655</v>
      </c>
      <c r="K66" s="17">
        <f>SUM($J66:J$136)</f>
        <v>816267.91135887825</v>
      </c>
      <c r="L66" s="19">
        <f t="shared" si="18"/>
        <v>23.583180124931108</v>
      </c>
      <c r="N66" s="6">
        <v>52</v>
      </c>
      <c r="O66" s="6">
        <f t="shared" si="12"/>
        <v>52</v>
      </c>
      <c r="P66" s="20">
        <f t="shared" si="7"/>
        <v>96925.776207709801</v>
      </c>
      <c r="Q66" s="20">
        <f t="shared" si="8"/>
        <v>96925.776207709801</v>
      </c>
      <c r="R66" s="5">
        <f t="shared" si="9"/>
        <v>96925.776207709801</v>
      </c>
      <c r="S66" s="5">
        <f t="shared" si="19"/>
        <v>3354823246.177299</v>
      </c>
      <c r="T66" s="20">
        <f>SUM(S66:$S$127)</f>
        <v>68740532858.117081</v>
      </c>
      <c r="U66" s="6">
        <f t="shared" si="20"/>
        <v>20.490060970110559</v>
      </c>
    </row>
    <row r="67" spans="1:21" x14ac:dyDescent="0.2">
      <c r="A67" s="21">
        <v>53</v>
      </c>
      <c r="B67" s="17">
        <f>Absterbeordnung!C61</f>
        <v>96654.775229154693</v>
      </c>
      <c r="C67" s="18">
        <f t="shared" si="13"/>
        <v>0.35009902123519798</v>
      </c>
      <c r="D67" s="17">
        <f t="shared" si="14"/>
        <v>33838.742205435119</v>
      </c>
      <c r="E67" s="17">
        <f>SUM(D67:$D$136)</f>
        <v>781655.61958844156</v>
      </c>
      <c r="F67" s="19">
        <f t="shared" si="15"/>
        <v>23.099428898479964</v>
      </c>
      <c r="G67" s="5"/>
      <c r="H67" s="17">
        <f>Absterbeordnung!C61</f>
        <v>96654.775229154693</v>
      </c>
      <c r="I67" s="18">
        <f t="shared" si="16"/>
        <v>0.35009902123519798</v>
      </c>
      <c r="J67" s="17">
        <f t="shared" si="17"/>
        <v>33838.742205435119</v>
      </c>
      <c r="K67" s="17">
        <f>SUM($J67:J$136)</f>
        <v>781655.61958844156</v>
      </c>
      <c r="L67" s="19">
        <f t="shared" si="18"/>
        <v>23.099428898479964</v>
      </c>
      <c r="N67" s="6">
        <v>53</v>
      </c>
      <c r="O67" s="6">
        <f t="shared" si="12"/>
        <v>53</v>
      </c>
      <c r="P67" s="20">
        <f t="shared" si="7"/>
        <v>96654.775229154693</v>
      </c>
      <c r="Q67" s="20">
        <f t="shared" si="8"/>
        <v>96654.775229154693</v>
      </c>
      <c r="R67" s="5">
        <f t="shared" si="9"/>
        <v>96654.775229154693</v>
      </c>
      <c r="S67" s="5">
        <f t="shared" si="19"/>
        <v>3270676021.9036417</v>
      </c>
      <c r="T67" s="20">
        <f>SUM(S67:$S$127)</f>
        <v>65385709611.939789</v>
      </c>
      <c r="U67" s="6">
        <f t="shared" si="20"/>
        <v>19.991496918084579</v>
      </c>
    </row>
    <row r="68" spans="1:21" x14ac:dyDescent="0.2">
      <c r="A68" s="21">
        <v>54</v>
      </c>
      <c r="B68" s="17">
        <f>Absterbeordnung!C62</f>
        <v>96365.055272471363</v>
      </c>
      <c r="C68" s="18">
        <f t="shared" si="13"/>
        <v>0.34323433454431168</v>
      </c>
      <c r="D68" s="17">
        <f t="shared" si="14"/>
        <v>33075.795619772522</v>
      </c>
      <c r="E68" s="17">
        <f>SUM(D68:$D$136)</f>
        <v>747816.8773830065</v>
      </c>
      <c r="F68" s="19">
        <f t="shared" si="15"/>
        <v>22.609187878037492</v>
      </c>
      <c r="G68" s="5"/>
      <c r="H68" s="17">
        <f>Absterbeordnung!C62</f>
        <v>96365.055272471363</v>
      </c>
      <c r="I68" s="18">
        <f t="shared" si="16"/>
        <v>0.34323433454431168</v>
      </c>
      <c r="J68" s="17">
        <f t="shared" si="17"/>
        <v>33075.795619772522</v>
      </c>
      <c r="K68" s="17">
        <f>SUM($J68:J$136)</f>
        <v>747816.8773830065</v>
      </c>
      <c r="L68" s="19">
        <f t="shared" si="18"/>
        <v>22.609187878037492</v>
      </c>
      <c r="N68" s="6">
        <v>54</v>
      </c>
      <c r="O68" s="6">
        <f t="shared" si="12"/>
        <v>54</v>
      </c>
      <c r="P68" s="20">
        <f t="shared" si="7"/>
        <v>96365.055272471363</v>
      </c>
      <c r="Q68" s="20">
        <f t="shared" si="8"/>
        <v>96365.055272471363</v>
      </c>
      <c r="R68" s="5">
        <f t="shared" si="9"/>
        <v>96365.055272471363</v>
      </c>
      <c r="S68" s="5">
        <f t="shared" si="19"/>
        <v>3187350873.0803452</v>
      </c>
      <c r="T68" s="20">
        <f>SUM(S68:$S$127)</f>
        <v>62115033590.036148</v>
      </c>
      <c r="U68" s="6">
        <f t="shared" si="20"/>
        <v>19.487981105138399</v>
      </c>
    </row>
    <row r="69" spans="1:21" x14ac:dyDescent="0.2">
      <c r="A69" s="21">
        <v>55</v>
      </c>
      <c r="B69" s="17">
        <f>Absterbeordnung!C63</f>
        <v>96055.514234098446</v>
      </c>
      <c r="C69" s="18">
        <f t="shared" si="13"/>
        <v>0.33650424955324687</v>
      </c>
      <c r="D69" s="17">
        <f t="shared" si="14"/>
        <v>32323.088732796521</v>
      </c>
      <c r="E69" s="17">
        <f>SUM(D69:$D$136)</f>
        <v>714741.08176323387</v>
      </c>
      <c r="F69" s="19">
        <f t="shared" si="15"/>
        <v>22.112400447610195</v>
      </c>
      <c r="G69" s="5"/>
      <c r="H69" s="17">
        <f>Absterbeordnung!C63</f>
        <v>96055.514234098446</v>
      </c>
      <c r="I69" s="18">
        <f t="shared" si="16"/>
        <v>0.33650424955324687</v>
      </c>
      <c r="J69" s="17">
        <f t="shared" si="17"/>
        <v>32323.088732796521</v>
      </c>
      <c r="K69" s="17">
        <f>SUM($J69:J$136)</f>
        <v>714741.08176323387</v>
      </c>
      <c r="L69" s="19">
        <f t="shared" si="18"/>
        <v>22.112400447610195</v>
      </c>
      <c r="N69" s="6">
        <v>55</v>
      </c>
      <c r="O69" s="6">
        <f t="shared" si="12"/>
        <v>55</v>
      </c>
      <c r="P69" s="20">
        <f t="shared" si="7"/>
        <v>96055.514234098446</v>
      </c>
      <c r="Q69" s="20">
        <f t="shared" si="8"/>
        <v>96055.514234098446</v>
      </c>
      <c r="R69" s="5">
        <f t="shared" si="9"/>
        <v>96055.514234098446</v>
      </c>
      <c r="S69" s="5">
        <f t="shared" si="19"/>
        <v>3104810909.863163</v>
      </c>
      <c r="T69" s="20">
        <f>SUM(S69:$S$127)</f>
        <v>58927682716.955811</v>
      </c>
      <c r="U69" s="6">
        <f t="shared" si="20"/>
        <v>18.979475538995999</v>
      </c>
    </row>
    <row r="70" spans="1:21" x14ac:dyDescent="0.2">
      <c r="A70" s="21">
        <v>56</v>
      </c>
      <c r="B70" s="17">
        <f>Absterbeordnung!C64</f>
        <v>95712.841894791505</v>
      </c>
      <c r="C70" s="18">
        <f t="shared" si="13"/>
        <v>0.3299061270129871</v>
      </c>
      <c r="D70" s="17">
        <f t="shared" si="14"/>
        <v>31576.252974917039</v>
      </c>
      <c r="E70" s="17">
        <f>SUM(D70:$D$136)</f>
        <v>682417.99303043738</v>
      </c>
      <c r="F70" s="19">
        <f t="shared" si="15"/>
        <v>21.611747080077045</v>
      </c>
      <c r="G70" s="5"/>
      <c r="H70" s="17">
        <f>Absterbeordnung!C64</f>
        <v>95712.841894791505</v>
      </c>
      <c r="I70" s="18">
        <f t="shared" si="16"/>
        <v>0.3299061270129871</v>
      </c>
      <c r="J70" s="17">
        <f t="shared" si="17"/>
        <v>31576.252974917039</v>
      </c>
      <c r="K70" s="17">
        <f>SUM($J70:J$136)</f>
        <v>682417.99303043738</v>
      </c>
      <c r="L70" s="19">
        <f t="shared" si="18"/>
        <v>21.611747080077045</v>
      </c>
      <c r="N70" s="6">
        <v>56</v>
      </c>
      <c r="O70" s="6">
        <f t="shared" si="12"/>
        <v>56</v>
      </c>
      <c r="P70" s="20">
        <f t="shared" si="7"/>
        <v>95712.841894791505</v>
      </c>
      <c r="Q70" s="20">
        <f t="shared" si="8"/>
        <v>95712.841894791505</v>
      </c>
      <c r="R70" s="5">
        <f t="shared" si="9"/>
        <v>95712.841894791505</v>
      </c>
      <c r="S70" s="5">
        <f t="shared" si="19"/>
        <v>3022252908.6181746</v>
      </c>
      <c r="T70" s="20">
        <f>SUM(S70:$S$127)</f>
        <v>55822871807.092651</v>
      </c>
      <c r="U70" s="6">
        <f t="shared" si="20"/>
        <v>18.470615628463673</v>
      </c>
    </row>
    <row r="71" spans="1:21" x14ac:dyDescent="0.2">
      <c r="A71" s="21">
        <v>57</v>
      </c>
      <c r="B71" s="17">
        <f>Absterbeordnung!C65</f>
        <v>95346.545265404158</v>
      </c>
      <c r="C71" s="18">
        <f t="shared" si="13"/>
        <v>0.32343737942449713</v>
      </c>
      <c r="D71" s="17">
        <f t="shared" si="14"/>
        <v>30838.636737821515</v>
      </c>
      <c r="E71" s="17">
        <f>SUM(D71:$D$136)</f>
        <v>650841.74005552032</v>
      </c>
      <c r="F71" s="19">
        <f t="shared" si="15"/>
        <v>21.10475069273431</v>
      </c>
      <c r="G71" s="5"/>
      <c r="H71" s="17">
        <f>Absterbeordnung!C65</f>
        <v>95346.545265404158</v>
      </c>
      <c r="I71" s="18">
        <f t="shared" si="16"/>
        <v>0.32343737942449713</v>
      </c>
      <c r="J71" s="17">
        <f t="shared" si="17"/>
        <v>30838.636737821515</v>
      </c>
      <c r="K71" s="17">
        <f>SUM($J71:J$136)</f>
        <v>650841.74005552032</v>
      </c>
      <c r="L71" s="19">
        <f t="shared" si="18"/>
        <v>21.10475069273431</v>
      </c>
      <c r="N71" s="6">
        <v>57</v>
      </c>
      <c r="O71" s="6">
        <f t="shared" si="12"/>
        <v>57</v>
      </c>
      <c r="P71" s="20">
        <f t="shared" si="7"/>
        <v>95346.545265404158</v>
      </c>
      <c r="Q71" s="20">
        <f t="shared" si="8"/>
        <v>95346.545265404158</v>
      </c>
      <c r="R71" s="5">
        <f t="shared" si="9"/>
        <v>95346.545265404158</v>
      </c>
      <c r="S71" s="5">
        <f t="shared" si="19"/>
        <v>2940357473.6460547</v>
      </c>
      <c r="T71" s="20">
        <f>SUM(S71:$S$127)</f>
        <v>52800618898.474472</v>
      </c>
      <c r="U71" s="6">
        <f t="shared" si="20"/>
        <v>17.957210771723446</v>
      </c>
    </row>
    <row r="72" spans="1:21" x14ac:dyDescent="0.2">
      <c r="A72" s="21">
        <v>58</v>
      </c>
      <c r="B72" s="17">
        <f>Absterbeordnung!C66</f>
        <v>94944.327280252299</v>
      </c>
      <c r="C72" s="18">
        <f t="shared" si="13"/>
        <v>0.31709547002401678</v>
      </c>
      <c r="D72" s="17">
        <f t="shared" si="14"/>
        <v>30106.416085045683</v>
      </c>
      <c r="E72" s="17">
        <f>SUM(D72:$D$136)</f>
        <v>620003.10331769881</v>
      </c>
      <c r="F72" s="19">
        <f t="shared" si="15"/>
        <v>20.593720008595238</v>
      </c>
      <c r="G72" s="5"/>
      <c r="H72" s="17">
        <f>Absterbeordnung!C66</f>
        <v>94944.327280252299</v>
      </c>
      <c r="I72" s="18">
        <f t="shared" si="16"/>
        <v>0.31709547002401678</v>
      </c>
      <c r="J72" s="17">
        <f t="shared" si="17"/>
        <v>30106.416085045683</v>
      </c>
      <c r="K72" s="17">
        <f>SUM($J72:J$136)</f>
        <v>620003.10331769881</v>
      </c>
      <c r="L72" s="19">
        <f t="shared" si="18"/>
        <v>20.593720008595238</v>
      </c>
      <c r="N72" s="6">
        <v>58</v>
      </c>
      <c r="O72" s="6">
        <f t="shared" si="12"/>
        <v>58</v>
      </c>
      <c r="P72" s="20">
        <f t="shared" si="7"/>
        <v>94944.327280252299</v>
      </c>
      <c r="Q72" s="20">
        <f t="shared" si="8"/>
        <v>94944.327280252299</v>
      </c>
      <c r="R72" s="5">
        <f t="shared" si="9"/>
        <v>94944.327280252299</v>
      </c>
      <c r="S72" s="5">
        <f t="shared" si="19"/>
        <v>2858433422.0140295</v>
      </c>
      <c r="T72" s="20">
        <f>SUM(S72:$S$127)</f>
        <v>49860261424.828415</v>
      </c>
      <c r="U72" s="6">
        <f t="shared" si="20"/>
        <v>17.443212439664684</v>
      </c>
    </row>
    <row r="73" spans="1:21" x14ac:dyDescent="0.2">
      <c r="A73" s="21">
        <v>59</v>
      </c>
      <c r="B73" s="17">
        <f>Absterbeordnung!C67</f>
        <v>94512.723329133092</v>
      </c>
      <c r="C73" s="18">
        <f t="shared" si="13"/>
        <v>0.3108779117882518</v>
      </c>
      <c r="D73" s="17">
        <f t="shared" si="14"/>
        <v>29381.918065981685</v>
      </c>
      <c r="E73" s="17">
        <f>SUM(D73:$D$136)</f>
        <v>589896.68723265303</v>
      </c>
      <c r="F73" s="19">
        <f t="shared" si="15"/>
        <v>20.076861078570428</v>
      </c>
      <c r="G73" s="5"/>
      <c r="H73" s="17">
        <f>Absterbeordnung!C67</f>
        <v>94512.723329133092</v>
      </c>
      <c r="I73" s="18">
        <f t="shared" si="16"/>
        <v>0.3108779117882518</v>
      </c>
      <c r="J73" s="17">
        <f t="shared" si="17"/>
        <v>29381.918065981685</v>
      </c>
      <c r="K73" s="17">
        <f>SUM($J73:J$136)</f>
        <v>589896.68723265303</v>
      </c>
      <c r="L73" s="19">
        <f t="shared" si="18"/>
        <v>20.076861078570428</v>
      </c>
      <c r="N73" s="6">
        <v>59</v>
      </c>
      <c r="O73" s="6">
        <f t="shared" si="12"/>
        <v>59</v>
      </c>
      <c r="P73" s="20">
        <f t="shared" si="7"/>
        <v>94512.723329133092</v>
      </c>
      <c r="Q73" s="20">
        <f t="shared" si="8"/>
        <v>94512.723329133092</v>
      </c>
      <c r="R73" s="5">
        <f t="shared" si="9"/>
        <v>94512.723329133092</v>
      </c>
      <c r="S73" s="5">
        <f t="shared" si="19"/>
        <v>2776965093.0493841</v>
      </c>
      <c r="T73" s="20">
        <f>SUM(S73:$S$127)</f>
        <v>47001828002.814377</v>
      </c>
      <c r="U73" s="6">
        <f t="shared" si="20"/>
        <v>16.92560994751349</v>
      </c>
    </row>
    <row r="74" spans="1:21" x14ac:dyDescent="0.2">
      <c r="A74" s="21">
        <v>60</v>
      </c>
      <c r="B74" s="17">
        <f>Absterbeordnung!C68</f>
        <v>94053.2717987777</v>
      </c>
      <c r="C74" s="18">
        <f t="shared" si="13"/>
        <v>0.30478226645907031</v>
      </c>
      <c r="D74" s="17">
        <f t="shared" si="14"/>
        <v>28665.769346722427</v>
      </c>
      <c r="E74" s="17">
        <f>SUM(D74:$D$136)</f>
        <v>560514.76916667121</v>
      </c>
      <c r="F74" s="19">
        <f t="shared" si="15"/>
        <v>19.553452844298388</v>
      </c>
      <c r="G74" s="5"/>
      <c r="H74" s="17">
        <f>Absterbeordnung!C68</f>
        <v>94053.2717987777</v>
      </c>
      <c r="I74" s="18">
        <f t="shared" si="16"/>
        <v>0.30478226645907031</v>
      </c>
      <c r="J74" s="17">
        <f t="shared" si="17"/>
        <v>28665.769346722427</v>
      </c>
      <c r="K74" s="17">
        <f>SUM($J74:J$136)</f>
        <v>560514.76916667121</v>
      </c>
      <c r="L74" s="19">
        <f t="shared" si="18"/>
        <v>19.553452844298388</v>
      </c>
      <c r="N74" s="6">
        <v>60</v>
      </c>
      <c r="O74" s="6">
        <f t="shared" si="12"/>
        <v>60</v>
      </c>
      <c r="P74" s="20">
        <f t="shared" si="7"/>
        <v>94053.2717987777</v>
      </c>
      <c r="Q74" s="20">
        <f t="shared" si="8"/>
        <v>94053.2717987777</v>
      </c>
      <c r="R74" s="5">
        <f t="shared" si="9"/>
        <v>94053.2717987777</v>
      </c>
      <c r="S74" s="5">
        <f t="shared" si="19"/>
        <v>2696109395.6883545</v>
      </c>
      <c r="T74" s="20">
        <f>SUM(S74:$S$127)</f>
        <v>44224862909.764984</v>
      </c>
      <c r="U74" s="6">
        <f t="shared" si="20"/>
        <v>16.403215307394365</v>
      </c>
    </row>
    <row r="75" spans="1:21" x14ac:dyDescent="0.2">
      <c r="A75" s="21">
        <v>61</v>
      </c>
      <c r="B75" s="17">
        <f>Absterbeordnung!C69</f>
        <v>93552.027750314315</v>
      </c>
      <c r="C75" s="18">
        <f t="shared" si="13"/>
        <v>0.29880614358732388</v>
      </c>
      <c r="D75" s="17">
        <f t="shared" si="14"/>
        <v>27953.920636845727</v>
      </c>
      <c r="E75" s="17">
        <f>SUM(D75:$D$136)</f>
        <v>531848.99981994892</v>
      </c>
      <c r="F75" s="19">
        <f t="shared" si="15"/>
        <v>19.025917928625908</v>
      </c>
      <c r="G75" s="5"/>
      <c r="H75" s="17">
        <f>Absterbeordnung!C69</f>
        <v>93552.027750314315</v>
      </c>
      <c r="I75" s="18">
        <f t="shared" si="16"/>
        <v>0.29880614358732388</v>
      </c>
      <c r="J75" s="17">
        <f t="shared" si="17"/>
        <v>27953.920636845727</v>
      </c>
      <c r="K75" s="17">
        <f>SUM($J75:J$136)</f>
        <v>531848.99981994892</v>
      </c>
      <c r="L75" s="19">
        <f t="shared" si="18"/>
        <v>19.025917928625908</v>
      </c>
      <c r="N75" s="6">
        <v>61</v>
      </c>
      <c r="O75" s="6">
        <f t="shared" si="12"/>
        <v>61</v>
      </c>
      <c r="P75" s="20">
        <f t="shared" si="7"/>
        <v>93552.027750314315</v>
      </c>
      <c r="Q75" s="20">
        <f t="shared" si="8"/>
        <v>93552.027750314315</v>
      </c>
      <c r="R75" s="5">
        <f t="shared" si="9"/>
        <v>93552.027750314315</v>
      </c>
      <c r="S75" s="5">
        <f t="shared" si="19"/>
        <v>2615145959.1482754</v>
      </c>
      <c r="T75" s="20">
        <f>SUM(S75:$S$127)</f>
        <v>41528753514.076645</v>
      </c>
      <c r="U75" s="6">
        <f t="shared" si="20"/>
        <v>15.880090122236279</v>
      </c>
    </row>
    <row r="76" spans="1:21" x14ac:dyDescent="0.2">
      <c r="A76" s="21">
        <v>62</v>
      </c>
      <c r="B76" s="17">
        <f>Absterbeordnung!C70</f>
        <v>92994.429399245026</v>
      </c>
      <c r="C76" s="18">
        <f t="shared" si="13"/>
        <v>0.29294719959541554</v>
      </c>
      <c r="D76" s="17">
        <f t="shared" si="14"/>
        <v>27242.45767048241</v>
      </c>
      <c r="E76" s="17">
        <f>SUM(D76:$D$136)</f>
        <v>503895.07918310317</v>
      </c>
      <c r="F76" s="19">
        <f t="shared" si="15"/>
        <v>18.496682101082261</v>
      </c>
      <c r="G76" s="5"/>
      <c r="H76" s="17">
        <f>Absterbeordnung!C70</f>
        <v>92994.429399245026</v>
      </c>
      <c r="I76" s="18">
        <f t="shared" si="16"/>
        <v>0.29294719959541554</v>
      </c>
      <c r="J76" s="17">
        <f t="shared" si="17"/>
        <v>27242.45767048241</v>
      </c>
      <c r="K76" s="17">
        <f>SUM($J76:J$136)</f>
        <v>503895.07918310317</v>
      </c>
      <c r="L76" s="19">
        <f t="shared" si="18"/>
        <v>18.496682101082261</v>
      </c>
      <c r="N76" s="6">
        <v>62</v>
      </c>
      <c r="O76" s="6">
        <f t="shared" si="12"/>
        <v>62</v>
      </c>
      <c r="P76" s="20">
        <f t="shared" si="7"/>
        <v>92994.429399245026</v>
      </c>
      <c r="Q76" s="20">
        <f t="shared" si="8"/>
        <v>92994.429399245026</v>
      </c>
      <c r="R76" s="5">
        <f t="shared" si="9"/>
        <v>92994.429399245026</v>
      </c>
      <c r="S76" s="5">
        <f t="shared" si="19"/>
        <v>2533396806.499598</v>
      </c>
      <c r="T76" s="20">
        <f>SUM(S76:$S$127)</f>
        <v>38913607554.92836</v>
      </c>
      <c r="U76" s="6">
        <f t="shared" si="20"/>
        <v>15.360249707070331</v>
      </c>
    </row>
    <row r="77" spans="1:21" x14ac:dyDescent="0.2">
      <c r="A77" s="21">
        <v>63</v>
      </c>
      <c r="B77" s="17">
        <f>Absterbeordnung!C71</f>
        <v>92420.606089463457</v>
      </c>
      <c r="C77" s="18">
        <f t="shared" si="13"/>
        <v>0.28720313685825061</v>
      </c>
      <c r="D77" s="17">
        <f t="shared" si="14"/>
        <v>26543.487979234644</v>
      </c>
      <c r="E77" s="17">
        <f>SUM(D77:$D$136)</f>
        <v>476652.62151262071</v>
      </c>
      <c r="F77" s="19">
        <f t="shared" si="15"/>
        <v>17.957422245543352</v>
      </c>
      <c r="G77" s="5"/>
      <c r="H77" s="17">
        <f>Absterbeordnung!C71</f>
        <v>92420.606089463457</v>
      </c>
      <c r="I77" s="18">
        <f t="shared" si="16"/>
        <v>0.28720313685825061</v>
      </c>
      <c r="J77" s="17">
        <f t="shared" si="17"/>
        <v>26543.487979234644</v>
      </c>
      <c r="K77" s="17">
        <f>SUM($J77:J$136)</f>
        <v>476652.62151262071</v>
      </c>
      <c r="L77" s="19">
        <f t="shared" si="18"/>
        <v>17.957422245543352</v>
      </c>
      <c r="N77" s="6">
        <v>63</v>
      </c>
      <c r="O77" s="6">
        <f t="shared" si="12"/>
        <v>63</v>
      </c>
      <c r="P77" s="20">
        <f t="shared" si="7"/>
        <v>92420.606089463457</v>
      </c>
      <c r="Q77" s="20">
        <f t="shared" si="8"/>
        <v>92420.606089463457</v>
      </c>
      <c r="R77" s="5">
        <f t="shared" si="9"/>
        <v>92420.606089463457</v>
      </c>
      <c r="S77" s="5">
        <f t="shared" si="19"/>
        <v>2453165246.7692533</v>
      </c>
      <c r="T77" s="20">
        <f>SUM(S77:$S$127)</f>
        <v>36380210748.428772</v>
      </c>
      <c r="U77" s="6">
        <f t="shared" si="20"/>
        <v>14.829906300172988</v>
      </c>
    </row>
    <row r="78" spans="1:21" x14ac:dyDescent="0.2">
      <c r="A78" s="21">
        <v>64</v>
      </c>
      <c r="B78" s="17">
        <f>Absterbeordnung!C72</f>
        <v>91802.658566223196</v>
      </c>
      <c r="C78" s="18">
        <f t="shared" si="13"/>
        <v>0.28157170280220639</v>
      </c>
      <c r="D78" s="17">
        <f t="shared" si="14"/>
        <v>25849.030894261025</v>
      </c>
      <c r="E78" s="17">
        <f>SUM(D78:$D$136)</f>
        <v>450109.13353338605</v>
      </c>
      <c r="F78" s="19">
        <f t="shared" si="15"/>
        <v>17.412998397294608</v>
      </c>
      <c r="G78" s="5"/>
      <c r="H78" s="17">
        <f>Absterbeordnung!C72</f>
        <v>91802.658566223196</v>
      </c>
      <c r="I78" s="18">
        <f t="shared" si="16"/>
        <v>0.28157170280220639</v>
      </c>
      <c r="J78" s="17">
        <f t="shared" si="17"/>
        <v>25849.030894261025</v>
      </c>
      <c r="K78" s="17">
        <f>SUM($J78:J$136)</f>
        <v>450109.13353338605</v>
      </c>
      <c r="L78" s="19">
        <f t="shared" si="18"/>
        <v>17.412998397294608</v>
      </c>
      <c r="N78" s="6">
        <v>64</v>
      </c>
      <c r="O78" s="6">
        <f t="shared" ref="O78:O109" si="21">N78+$B$3</f>
        <v>64</v>
      </c>
      <c r="P78" s="20">
        <f t="shared" si="7"/>
        <v>91802.658566223196</v>
      </c>
      <c r="Q78" s="20">
        <f t="shared" si="8"/>
        <v>91802.658566223196</v>
      </c>
      <c r="R78" s="5">
        <f t="shared" si="9"/>
        <v>91802.658566223196</v>
      </c>
      <c r="S78" s="5">
        <f t="shared" si="19"/>
        <v>2373009757.4535999</v>
      </c>
      <c r="T78" s="20">
        <f>SUM(S78:$S$127)</f>
        <v>33927045501.659523</v>
      </c>
      <c r="U78" s="6">
        <f t="shared" si="20"/>
        <v>14.297052675445187</v>
      </c>
    </row>
    <row r="79" spans="1:21" x14ac:dyDescent="0.2">
      <c r="A79" s="21">
        <v>65</v>
      </c>
      <c r="B79" s="17">
        <f>Absterbeordnung!C73</f>
        <v>91154.258424604632</v>
      </c>
      <c r="C79" s="18">
        <f t="shared" ref="C79:C110" si="22">1/(((1+($B$5/100))^A79))</f>
        <v>0.27605068902177099</v>
      </c>
      <c r="D79" s="17">
        <f t="shared" ref="D79:D110" si="23">B79*C79</f>
        <v>25163.19584538068</v>
      </c>
      <c r="E79" s="17">
        <f>SUM(D79:$D$136)</f>
        <v>424260.10263912514</v>
      </c>
      <c r="F79" s="19">
        <f t="shared" ref="F79:F110" si="24">E79/D79</f>
        <v>16.86034259106275</v>
      </c>
      <c r="G79" s="5"/>
      <c r="H79" s="17">
        <f>Absterbeordnung!C73</f>
        <v>91154.258424604632</v>
      </c>
      <c r="I79" s="18">
        <f t="shared" ref="I79:I110" si="25">1/(((1+($B$5/100))^A79))</f>
        <v>0.27605068902177099</v>
      </c>
      <c r="J79" s="17">
        <f t="shared" ref="J79:J110" si="26">H79*I79</f>
        <v>25163.19584538068</v>
      </c>
      <c r="K79" s="17">
        <f>SUM($J79:J$136)</f>
        <v>424260.10263912514</v>
      </c>
      <c r="L79" s="19">
        <f t="shared" ref="L79:L110" si="27">K79/J79</f>
        <v>16.86034259106275</v>
      </c>
      <c r="N79" s="6">
        <v>65</v>
      </c>
      <c r="O79" s="6">
        <f t="shared" si="21"/>
        <v>65</v>
      </c>
      <c r="P79" s="20">
        <f t="shared" ref="P79:P127" si="28">B79</f>
        <v>91154.258424604632</v>
      </c>
      <c r="Q79" s="20">
        <f t="shared" ref="Q79:Q127" si="29">B79</f>
        <v>91154.258424604632</v>
      </c>
      <c r="R79" s="5">
        <f t="shared" ref="R79:R136" si="30">LOOKUP(N79,$O$14:$O$136,$Q$14:$Q$136)</f>
        <v>91154.258424604632</v>
      </c>
      <c r="S79" s="5">
        <f t="shared" ref="S79:S110" si="31">P79*R79*I79</f>
        <v>2293732456.8787684</v>
      </c>
      <c r="T79" s="20">
        <f>SUM(S79:$S$136)</f>
        <v>31554035744.205921</v>
      </c>
      <c r="U79" s="6">
        <f t="shared" ref="U79:U110" si="32">T79/S79</f>
        <v>13.756633058741105</v>
      </c>
    </row>
    <row r="80" spans="1:21" x14ac:dyDescent="0.2">
      <c r="A80" s="21">
        <v>66</v>
      </c>
      <c r="B80" s="17">
        <f>Absterbeordnung!C74</f>
        <v>90469.94962354259</v>
      </c>
      <c r="C80" s="18">
        <f t="shared" si="22"/>
        <v>0.27063793041350098</v>
      </c>
      <c r="D80" s="17">
        <f t="shared" si="23"/>
        <v>24484.599930729259</v>
      </c>
      <c r="E80" s="17">
        <f>SUM(D80:$D$136)</f>
        <v>399096.90679374442</v>
      </c>
      <c r="F80" s="19">
        <f t="shared" si="24"/>
        <v>16.299915372227915</v>
      </c>
      <c r="G80" s="5"/>
      <c r="H80" s="17">
        <f>Absterbeordnung!C74</f>
        <v>90469.94962354259</v>
      </c>
      <c r="I80" s="18">
        <f t="shared" si="25"/>
        <v>0.27063793041350098</v>
      </c>
      <c r="J80" s="17">
        <f t="shared" si="26"/>
        <v>24484.599930729259</v>
      </c>
      <c r="K80" s="17">
        <f>SUM($J80:J$136)</f>
        <v>399096.90679374442</v>
      </c>
      <c r="L80" s="19">
        <f t="shared" si="27"/>
        <v>16.299915372227915</v>
      </c>
      <c r="N80" s="6">
        <v>66</v>
      </c>
      <c r="O80" s="6">
        <f t="shared" si="21"/>
        <v>66</v>
      </c>
      <c r="P80" s="20">
        <f t="shared" si="28"/>
        <v>90469.94962354259</v>
      </c>
      <c r="Q80" s="20">
        <f t="shared" si="29"/>
        <v>90469.94962354259</v>
      </c>
      <c r="R80" s="5">
        <f t="shared" si="30"/>
        <v>90469.94962354259</v>
      </c>
      <c r="S80" s="5">
        <f t="shared" si="31"/>
        <v>2215120522.2856708</v>
      </c>
      <c r="T80" s="20">
        <f>SUM(S80:$S$136)</f>
        <v>29260303287.327156</v>
      </c>
      <c r="U80" s="6">
        <f t="shared" si="32"/>
        <v>13.209350458789</v>
      </c>
    </row>
    <row r="81" spans="1:21" x14ac:dyDescent="0.2">
      <c r="A81" s="21">
        <v>67</v>
      </c>
      <c r="B81" s="17">
        <f>Absterbeordnung!C75</f>
        <v>89726.641857499548</v>
      </c>
      <c r="C81" s="18">
        <f t="shared" si="22"/>
        <v>0.26533130432696173</v>
      </c>
      <c r="D81" s="17">
        <f t="shared" si="23"/>
        <v>23807.286916928515</v>
      </c>
      <c r="E81" s="17">
        <f>SUM(D81:$D$136)</f>
        <v>374612.30686301523</v>
      </c>
      <c r="F81" s="19">
        <f t="shared" si="24"/>
        <v>15.7351952017952</v>
      </c>
      <c r="G81" s="5"/>
      <c r="H81" s="17">
        <f>Absterbeordnung!C75</f>
        <v>89726.641857499548</v>
      </c>
      <c r="I81" s="18">
        <f t="shared" si="25"/>
        <v>0.26533130432696173</v>
      </c>
      <c r="J81" s="17">
        <f t="shared" si="26"/>
        <v>23807.286916928515</v>
      </c>
      <c r="K81" s="17">
        <f>SUM($J81:J$136)</f>
        <v>374612.30686301523</v>
      </c>
      <c r="L81" s="19">
        <f t="shared" si="27"/>
        <v>15.7351952017952</v>
      </c>
      <c r="N81" s="6">
        <v>67</v>
      </c>
      <c r="O81" s="6">
        <f t="shared" si="21"/>
        <v>67</v>
      </c>
      <c r="P81" s="20">
        <f t="shared" si="28"/>
        <v>89726.641857499548</v>
      </c>
      <c r="Q81" s="20">
        <f t="shared" si="29"/>
        <v>89726.641857499548</v>
      </c>
      <c r="R81" s="5">
        <f t="shared" si="30"/>
        <v>89726.641857499548</v>
      </c>
      <c r="S81" s="5">
        <f t="shared" si="31"/>
        <v>2136147906.7939794</v>
      </c>
      <c r="T81" s="20">
        <f>SUM(S81:$S$136)</f>
        <v>27045182765.041485</v>
      </c>
      <c r="U81" s="6">
        <f t="shared" si="32"/>
        <v>12.660725729255345</v>
      </c>
    </row>
    <row r="82" spans="1:21" x14ac:dyDescent="0.2">
      <c r="A82" s="21">
        <v>68</v>
      </c>
      <c r="B82" s="17">
        <f>Absterbeordnung!C76</f>
        <v>88926.533198723075</v>
      </c>
      <c r="C82" s="18">
        <f t="shared" si="22"/>
        <v>0.26012872973231543</v>
      </c>
      <c r="D82" s="17">
        <f t="shared" si="23"/>
        <v>23132.346120482409</v>
      </c>
      <c r="E82" s="17">
        <f>SUM(D82:$D$136)</f>
        <v>350805.01994608669</v>
      </c>
      <c r="F82" s="19">
        <f t="shared" si="24"/>
        <v>15.16512930071837</v>
      </c>
      <c r="G82" s="5"/>
      <c r="H82" s="17">
        <f>Absterbeordnung!C76</f>
        <v>88926.533198723075</v>
      </c>
      <c r="I82" s="18">
        <f t="shared" si="25"/>
        <v>0.26012872973231543</v>
      </c>
      <c r="J82" s="17">
        <f t="shared" si="26"/>
        <v>23132.346120482409</v>
      </c>
      <c r="K82" s="17">
        <f>SUM($J82:J$136)</f>
        <v>350805.01994608669</v>
      </c>
      <c r="L82" s="19">
        <f t="shared" si="27"/>
        <v>15.16512930071837</v>
      </c>
      <c r="N82" s="6">
        <v>68</v>
      </c>
      <c r="O82" s="6">
        <f t="shared" si="21"/>
        <v>68</v>
      </c>
      <c r="P82" s="20">
        <f t="shared" si="28"/>
        <v>88926.533198723075</v>
      </c>
      <c r="Q82" s="20">
        <f t="shared" si="29"/>
        <v>88926.533198723075</v>
      </c>
      <c r="R82" s="5">
        <f t="shared" si="30"/>
        <v>88926.533198723075</v>
      </c>
      <c r="S82" s="5">
        <f t="shared" si="31"/>
        <v>2057079345.247432</v>
      </c>
      <c r="T82" s="20">
        <f>SUM(S82:$S$136)</f>
        <v>24909034858.247505</v>
      </c>
      <c r="U82" s="6">
        <f t="shared" si="32"/>
        <v>12.108932460867894</v>
      </c>
    </row>
    <row r="83" spans="1:21" x14ac:dyDescent="0.2">
      <c r="A83" s="21">
        <v>69</v>
      </c>
      <c r="B83" s="17">
        <f>Absterbeordnung!C77</f>
        <v>88042.522978046502</v>
      </c>
      <c r="C83" s="18">
        <f t="shared" si="22"/>
        <v>0.25502816640423082</v>
      </c>
      <c r="D83" s="17">
        <f t="shared" si="23"/>
        <v>22453.323200693558</v>
      </c>
      <c r="E83" s="17">
        <f>SUM(D83:$D$136)</f>
        <v>327672.67382560432</v>
      </c>
      <c r="F83" s="19">
        <f t="shared" si="24"/>
        <v>14.593504529230795</v>
      </c>
      <c r="G83" s="5"/>
      <c r="H83" s="17">
        <f>Absterbeordnung!C77</f>
        <v>88042.522978046502</v>
      </c>
      <c r="I83" s="18">
        <f t="shared" si="25"/>
        <v>0.25502816640423082</v>
      </c>
      <c r="J83" s="17">
        <f t="shared" si="26"/>
        <v>22453.323200693558</v>
      </c>
      <c r="K83" s="17">
        <f>SUM($J83:J$136)</f>
        <v>327672.67382560432</v>
      </c>
      <c r="L83" s="19">
        <f t="shared" si="27"/>
        <v>14.593504529230795</v>
      </c>
      <c r="N83" s="6">
        <v>69</v>
      </c>
      <c r="O83" s="6">
        <f t="shared" si="21"/>
        <v>69</v>
      </c>
      <c r="P83" s="20">
        <f t="shared" si="28"/>
        <v>88042.522978046502</v>
      </c>
      <c r="Q83" s="20">
        <f t="shared" si="29"/>
        <v>88042.522978046502</v>
      </c>
      <c r="R83" s="5">
        <f t="shared" si="30"/>
        <v>88042.522978046502</v>
      </c>
      <c r="S83" s="5">
        <f t="shared" si="31"/>
        <v>1976847223.8305674</v>
      </c>
      <c r="T83" s="20">
        <f>SUM(S83:$S$136)</f>
        <v>22851955513.000072</v>
      </c>
      <c r="U83" s="6">
        <f t="shared" si="32"/>
        <v>11.559798469767172</v>
      </c>
    </row>
    <row r="84" spans="1:21" x14ac:dyDescent="0.2">
      <c r="A84" s="21">
        <v>70</v>
      </c>
      <c r="B84" s="17">
        <f>Absterbeordnung!C78</f>
        <v>87074.051211684113</v>
      </c>
      <c r="C84" s="18">
        <f t="shared" si="22"/>
        <v>0.25002761412179492</v>
      </c>
      <c r="D84" s="17">
        <f t="shared" si="23"/>
        <v>21770.917276376364</v>
      </c>
      <c r="E84" s="17">
        <f>SUM(D84:$D$136)</f>
        <v>305219.35062491079</v>
      </c>
      <c r="F84" s="19">
        <f t="shared" si="24"/>
        <v>14.019590757257825</v>
      </c>
      <c r="G84" s="5"/>
      <c r="H84" s="17">
        <f>Absterbeordnung!C78</f>
        <v>87074.051211684113</v>
      </c>
      <c r="I84" s="18">
        <f t="shared" si="25"/>
        <v>0.25002761412179492</v>
      </c>
      <c r="J84" s="17">
        <f t="shared" si="26"/>
        <v>21770.917276376364</v>
      </c>
      <c r="K84" s="17">
        <f>SUM($J84:J$136)</f>
        <v>305219.35062491079</v>
      </c>
      <c r="L84" s="19">
        <f t="shared" si="27"/>
        <v>14.019590757257825</v>
      </c>
      <c r="N84" s="6">
        <v>70</v>
      </c>
      <c r="O84" s="6">
        <f t="shared" si="21"/>
        <v>70</v>
      </c>
      <c r="P84" s="20">
        <f t="shared" si="28"/>
        <v>87074.051211684113</v>
      </c>
      <c r="Q84" s="20">
        <f t="shared" si="29"/>
        <v>87074.051211684113</v>
      </c>
      <c r="R84" s="5">
        <f t="shared" si="30"/>
        <v>87074.051211684113</v>
      </c>
      <c r="S84" s="5">
        <f t="shared" si="31"/>
        <v>1895681965.8485339</v>
      </c>
      <c r="T84" s="20">
        <f>SUM(S84:$S$136)</f>
        <v>20875108289.169506</v>
      </c>
      <c r="U84" s="6">
        <f t="shared" si="32"/>
        <v>11.011925346784377</v>
      </c>
    </row>
    <row r="85" spans="1:21" x14ac:dyDescent="0.2">
      <c r="A85" s="21">
        <v>71</v>
      </c>
      <c r="B85" s="17">
        <f>Absterbeordnung!C79</f>
        <v>86008.822934767086</v>
      </c>
      <c r="C85" s="18">
        <f t="shared" si="22"/>
        <v>0.24512511188411268</v>
      </c>
      <c r="D85" s="17">
        <f t="shared" si="23"/>
        <v>21082.922344905619</v>
      </c>
      <c r="E85" s="17">
        <f>SUM(D85:$D$136)</f>
        <v>283448.4333485344</v>
      </c>
      <c r="F85" s="19">
        <f t="shared" si="24"/>
        <v>13.444456546937175</v>
      </c>
      <c r="G85" s="5"/>
      <c r="H85" s="17">
        <f>Absterbeordnung!C79</f>
        <v>86008.822934767086</v>
      </c>
      <c r="I85" s="18">
        <f t="shared" si="25"/>
        <v>0.24512511188411268</v>
      </c>
      <c r="J85" s="17">
        <f t="shared" si="26"/>
        <v>21082.922344905619</v>
      </c>
      <c r="K85" s="17">
        <f>SUM($J85:J$136)</f>
        <v>283448.4333485344</v>
      </c>
      <c r="L85" s="19">
        <f t="shared" si="27"/>
        <v>13.444456546937175</v>
      </c>
      <c r="N85" s="6">
        <v>71</v>
      </c>
      <c r="O85" s="6">
        <f t="shared" si="21"/>
        <v>71</v>
      </c>
      <c r="P85" s="20">
        <f t="shared" si="28"/>
        <v>86008.822934767086</v>
      </c>
      <c r="Q85" s="20">
        <f t="shared" si="29"/>
        <v>86008.822934767086</v>
      </c>
      <c r="R85" s="5">
        <f t="shared" si="30"/>
        <v>86008.822934767086</v>
      </c>
      <c r="S85" s="5">
        <f t="shared" si="31"/>
        <v>1813317334.9104319</v>
      </c>
      <c r="T85" s="20">
        <f>SUM(S85:$S$136)</f>
        <v>18979426323.320972</v>
      </c>
      <c r="U85" s="6">
        <f t="shared" si="32"/>
        <v>10.466687742914262</v>
      </c>
    </row>
    <row r="86" spans="1:21" x14ac:dyDescent="0.2">
      <c r="A86" s="21">
        <v>72</v>
      </c>
      <c r="B86" s="17">
        <f>Absterbeordnung!C80</f>
        <v>84815.295339586184</v>
      </c>
      <c r="C86" s="18">
        <f t="shared" si="22"/>
        <v>0.24031873714128693</v>
      </c>
      <c r="D86" s="17">
        <f t="shared" si="23"/>
        <v>20382.704666274632</v>
      </c>
      <c r="E86" s="17">
        <f>SUM(D86:$D$136)</f>
        <v>262365.51100362872</v>
      </c>
      <c r="F86" s="19">
        <f t="shared" si="24"/>
        <v>12.871967449822327</v>
      </c>
      <c r="G86" s="5"/>
      <c r="H86" s="17">
        <f>Absterbeordnung!C80</f>
        <v>84815.295339586184</v>
      </c>
      <c r="I86" s="18">
        <f t="shared" si="25"/>
        <v>0.24031873714128693</v>
      </c>
      <c r="J86" s="17">
        <f t="shared" si="26"/>
        <v>20382.704666274632</v>
      </c>
      <c r="K86" s="17">
        <f>SUM($J86:J$136)</f>
        <v>262365.51100362872</v>
      </c>
      <c r="L86" s="19">
        <f t="shared" si="27"/>
        <v>12.871967449822327</v>
      </c>
      <c r="N86" s="6">
        <v>72</v>
      </c>
      <c r="O86" s="6">
        <f t="shared" si="21"/>
        <v>72</v>
      </c>
      <c r="P86" s="20">
        <f t="shared" si="28"/>
        <v>84815.295339586184</v>
      </c>
      <c r="Q86" s="20">
        <f t="shared" si="29"/>
        <v>84815.295339586184</v>
      </c>
      <c r="R86" s="5">
        <f t="shared" si="30"/>
        <v>84815.295339586184</v>
      </c>
      <c r="S86" s="5">
        <f t="shared" si="31"/>
        <v>1728765116.0896444</v>
      </c>
      <c r="T86" s="20">
        <f>SUM(S86:$S$136)</f>
        <v>17166108988.410547</v>
      </c>
      <c r="U86" s="6">
        <f t="shared" si="32"/>
        <v>9.9296942243022475</v>
      </c>
    </row>
    <row r="87" spans="1:21" x14ac:dyDescent="0.2">
      <c r="A87" s="21">
        <v>73</v>
      </c>
      <c r="B87" s="17">
        <f>Absterbeordnung!C81</f>
        <v>83471.093241423092</v>
      </c>
      <c r="C87" s="18">
        <f t="shared" si="22"/>
        <v>0.2356066050404774</v>
      </c>
      <c r="D87" s="17">
        <f t="shared" si="23"/>
        <v>19666.340897628834</v>
      </c>
      <c r="E87" s="17">
        <f>SUM(D87:$D$136)</f>
        <v>241982.80633735412</v>
      </c>
      <c r="F87" s="19">
        <f t="shared" si="24"/>
        <v>12.304414308537179</v>
      </c>
      <c r="G87" s="5"/>
      <c r="H87" s="17">
        <f>Absterbeordnung!C81</f>
        <v>83471.093241423092</v>
      </c>
      <c r="I87" s="18">
        <f t="shared" si="25"/>
        <v>0.2356066050404774</v>
      </c>
      <c r="J87" s="17">
        <f t="shared" si="26"/>
        <v>19666.340897628834</v>
      </c>
      <c r="K87" s="17">
        <f>SUM($J87:J$136)</f>
        <v>241982.80633735412</v>
      </c>
      <c r="L87" s="19">
        <f t="shared" si="27"/>
        <v>12.304414308537179</v>
      </c>
      <c r="N87" s="6">
        <v>73</v>
      </c>
      <c r="O87" s="6">
        <f t="shared" si="21"/>
        <v>73</v>
      </c>
      <c r="P87" s="20">
        <f t="shared" si="28"/>
        <v>83471.093241423092</v>
      </c>
      <c r="Q87" s="20">
        <f t="shared" si="29"/>
        <v>83471.093241423092</v>
      </c>
      <c r="R87" s="5">
        <f t="shared" si="30"/>
        <v>83471.093241423092</v>
      </c>
      <c r="S87" s="5">
        <f t="shared" si="31"/>
        <v>1641570974.7835884</v>
      </c>
      <c r="T87" s="20">
        <f>SUM(S87:$S$136)</f>
        <v>15437343872.320902</v>
      </c>
      <c r="U87" s="6">
        <f t="shared" si="32"/>
        <v>9.4040063509017866</v>
      </c>
    </row>
    <row r="88" spans="1:21" x14ac:dyDescent="0.2">
      <c r="A88" s="21">
        <v>74</v>
      </c>
      <c r="B88" s="17">
        <f>Absterbeordnung!C82</f>
        <v>81981.489217729584</v>
      </c>
      <c r="C88" s="18">
        <f t="shared" si="22"/>
        <v>0.23098686768674251</v>
      </c>
      <c r="D88" s="17">
        <f t="shared" si="23"/>
        <v>18936.64740269781</v>
      </c>
      <c r="E88" s="17">
        <f>SUM(D88:$D$136)</f>
        <v>222316.46543972529</v>
      </c>
      <c r="F88" s="19">
        <f t="shared" si="24"/>
        <v>11.740011878134931</v>
      </c>
      <c r="G88" s="5"/>
      <c r="H88" s="17">
        <f>Absterbeordnung!C82</f>
        <v>81981.489217729584</v>
      </c>
      <c r="I88" s="18">
        <f t="shared" si="25"/>
        <v>0.23098686768674251</v>
      </c>
      <c r="J88" s="17">
        <f t="shared" si="26"/>
        <v>18936.64740269781</v>
      </c>
      <c r="K88" s="17">
        <f>SUM($J88:J$136)</f>
        <v>222316.46543972529</v>
      </c>
      <c r="L88" s="19">
        <f t="shared" si="27"/>
        <v>11.740011878134931</v>
      </c>
      <c r="N88" s="6">
        <v>74</v>
      </c>
      <c r="O88" s="6">
        <f t="shared" si="21"/>
        <v>74</v>
      </c>
      <c r="P88" s="20">
        <f t="shared" si="28"/>
        <v>81981.489217729584</v>
      </c>
      <c r="Q88" s="20">
        <f t="shared" si="29"/>
        <v>81981.489217729584</v>
      </c>
      <c r="R88" s="5">
        <f t="shared" si="30"/>
        <v>81981.489217729584</v>
      </c>
      <c r="S88" s="5">
        <f t="shared" si="31"/>
        <v>1552454554.8642175</v>
      </c>
      <c r="T88" s="20">
        <f>SUM(S88:$S$136)</f>
        <v>13795772897.537317</v>
      </c>
      <c r="U88" s="6">
        <f t="shared" si="32"/>
        <v>8.8864262430818393</v>
      </c>
    </row>
    <row r="89" spans="1:21" x14ac:dyDescent="0.2">
      <c r="A89" s="21">
        <v>75</v>
      </c>
      <c r="B89" s="17">
        <f>Absterbeordnung!C83</f>
        <v>80357.264303049058</v>
      </c>
      <c r="C89" s="18">
        <f t="shared" si="22"/>
        <v>0.22645771341837509</v>
      </c>
      <c r="D89" s="17">
        <f t="shared" si="23"/>
        <v>18197.522330624506</v>
      </c>
      <c r="E89" s="17">
        <f>SUM(D89:$D$136)</f>
        <v>203379.81803702746</v>
      </c>
      <c r="F89" s="19">
        <f t="shared" si="24"/>
        <v>11.176236761350788</v>
      </c>
      <c r="G89" s="5"/>
      <c r="H89" s="17">
        <f>Absterbeordnung!C83</f>
        <v>80357.264303049058</v>
      </c>
      <c r="I89" s="18">
        <f t="shared" si="25"/>
        <v>0.22645771341837509</v>
      </c>
      <c r="J89" s="17">
        <f t="shared" si="26"/>
        <v>18197.522330624506</v>
      </c>
      <c r="K89" s="17">
        <f>SUM($J89:J$136)</f>
        <v>203379.81803702746</v>
      </c>
      <c r="L89" s="19">
        <f t="shared" si="27"/>
        <v>11.176236761350788</v>
      </c>
      <c r="N89" s="6">
        <v>75</v>
      </c>
      <c r="O89" s="6">
        <f t="shared" si="21"/>
        <v>75</v>
      </c>
      <c r="P89" s="20">
        <f t="shared" si="28"/>
        <v>80357.264303049058</v>
      </c>
      <c r="Q89" s="20">
        <f t="shared" si="29"/>
        <v>80357.264303049058</v>
      </c>
      <c r="R89" s="5">
        <f t="shared" si="30"/>
        <v>80357.264303049058</v>
      </c>
      <c r="S89" s="5">
        <f t="shared" si="31"/>
        <v>1462303111.5826306</v>
      </c>
      <c r="T89" s="20">
        <f>SUM(S89:$S$136)</f>
        <v>12243318342.673098</v>
      </c>
      <c r="U89" s="6">
        <f t="shared" si="32"/>
        <v>8.372626882686669</v>
      </c>
    </row>
    <row r="90" spans="1:21" x14ac:dyDescent="0.2">
      <c r="A90" s="21">
        <v>76</v>
      </c>
      <c r="B90" s="17">
        <f>Absterbeordnung!C84</f>
        <v>78515.842088216086</v>
      </c>
      <c r="C90" s="18">
        <f t="shared" si="22"/>
        <v>0.22201736609644609</v>
      </c>
      <c r="D90" s="17">
        <f t="shared" si="23"/>
        <v>17431.880457270221</v>
      </c>
      <c r="E90" s="17">
        <f>SUM(D90:$D$136)</f>
        <v>185182.29570640295</v>
      </c>
      <c r="F90" s="19">
        <f t="shared" si="24"/>
        <v>10.623196743479845</v>
      </c>
      <c r="G90" s="5"/>
      <c r="H90" s="17">
        <f>Absterbeordnung!C84</f>
        <v>78515.842088216086</v>
      </c>
      <c r="I90" s="18">
        <f t="shared" si="25"/>
        <v>0.22201736609644609</v>
      </c>
      <c r="J90" s="17">
        <f t="shared" si="26"/>
        <v>17431.880457270221</v>
      </c>
      <c r="K90" s="17">
        <f>SUM($J90:J$136)</f>
        <v>185182.29570640295</v>
      </c>
      <c r="L90" s="19">
        <f t="shared" si="27"/>
        <v>10.623196743479845</v>
      </c>
      <c r="N90" s="6">
        <v>76</v>
      </c>
      <c r="O90" s="6">
        <f t="shared" si="21"/>
        <v>76</v>
      </c>
      <c r="P90" s="20">
        <f t="shared" si="28"/>
        <v>78515.842088216086</v>
      </c>
      <c r="Q90" s="20">
        <f t="shared" si="29"/>
        <v>78515.842088216086</v>
      </c>
      <c r="R90" s="5">
        <f t="shared" si="30"/>
        <v>78515.842088216086</v>
      </c>
      <c r="S90" s="5">
        <f t="shared" si="31"/>
        <v>1368678773.2836888</v>
      </c>
      <c r="T90" s="20">
        <f>SUM(S90:$S$136)</f>
        <v>10781015231.090467</v>
      </c>
      <c r="U90" s="6">
        <f t="shared" si="32"/>
        <v>7.8769507071590015</v>
      </c>
    </row>
    <row r="91" spans="1:21" x14ac:dyDescent="0.2">
      <c r="A91" s="21">
        <v>77</v>
      </c>
      <c r="B91" s="17">
        <f>Absterbeordnung!C85</f>
        <v>76475.587753803484</v>
      </c>
      <c r="C91" s="18">
        <f t="shared" si="22"/>
        <v>0.2176640844082805</v>
      </c>
      <c r="D91" s="17">
        <f t="shared" si="23"/>
        <v>16645.988788016744</v>
      </c>
      <c r="E91" s="17">
        <f>SUM(D91:$D$136)</f>
        <v>167750.41524913273</v>
      </c>
      <c r="F91" s="19">
        <f t="shared" si="24"/>
        <v>10.077527828800072</v>
      </c>
      <c r="G91" s="5"/>
      <c r="H91" s="17">
        <f>Absterbeordnung!C85</f>
        <v>76475.587753803484</v>
      </c>
      <c r="I91" s="18">
        <f t="shared" si="25"/>
        <v>0.2176640844082805</v>
      </c>
      <c r="J91" s="17">
        <f t="shared" si="26"/>
        <v>16645.988788016744</v>
      </c>
      <c r="K91" s="17">
        <f>SUM($J91:J$136)</f>
        <v>167750.41524913273</v>
      </c>
      <c r="L91" s="19">
        <f t="shared" si="27"/>
        <v>10.077527828800072</v>
      </c>
      <c r="N91" s="6">
        <v>77</v>
      </c>
      <c r="O91" s="6">
        <f t="shared" si="21"/>
        <v>77</v>
      </c>
      <c r="P91" s="20">
        <f t="shared" si="28"/>
        <v>76475.587753803484</v>
      </c>
      <c r="Q91" s="20">
        <f t="shared" si="29"/>
        <v>76475.587753803484</v>
      </c>
      <c r="R91" s="5">
        <f t="shared" si="30"/>
        <v>76475.587753803484</v>
      </c>
      <c r="S91" s="5">
        <f t="shared" si="31"/>
        <v>1273011776.3068035</v>
      </c>
      <c r="T91" s="20">
        <f>SUM(S91:$S$136)</f>
        <v>9412336457.806776</v>
      </c>
      <c r="U91" s="6">
        <f t="shared" si="32"/>
        <v>7.3937544278760443</v>
      </c>
    </row>
    <row r="92" spans="1:21" x14ac:dyDescent="0.2">
      <c r="A92" s="21">
        <v>78</v>
      </c>
      <c r="B92" s="17">
        <f>Absterbeordnung!C86</f>
        <v>74228.867514870042</v>
      </c>
      <c r="C92" s="18">
        <f t="shared" si="22"/>
        <v>0.21339616118458871</v>
      </c>
      <c r="D92" s="17">
        <f t="shared" si="23"/>
        <v>15840.155376752688</v>
      </c>
      <c r="E92" s="17">
        <f>SUM(D92:$D$136)</f>
        <v>151104.42646111597</v>
      </c>
      <c r="F92" s="19">
        <f t="shared" si="24"/>
        <v>9.5393272898623014</v>
      </c>
      <c r="G92" s="5"/>
      <c r="H92" s="17">
        <f>Absterbeordnung!C86</f>
        <v>74228.867514870042</v>
      </c>
      <c r="I92" s="18">
        <f t="shared" si="25"/>
        <v>0.21339616118458871</v>
      </c>
      <c r="J92" s="17">
        <f t="shared" si="26"/>
        <v>15840.155376752688</v>
      </c>
      <c r="K92" s="17">
        <f>SUM($J92:J$136)</f>
        <v>151104.42646111597</v>
      </c>
      <c r="L92" s="19">
        <f t="shared" si="27"/>
        <v>9.5393272898623014</v>
      </c>
      <c r="N92" s="6">
        <v>78</v>
      </c>
      <c r="O92" s="6">
        <f t="shared" si="21"/>
        <v>78</v>
      </c>
      <c r="P92" s="20">
        <f t="shared" si="28"/>
        <v>74228.867514870042</v>
      </c>
      <c r="Q92" s="20">
        <f t="shared" si="29"/>
        <v>74228.867514870042</v>
      </c>
      <c r="R92" s="5">
        <f t="shared" si="30"/>
        <v>74228.867514870042</v>
      </c>
      <c r="S92" s="5">
        <f t="shared" si="31"/>
        <v>1175796794.8759315</v>
      </c>
      <c r="T92" s="20">
        <f>SUM(S92:$S$136)</f>
        <v>8139324681.4999723</v>
      </c>
      <c r="U92" s="6">
        <f t="shared" si="32"/>
        <v>6.9223906009701475</v>
      </c>
    </row>
    <row r="93" spans="1:21" x14ac:dyDescent="0.2">
      <c r="A93" s="21">
        <v>79</v>
      </c>
      <c r="B93" s="17">
        <f>Absterbeordnung!C87</f>
        <v>71736.54552924569</v>
      </c>
      <c r="C93" s="18">
        <f t="shared" si="22"/>
        <v>0.20921192272998898</v>
      </c>
      <c r="D93" s="17">
        <f t="shared" si="23"/>
        <v>15008.140620180886</v>
      </c>
      <c r="E93" s="17">
        <f>SUM(D93:$D$136)</f>
        <v>135264.27108436331</v>
      </c>
      <c r="F93" s="19">
        <f t="shared" si="24"/>
        <v>9.0127267932496906</v>
      </c>
      <c r="G93" s="5"/>
      <c r="H93" s="17">
        <f>Absterbeordnung!C87</f>
        <v>71736.54552924569</v>
      </c>
      <c r="I93" s="18">
        <f t="shared" si="25"/>
        <v>0.20921192272998898</v>
      </c>
      <c r="J93" s="17">
        <f t="shared" si="26"/>
        <v>15008.140620180886</v>
      </c>
      <c r="K93" s="17">
        <f>SUM($J93:J$136)</f>
        <v>135264.27108436331</v>
      </c>
      <c r="L93" s="19">
        <f t="shared" si="27"/>
        <v>9.0127267932496906</v>
      </c>
      <c r="N93" s="6">
        <v>79</v>
      </c>
      <c r="O93" s="6">
        <f t="shared" si="21"/>
        <v>79</v>
      </c>
      <c r="P93" s="20">
        <f t="shared" si="28"/>
        <v>71736.54552924569</v>
      </c>
      <c r="Q93" s="20">
        <f t="shared" si="29"/>
        <v>71736.54552924569</v>
      </c>
      <c r="R93" s="5">
        <f t="shared" si="30"/>
        <v>71736.54552924569</v>
      </c>
      <c r="S93" s="5">
        <f t="shared" si="31"/>
        <v>1076632162.9089277</v>
      </c>
      <c r="T93" s="20">
        <f>SUM(S93:$S$136)</f>
        <v>6963527886.6240396</v>
      </c>
      <c r="U93" s="6">
        <f t="shared" si="32"/>
        <v>6.4678802347957394</v>
      </c>
    </row>
    <row r="94" spans="1:21" x14ac:dyDescent="0.2">
      <c r="A94" s="21">
        <v>80</v>
      </c>
      <c r="B94" s="17">
        <f>Absterbeordnung!C88</f>
        <v>69010.866402992353</v>
      </c>
      <c r="C94" s="18">
        <f t="shared" si="22"/>
        <v>0.20510972816665585</v>
      </c>
      <c r="D94" s="17">
        <f t="shared" si="23"/>
        <v>14154.800048463165</v>
      </c>
      <c r="E94" s="17">
        <f>SUM(D94:$D$136)</f>
        <v>120256.13046418242</v>
      </c>
      <c r="F94" s="19">
        <f t="shared" si="24"/>
        <v>8.4957844725781939</v>
      </c>
      <c r="G94" s="5"/>
      <c r="H94" s="17">
        <f>Absterbeordnung!C88</f>
        <v>69010.866402992353</v>
      </c>
      <c r="I94" s="18">
        <f t="shared" si="25"/>
        <v>0.20510972816665585</v>
      </c>
      <c r="J94" s="17">
        <f t="shared" si="26"/>
        <v>14154.800048463165</v>
      </c>
      <c r="K94" s="17">
        <f>SUM($J94:J$136)</f>
        <v>120256.13046418242</v>
      </c>
      <c r="L94" s="19">
        <f t="shared" si="27"/>
        <v>8.4957844725781939</v>
      </c>
      <c r="N94" s="6">
        <v>80</v>
      </c>
      <c r="O94" s="6">
        <f t="shared" si="21"/>
        <v>80</v>
      </c>
      <c r="P94" s="20">
        <f t="shared" si="28"/>
        <v>69010.866402992353</v>
      </c>
      <c r="Q94" s="20">
        <f t="shared" si="29"/>
        <v>69010.866402992353</v>
      </c>
      <c r="R94" s="5">
        <f t="shared" si="30"/>
        <v>69010.866402992353</v>
      </c>
      <c r="S94" s="5">
        <f t="shared" si="31"/>
        <v>976835015.10556114</v>
      </c>
      <c r="T94" s="20">
        <f>SUM(S94:$S$136)</f>
        <v>5886895723.7151136</v>
      </c>
      <c r="U94" s="6">
        <f t="shared" si="32"/>
        <v>6.0264994934471607</v>
      </c>
    </row>
    <row r="95" spans="1:21" x14ac:dyDescent="0.2">
      <c r="A95" s="21">
        <v>81</v>
      </c>
      <c r="B95" s="17">
        <f>Absterbeordnung!C89</f>
        <v>65967.834409010116</v>
      </c>
      <c r="C95" s="18">
        <f t="shared" si="22"/>
        <v>0.20108796879083907</v>
      </c>
      <c r="D95" s="17">
        <f t="shared" si="23"/>
        <v>13265.337826838266</v>
      </c>
      <c r="E95" s="17">
        <f>SUM(D95:$D$136)</f>
        <v>106101.33041571925</v>
      </c>
      <c r="F95" s="19">
        <f t="shared" si="24"/>
        <v>7.9983888688500917</v>
      </c>
      <c r="G95" s="5"/>
      <c r="H95" s="17">
        <f>Absterbeordnung!C89</f>
        <v>65967.834409010116</v>
      </c>
      <c r="I95" s="18">
        <f t="shared" si="25"/>
        <v>0.20108796879083907</v>
      </c>
      <c r="J95" s="17">
        <f t="shared" si="26"/>
        <v>13265.337826838266</v>
      </c>
      <c r="K95" s="17">
        <f>SUM($J95:J$136)</f>
        <v>106101.33041571925</v>
      </c>
      <c r="L95" s="19">
        <f t="shared" si="27"/>
        <v>7.9983888688500917</v>
      </c>
      <c r="N95" s="6">
        <v>81</v>
      </c>
      <c r="O95" s="6">
        <f t="shared" si="21"/>
        <v>81</v>
      </c>
      <c r="P95" s="20">
        <f t="shared" si="28"/>
        <v>65967.834409010116</v>
      </c>
      <c r="Q95" s="20">
        <f t="shared" si="29"/>
        <v>65967.834409010116</v>
      </c>
      <c r="R95" s="5">
        <f t="shared" si="30"/>
        <v>65967.834409010116</v>
      </c>
      <c r="S95" s="5">
        <f t="shared" si="31"/>
        <v>875085609.14044487</v>
      </c>
      <c r="T95" s="20">
        <f>SUM(S95:$S$136)</f>
        <v>4910060708.6095524</v>
      </c>
      <c r="U95" s="6">
        <f t="shared" si="32"/>
        <v>5.6109489829600472</v>
      </c>
    </row>
    <row r="96" spans="1:21" x14ac:dyDescent="0.2">
      <c r="A96" s="21">
        <v>82</v>
      </c>
      <c r="B96" s="17">
        <f>Absterbeordnung!C90</f>
        <v>62656.322787719815</v>
      </c>
      <c r="C96" s="18">
        <f t="shared" si="22"/>
        <v>0.19714506744199911</v>
      </c>
      <c r="D96" s="17">
        <f t="shared" si="23"/>
        <v>12352.384981652689</v>
      </c>
      <c r="E96" s="17">
        <f>SUM(D96:$D$136)</f>
        <v>92835.992588880996</v>
      </c>
      <c r="F96" s="19">
        <f t="shared" si="24"/>
        <v>7.5156330317402391</v>
      </c>
      <c r="G96" s="5"/>
      <c r="H96" s="17">
        <f>Absterbeordnung!C90</f>
        <v>62656.322787719815</v>
      </c>
      <c r="I96" s="18">
        <f t="shared" si="25"/>
        <v>0.19714506744199911</v>
      </c>
      <c r="J96" s="17">
        <f t="shared" si="26"/>
        <v>12352.384981652689</v>
      </c>
      <c r="K96" s="17">
        <f>SUM($J96:J$136)</f>
        <v>92835.992588880996</v>
      </c>
      <c r="L96" s="19">
        <f t="shared" si="27"/>
        <v>7.5156330317402391</v>
      </c>
      <c r="N96" s="6">
        <v>82</v>
      </c>
      <c r="O96" s="6">
        <f t="shared" si="21"/>
        <v>82</v>
      </c>
      <c r="P96" s="20">
        <f t="shared" si="28"/>
        <v>62656.322787719815</v>
      </c>
      <c r="Q96" s="20">
        <f t="shared" si="29"/>
        <v>62656.322787719815</v>
      </c>
      <c r="R96" s="5">
        <f t="shared" si="30"/>
        <v>62656.322787719815</v>
      </c>
      <c r="S96" s="5">
        <f t="shared" si="31"/>
        <v>773955020.60861337</v>
      </c>
      <c r="T96" s="20">
        <f>SUM(S96:$S$136)</f>
        <v>4034975099.4691076</v>
      </c>
      <c r="U96" s="6">
        <f t="shared" si="32"/>
        <v>5.2134490920365542</v>
      </c>
    </row>
    <row r="97" spans="1:21" x14ac:dyDescent="0.2">
      <c r="A97" s="21">
        <v>83</v>
      </c>
      <c r="B97" s="17">
        <f>Absterbeordnung!C91</f>
        <v>59065.180211573032</v>
      </c>
      <c r="C97" s="18">
        <f t="shared" si="22"/>
        <v>0.19327947788431285</v>
      </c>
      <c r="D97" s="17">
        <f t="shared" si="23"/>
        <v>11416.087192435683</v>
      </c>
      <c r="E97" s="17">
        <f>SUM(D97:$D$136)</f>
        <v>80483.607607228318</v>
      </c>
      <c r="F97" s="19">
        <f t="shared" si="24"/>
        <v>7.0500168972567829</v>
      </c>
      <c r="G97" s="5"/>
      <c r="H97" s="17">
        <f>Absterbeordnung!C91</f>
        <v>59065.180211573032</v>
      </c>
      <c r="I97" s="18">
        <f t="shared" si="25"/>
        <v>0.19327947788431285</v>
      </c>
      <c r="J97" s="17">
        <f t="shared" si="26"/>
        <v>11416.087192435683</v>
      </c>
      <c r="K97" s="17">
        <f>SUM($J97:J$136)</f>
        <v>80483.607607228318</v>
      </c>
      <c r="L97" s="19">
        <f t="shared" si="27"/>
        <v>7.0500168972567829</v>
      </c>
      <c r="N97" s="6">
        <v>83</v>
      </c>
      <c r="O97" s="6">
        <f t="shared" si="21"/>
        <v>83</v>
      </c>
      <c r="P97" s="20">
        <f t="shared" si="28"/>
        <v>59065.180211573032</v>
      </c>
      <c r="Q97" s="20">
        <f t="shared" si="29"/>
        <v>59065.180211573032</v>
      </c>
      <c r="R97" s="5">
        <f t="shared" si="30"/>
        <v>59065.180211573032</v>
      </c>
      <c r="S97" s="5">
        <f t="shared" si="31"/>
        <v>674293247.3322444</v>
      </c>
      <c r="T97" s="20">
        <f>SUM(S97:$S$136)</f>
        <v>3261020078.8604941</v>
      </c>
      <c r="U97" s="6">
        <f t="shared" si="32"/>
        <v>4.8362045619799785</v>
      </c>
    </row>
    <row r="98" spans="1:21" x14ac:dyDescent="0.2">
      <c r="A98" s="21">
        <v>84</v>
      </c>
      <c r="B98" s="17">
        <f>Absterbeordnung!C92</f>
        <v>55186.535595213245</v>
      </c>
      <c r="C98" s="18">
        <f t="shared" si="22"/>
        <v>0.18948968420030671</v>
      </c>
      <c r="D98" s="17">
        <f t="shared" si="23"/>
        <v>10457.279202045944</v>
      </c>
      <c r="E98" s="17">
        <f>SUM(D98:$D$136)</f>
        <v>69067.520414792627</v>
      </c>
      <c r="F98" s="19">
        <f t="shared" si="24"/>
        <v>6.604731410564205</v>
      </c>
      <c r="G98" s="5"/>
      <c r="H98" s="17">
        <f>Absterbeordnung!C92</f>
        <v>55186.535595213245</v>
      </c>
      <c r="I98" s="18">
        <f t="shared" si="25"/>
        <v>0.18948968420030671</v>
      </c>
      <c r="J98" s="17">
        <f t="shared" si="26"/>
        <v>10457.279202045944</v>
      </c>
      <c r="K98" s="17">
        <f>SUM($J98:J$136)</f>
        <v>69067.520414792627</v>
      </c>
      <c r="L98" s="19">
        <f t="shared" si="27"/>
        <v>6.604731410564205</v>
      </c>
      <c r="N98" s="6">
        <v>84</v>
      </c>
      <c r="O98" s="6">
        <f t="shared" si="21"/>
        <v>84</v>
      </c>
      <c r="P98" s="20">
        <f t="shared" si="28"/>
        <v>55186.535595213245</v>
      </c>
      <c r="Q98" s="20">
        <f t="shared" si="29"/>
        <v>55186.535595213245</v>
      </c>
      <c r="R98" s="5">
        <f t="shared" si="30"/>
        <v>55186.535595213245</v>
      </c>
      <c r="S98" s="5">
        <f t="shared" si="31"/>
        <v>577101010.91279161</v>
      </c>
      <c r="T98" s="20">
        <f>SUM(S98:$S$136)</f>
        <v>2586726831.5282502</v>
      </c>
      <c r="U98" s="6">
        <f t="shared" si="32"/>
        <v>4.482277422174092</v>
      </c>
    </row>
    <row r="99" spans="1:21" x14ac:dyDescent="0.2">
      <c r="A99" s="21">
        <v>85</v>
      </c>
      <c r="B99" s="17">
        <f>Absterbeordnung!C93</f>
        <v>51090.069017660418</v>
      </c>
      <c r="C99" s="18">
        <f t="shared" si="22"/>
        <v>0.18577420019637911</v>
      </c>
      <c r="D99" s="17">
        <f t="shared" si="23"/>
        <v>9491.2167097336715</v>
      </c>
      <c r="E99" s="17">
        <f>SUM(D99:$D$136)</f>
        <v>58610.241212746667</v>
      </c>
      <c r="F99" s="19">
        <f t="shared" si="24"/>
        <v>6.1752084063826311</v>
      </c>
      <c r="G99" s="5"/>
      <c r="H99" s="17">
        <f>Absterbeordnung!C93</f>
        <v>51090.069017660418</v>
      </c>
      <c r="I99" s="18">
        <f t="shared" si="25"/>
        <v>0.18577420019637911</v>
      </c>
      <c r="J99" s="17">
        <f t="shared" si="26"/>
        <v>9491.2167097336715</v>
      </c>
      <c r="K99" s="17">
        <f>SUM($J99:J$136)</f>
        <v>58610.241212746667</v>
      </c>
      <c r="L99" s="19">
        <f t="shared" si="27"/>
        <v>6.1752084063826311</v>
      </c>
      <c r="N99" s="6">
        <v>85</v>
      </c>
      <c r="O99" s="6">
        <f t="shared" si="21"/>
        <v>85</v>
      </c>
      <c r="P99" s="20">
        <f t="shared" si="28"/>
        <v>51090.069017660418</v>
      </c>
      <c r="Q99" s="20">
        <f t="shared" si="29"/>
        <v>51090.069017660418</v>
      </c>
      <c r="R99" s="5">
        <f t="shared" si="30"/>
        <v>51090.069017660418</v>
      </c>
      <c r="S99" s="5">
        <f t="shared" si="31"/>
        <v>484906916.76186514</v>
      </c>
      <c r="T99" s="20">
        <f>SUM(S99:$S$136)</f>
        <v>2009625820.6154578</v>
      </c>
      <c r="U99" s="6">
        <f t="shared" si="32"/>
        <v>4.1443537948178468</v>
      </c>
    </row>
    <row r="100" spans="1:21" x14ac:dyDescent="0.2">
      <c r="A100" s="13">
        <v>86</v>
      </c>
      <c r="B100" s="17">
        <f>Absterbeordnung!C94</f>
        <v>46702.73211006893</v>
      </c>
      <c r="C100" s="18">
        <f t="shared" si="22"/>
        <v>0.18213156881997952</v>
      </c>
      <c r="D100" s="17">
        <f t="shared" si="23"/>
        <v>8506.0418673860859</v>
      </c>
      <c r="E100" s="17">
        <f>SUM(D100:$D$136)</f>
        <v>49119.024503013003</v>
      </c>
      <c r="F100" s="19">
        <f t="shared" si="24"/>
        <v>5.7746041306645157</v>
      </c>
      <c r="G100" s="5"/>
      <c r="H100" s="17">
        <f>Absterbeordnung!C94</f>
        <v>46702.73211006893</v>
      </c>
      <c r="I100" s="18">
        <f t="shared" si="25"/>
        <v>0.18213156881997952</v>
      </c>
      <c r="J100" s="17">
        <f t="shared" si="26"/>
        <v>8506.0418673860859</v>
      </c>
      <c r="K100" s="17">
        <f>SUM($J100:J$136)</f>
        <v>49119.024503013003</v>
      </c>
      <c r="L100" s="19">
        <f t="shared" si="27"/>
        <v>5.7746041306645157</v>
      </c>
      <c r="N100" s="20">
        <v>86</v>
      </c>
      <c r="O100" s="6">
        <f t="shared" si="21"/>
        <v>86</v>
      </c>
      <c r="P100" s="20">
        <f t="shared" si="28"/>
        <v>46702.73211006893</v>
      </c>
      <c r="Q100" s="20">
        <f t="shared" si="29"/>
        <v>46702.73211006893</v>
      </c>
      <c r="R100" s="5">
        <f t="shared" si="30"/>
        <v>46702.73211006893</v>
      </c>
      <c r="S100" s="5">
        <f t="shared" si="31"/>
        <v>397255394.64956284</v>
      </c>
      <c r="T100" s="20">
        <f>SUM(S100:$S$136)</f>
        <v>1524718903.8535926</v>
      </c>
      <c r="U100" s="6">
        <f t="shared" si="32"/>
        <v>3.8381326582074915</v>
      </c>
    </row>
    <row r="101" spans="1:21" x14ac:dyDescent="0.2">
      <c r="A101" s="13">
        <v>87</v>
      </c>
      <c r="B101" s="17">
        <f>Absterbeordnung!C95</f>
        <v>42030.224982121224</v>
      </c>
      <c r="C101" s="18">
        <f t="shared" si="22"/>
        <v>0.17856036158821526</v>
      </c>
      <c r="D101" s="17">
        <f t="shared" si="23"/>
        <v>7504.9321704416043</v>
      </c>
      <c r="E101" s="17">
        <f>SUM(D101:$D$136)</f>
        <v>40612.982635626919</v>
      </c>
      <c r="F101" s="19">
        <f t="shared" si="24"/>
        <v>5.4115056223402451</v>
      </c>
      <c r="G101" s="5"/>
      <c r="H101" s="17">
        <f>Absterbeordnung!C95</f>
        <v>42030.224982121224</v>
      </c>
      <c r="I101" s="18">
        <f t="shared" si="25"/>
        <v>0.17856036158821526</v>
      </c>
      <c r="J101" s="17">
        <f t="shared" si="26"/>
        <v>7504.9321704416043</v>
      </c>
      <c r="K101" s="17">
        <f>SUM($J101:J$136)</f>
        <v>40612.982635626919</v>
      </c>
      <c r="L101" s="19">
        <f t="shared" si="27"/>
        <v>5.4115056223402451</v>
      </c>
      <c r="N101" s="20">
        <v>87</v>
      </c>
      <c r="O101" s="6">
        <f t="shared" si="21"/>
        <v>87</v>
      </c>
      <c r="P101" s="20">
        <f t="shared" si="28"/>
        <v>42030.224982121224</v>
      </c>
      <c r="Q101" s="20">
        <f t="shared" si="29"/>
        <v>42030.224982121224</v>
      </c>
      <c r="R101" s="5">
        <f t="shared" si="30"/>
        <v>42030.224982121224</v>
      </c>
      <c r="S101" s="5">
        <f t="shared" si="31"/>
        <v>315433987.59921998</v>
      </c>
      <c r="T101" s="20">
        <f>SUM(S101:$S$136)</f>
        <v>1127463509.2040296</v>
      </c>
      <c r="U101" s="6">
        <f t="shared" si="32"/>
        <v>3.5743247510681933</v>
      </c>
    </row>
    <row r="102" spans="1:21" x14ac:dyDescent="0.2">
      <c r="A102" s="13">
        <v>88</v>
      </c>
      <c r="B102" s="17">
        <f>Absterbeordnung!C96</f>
        <v>37363.60752262843</v>
      </c>
      <c r="C102" s="18">
        <f t="shared" si="22"/>
        <v>0.17505917802766199</v>
      </c>
      <c r="D102" s="17">
        <f t="shared" si="23"/>
        <v>6540.8424210595012</v>
      </c>
      <c r="E102" s="17">
        <f>SUM(D102:$D$136)</f>
        <v>33108.050465185304</v>
      </c>
      <c r="F102" s="19">
        <f t="shared" si="24"/>
        <v>5.0617410317954707</v>
      </c>
      <c r="G102" s="5"/>
      <c r="H102" s="17">
        <f>Absterbeordnung!C96</f>
        <v>37363.60752262843</v>
      </c>
      <c r="I102" s="18">
        <f t="shared" si="25"/>
        <v>0.17505917802766199</v>
      </c>
      <c r="J102" s="17">
        <f t="shared" si="26"/>
        <v>6540.8424210595012</v>
      </c>
      <c r="K102" s="17">
        <f>SUM($J102:J$136)</f>
        <v>33108.050465185304</v>
      </c>
      <c r="L102" s="19">
        <f t="shared" si="27"/>
        <v>5.0617410317954707</v>
      </c>
      <c r="N102" s="20">
        <v>88</v>
      </c>
      <c r="O102" s="6">
        <f t="shared" si="21"/>
        <v>88</v>
      </c>
      <c r="P102" s="20">
        <f t="shared" si="28"/>
        <v>37363.60752262843</v>
      </c>
      <c r="Q102" s="20">
        <f t="shared" si="29"/>
        <v>37363.60752262843</v>
      </c>
      <c r="R102" s="5">
        <f t="shared" si="30"/>
        <v>37363.60752262843</v>
      </c>
      <c r="S102" s="5">
        <f t="shared" si="31"/>
        <v>244389469.08782592</v>
      </c>
      <c r="T102" s="20">
        <f>SUM(S102:$S$136)</f>
        <v>812029521.60480952</v>
      </c>
      <c r="U102" s="6">
        <f t="shared" si="32"/>
        <v>3.3226862214467658</v>
      </c>
    </row>
    <row r="103" spans="1:21" x14ac:dyDescent="0.2">
      <c r="A103" s="13">
        <v>89</v>
      </c>
      <c r="B103" s="17">
        <f>Absterbeordnung!C97</f>
        <v>32698.961920720802</v>
      </c>
      <c r="C103" s="18">
        <f t="shared" si="22"/>
        <v>0.17162664512515882</v>
      </c>
      <c r="D103" s="17">
        <f t="shared" si="23"/>
        <v>5612.0131335286305</v>
      </c>
      <c r="E103" s="17">
        <f>SUM(D103:$D$136)</f>
        <v>26567.208044125797</v>
      </c>
      <c r="F103" s="19">
        <f t="shared" si="24"/>
        <v>4.7339889291066752</v>
      </c>
      <c r="G103" s="5"/>
      <c r="H103" s="17">
        <f>Absterbeordnung!C97</f>
        <v>32698.961920720802</v>
      </c>
      <c r="I103" s="18">
        <f t="shared" si="25"/>
        <v>0.17162664512515882</v>
      </c>
      <c r="J103" s="17">
        <f t="shared" si="26"/>
        <v>5612.0131335286305</v>
      </c>
      <c r="K103" s="17">
        <f>SUM($J103:J$136)</f>
        <v>26567.208044125797</v>
      </c>
      <c r="L103" s="19">
        <f t="shared" si="27"/>
        <v>4.7339889291066752</v>
      </c>
      <c r="N103" s="20">
        <v>89</v>
      </c>
      <c r="O103" s="6">
        <f t="shared" si="21"/>
        <v>89</v>
      </c>
      <c r="P103" s="20">
        <f t="shared" si="28"/>
        <v>32698.961920720802</v>
      </c>
      <c r="Q103" s="20">
        <f t="shared" si="29"/>
        <v>32698.961920720802</v>
      </c>
      <c r="R103" s="5">
        <f t="shared" si="30"/>
        <v>32698.961920720802</v>
      </c>
      <c r="S103" s="5">
        <f t="shared" si="31"/>
        <v>183507003.75183773</v>
      </c>
      <c r="T103" s="20">
        <f>SUM(S103:$S$136)</f>
        <v>567640052.51698375</v>
      </c>
      <c r="U103" s="6">
        <f t="shared" si="32"/>
        <v>3.0932882174057026</v>
      </c>
    </row>
    <row r="104" spans="1:21" x14ac:dyDescent="0.2">
      <c r="A104" s="13">
        <v>90</v>
      </c>
      <c r="B104" s="17">
        <f>Absterbeordnung!C98</f>
        <v>28332.886104571262</v>
      </c>
      <c r="C104" s="18">
        <f t="shared" si="22"/>
        <v>0.16826141678937137</v>
      </c>
      <c r="D104" s="17">
        <f t="shared" si="23"/>
        <v>4767.3315576870536</v>
      </c>
      <c r="E104" s="17">
        <f>SUM(D104:$D$136)</f>
        <v>20955.194910597169</v>
      </c>
      <c r="F104" s="19">
        <f t="shared" si="24"/>
        <v>4.3955816072427556</v>
      </c>
      <c r="G104" s="5"/>
      <c r="H104" s="17">
        <f>Absterbeordnung!C98</f>
        <v>28332.886104571262</v>
      </c>
      <c r="I104" s="18">
        <f t="shared" si="25"/>
        <v>0.16826141678937137</v>
      </c>
      <c r="J104" s="17">
        <f t="shared" si="26"/>
        <v>4767.3315576870536</v>
      </c>
      <c r="K104" s="17">
        <f>SUM($J104:J$136)</f>
        <v>20955.194910597169</v>
      </c>
      <c r="L104" s="19">
        <f t="shared" si="27"/>
        <v>4.3955816072427556</v>
      </c>
      <c r="N104" s="20">
        <v>90</v>
      </c>
      <c r="O104" s="6">
        <f t="shared" si="21"/>
        <v>90</v>
      </c>
      <c r="P104" s="20">
        <f t="shared" si="28"/>
        <v>28332.886104571262</v>
      </c>
      <c r="Q104" s="20">
        <f t="shared" si="29"/>
        <v>28332.886104571262</v>
      </c>
      <c r="R104" s="5">
        <f t="shared" si="30"/>
        <v>28332.886104571262</v>
      </c>
      <c r="S104" s="5">
        <f t="shared" si="31"/>
        <v>135072262.04667559</v>
      </c>
      <c r="T104" s="20">
        <f>SUM(S104:$S$136)</f>
        <v>384133048.76514596</v>
      </c>
      <c r="U104" s="6">
        <f t="shared" si="32"/>
        <v>2.8439077197981986</v>
      </c>
    </row>
    <row r="105" spans="1:21" x14ac:dyDescent="0.2">
      <c r="A105" s="13">
        <v>91</v>
      </c>
      <c r="B105" s="17">
        <f>Absterbeordnung!C99</f>
        <v>24040.588845880171</v>
      </c>
      <c r="C105" s="18">
        <f t="shared" si="22"/>
        <v>0.16496217332291313</v>
      </c>
      <c r="D105" s="17">
        <f t="shared" si="23"/>
        <v>3965.7877839789771</v>
      </c>
      <c r="E105" s="17">
        <f>SUM(D105:$D$136)</f>
        <v>16187.863352910123</v>
      </c>
      <c r="F105" s="19">
        <f t="shared" si="24"/>
        <v>4.0818783643204481</v>
      </c>
      <c r="G105" s="5"/>
      <c r="H105" s="17">
        <f>Absterbeordnung!C99</f>
        <v>24040.588845880171</v>
      </c>
      <c r="I105" s="18">
        <f t="shared" si="25"/>
        <v>0.16496217332291313</v>
      </c>
      <c r="J105" s="17">
        <f t="shared" si="26"/>
        <v>3965.7877839789771</v>
      </c>
      <c r="K105" s="17">
        <f>SUM($J105:J$136)</f>
        <v>16187.863352910123</v>
      </c>
      <c r="L105" s="19">
        <f t="shared" si="27"/>
        <v>4.0818783643204481</v>
      </c>
      <c r="N105" s="20">
        <v>91</v>
      </c>
      <c r="O105" s="6">
        <f t="shared" si="21"/>
        <v>91</v>
      </c>
      <c r="P105" s="20">
        <f t="shared" si="28"/>
        <v>24040.588845880171</v>
      </c>
      <c r="Q105" s="20">
        <f t="shared" si="29"/>
        <v>24040.588845880171</v>
      </c>
      <c r="R105" s="5">
        <f t="shared" si="30"/>
        <v>24040.588845880171</v>
      </c>
      <c r="S105" s="5">
        <f t="shared" si="31"/>
        <v>95339873.564652845</v>
      </c>
      <c r="T105" s="20">
        <f>SUM(S105:$S$136)</f>
        <v>249060786.71847034</v>
      </c>
      <c r="U105" s="6">
        <f t="shared" si="32"/>
        <v>2.6123465178457019</v>
      </c>
    </row>
    <row r="106" spans="1:21" x14ac:dyDescent="0.2">
      <c r="A106" s="13">
        <v>92</v>
      </c>
      <c r="B106" s="17">
        <f>Absterbeordnung!C100</f>
        <v>19772.509294441468</v>
      </c>
      <c r="C106" s="18">
        <f t="shared" si="22"/>
        <v>0.16172762090481677</v>
      </c>
      <c r="D106" s="17">
        <f t="shared" si="23"/>
        <v>3197.7608875083956</v>
      </c>
      <c r="E106" s="17">
        <f>SUM(D106:$D$136)</f>
        <v>12222.075568931145</v>
      </c>
      <c r="F106" s="19">
        <f t="shared" si="24"/>
        <v>3.8220730063573449</v>
      </c>
      <c r="G106" s="5"/>
      <c r="H106" s="17">
        <f>Absterbeordnung!C100</f>
        <v>19772.509294441468</v>
      </c>
      <c r="I106" s="18">
        <f t="shared" si="25"/>
        <v>0.16172762090481677</v>
      </c>
      <c r="J106" s="17">
        <f t="shared" si="26"/>
        <v>3197.7608875083956</v>
      </c>
      <c r="K106" s="17">
        <f>SUM($J106:J$136)</f>
        <v>12222.075568931145</v>
      </c>
      <c r="L106" s="19">
        <f t="shared" si="27"/>
        <v>3.8220730063573449</v>
      </c>
      <c r="N106" s="20">
        <v>92</v>
      </c>
      <c r="O106" s="6">
        <f t="shared" si="21"/>
        <v>92</v>
      </c>
      <c r="P106" s="20">
        <f t="shared" si="28"/>
        <v>19772.509294441468</v>
      </c>
      <c r="Q106" s="20">
        <f t="shared" si="29"/>
        <v>19772.509294441468</v>
      </c>
      <c r="R106" s="5">
        <f t="shared" si="30"/>
        <v>19772.509294441468</v>
      </c>
      <c r="S106" s="5">
        <f t="shared" si="31"/>
        <v>63227756.869661152</v>
      </c>
      <c r="T106" s="20">
        <f>SUM(S106:$S$136)</f>
        <v>153720913.15381747</v>
      </c>
      <c r="U106" s="6">
        <f t="shared" si="32"/>
        <v>2.4312251575000605</v>
      </c>
    </row>
    <row r="107" spans="1:21" x14ac:dyDescent="0.2">
      <c r="A107" s="13">
        <v>93</v>
      </c>
      <c r="B107" s="17">
        <f>Absterbeordnung!C101</f>
        <v>15851.838361293983</v>
      </c>
      <c r="C107" s="18">
        <f t="shared" si="22"/>
        <v>0.15855649108315373</v>
      </c>
      <c r="D107" s="17">
        <f t="shared" si="23"/>
        <v>2513.4118677841038</v>
      </c>
      <c r="E107" s="17">
        <f>SUM(D107:$D$136)</f>
        <v>9024.3146814227475</v>
      </c>
      <c r="F107" s="19">
        <f t="shared" si="24"/>
        <v>3.5904639415022905</v>
      </c>
      <c r="G107" s="5"/>
      <c r="H107" s="17">
        <f>Absterbeordnung!C101</f>
        <v>15851.838361293983</v>
      </c>
      <c r="I107" s="18">
        <f t="shared" si="25"/>
        <v>0.15855649108315373</v>
      </c>
      <c r="J107" s="17">
        <f t="shared" si="26"/>
        <v>2513.4118677841038</v>
      </c>
      <c r="K107" s="17">
        <f>SUM($J107:J$136)</f>
        <v>9024.3146814227475</v>
      </c>
      <c r="L107" s="19">
        <f t="shared" si="27"/>
        <v>3.5904639415022905</v>
      </c>
      <c r="N107" s="20">
        <v>93</v>
      </c>
      <c r="O107" s="6">
        <f t="shared" si="21"/>
        <v>93</v>
      </c>
      <c r="P107" s="20">
        <f t="shared" si="28"/>
        <v>15851.838361293983</v>
      </c>
      <c r="Q107" s="20">
        <f t="shared" si="29"/>
        <v>15851.838361293983</v>
      </c>
      <c r="R107" s="5">
        <f t="shared" si="30"/>
        <v>15851.838361293983</v>
      </c>
      <c r="S107" s="5">
        <f t="shared" si="31"/>
        <v>39842198.663471617</v>
      </c>
      <c r="T107" s="20">
        <f>SUM(S107:$S$136)</f>
        <v>90493156.284156308</v>
      </c>
      <c r="U107" s="6">
        <f t="shared" si="32"/>
        <v>2.2712892189637826</v>
      </c>
    </row>
    <row r="108" spans="1:21" x14ac:dyDescent="0.2">
      <c r="A108" s="13">
        <v>94</v>
      </c>
      <c r="B108" s="17">
        <f>Absterbeordnung!C102</f>
        <v>12287.228864514567</v>
      </c>
      <c r="C108" s="18">
        <f t="shared" si="22"/>
        <v>0.15544754027760166</v>
      </c>
      <c r="D108" s="17">
        <f t="shared" si="23"/>
        <v>1910.0195038167378</v>
      </c>
      <c r="E108" s="17">
        <f>SUM(D108:$D$136)</f>
        <v>6510.902813638646</v>
      </c>
      <c r="F108" s="19">
        <f t="shared" si="24"/>
        <v>3.4088148318004574</v>
      </c>
      <c r="G108" s="5"/>
      <c r="H108" s="17">
        <f>Absterbeordnung!C102</f>
        <v>12287.228864514567</v>
      </c>
      <c r="I108" s="18">
        <f t="shared" si="25"/>
        <v>0.15544754027760166</v>
      </c>
      <c r="J108" s="17">
        <f t="shared" si="26"/>
        <v>1910.0195038167378</v>
      </c>
      <c r="K108" s="17">
        <f>SUM($J108:J$136)</f>
        <v>6510.902813638646</v>
      </c>
      <c r="L108" s="19">
        <f t="shared" si="27"/>
        <v>3.4088148318004574</v>
      </c>
      <c r="N108" s="20">
        <v>94</v>
      </c>
      <c r="O108" s="6">
        <f t="shared" si="21"/>
        <v>94</v>
      </c>
      <c r="P108" s="20">
        <f t="shared" si="28"/>
        <v>12287.228864514567</v>
      </c>
      <c r="Q108" s="20">
        <f t="shared" si="29"/>
        <v>12287.228864514567</v>
      </c>
      <c r="R108" s="5">
        <f t="shared" si="30"/>
        <v>12287.228864514567</v>
      </c>
      <c r="S108" s="5">
        <f t="shared" si="31"/>
        <v>23468846.779082812</v>
      </c>
      <c r="T108" s="20">
        <f>SUM(S108:$S$136)</f>
        <v>50650957.620684713</v>
      </c>
      <c r="U108" s="6">
        <f t="shared" si="32"/>
        <v>2.1582209853544496</v>
      </c>
    </row>
    <row r="109" spans="1:21" x14ac:dyDescent="0.2">
      <c r="A109" s="13">
        <v>95</v>
      </c>
      <c r="B109" s="17">
        <f>Absterbeordnung!C103</f>
        <v>9301.8364822162075</v>
      </c>
      <c r="C109" s="18">
        <f t="shared" si="22"/>
        <v>0.15239954929176638</v>
      </c>
      <c r="D109" s="17">
        <f t="shared" si="23"/>
        <v>1417.5956874754597</v>
      </c>
      <c r="E109" s="17">
        <f>SUM(D109:$D$136)</f>
        <v>4600.8833098219075</v>
      </c>
      <c r="F109" s="19">
        <f t="shared" si="24"/>
        <v>3.2455539689285025</v>
      </c>
      <c r="G109" s="5"/>
      <c r="H109" s="17">
        <f>Absterbeordnung!C103</f>
        <v>9301.8364822162075</v>
      </c>
      <c r="I109" s="18">
        <f t="shared" si="25"/>
        <v>0.15239954929176638</v>
      </c>
      <c r="J109" s="17">
        <f t="shared" si="26"/>
        <v>1417.5956874754597</v>
      </c>
      <c r="K109" s="17">
        <f>SUM($J109:J$136)</f>
        <v>4600.8833098219075</v>
      </c>
      <c r="L109" s="19">
        <f t="shared" si="27"/>
        <v>3.2455539689285025</v>
      </c>
      <c r="N109" s="20">
        <v>95</v>
      </c>
      <c r="O109" s="6">
        <f t="shared" si="21"/>
        <v>95</v>
      </c>
      <c r="P109" s="20">
        <f t="shared" si="28"/>
        <v>9301.8364822162075</v>
      </c>
      <c r="Q109" s="20">
        <f t="shared" si="29"/>
        <v>9301.8364822162075</v>
      </c>
      <c r="R109" s="5">
        <f t="shared" si="30"/>
        <v>9301.8364822162075</v>
      </c>
      <c r="S109" s="5">
        <f t="shared" si="31"/>
        <v>13186243.282791598</v>
      </c>
      <c r="T109" s="20">
        <f>SUM(S109:$S$136)</f>
        <v>27182110.841601904</v>
      </c>
      <c r="U109" s="6">
        <f t="shared" si="32"/>
        <v>2.0613991611299398</v>
      </c>
    </row>
    <row r="110" spans="1:21" x14ac:dyDescent="0.2">
      <c r="A110" s="13">
        <v>96</v>
      </c>
      <c r="B110" s="17">
        <f>Absterbeordnung!C104</f>
        <v>6877.9360840652444</v>
      </c>
      <c r="C110" s="18">
        <f t="shared" si="22"/>
        <v>0.14941132283506506</v>
      </c>
      <c r="D110" s="17">
        <f t="shared" si="23"/>
        <v>1027.6415286952154</v>
      </c>
      <c r="E110" s="17">
        <f>SUM(D110:$D$136)</f>
        <v>3183.2876223464477</v>
      </c>
      <c r="F110" s="19">
        <f t="shared" si="24"/>
        <v>3.0976634686885722</v>
      </c>
      <c r="G110" s="5"/>
      <c r="H110" s="17">
        <f>Absterbeordnung!C104</f>
        <v>6877.9360840652444</v>
      </c>
      <c r="I110" s="18">
        <f t="shared" si="25"/>
        <v>0.14941132283506506</v>
      </c>
      <c r="J110" s="17">
        <f t="shared" si="26"/>
        <v>1027.6415286952154</v>
      </c>
      <c r="K110" s="17">
        <f>SUM($J110:J$136)</f>
        <v>3183.2876223464477</v>
      </c>
      <c r="L110" s="19">
        <f t="shared" si="27"/>
        <v>3.0976634686885722</v>
      </c>
      <c r="N110" s="20">
        <v>96</v>
      </c>
      <c r="O110" s="6">
        <f t="shared" ref="O110:O136" si="33">N110+$B$3</f>
        <v>96</v>
      </c>
      <c r="P110" s="20">
        <f t="shared" si="28"/>
        <v>6877.9360840652444</v>
      </c>
      <c r="Q110" s="20">
        <f t="shared" si="29"/>
        <v>6877.9360840652444</v>
      </c>
      <c r="R110" s="5">
        <f t="shared" si="30"/>
        <v>6877.9360840652444</v>
      </c>
      <c r="S110" s="5">
        <f t="shared" si="31"/>
        <v>7068052.7516967906</v>
      </c>
      <c r="T110" s="20">
        <f>SUM(S110:$S$136)</f>
        <v>13995867.558810305</v>
      </c>
      <c r="U110" s="6">
        <f t="shared" si="32"/>
        <v>1.9801588995569381</v>
      </c>
    </row>
    <row r="111" spans="1:21" x14ac:dyDescent="0.2">
      <c r="A111" s="13">
        <v>97</v>
      </c>
      <c r="B111" s="17">
        <f>Absterbeordnung!C105</f>
        <v>5010.3494269050179</v>
      </c>
      <c r="C111" s="18">
        <f t="shared" ref="C111:C127" si="34">1/(((1+($B$5/100))^A111))</f>
        <v>0.14648168905398534</v>
      </c>
      <c r="D111" s="17">
        <f t="shared" ref="D111:D127" si="35">B111*C111</f>
        <v>733.92444680371455</v>
      </c>
      <c r="E111" s="17">
        <f>SUM(D111:$D$136)</f>
        <v>2155.6460936512326</v>
      </c>
      <c r="F111" s="19">
        <f t="shared" ref="F111:F127" si="36">E111/D111</f>
        <v>2.9371498701796921</v>
      </c>
      <c r="G111" s="5"/>
      <c r="H111" s="17">
        <f>Absterbeordnung!C105</f>
        <v>5010.3494269050179</v>
      </c>
      <c r="I111" s="18">
        <f t="shared" ref="I111:I127" si="37">1/(((1+($B$5/100))^A111))</f>
        <v>0.14648168905398534</v>
      </c>
      <c r="J111" s="17">
        <f t="shared" ref="J111:J127" si="38">H111*I111</f>
        <v>733.92444680371455</v>
      </c>
      <c r="K111" s="17">
        <f>SUM($J111:J$136)</f>
        <v>2155.6460936512326</v>
      </c>
      <c r="L111" s="19">
        <f t="shared" ref="L111:L127" si="39">K111/J111</f>
        <v>2.9371498701796921</v>
      </c>
      <c r="N111" s="20">
        <v>97</v>
      </c>
      <c r="O111" s="6">
        <f t="shared" si="33"/>
        <v>97</v>
      </c>
      <c r="P111" s="20">
        <f t="shared" si="28"/>
        <v>5010.3494269050179</v>
      </c>
      <c r="Q111" s="20">
        <f t="shared" si="29"/>
        <v>5010.3494269050179</v>
      </c>
      <c r="R111" s="5">
        <f t="shared" si="30"/>
        <v>5010.3494269050179</v>
      </c>
      <c r="S111" s="5">
        <f t="shared" ref="S111:S136" si="40">P111*R111*I111</f>
        <v>3677217.9314345736</v>
      </c>
      <c r="T111" s="20">
        <f>SUM(S111:$S$136)</f>
        <v>6927814.8071135134</v>
      </c>
      <c r="U111" s="6">
        <f t="shared" ref="U111:U127" si="41">T111/S111</f>
        <v>1.8839826565326254</v>
      </c>
    </row>
    <row r="112" spans="1:21" x14ac:dyDescent="0.2">
      <c r="A112" s="13">
        <v>98</v>
      </c>
      <c r="B112" s="17">
        <f>Absterbeordnung!C106</f>
        <v>3548.807147911396</v>
      </c>
      <c r="C112" s="18">
        <f t="shared" si="34"/>
        <v>0.14360949907253467</v>
      </c>
      <c r="D112" s="17">
        <f t="shared" si="35"/>
        <v>509.64241681658604</v>
      </c>
      <c r="E112" s="17">
        <f>SUM(D112:$D$136)</f>
        <v>1421.7216468475187</v>
      </c>
      <c r="F112" s="19">
        <f t="shared" si="36"/>
        <v>2.7896454453852466</v>
      </c>
      <c r="G112" s="5"/>
      <c r="H112" s="17">
        <f>Absterbeordnung!C106</f>
        <v>3548.807147911396</v>
      </c>
      <c r="I112" s="18">
        <f t="shared" si="37"/>
        <v>0.14360949907253467</v>
      </c>
      <c r="J112" s="17">
        <f t="shared" si="38"/>
        <v>509.64241681658604</v>
      </c>
      <c r="K112" s="17">
        <f>SUM($J112:J$136)</f>
        <v>1421.7216468475187</v>
      </c>
      <c r="L112" s="19">
        <f t="shared" si="39"/>
        <v>2.7896454453852466</v>
      </c>
      <c r="N112" s="20">
        <v>98</v>
      </c>
      <c r="O112" s="6">
        <f t="shared" si="33"/>
        <v>98</v>
      </c>
      <c r="P112" s="20">
        <f t="shared" si="28"/>
        <v>3548.807147911396</v>
      </c>
      <c r="Q112" s="20">
        <f t="shared" si="29"/>
        <v>3548.807147911396</v>
      </c>
      <c r="R112" s="5">
        <f t="shared" si="30"/>
        <v>3548.807147911396</v>
      </c>
      <c r="S112" s="5">
        <f t="shared" si="40"/>
        <v>1808622.6516775396</v>
      </c>
      <c r="T112" s="20">
        <f>SUM(S112:$S$136)</f>
        <v>3250596.8756789397</v>
      </c>
      <c r="U112" s="6">
        <f t="shared" si="41"/>
        <v>1.7972775430319505</v>
      </c>
    </row>
    <row r="113" spans="1:21" x14ac:dyDescent="0.2">
      <c r="A113" s="13">
        <v>99</v>
      </c>
      <c r="B113" s="17">
        <f>Absterbeordnung!C107</f>
        <v>2440.8524724839554</v>
      </c>
      <c r="C113" s="18">
        <f t="shared" si="34"/>
        <v>0.14079362654170063</v>
      </c>
      <c r="D113" s="17">
        <f t="shared" si="35"/>
        <v>343.65647145429261</v>
      </c>
      <c r="E113" s="17">
        <f>SUM(D113:$D$136)</f>
        <v>912.07923003093231</v>
      </c>
      <c r="F113" s="19">
        <f t="shared" si="36"/>
        <v>2.6540435166873957</v>
      </c>
      <c r="G113" s="5"/>
      <c r="H113" s="17">
        <f>Absterbeordnung!C107</f>
        <v>2440.8524724839554</v>
      </c>
      <c r="I113" s="18">
        <f t="shared" si="37"/>
        <v>0.14079362654170063</v>
      </c>
      <c r="J113" s="17">
        <f t="shared" si="38"/>
        <v>343.65647145429261</v>
      </c>
      <c r="K113" s="17">
        <f>SUM($J113:J$136)</f>
        <v>912.07923003093231</v>
      </c>
      <c r="L113" s="19">
        <f t="shared" si="39"/>
        <v>2.6540435166873957</v>
      </c>
      <c r="N113" s="20">
        <v>99</v>
      </c>
      <c r="O113" s="6">
        <f t="shared" si="33"/>
        <v>99</v>
      </c>
      <c r="P113" s="20">
        <f t="shared" si="28"/>
        <v>2440.8524724839554</v>
      </c>
      <c r="Q113" s="20">
        <f t="shared" si="29"/>
        <v>2440.8524724839554</v>
      </c>
      <c r="R113" s="5">
        <f t="shared" si="30"/>
        <v>2440.8524724839554</v>
      </c>
      <c r="S113" s="5">
        <f t="shared" si="40"/>
        <v>838814.74803432194</v>
      </c>
      <c r="T113" s="20">
        <f>SUM(S113:$S$136)</f>
        <v>1441974.2240014004</v>
      </c>
      <c r="U113" s="6">
        <f t="shared" si="41"/>
        <v>1.719061601361352</v>
      </c>
    </row>
    <row r="114" spans="1:21" x14ac:dyDescent="0.2">
      <c r="A114" s="13">
        <v>100</v>
      </c>
      <c r="B114" s="17">
        <f>Absterbeordnung!C108</f>
        <v>1628.1171590210856</v>
      </c>
      <c r="C114" s="18">
        <f t="shared" si="34"/>
        <v>0.13803296719774574</v>
      </c>
      <c r="D114" s="17">
        <f t="shared" si="35"/>
        <v>224.7338424052445</v>
      </c>
      <c r="E114" s="17">
        <f>SUM(D114:$D$136)</f>
        <v>568.42275857663947</v>
      </c>
      <c r="F114" s="19">
        <f t="shared" si="36"/>
        <v>2.5293153558583685</v>
      </c>
      <c r="G114" s="5"/>
      <c r="H114" s="17">
        <f>Absterbeordnung!C108</f>
        <v>1628.1171590210856</v>
      </c>
      <c r="I114" s="18">
        <f t="shared" si="37"/>
        <v>0.13803296719774574</v>
      </c>
      <c r="J114" s="17">
        <f t="shared" si="38"/>
        <v>224.7338424052445</v>
      </c>
      <c r="K114" s="17">
        <f>SUM($J114:J$136)</f>
        <v>568.42275857663947</v>
      </c>
      <c r="L114" s="19">
        <f t="shared" si="39"/>
        <v>2.5293153558583685</v>
      </c>
      <c r="N114" s="20">
        <v>100</v>
      </c>
      <c r="O114" s="6">
        <f t="shared" si="33"/>
        <v>100</v>
      </c>
      <c r="P114" s="20">
        <f t="shared" si="28"/>
        <v>1628.1171590210856</v>
      </c>
      <c r="Q114" s="20">
        <f t="shared" si="29"/>
        <v>1628.1171590210856</v>
      </c>
      <c r="R114" s="5">
        <f t="shared" si="30"/>
        <v>1628.1171590210856</v>
      </c>
      <c r="S114" s="5">
        <f t="shared" si="40"/>
        <v>365893.02503271902</v>
      </c>
      <c r="T114" s="20">
        <f>SUM(S114:$S$136)</f>
        <v>603159.47596707824</v>
      </c>
      <c r="U114" s="6">
        <f t="shared" si="41"/>
        <v>1.6484585239446483</v>
      </c>
    </row>
    <row r="115" spans="1:21" x14ac:dyDescent="0.2">
      <c r="A115" s="13">
        <v>101</v>
      </c>
      <c r="B115" s="17">
        <f>Absterbeordnung!C109</f>
        <v>1051.852901708975</v>
      </c>
      <c r="C115" s="18">
        <f t="shared" si="34"/>
        <v>0.13532643842916248</v>
      </c>
      <c r="D115" s="17">
        <f t="shared" si="35"/>
        <v>142.3435069396555</v>
      </c>
      <c r="E115" s="17">
        <f>SUM(D115:$D$136)</f>
        <v>343.68891617139491</v>
      </c>
      <c r="F115" s="19">
        <f t="shared" si="36"/>
        <v>2.4145036437601397</v>
      </c>
      <c r="G115" s="5"/>
      <c r="H115" s="17">
        <f>Absterbeordnung!C109</f>
        <v>1051.852901708975</v>
      </c>
      <c r="I115" s="18">
        <f t="shared" si="37"/>
        <v>0.13532643842916248</v>
      </c>
      <c r="J115" s="17">
        <f t="shared" si="38"/>
        <v>142.3435069396555</v>
      </c>
      <c r="K115" s="17">
        <f>SUM($J115:J$136)</f>
        <v>343.68891617139491</v>
      </c>
      <c r="L115" s="19">
        <f t="shared" si="39"/>
        <v>2.4145036437601397</v>
      </c>
      <c r="N115" s="20">
        <v>101</v>
      </c>
      <c r="O115" s="6">
        <f t="shared" si="33"/>
        <v>101</v>
      </c>
      <c r="P115" s="20">
        <f t="shared" si="28"/>
        <v>1051.852901708975</v>
      </c>
      <c r="Q115" s="20">
        <f t="shared" si="29"/>
        <v>1051.852901708975</v>
      </c>
      <c r="R115" s="5">
        <f t="shared" si="30"/>
        <v>1051.852901708975</v>
      </c>
      <c r="S115" s="5">
        <f t="shared" si="40"/>
        <v>149724.43081390826</v>
      </c>
      <c r="T115" s="20">
        <f>SUM(S115:$S$136)</f>
        <v>237266.4509343594</v>
      </c>
      <c r="U115" s="6">
        <f t="shared" si="41"/>
        <v>1.5846876134012937</v>
      </c>
    </row>
    <row r="116" spans="1:21" x14ac:dyDescent="0.2">
      <c r="A116" s="21">
        <v>102</v>
      </c>
      <c r="B116" s="17">
        <f>Absterbeordnung!C110</f>
        <v>657.33966892713988</v>
      </c>
      <c r="C116" s="18">
        <f t="shared" si="34"/>
        <v>0.13267297885212007</v>
      </c>
      <c r="D116" s="17">
        <f t="shared" si="35"/>
        <v>87.211211994230041</v>
      </c>
      <c r="E116" s="17">
        <f>SUM(D116:$D$136)</f>
        <v>201.34540923173944</v>
      </c>
      <c r="F116" s="19">
        <f t="shared" si="36"/>
        <v>2.3087101374655887</v>
      </c>
      <c r="G116" s="5"/>
      <c r="H116" s="17">
        <f>Absterbeordnung!C110</f>
        <v>657.33966892713988</v>
      </c>
      <c r="I116" s="18">
        <f t="shared" si="37"/>
        <v>0.13267297885212007</v>
      </c>
      <c r="J116" s="17">
        <f t="shared" si="38"/>
        <v>87.211211994230041</v>
      </c>
      <c r="K116" s="17">
        <f>SUM($J116:J$136)</f>
        <v>201.34540923173944</v>
      </c>
      <c r="L116" s="19">
        <f t="shared" si="39"/>
        <v>2.3087101374655887</v>
      </c>
      <c r="N116" s="6">
        <v>102</v>
      </c>
      <c r="O116" s="6">
        <f t="shared" si="33"/>
        <v>102</v>
      </c>
      <c r="P116" s="20">
        <f t="shared" si="28"/>
        <v>657.33966892713988</v>
      </c>
      <c r="Q116" s="20">
        <f t="shared" si="29"/>
        <v>657.33966892713988</v>
      </c>
      <c r="R116" s="5">
        <f t="shared" si="30"/>
        <v>657.33966892713988</v>
      </c>
      <c r="S116" s="5">
        <f t="shared" si="40"/>
        <v>57327.389219021781</v>
      </c>
      <c r="T116" s="20">
        <f>SUM(S116:$S$136)</f>
        <v>87542.020120451096</v>
      </c>
      <c r="U116" s="6">
        <f t="shared" si="41"/>
        <v>1.5270540192575839</v>
      </c>
    </row>
    <row r="117" spans="1:21" x14ac:dyDescent="0.2">
      <c r="A117" s="21">
        <v>103</v>
      </c>
      <c r="B117" s="17">
        <f>Absterbeordnung!C111</f>
        <v>396.85366323286524</v>
      </c>
      <c r="C117" s="18">
        <f t="shared" si="34"/>
        <v>0.13007154789423539</v>
      </c>
      <c r="D117" s="17">
        <f t="shared" si="35"/>
        <v>51.619370264196391</v>
      </c>
      <c r="E117" s="17">
        <f>SUM(D117:$D$136)</f>
        <v>114.13419723750941</v>
      </c>
      <c r="F117" s="19">
        <f t="shared" si="36"/>
        <v>2.2110730265276755</v>
      </c>
      <c r="G117" s="5"/>
      <c r="H117" s="17">
        <f>Absterbeordnung!C111</f>
        <v>396.85366323286524</v>
      </c>
      <c r="I117" s="18">
        <f t="shared" si="37"/>
        <v>0.13007154789423539</v>
      </c>
      <c r="J117" s="17">
        <f t="shared" si="38"/>
        <v>51.619370264196391</v>
      </c>
      <c r="K117" s="17">
        <f>SUM($J117:J$136)</f>
        <v>114.13419723750941</v>
      </c>
      <c r="L117" s="19">
        <f t="shared" si="39"/>
        <v>2.2110730265276755</v>
      </c>
      <c r="N117" s="6">
        <v>103</v>
      </c>
      <c r="O117" s="6">
        <f t="shared" si="33"/>
        <v>103</v>
      </c>
      <c r="P117" s="20">
        <f t="shared" si="28"/>
        <v>396.85366323286524</v>
      </c>
      <c r="Q117" s="20">
        <f t="shared" si="29"/>
        <v>396.85366323286524</v>
      </c>
      <c r="R117" s="5">
        <f t="shared" si="30"/>
        <v>396.85366323286524</v>
      </c>
      <c r="S117" s="5">
        <f t="shared" si="40"/>
        <v>20485.336183119973</v>
      </c>
      <c r="T117" s="20">
        <f>SUM(S117:$S$136)</f>
        <v>30214.63090142934</v>
      </c>
      <c r="U117" s="6">
        <f t="shared" si="41"/>
        <v>1.4749394704259897</v>
      </c>
    </row>
    <row r="118" spans="1:21" x14ac:dyDescent="0.2">
      <c r="A118" s="21">
        <v>104</v>
      </c>
      <c r="B118" s="17">
        <f>Absterbeordnung!C112</f>
        <v>231.16224711548094</v>
      </c>
      <c r="C118" s="18">
        <f t="shared" si="34"/>
        <v>0.12752112538650526</v>
      </c>
      <c r="D118" s="17">
        <f t="shared" si="35"/>
        <v>29.478069899039557</v>
      </c>
      <c r="E118" s="17">
        <f>SUM(D118:$D$136)</f>
        <v>62.514826973313028</v>
      </c>
      <c r="F118" s="19">
        <f t="shared" si="36"/>
        <v>2.1207232083858334</v>
      </c>
      <c r="G118" s="5"/>
      <c r="H118" s="17">
        <f>Absterbeordnung!C112</f>
        <v>231.16224711548094</v>
      </c>
      <c r="I118" s="18">
        <f t="shared" si="37"/>
        <v>0.12752112538650526</v>
      </c>
      <c r="J118" s="17">
        <f t="shared" si="38"/>
        <v>29.478069899039557</v>
      </c>
      <c r="K118" s="17">
        <f>SUM($J118:J$136)</f>
        <v>62.514826973313028</v>
      </c>
      <c r="L118" s="19">
        <f t="shared" si="39"/>
        <v>2.1207232083858334</v>
      </c>
      <c r="N118" s="6">
        <v>104</v>
      </c>
      <c r="O118" s="6">
        <f t="shared" si="33"/>
        <v>104</v>
      </c>
      <c r="P118" s="20">
        <f t="shared" si="28"/>
        <v>231.16224711548094</v>
      </c>
      <c r="Q118" s="20">
        <f t="shared" si="29"/>
        <v>231.16224711548094</v>
      </c>
      <c r="R118" s="5">
        <f t="shared" si="30"/>
        <v>231.16224711548094</v>
      </c>
      <c r="S118" s="5">
        <f t="shared" si="40"/>
        <v>6814.2168784892019</v>
      </c>
      <c r="T118" s="20">
        <f>SUM(S118:$S$136)</f>
        <v>9729.2947183093638</v>
      </c>
      <c r="U118" s="6">
        <f t="shared" si="41"/>
        <v>1.4277935222493934</v>
      </c>
    </row>
    <row r="119" spans="1:21" x14ac:dyDescent="0.2">
      <c r="A119" s="21">
        <v>105</v>
      </c>
      <c r="B119" s="17">
        <f>Absterbeordnung!C113</f>
        <v>129.74470020500445</v>
      </c>
      <c r="C119" s="18">
        <f t="shared" si="34"/>
        <v>0.12502071116324046</v>
      </c>
      <c r="D119" s="17">
        <f t="shared" si="35"/>
        <v>16.220774689291087</v>
      </c>
      <c r="E119" s="17">
        <f>SUM(D119:$D$136)</f>
        <v>33.036757074273474</v>
      </c>
      <c r="F119" s="19">
        <f t="shared" si="36"/>
        <v>2.0366941596250796</v>
      </c>
      <c r="G119" s="5"/>
      <c r="H119" s="17">
        <f>Absterbeordnung!C113</f>
        <v>129.74470020500445</v>
      </c>
      <c r="I119" s="18">
        <f t="shared" si="37"/>
        <v>0.12502071116324046</v>
      </c>
      <c r="J119" s="17">
        <f t="shared" si="38"/>
        <v>16.220774689291087</v>
      </c>
      <c r="K119" s="17">
        <f>SUM($J119:J$136)</f>
        <v>33.036757074273474</v>
      </c>
      <c r="L119" s="19">
        <f t="shared" si="39"/>
        <v>2.0366941596250796</v>
      </c>
      <c r="N119" s="6">
        <v>105</v>
      </c>
      <c r="O119" s="6">
        <f t="shared" si="33"/>
        <v>105</v>
      </c>
      <c r="P119" s="20">
        <f t="shared" si="28"/>
        <v>129.74470020500445</v>
      </c>
      <c r="Q119" s="20">
        <f t="shared" si="29"/>
        <v>129.74470020500445</v>
      </c>
      <c r="R119" s="5">
        <f t="shared" si="30"/>
        <v>129.74470020500445</v>
      </c>
      <c r="S119" s="5">
        <f t="shared" si="40"/>
        <v>2104.5595491549961</v>
      </c>
      <c r="T119" s="20">
        <f>SUM(S119:$S$136)</f>
        <v>2915.0778398201628</v>
      </c>
      <c r="U119" s="6">
        <f t="shared" si="41"/>
        <v>1.3851249022583365</v>
      </c>
    </row>
    <row r="120" spans="1:21" x14ac:dyDescent="0.2">
      <c r="A120" s="21">
        <v>106</v>
      </c>
      <c r="B120" s="17">
        <f>Absterbeordnung!C114</f>
        <v>70.079144962729032</v>
      </c>
      <c r="C120" s="18">
        <f t="shared" si="34"/>
        <v>0.12256932466984359</v>
      </c>
      <c r="D120" s="17">
        <f t="shared" si="35"/>
        <v>8.5895534715217678</v>
      </c>
      <c r="E120" s="17">
        <f>SUM(D120:$D$136)</f>
        <v>16.815982384982384</v>
      </c>
      <c r="F120" s="19">
        <f t="shared" si="36"/>
        <v>1.9577248620356025</v>
      </c>
      <c r="G120" s="5"/>
      <c r="H120" s="17">
        <f>Absterbeordnung!C114</f>
        <v>70.079144962729032</v>
      </c>
      <c r="I120" s="18">
        <f t="shared" si="37"/>
        <v>0.12256932466984359</v>
      </c>
      <c r="J120" s="17">
        <f t="shared" si="38"/>
        <v>8.5895534715217678</v>
      </c>
      <c r="K120" s="17">
        <f>SUM($J120:J$136)</f>
        <v>16.815982384982384</v>
      </c>
      <c r="L120" s="19">
        <f t="shared" si="39"/>
        <v>1.9577248620356025</v>
      </c>
      <c r="N120" s="6">
        <v>106</v>
      </c>
      <c r="O120" s="6">
        <f t="shared" si="33"/>
        <v>106</v>
      </c>
      <c r="P120" s="20">
        <f t="shared" si="28"/>
        <v>70.079144962729032</v>
      </c>
      <c r="Q120" s="20">
        <f t="shared" si="29"/>
        <v>70.079144962729032</v>
      </c>
      <c r="R120" s="5">
        <f t="shared" si="30"/>
        <v>70.079144962729032</v>
      </c>
      <c r="S120" s="5">
        <f t="shared" si="40"/>
        <v>601.94856289588643</v>
      </c>
      <c r="T120" s="20">
        <f>SUM(S120:$S$136)</f>
        <v>810.51829066516643</v>
      </c>
      <c r="U120" s="6">
        <f t="shared" si="41"/>
        <v>1.3464909472760955</v>
      </c>
    </row>
    <row r="121" spans="1:21" x14ac:dyDescent="0.2">
      <c r="A121" s="21">
        <v>107</v>
      </c>
      <c r="B121" s="17">
        <f>Absterbeordnung!C115</f>
        <v>36.37932636070925</v>
      </c>
      <c r="C121" s="18">
        <f t="shared" si="34"/>
        <v>0.12016600457827803</v>
      </c>
      <c r="D121" s="17">
        <f t="shared" si="35"/>
        <v>4.3715582980156587</v>
      </c>
      <c r="E121" s="17">
        <f>SUM(D121:$D$136)</f>
        <v>8.2264289134606159</v>
      </c>
      <c r="F121" s="19">
        <f t="shared" si="36"/>
        <v>1.8818069788054212</v>
      </c>
      <c r="G121" s="5"/>
      <c r="H121" s="17">
        <f>Absterbeordnung!C115</f>
        <v>36.37932636070925</v>
      </c>
      <c r="I121" s="18">
        <f t="shared" si="37"/>
        <v>0.12016600457827803</v>
      </c>
      <c r="J121" s="17">
        <f t="shared" si="38"/>
        <v>4.3715582980156587</v>
      </c>
      <c r="K121" s="17">
        <f>SUM($J121:J$136)</f>
        <v>8.2264289134606159</v>
      </c>
      <c r="L121" s="19">
        <f t="shared" si="39"/>
        <v>1.8818069788054212</v>
      </c>
      <c r="N121" s="6">
        <v>107</v>
      </c>
      <c r="O121" s="6">
        <f t="shared" si="33"/>
        <v>107</v>
      </c>
      <c r="P121" s="20">
        <f t="shared" si="28"/>
        <v>36.37932636070925</v>
      </c>
      <c r="Q121" s="20">
        <f t="shared" si="29"/>
        <v>36.37932636070925</v>
      </c>
      <c r="R121" s="5">
        <f t="shared" si="30"/>
        <v>36.37932636070925</v>
      </c>
      <c r="S121" s="5">
        <f t="shared" si="40"/>
        <v>159.03434602837831</v>
      </c>
      <c r="T121" s="20">
        <f>SUM(S121:$S$136)</f>
        <v>208.56972776927995</v>
      </c>
      <c r="U121" s="6">
        <f t="shared" si="41"/>
        <v>1.3114759986000917</v>
      </c>
    </row>
    <row r="122" spans="1:21" x14ac:dyDescent="0.2">
      <c r="A122" s="21">
        <v>108</v>
      </c>
      <c r="B122" s="17">
        <f>Absterbeordnung!C116</f>
        <v>18.127063058750799</v>
      </c>
      <c r="C122" s="18">
        <f t="shared" si="34"/>
        <v>0.11780980841007649</v>
      </c>
      <c r="D122" s="17">
        <f t="shared" si="35"/>
        <v>2.1355458259888067</v>
      </c>
      <c r="E122" s="17">
        <f>SUM(D122:$D$136)</f>
        <v>3.8548706154449559</v>
      </c>
      <c r="F122" s="19">
        <f t="shared" si="36"/>
        <v>1.8050985226037293</v>
      </c>
      <c r="G122" s="5"/>
      <c r="H122" s="17">
        <f>Absterbeordnung!C116</f>
        <v>18.127063058750799</v>
      </c>
      <c r="I122" s="18">
        <f t="shared" si="37"/>
        <v>0.11780980841007649</v>
      </c>
      <c r="J122" s="17">
        <f t="shared" si="38"/>
        <v>2.1355458259888067</v>
      </c>
      <c r="K122" s="17">
        <f>SUM($J122:J$136)</f>
        <v>3.8548706154449559</v>
      </c>
      <c r="L122" s="19">
        <f t="shared" si="39"/>
        <v>1.8050985226037293</v>
      </c>
      <c r="N122" s="6">
        <v>108</v>
      </c>
      <c r="O122" s="6">
        <f t="shared" si="33"/>
        <v>108</v>
      </c>
      <c r="P122" s="20">
        <f t="shared" si="28"/>
        <v>18.127063058750799</v>
      </c>
      <c r="Q122" s="20">
        <f t="shared" si="29"/>
        <v>18.127063058750799</v>
      </c>
      <c r="R122" s="5">
        <f t="shared" si="30"/>
        <v>18.127063058750799</v>
      </c>
      <c r="S122" s="5">
        <f t="shared" si="40"/>
        <v>38.711173852551163</v>
      </c>
      <c r="T122" s="20">
        <f>SUM(S122:$S$136)</f>
        <v>49.535381740901649</v>
      </c>
      <c r="U122" s="6">
        <f t="shared" si="41"/>
        <v>1.2796145611491743</v>
      </c>
    </row>
    <row r="123" spans="1:21" x14ac:dyDescent="0.2">
      <c r="A123" s="21">
        <v>109</v>
      </c>
      <c r="B123" s="17">
        <f>Absterbeordnung!C117</f>
        <v>8.6585947769269715</v>
      </c>
      <c r="C123" s="18">
        <f t="shared" si="34"/>
        <v>0.11549981216674166</v>
      </c>
      <c r="D123" s="17">
        <f t="shared" si="35"/>
        <v>1.0000660703629956</v>
      </c>
      <c r="E123" s="17">
        <f>SUM(D123:$D$136)</f>
        <v>1.7193247894561492</v>
      </c>
      <c r="F123" s="19">
        <f t="shared" si="36"/>
        <v>1.7192112005480629</v>
      </c>
      <c r="G123" s="5"/>
      <c r="H123" s="17">
        <f>Absterbeordnung!C117</f>
        <v>8.6585947769269715</v>
      </c>
      <c r="I123" s="18">
        <f t="shared" si="37"/>
        <v>0.11549981216674166</v>
      </c>
      <c r="J123" s="17">
        <f t="shared" si="38"/>
        <v>1.0000660703629956</v>
      </c>
      <c r="K123" s="17">
        <f>SUM($J123:J$136)</f>
        <v>1.7193247894561492</v>
      </c>
      <c r="L123" s="19">
        <f t="shared" si="39"/>
        <v>1.7192112005480629</v>
      </c>
      <c r="N123" s="6">
        <v>109</v>
      </c>
      <c r="O123" s="6">
        <f t="shared" si="33"/>
        <v>109</v>
      </c>
      <c r="P123" s="20">
        <f t="shared" si="28"/>
        <v>8.6585947769269715</v>
      </c>
      <c r="Q123" s="20">
        <f t="shared" si="29"/>
        <v>8.6585947769269715</v>
      </c>
      <c r="R123" s="5">
        <f t="shared" si="30"/>
        <v>8.6585947769269715</v>
      </c>
      <c r="S123" s="5">
        <f t="shared" si="40"/>
        <v>8.6591668534269139</v>
      </c>
      <c r="T123" s="20">
        <f>SUM(S123:$S$136)</f>
        <v>10.824207888350484</v>
      </c>
      <c r="U123" s="6">
        <f t="shared" si="41"/>
        <v>1.2500287927893137</v>
      </c>
    </row>
    <row r="124" spans="1:21" x14ac:dyDescent="0.2">
      <c r="A124" s="21">
        <v>110</v>
      </c>
      <c r="B124" s="17">
        <f>Absterbeordnung!C118</f>
        <v>3.9596318100865311</v>
      </c>
      <c r="C124" s="18">
        <f t="shared" si="34"/>
        <v>0.11323510996739378</v>
      </c>
      <c r="D124" s="17">
        <f t="shared" si="35"/>
        <v>0.4483693434455388</v>
      </c>
      <c r="E124" s="17">
        <f>SUM(D124:$D$136)</f>
        <v>0.71925871909315364</v>
      </c>
      <c r="F124" s="19">
        <f t="shared" si="36"/>
        <v>1.6041656942152613</v>
      </c>
      <c r="G124" s="5"/>
      <c r="H124" s="17">
        <f>Absterbeordnung!C118</f>
        <v>3.9596318100865311</v>
      </c>
      <c r="I124" s="18">
        <f t="shared" si="37"/>
        <v>0.11323510996739378</v>
      </c>
      <c r="J124" s="17">
        <f t="shared" si="38"/>
        <v>0.4483693434455388</v>
      </c>
      <c r="K124" s="17">
        <f>SUM($J124:J$136)</f>
        <v>0.71925871909315364</v>
      </c>
      <c r="L124" s="19">
        <f t="shared" si="39"/>
        <v>1.6041656942152613</v>
      </c>
      <c r="N124" s="6">
        <v>110</v>
      </c>
      <c r="O124" s="6">
        <f t="shared" si="33"/>
        <v>110</v>
      </c>
      <c r="P124" s="20">
        <f t="shared" si="28"/>
        <v>3.9596318100865311</v>
      </c>
      <c r="Q124" s="20">
        <f t="shared" si="29"/>
        <v>3.9596318100865311</v>
      </c>
      <c r="R124" s="5">
        <f t="shared" si="30"/>
        <v>3.9596318100865311</v>
      </c>
      <c r="S124" s="5">
        <f t="shared" si="40"/>
        <v>1.7753775149745683</v>
      </c>
      <c r="T124" s="20">
        <f>SUM(S124:$S$136)</f>
        <v>2.1650410349235703</v>
      </c>
      <c r="U124" s="6">
        <f t="shared" si="41"/>
        <v>1.2194820632019685</v>
      </c>
    </row>
    <row r="125" spans="1:21" x14ac:dyDescent="0.2">
      <c r="A125" s="21">
        <v>111</v>
      </c>
      <c r="B125" s="17">
        <f>Absterbeordnung!C119</f>
        <v>1.7313698752778164</v>
      </c>
      <c r="C125" s="18">
        <f t="shared" si="34"/>
        <v>0.11101481369352335</v>
      </c>
      <c r="D125" s="17">
        <f t="shared" si="35"/>
        <v>0.19220770413854554</v>
      </c>
      <c r="E125" s="17">
        <f>SUM(D125:$D$136)</f>
        <v>0.27088937564761478</v>
      </c>
      <c r="F125" s="19">
        <f t="shared" si="36"/>
        <v>1.4093575325802477</v>
      </c>
      <c r="G125" s="25"/>
      <c r="H125" s="17">
        <f>Absterbeordnung!C119</f>
        <v>1.7313698752778164</v>
      </c>
      <c r="I125" s="18">
        <f t="shared" si="37"/>
        <v>0.11101481369352335</v>
      </c>
      <c r="J125" s="17">
        <f t="shared" si="38"/>
        <v>0.19220770413854554</v>
      </c>
      <c r="K125" s="17">
        <f>SUM($J125:J$136)</f>
        <v>0.27088937564761478</v>
      </c>
      <c r="L125" s="19">
        <f t="shared" si="39"/>
        <v>1.4093575325802477</v>
      </c>
      <c r="N125" s="6">
        <v>111</v>
      </c>
      <c r="O125" s="6">
        <f t="shared" si="33"/>
        <v>111</v>
      </c>
      <c r="P125" s="20">
        <f t="shared" si="28"/>
        <v>1.7313698752778164</v>
      </c>
      <c r="Q125" s="20">
        <f t="shared" si="29"/>
        <v>1.7313698752778164</v>
      </c>
      <c r="R125" s="5">
        <f t="shared" si="30"/>
        <v>1.7313698752778164</v>
      </c>
      <c r="S125" s="5">
        <f t="shared" si="40"/>
        <v>0.33278262874178904</v>
      </c>
      <c r="T125" s="20">
        <f>SUM(S125:$S$136)</f>
        <v>0.38966351994900184</v>
      </c>
      <c r="U125" s="6">
        <f t="shared" si="41"/>
        <v>1.1709250612697921</v>
      </c>
    </row>
    <row r="126" spans="1:21" x14ac:dyDescent="0.2">
      <c r="A126" s="21">
        <v>112</v>
      </c>
      <c r="B126" s="17">
        <f>Absterbeordnung!C120</f>
        <v>0.722924286130048</v>
      </c>
      <c r="C126" s="18">
        <f t="shared" si="34"/>
        <v>0.10883805264070914</v>
      </c>
      <c r="D126" s="17">
        <f t="shared" si="35"/>
        <v>7.868167150906924E-2</v>
      </c>
      <c r="E126" s="17">
        <f>SUM(D126:$D$136)</f>
        <v>7.868167150906924E-2</v>
      </c>
      <c r="F126" s="19">
        <f t="shared" si="36"/>
        <v>1</v>
      </c>
      <c r="G126" s="5"/>
      <c r="H126" s="17">
        <f>Absterbeordnung!C120</f>
        <v>0.722924286130048</v>
      </c>
      <c r="I126" s="18">
        <f t="shared" si="37"/>
        <v>0.10883805264070914</v>
      </c>
      <c r="J126" s="17">
        <f t="shared" si="38"/>
        <v>7.868167150906924E-2</v>
      </c>
      <c r="K126" s="17">
        <f>SUM($J126:J$136)</f>
        <v>7.868167150906924E-2</v>
      </c>
      <c r="L126" s="19">
        <f t="shared" si="39"/>
        <v>1</v>
      </c>
      <c r="N126" s="6">
        <v>112</v>
      </c>
      <c r="O126" s="6">
        <f t="shared" si="33"/>
        <v>112</v>
      </c>
      <c r="P126" s="20">
        <f t="shared" si="28"/>
        <v>0.722924286130048</v>
      </c>
      <c r="Q126" s="20">
        <f t="shared" si="29"/>
        <v>0.722924286130048</v>
      </c>
      <c r="R126" s="5">
        <f t="shared" si="30"/>
        <v>0.722924286130048</v>
      </c>
      <c r="S126" s="5">
        <f t="shared" si="40"/>
        <v>5.6880891207212819E-2</v>
      </c>
      <c r="T126" s="20">
        <f>SUM(S126:$S$136)</f>
        <v>5.6880891207212819E-2</v>
      </c>
      <c r="U126" s="6">
        <f t="shared" si="41"/>
        <v>1</v>
      </c>
    </row>
    <row r="127" spans="1:21" x14ac:dyDescent="0.2">
      <c r="A127" s="21">
        <v>113</v>
      </c>
      <c r="B127" s="17">
        <f>Absterbeordnung!C121</f>
        <v>0</v>
      </c>
      <c r="C127" s="18">
        <f t="shared" si="34"/>
        <v>0.10670397317716583</v>
      </c>
      <c r="D127" s="17">
        <f t="shared" si="35"/>
        <v>0</v>
      </c>
      <c r="E127" s="17">
        <f>SUM(D127:$D$136)</f>
        <v>0</v>
      </c>
      <c r="F127" s="19" t="e">
        <f t="shared" si="36"/>
        <v>#DIV/0!</v>
      </c>
      <c r="G127" s="27"/>
      <c r="H127" s="17">
        <f>Absterbeordnung!C121</f>
        <v>0</v>
      </c>
      <c r="I127" s="18">
        <f t="shared" si="37"/>
        <v>0.10670397317716583</v>
      </c>
      <c r="J127" s="17">
        <f t="shared" si="38"/>
        <v>0</v>
      </c>
      <c r="K127" s="17">
        <f>SUM($J127:J$136)</f>
        <v>0</v>
      </c>
      <c r="L127" s="19" t="e">
        <f t="shared" si="39"/>
        <v>#DIV/0!</v>
      </c>
      <c r="N127" s="6">
        <v>113</v>
      </c>
      <c r="O127" s="6">
        <f t="shared" si="33"/>
        <v>113</v>
      </c>
      <c r="P127" s="20">
        <f t="shared" si="28"/>
        <v>0</v>
      </c>
      <c r="Q127" s="20">
        <f t="shared" si="29"/>
        <v>0</v>
      </c>
      <c r="R127" s="5">
        <f t="shared" si="30"/>
        <v>0</v>
      </c>
      <c r="S127" s="5">
        <f t="shared" si="40"/>
        <v>0</v>
      </c>
      <c r="T127" s="20">
        <f>SUM(S127:$S$136)</f>
        <v>0</v>
      </c>
      <c r="U127" s="6" t="e">
        <f t="shared" si="41"/>
        <v>#DIV/0!</v>
      </c>
    </row>
    <row r="128" spans="1:21" x14ac:dyDescent="0.2">
      <c r="A128" s="21">
        <v>114</v>
      </c>
      <c r="B128" s="17">
        <f>Absterbeordnung!C122</f>
        <v>0</v>
      </c>
      <c r="C128" s="18">
        <f t="shared" ref="C128:C134" si="42">1/(((1+($B$5/100))^A128))</f>
        <v>0.10461173840898609</v>
      </c>
      <c r="D128" s="17">
        <f t="shared" ref="D128:D134" si="43">B128*C128</f>
        <v>0</v>
      </c>
      <c r="E128" s="17">
        <f>SUM(D128:$D$136)</f>
        <v>0</v>
      </c>
      <c r="F128" s="19" t="e">
        <f t="shared" ref="F128:F134" si="44">E128/D128</f>
        <v>#DIV/0!</v>
      </c>
      <c r="G128" s="27"/>
      <c r="H128" s="17">
        <f>Absterbeordnung!C122</f>
        <v>0</v>
      </c>
      <c r="I128" s="18">
        <f t="shared" ref="I128:I134" si="45">1/(((1+($B$5/100))^A128))</f>
        <v>0.10461173840898609</v>
      </c>
      <c r="J128" s="17">
        <f t="shared" ref="J128:J134" si="46">H128*I128</f>
        <v>0</v>
      </c>
      <c r="K128" s="17">
        <f>SUM($J128:J$136)</f>
        <v>0</v>
      </c>
      <c r="L128" s="19" t="e">
        <f t="shared" ref="L128:L134" si="47">K128/J128</f>
        <v>#DIV/0!</v>
      </c>
      <c r="N128" s="6">
        <v>114</v>
      </c>
      <c r="O128" s="6">
        <f t="shared" si="33"/>
        <v>114</v>
      </c>
      <c r="P128" s="20">
        <f t="shared" ref="P128:P134" si="48">B128</f>
        <v>0</v>
      </c>
      <c r="Q128" s="20">
        <f t="shared" ref="Q128:Q134" si="49">B128</f>
        <v>0</v>
      </c>
      <c r="R128" s="5">
        <f t="shared" si="30"/>
        <v>0</v>
      </c>
      <c r="S128" s="5">
        <f t="shared" si="40"/>
        <v>0</v>
      </c>
      <c r="T128" s="20">
        <f>SUM(S128:$S$136)</f>
        <v>0</v>
      </c>
      <c r="U128" s="6" t="e">
        <f t="shared" ref="U128:U134" si="50">T128/S128</f>
        <v>#DIV/0!</v>
      </c>
    </row>
    <row r="129" spans="1:21" x14ac:dyDescent="0.2">
      <c r="A129" s="21">
        <v>115</v>
      </c>
      <c r="B129" s="17">
        <f>Absterbeordnung!C123</f>
        <v>0</v>
      </c>
      <c r="C129" s="18">
        <f t="shared" si="42"/>
        <v>0.10256052785194716</v>
      </c>
      <c r="D129" s="17">
        <f t="shared" si="43"/>
        <v>0</v>
      </c>
      <c r="E129" s="17">
        <f>SUM(D129:$D$136)</f>
        <v>0</v>
      </c>
      <c r="F129" s="19" t="e">
        <f t="shared" si="44"/>
        <v>#DIV/0!</v>
      </c>
      <c r="G129" s="27"/>
      <c r="H129" s="17">
        <f>Absterbeordnung!C123</f>
        <v>0</v>
      </c>
      <c r="I129" s="18">
        <f t="shared" si="45"/>
        <v>0.10256052785194716</v>
      </c>
      <c r="J129" s="17">
        <f t="shared" si="46"/>
        <v>0</v>
      </c>
      <c r="K129" s="17">
        <f>SUM($J129:J$136)</f>
        <v>0</v>
      </c>
      <c r="L129" s="19" t="e">
        <f t="shared" si="47"/>
        <v>#DIV/0!</v>
      </c>
      <c r="N129" s="6">
        <v>115</v>
      </c>
      <c r="O129" s="6">
        <f t="shared" si="33"/>
        <v>115</v>
      </c>
      <c r="P129" s="20">
        <f t="shared" si="48"/>
        <v>0</v>
      </c>
      <c r="Q129" s="20">
        <f t="shared" si="49"/>
        <v>0</v>
      </c>
      <c r="R129" s="5">
        <f t="shared" si="30"/>
        <v>0</v>
      </c>
      <c r="S129" s="5">
        <f t="shared" si="40"/>
        <v>0</v>
      </c>
      <c r="T129" s="20">
        <f>SUM(S129:$S$136)</f>
        <v>0</v>
      </c>
      <c r="U129" s="6" t="e">
        <f t="shared" si="50"/>
        <v>#DIV/0!</v>
      </c>
    </row>
    <row r="130" spans="1:21" x14ac:dyDescent="0.2">
      <c r="A130" s="21">
        <v>116</v>
      </c>
      <c r="B130" s="17">
        <f>Absterbeordnung!C124</f>
        <v>0</v>
      </c>
      <c r="C130" s="18">
        <f t="shared" si="42"/>
        <v>0.1005495371097521</v>
      </c>
      <c r="D130" s="17">
        <f t="shared" si="43"/>
        <v>0</v>
      </c>
      <c r="E130" s="17">
        <f>SUM(D130:$D$136)</f>
        <v>0</v>
      </c>
      <c r="F130" s="19" t="e">
        <f t="shared" si="44"/>
        <v>#DIV/0!</v>
      </c>
      <c r="G130" s="27"/>
      <c r="H130" s="17">
        <f>Absterbeordnung!C124</f>
        <v>0</v>
      </c>
      <c r="I130" s="18">
        <f t="shared" si="45"/>
        <v>0.1005495371097521</v>
      </c>
      <c r="J130" s="17">
        <f t="shared" si="46"/>
        <v>0</v>
      </c>
      <c r="K130" s="17">
        <f>SUM($J130:J$136)</f>
        <v>0</v>
      </c>
      <c r="L130" s="19" t="e">
        <f t="shared" si="47"/>
        <v>#DIV/0!</v>
      </c>
      <c r="N130" s="6">
        <v>116</v>
      </c>
      <c r="O130" s="6">
        <f t="shared" si="33"/>
        <v>116</v>
      </c>
      <c r="P130" s="20">
        <f t="shared" si="48"/>
        <v>0</v>
      </c>
      <c r="Q130" s="20">
        <f t="shared" si="49"/>
        <v>0</v>
      </c>
      <c r="R130" s="5">
        <f t="shared" si="30"/>
        <v>0</v>
      </c>
      <c r="S130" s="5">
        <f t="shared" si="40"/>
        <v>0</v>
      </c>
      <c r="T130" s="20">
        <f>SUM(S130:$S$136)</f>
        <v>0</v>
      </c>
      <c r="U130" s="6" t="e">
        <f t="shared" si="50"/>
        <v>#DIV/0!</v>
      </c>
    </row>
    <row r="131" spans="1:21" x14ac:dyDescent="0.2">
      <c r="A131" s="21">
        <v>117</v>
      </c>
      <c r="B131" s="17">
        <f>Absterbeordnung!C125</f>
        <v>0</v>
      </c>
      <c r="C131" s="18">
        <f t="shared" si="42"/>
        <v>9.8577977558580526E-2</v>
      </c>
      <c r="D131" s="17">
        <f t="shared" si="43"/>
        <v>0</v>
      </c>
      <c r="E131" s="17">
        <f>SUM(D131:$D$136)</f>
        <v>0</v>
      </c>
      <c r="F131" s="19" t="e">
        <f t="shared" si="44"/>
        <v>#DIV/0!</v>
      </c>
      <c r="G131" s="27"/>
      <c r="H131" s="17">
        <f>Absterbeordnung!C125</f>
        <v>0</v>
      </c>
      <c r="I131" s="18">
        <f t="shared" si="45"/>
        <v>9.8577977558580526E-2</v>
      </c>
      <c r="J131" s="17">
        <f t="shared" si="46"/>
        <v>0</v>
      </c>
      <c r="K131" s="17">
        <f>SUM($J131:J$136)</f>
        <v>0</v>
      </c>
      <c r="L131" s="19" t="e">
        <f t="shared" si="47"/>
        <v>#DIV/0!</v>
      </c>
      <c r="N131" s="6">
        <v>117</v>
      </c>
      <c r="O131" s="6">
        <f t="shared" si="33"/>
        <v>117</v>
      </c>
      <c r="P131" s="20">
        <f t="shared" si="48"/>
        <v>0</v>
      </c>
      <c r="Q131" s="20">
        <f t="shared" si="49"/>
        <v>0</v>
      </c>
      <c r="R131" s="5">
        <f t="shared" si="30"/>
        <v>0</v>
      </c>
      <c r="S131" s="5">
        <f t="shared" si="40"/>
        <v>0</v>
      </c>
      <c r="T131" s="20">
        <f>SUM(S131:$S$136)</f>
        <v>0</v>
      </c>
      <c r="U131" s="6" t="e">
        <f t="shared" si="50"/>
        <v>#DIV/0!</v>
      </c>
    </row>
    <row r="132" spans="1:21" x14ac:dyDescent="0.2">
      <c r="A132" s="21">
        <v>118</v>
      </c>
      <c r="B132" s="17">
        <f>Absterbeordnung!C126</f>
        <v>0</v>
      </c>
      <c r="C132" s="18">
        <f t="shared" si="42"/>
        <v>9.6645076037824032E-2</v>
      </c>
      <c r="D132" s="17">
        <f t="shared" si="43"/>
        <v>0</v>
      </c>
      <c r="E132" s="17">
        <f>SUM(D132:$D$136)</f>
        <v>0</v>
      </c>
      <c r="F132" s="19" t="e">
        <f t="shared" si="44"/>
        <v>#DIV/0!</v>
      </c>
      <c r="G132" s="27"/>
      <c r="H132" s="17">
        <f>Absterbeordnung!C126</f>
        <v>0</v>
      </c>
      <c r="I132" s="18">
        <f t="shared" si="45"/>
        <v>9.6645076037824032E-2</v>
      </c>
      <c r="J132" s="17">
        <f t="shared" si="46"/>
        <v>0</v>
      </c>
      <c r="K132" s="17">
        <f>SUM($J132:J$136)</f>
        <v>0</v>
      </c>
      <c r="L132" s="19" t="e">
        <f t="shared" si="47"/>
        <v>#DIV/0!</v>
      </c>
      <c r="N132" s="6">
        <v>118</v>
      </c>
      <c r="O132" s="6">
        <f t="shared" si="33"/>
        <v>118</v>
      </c>
      <c r="P132" s="20">
        <f t="shared" si="48"/>
        <v>0</v>
      </c>
      <c r="Q132" s="20">
        <f t="shared" si="49"/>
        <v>0</v>
      </c>
      <c r="R132" s="5">
        <f t="shared" si="30"/>
        <v>0</v>
      </c>
      <c r="S132" s="5">
        <f t="shared" si="40"/>
        <v>0</v>
      </c>
      <c r="T132" s="20">
        <f>SUM(S132:$S$136)</f>
        <v>0</v>
      </c>
      <c r="U132" s="6" t="e">
        <f t="shared" si="50"/>
        <v>#DIV/0!</v>
      </c>
    </row>
    <row r="133" spans="1:21" x14ac:dyDescent="0.2">
      <c r="A133" s="21">
        <v>119</v>
      </c>
      <c r="B133" s="17">
        <f>Absterbeordnung!C127</f>
        <v>0</v>
      </c>
      <c r="C133" s="18">
        <f t="shared" si="42"/>
        <v>9.4750074546886331E-2</v>
      </c>
      <c r="D133" s="17">
        <f t="shared" si="43"/>
        <v>0</v>
      </c>
      <c r="E133" s="17">
        <f>SUM(D133:$D$136)</f>
        <v>0</v>
      </c>
      <c r="F133" s="19" t="e">
        <f t="shared" si="44"/>
        <v>#DIV/0!</v>
      </c>
      <c r="G133" s="27"/>
      <c r="H133" s="17">
        <f>Absterbeordnung!C127</f>
        <v>0</v>
      </c>
      <c r="I133" s="18">
        <f t="shared" si="45"/>
        <v>9.4750074546886331E-2</v>
      </c>
      <c r="J133" s="17">
        <f t="shared" si="46"/>
        <v>0</v>
      </c>
      <c r="K133" s="17">
        <f>SUM($J133:J$136)</f>
        <v>0</v>
      </c>
      <c r="L133" s="19" t="e">
        <f t="shared" si="47"/>
        <v>#DIV/0!</v>
      </c>
      <c r="N133" s="6">
        <v>119</v>
      </c>
      <c r="O133" s="6">
        <f t="shared" si="33"/>
        <v>119</v>
      </c>
      <c r="P133" s="20">
        <f t="shared" si="48"/>
        <v>0</v>
      </c>
      <c r="Q133" s="20">
        <f t="shared" si="49"/>
        <v>0</v>
      </c>
      <c r="R133" s="5">
        <f t="shared" si="30"/>
        <v>0</v>
      </c>
      <c r="S133" s="5">
        <f t="shared" si="40"/>
        <v>0</v>
      </c>
      <c r="T133" s="20">
        <f>SUM(S133:$S$136)</f>
        <v>0</v>
      </c>
      <c r="U133" s="6" t="e">
        <f t="shared" si="50"/>
        <v>#DIV/0!</v>
      </c>
    </row>
    <row r="134" spans="1:21" x14ac:dyDescent="0.2">
      <c r="A134" s="21">
        <v>120</v>
      </c>
      <c r="B134" s="17">
        <f>Absterbeordnung!C128</f>
        <v>0</v>
      </c>
      <c r="C134" s="18">
        <f t="shared" si="42"/>
        <v>9.2892229947927757E-2</v>
      </c>
      <c r="D134" s="17">
        <f t="shared" si="43"/>
        <v>0</v>
      </c>
      <c r="E134" s="17">
        <f>SUM(D134:$D$136)</f>
        <v>0</v>
      </c>
      <c r="F134" s="19" t="e">
        <f t="shared" si="44"/>
        <v>#DIV/0!</v>
      </c>
      <c r="G134" s="27"/>
      <c r="H134" s="17">
        <f>Absterbeordnung!C128</f>
        <v>0</v>
      </c>
      <c r="I134" s="18">
        <f t="shared" si="45"/>
        <v>9.2892229947927757E-2</v>
      </c>
      <c r="J134" s="17">
        <f t="shared" si="46"/>
        <v>0</v>
      </c>
      <c r="K134" s="17">
        <f>SUM($J134:J$136)</f>
        <v>0</v>
      </c>
      <c r="L134" s="19" t="e">
        <f t="shared" si="47"/>
        <v>#DIV/0!</v>
      </c>
      <c r="N134" s="6">
        <v>120</v>
      </c>
      <c r="O134" s="6">
        <f t="shared" si="33"/>
        <v>120</v>
      </c>
      <c r="P134" s="20">
        <f t="shared" si="48"/>
        <v>0</v>
      </c>
      <c r="Q134" s="20">
        <f t="shared" si="49"/>
        <v>0</v>
      </c>
      <c r="R134" s="5">
        <f t="shared" si="30"/>
        <v>0</v>
      </c>
      <c r="S134" s="5">
        <f t="shared" si="40"/>
        <v>0</v>
      </c>
      <c r="T134" s="20">
        <f>SUM(S134:$S$136)</f>
        <v>0</v>
      </c>
      <c r="U134" s="6" t="e">
        <f t="shared" si="50"/>
        <v>#DIV/0!</v>
      </c>
    </row>
    <row r="135" spans="1:21" x14ac:dyDescent="0.2">
      <c r="A135" s="21">
        <v>121</v>
      </c>
      <c r="B135" s="17">
        <f>Absterbeordnung!C129</f>
        <v>0</v>
      </c>
      <c r="C135" s="18">
        <f>1/(((1+($B$5/100))^A135))</f>
        <v>9.1070813674438977E-2</v>
      </c>
      <c r="D135" s="17">
        <f>B135*C135</f>
        <v>0</v>
      </c>
      <c r="E135" s="17">
        <f>SUM(D135:$D$136)</f>
        <v>0</v>
      </c>
      <c r="F135" s="19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6">
        <v>121</v>
      </c>
      <c r="O135" s="6">
        <f t="shared" si="33"/>
        <v>121</v>
      </c>
      <c r="P135" s="20">
        <f>B135</f>
        <v>0</v>
      </c>
      <c r="Q135" s="20">
        <f>B135</f>
        <v>0</v>
      </c>
      <c r="R135" s="5">
        <f t="shared" si="30"/>
        <v>0</v>
      </c>
      <c r="S135" s="5">
        <f t="shared" si="40"/>
        <v>0</v>
      </c>
      <c r="T135" s="20">
        <f>SUM(S135:$S$136)</f>
        <v>0</v>
      </c>
      <c r="U135" s="6" t="e">
        <f>T135/S135</f>
        <v>#DIV/0!</v>
      </c>
    </row>
    <row r="136" spans="1:21" x14ac:dyDescent="0.2">
      <c r="A136" s="21">
        <v>122</v>
      </c>
      <c r="B136" s="17">
        <f>Absterbeordnung!C130</f>
        <v>0</v>
      </c>
      <c r="C136" s="18">
        <f>1/(((1+($B$5/100))^A136))</f>
        <v>8.9285111445528406E-2</v>
      </c>
      <c r="D136" s="17">
        <f>B136*C136</f>
        <v>0</v>
      </c>
      <c r="E136" s="17">
        <f>SUM(D136:$D$136)</f>
        <v>0</v>
      </c>
      <c r="F136" s="19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33"/>
        <v>122</v>
      </c>
      <c r="P136" s="20">
        <f>B136</f>
        <v>0</v>
      </c>
      <c r="Q136" s="20">
        <f>B136</f>
        <v>0</v>
      </c>
      <c r="R136" s="5">
        <f t="shared" si="30"/>
        <v>0</v>
      </c>
      <c r="S136" s="5">
        <f t="shared" si="40"/>
        <v>0</v>
      </c>
      <c r="T136" s="20">
        <f>SUM(S136:$S$136)</f>
        <v>0</v>
      </c>
      <c r="U136" s="6" t="e">
        <f>T136/S136</f>
        <v>#DIV/0!</v>
      </c>
    </row>
    <row r="137" spans="1:21" x14ac:dyDescent="0.2">
      <c r="B137" s="29"/>
      <c r="D137" s="29"/>
      <c r="E137" s="29"/>
      <c r="G137" s="29"/>
      <c r="H137" s="29"/>
      <c r="J137" s="29"/>
      <c r="K137" s="29"/>
    </row>
    <row r="138" spans="1:21" x14ac:dyDescent="0.2">
      <c r="B138" s="29"/>
      <c r="D138" s="29"/>
      <c r="E138" s="29"/>
      <c r="G138" s="29"/>
      <c r="H138" s="29"/>
      <c r="J138" s="29"/>
      <c r="K138" s="29"/>
    </row>
    <row r="139" spans="1:21" x14ac:dyDescent="0.2">
      <c r="B139" s="29"/>
      <c r="D139" s="29"/>
      <c r="E139" s="29"/>
      <c r="G139" s="29"/>
      <c r="H139" s="29"/>
      <c r="J139" s="29"/>
      <c r="K139" s="29"/>
    </row>
    <row r="140" spans="1:21" x14ac:dyDescent="0.2">
      <c r="B140" s="29"/>
      <c r="D140" s="29"/>
      <c r="E140" s="29"/>
      <c r="G140" s="29"/>
      <c r="H140" s="29"/>
      <c r="J140" s="29"/>
      <c r="K140" s="29"/>
    </row>
    <row r="141" spans="1:21" x14ac:dyDescent="0.2">
      <c r="B141" s="29"/>
      <c r="D141" s="29"/>
      <c r="E141" s="29"/>
      <c r="G141" s="29"/>
      <c r="H141" s="29"/>
      <c r="J141" s="29"/>
      <c r="K141" s="29"/>
    </row>
    <row r="142" spans="1:21" x14ac:dyDescent="0.2">
      <c r="B142" s="29"/>
      <c r="D142" s="29"/>
      <c r="E142" s="29"/>
      <c r="G142" s="29"/>
      <c r="H142" s="29"/>
      <c r="J142" s="29"/>
      <c r="K142" s="29"/>
    </row>
    <row r="143" spans="1:21" x14ac:dyDescent="0.2">
      <c r="B143" s="29"/>
      <c r="D143" s="29"/>
      <c r="E143" s="29"/>
      <c r="G143" s="29"/>
      <c r="H143" s="29"/>
      <c r="J143" s="29"/>
      <c r="K143" s="29"/>
    </row>
    <row r="144" spans="1:21" x14ac:dyDescent="0.2">
      <c r="B144" s="29"/>
      <c r="D144" s="29"/>
      <c r="E144" s="29"/>
      <c r="G144" s="29"/>
      <c r="H144" s="29"/>
      <c r="J144" s="29"/>
      <c r="K144" s="29"/>
    </row>
    <row r="145" spans="2:11" x14ac:dyDescent="0.2">
      <c r="B145" s="29"/>
      <c r="D145" s="29"/>
      <c r="E145" s="29"/>
      <c r="G145" s="29"/>
      <c r="H145" s="29"/>
      <c r="J145" s="29"/>
      <c r="K145" s="29"/>
    </row>
    <row r="146" spans="2:11" x14ac:dyDescent="0.2">
      <c r="B146" s="29"/>
      <c r="D146" s="29"/>
      <c r="E146" s="29"/>
      <c r="G146" s="29"/>
      <c r="H146" s="29"/>
      <c r="J146" s="29"/>
      <c r="K146" s="29"/>
    </row>
    <row r="147" spans="2:11" x14ac:dyDescent="0.2">
      <c r="B147" s="29"/>
      <c r="D147" s="29"/>
      <c r="E147" s="29"/>
      <c r="G147" s="29"/>
      <c r="H147" s="29"/>
      <c r="J147" s="29"/>
      <c r="K147" s="29"/>
    </row>
    <row r="148" spans="2:11" x14ac:dyDescent="0.2">
      <c r="B148" s="29"/>
      <c r="D148" s="29"/>
      <c r="E148" s="29"/>
      <c r="G148" s="29"/>
      <c r="H148" s="29"/>
      <c r="J148" s="29"/>
      <c r="K148" s="29"/>
    </row>
    <row r="149" spans="2:11" x14ac:dyDescent="0.2">
      <c r="B149" s="29"/>
      <c r="D149" s="29"/>
      <c r="E149" s="29"/>
      <c r="G149" s="29"/>
      <c r="H149" s="29"/>
      <c r="J149" s="29"/>
      <c r="K149" s="29"/>
    </row>
    <row r="150" spans="2:11" x14ac:dyDescent="0.2">
      <c r="B150" s="29"/>
      <c r="D150" s="29"/>
      <c r="E150" s="29"/>
      <c r="G150" s="29"/>
      <c r="H150" s="29"/>
      <c r="J150" s="29"/>
      <c r="K150" s="29"/>
    </row>
    <row r="151" spans="2:11" x14ac:dyDescent="0.2">
      <c r="B151" s="29"/>
      <c r="D151" s="29"/>
      <c r="E151" s="29"/>
      <c r="G151" s="29"/>
      <c r="H151" s="29"/>
      <c r="J151" s="29"/>
      <c r="K151" s="29"/>
    </row>
    <row r="152" spans="2:11" x14ac:dyDescent="0.2">
      <c r="B152" s="29"/>
      <c r="D152" s="29"/>
      <c r="E152" s="29"/>
      <c r="G152" s="29"/>
      <c r="H152" s="29"/>
      <c r="J152" s="29"/>
      <c r="K152" s="29"/>
    </row>
    <row r="153" spans="2:11" x14ac:dyDescent="0.2">
      <c r="B153" s="29"/>
      <c r="D153" s="29"/>
      <c r="E153" s="29"/>
      <c r="G153" s="29"/>
      <c r="H153" s="29"/>
      <c r="J153" s="29"/>
      <c r="K153" s="29"/>
    </row>
    <row r="154" spans="2:11" x14ac:dyDescent="0.2">
      <c r="B154" s="29"/>
      <c r="D154" s="29"/>
      <c r="E154" s="29"/>
      <c r="G154" s="29"/>
      <c r="H154" s="29"/>
      <c r="J154" s="29"/>
      <c r="K154" s="29"/>
    </row>
    <row r="155" spans="2:11" x14ac:dyDescent="0.2">
      <c r="B155" s="29"/>
      <c r="D155" s="29"/>
      <c r="E155" s="29"/>
      <c r="G155" s="29"/>
      <c r="H155" s="29"/>
      <c r="J155" s="29"/>
      <c r="K155" s="29"/>
    </row>
    <row r="156" spans="2:11" x14ac:dyDescent="0.2">
      <c r="B156" s="29"/>
      <c r="D156" s="29"/>
      <c r="E156" s="29"/>
      <c r="G156" s="29"/>
      <c r="H156" s="29"/>
      <c r="J156" s="29"/>
      <c r="K156" s="29"/>
    </row>
    <row r="157" spans="2:11" x14ac:dyDescent="0.2">
      <c r="B157" s="29"/>
      <c r="D157" s="29"/>
      <c r="E157" s="29"/>
      <c r="G157" s="29"/>
      <c r="H157" s="29"/>
      <c r="J157" s="29"/>
      <c r="K157" s="29"/>
    </row>
    <row r="158" spans="2:11" x14ac:dyDescent="0.2">
      <c r="B158" s="29"/>
      <c r="D158" s="29"/>
      <c r="E158" s="29"/>
      <c r="G158" s="29"/>
      <c r="H158" s="29"/>
      <c r="J158" s="29"/>
      <c r="K158" s="29"/>
    </row>
    <row r="159" spans="2:11" x14ac:dyDescent="0.2">
      <c r="B159" s="29"/>
      <c r="D159" s="29"/>
      <c r="E159" s="29"/>
      <c r="G159" s="29"/>
      <c r="H159" s="29"/>
      <c r="J159" s="29"/>
      <c r="K159" s="29"/>
    </row>
    <row r="160" spans="2:11" x14ac:dyDescent="0.2">
      <c r="B160" s="29"/>
      <c r="D160" s="29"/>
      <c r="E160" s="29"/>
      <c r="G160" s="29"/>
      <c r="H160" s="29"/>
      <c r="J160" s="29"/>
      <c r="K160" s="29"/>
    </row>
    <row r="161" spans="2:11" x14ac:dyDescent="0.2">
      <c r="B161" s="29"/>
      <c r="D161" s="29"/>
      <c r="E161" s="29"/>
      <c r="G161" s="29"/>
      <c r="H161" s="29"/>
      <c r="J161" s="29"/>
      <c r="K161" s="29"/>
    </row>
    <row r="162" spans="2:11" x14ac:dyDescent="0.2">
      <c r="B162" s="29"/>
      <c r="D162" s="29"/>
      <c r="E162" s="29"/>
      <c r="G162" s="29"/>
      <c r="H162" s="29"/>
      <c r="J162" s="29"/>
      <c r="K162" s="29"/>
    </row>
    <row r="163" spans="2:11" x14ac:dyDescent="0.2">
      <c r="B163" s="29"/>
      <c r="D163" s="29"/>
      <c r="E163" s="29"/>
      <c r="G163" s="29"/>
      <c r="H163" s="29"/>
      <c r="J163" s="29"/>
      <c r="K163" s="29"/>
    </row>
    <row r="164" spans="2:11" x14ac:dyDescent="0.2">
      <c r="B164" s="29"/>
      <c r="D164" s="29"/>
      <c r="E164" s="29"/>
      <c r="G164" s="29"/>
      <c r="H164" s="29"/>
      <c r="J164" s="29"/>
      <c r="K164" s="29"/>
    </row>
    <row r="165" spans="2:11" x14ac:dyDescent="0.2">
      <c r="B165" s="29"/>
      <c r="D165" s="29"/>
      <c r="E165" s="29"/>
      <c r="G165" s="29"/>
      <c r="H165" s="29"/>
      <c r="J165" s="29"/>
      <c r="K165" s="29"/>
    </row>
    <row r="166" spans="2:11" x14ac:dyDescent="0.2">
      <c r="B166" s="29"/>
      <c r="D166" s="29"/>
      <c r="E166" s="29"/>
      <c r="G166" s="29"/>
      <c r="H166" s="29"/>
      <c r="J166" s="29"/>
      <c r="K166" s="29"/>
    </row>
    <row r="167" spans="2:11" x14ac:dyDescent="0.2">
      <c r="B167" s="29"/>
      <c r="D167" s="29"/>
      <c r="E167" s="29"/>
      <c r="G167" s="29"/>
      <c r="H167" s="29"/>
      <c r="J167" s="29"/>
      <c r="K167" s="29"/>
    </row>
    <row r="168" spans="2:11" x14ac:dyDescent="0.2">
      <c r="B168" s="29"/>
      <c r="D168" s="29"/>
      <c r="E168" s="29"/>
      <c r="G168" s="29"/>
      <c r="H168" s="29"/>
      <c r="J168" s="29"/>
      <c r="K168" s="29"/>
    </row>
    <row r="169" spans="2:11" x14ac:dyDescent="0.2">
      <c r="B169" s="29"/>
      <c r="D169" s="29"/>
      <c r="E169" s="29"/>
      <c r="G169" s="29"/>
      <c r="H169" s="29"/>
      <c r="J169" s="29"/>
      <c r="K169" s="29"/>
    </row>
    <row r="170" spans="2:11" x14ac:dyDescent="0.2">
      <c r="B170" s="29"/>
      <c r="D170" s="29"/>
      <c r="E170" s="29"/>
      <c r="G170" s="29"/>
      <c r="H170" s="29"/>
      <c r="J170" s="29"/>
      <c r="K170" s="29"/>
    </row>
    <row r="171" spans="2:11" x14ac:dyDescent="0.2">
      <c r="B171" s="29"/>
      <c r="D171" s="29"/>
      <c r="E171" s="29"/>
      <c r="G171" s="29"/>
      <c r="H171" s="29"/>
      <c r="J171" s="29"/>
      <c r="K171" s="29"/>
    </row>
    <row r="172" spans="2:11" x14ac:dyDescent="0.2">
      <c r="B172" s="29"/>
      <c r="D172" s="29"/>
      <c r="E172" s="29"/>
      <c r="G172" s="29"/>
      <c r="H172" s="29"/>
      <c r="J172" s="29"/>
      <c r="K172" s="29"/>
    </row>
    <row r="173" spans="2:11" x14ac:dyDescent="0.2">
      <c r="B173" s="29"/>
      <c r="D173" s="29"/>
      <c r="E173" s="29"/>
      <c r="G173" s="29"/>
      <c r="H173" s="29"/>
      <c r="J173" s="29"/>
      <c r="K173" s="29"/>
    </row>
    <row r="174" spans="2:11" x14ac:dyDescent="0.2">
      <c r="B174" s="29"/>
      <c r="D174" s="29"/>
      <c r="E174" s="29"/>
      <c r="G174" s="29"/>
      <c r="H174" s="29"/>
      <c r="J174" s="29"/>
      <c r="K174" s="29"/>
    </row>
    <row r="175" spans="2:11" x14ac:dyDescent="0.2">
      <c r="B175" s="29"/>
      <c r="D175" s="29"/>
      <c r="E175" s="29"/>
      <c r="G175" s="29"/>
      <c r="H175" s="29"/>
      <c r="J175" s="29"/>
      <c r="K175" s="29"/>
    </row>
    <row r="176" spans="2:11" x14ac:dyDescent="0.2">
      <c r="B176" s="29"/>
      <c r="D176" s="29"/>
      <c r="E176" s="29"/>
      <c r="G176" s="29"/>
      <c r="H176" s="29"/>
      <c r="J176" s="29"/>
      <c r="K176" s="29"/>
    </row>
    <row r="177" spans="2:11" x14ac:dyDescent="0.2">
      <c r="B177" s="29"/>
      <c r="D177" s="29"/>
      <c r="E177" s="29"/>
      <c r="G177" s="29"/>
      <c r="H177" s="29"/>
      <c r="J177" s="29"/>
      <c r="K177" s="29"/>
    </row>
    <row r="178" spans="2:11" x14ac:dyDescent="0.2">
      <c r="B178" s="29"/>
      <c r="D178" s="29"/>
      <c r="E178" s="29"/>
      <c r="G178" s="29"/>
      <c r="H178" s="29"/>
      <c r="J178" s="29"/>
      <c r="K178" s="29"/>
    </row>
    <row r="179" spans="2:11" x14ac:dyDescent="0.2">
      <c r="B179" s="29"/>
      <c r="D179" s="29"/>
      <c r="E179" s="29"/>
      <c r="G179" s="29"/>
      <c r="H179" s="29"/>
      <c r="J179" s="29"/>
      <c r="K179" s="29"/>
    </row>
    <row r="180" spans="2:11" x14ac:dyDescent="0.2">
      <c r="B180" s="29"/>
      <c r="D180" s="29"/>
      <c r="E180" s="29"/>
      <c r="G180" s="29"/>
      <c r="H180" s="29"/>
      <c r="J180" s="29"/>
      <c r="K180" s="29"/>
    </row>
    <row r="181" spans="2:11" x14ac:dyDescent="0.2">
      <c r="B181" s="29"/>
      <c r="D181" s="29"/>
      <c r="E181" s="29"/>
      <c r="G181" s="29"/>
      <c r="H181" s="29"/>
      <c r="J181" s="29"/>
      <c r="K181" s="29"/>
    </row>
    <row r="182" spans="2:11" x14ac:dyDescent="0.2">
      <c r="B182" s="29"/>
      <c r="D182" s="29"/>
      <c r="E182" s="29"/>
      <c r="G182" s="29"/>
      <c r="H182" s="29"/>
      <c r="J182" s="29"/>
      <c r="K182" s="29"/>
    </row>
    <row r="183" spans="2:11" x14ac:dyDescent="0.2">
      <c r="B183" s="29"/>
      <c r="D183" s="29"/>
      <c r="E183" s="29"/>
      <c r="G183" s="29"/>
      <c r="H183" s="29"/>
      <c r="J183" s="29"/>
      <c r="K183" s="29"/>
    </row>
    <row r="184" spans="2:11" x14ac:dyDescent="0.2">
      <c r="B184" s="29"/>
      <c r="D184" s="29"/>
      <c r="E184" s="29"/>
      <c r="G184" s="29"/>
      <c r="H184" s="29"/>
      <c r="J184" s="29"/>
      <c r="K184" s="29"/>
    </row>
    <row r="185" spans="2:11" x14ac:dyDescent="0.2">
      <c r="B185" s="29"/>
      <c r="D185" s="29"/>
      <c r="E185" s="29"/>
      <c r="G185" s="29"/>
      <c r="H185" s="29"/>
      <c r="J185" s="29"/>
      <c r="K185" s="29"/>
    </row>
    <row r="186" spans="2:11" x14ac:dyDescent="0.2">
      <c r="B186" s="29"/>
      <c r="D186" s="29"/>
      <c r="E186" s="29"/>
      <c r="G186" s="29"/>
      <c r="H186" s="29"/>
      <c r="J186" s="29"/>
      <c r="K186" s="29"/>
    </row>
    <row r="187" spans="2:11" x14ac:dyDescent="0.2">
      <c r="B187" s="29"/>
      <c r="D187" s="29"/>
      <c r="E187" s="29"/>
      <c r="G187" s="29"/>
      <c r="H187" s="29"/>
      <c r="J187" s="29"/>
      <c r="K187" s="29"/>
    </row>
    <row r="188" spans="2:11" x14ac:dyDescent="0.2">
      <c r="B188" s="29"/>
      <c r="D188" s="29"/>
      <c r="E188" s="29"/>
      <c r="G188" s="29"/>
      <c r="H188" s="29"/>
      <c r="J188" s="29"/>
      <c r="K188" s="29"/>
    </row>
    <row r="189" spans="2:11" x14ac:dyDescent="0.2">
      <c r="B189" s="29"/>
      <c r="D189" s="29"/>
      <c r="E189" s="29"/>
      <c r="G189" s="29"/>
      <c r="H189" s="29"/>
      <c r="J189" s="29"/>
      <c r="K189" s="29"/>
    </row>
    <row r="190" spans="2:11" x14ac:dyDescent="0.2">
      <c r="B190" s="29"/>
      <c r="D190" s="29"/>
      <c r="E190" s="29"/>
      <c r="G190" s="29"/>
      <c r="H190" s="29"/>
      <c r="J190" s="29"/>
      <c r="K190" s="29"/>
    </row>
    <row r="191" spans="2:11" x14ac:dyDescent="0.2">
      <c r="B191" s="29"/>
      <c r="D191" s="29"/>
      <c r="E191" s="29"/>
      <c r="G191" s="29"/>
      <c r="H191" s="29"/>
      <c r="J191" s="29"/>
      <c r="K191" s="29"/>
    </row>
    <row r="192" spans="2:11" x14ac:dyDescent="0.2">
      <c r="B192" s="29"/>
      <c r="D192" s="29"/>
      <c r="E192" s="29"/>
      <c r="G192" s="29"/>
      <c r="H192" s="29"/>
      <c r="J192" s="29"/>
      <c r="K192" s="29"/>
    </row>
    <row r="193" spans="2:11" x14ac:dyDescent="0.2">
      <c r="B193" s="29"/>
      <c r="D193" s="29"/>
      <c r="E193" s="29"/>
      <c r="G193" s="29"/>
      <c r="H193" s="29"/>
      <c r="J193" s="29"/>
      <c r="K193" s="29"/>
    </row>
    <row r="194" spans="2:11" x14ac:dyDescent="0.2">
      <c r="B194" s="29"/>
      <c r="D194" s="29"/>
      <c r="E194" s="29"/>
      <c r="G194" s="29"/>
      <c r="H194" s="29"/>
      <c r="J194" s="29"/>
      <c r="K194" s="29"/>
    </row>
    <row r="195" spans="2:11" x14ac:dyDescent="0.2">
      <c r="B195" s="29"/>
      <c r="D195" s="29"/>
      <c r="E195" s="29"/>
      <c r="G195" s="29"/>
      <c r="H195" s="29"/>
      <c r="J195" s="29"/>
      <c r="K195" s="29"/>
    </row>
    <row r="196" spans="2:11" x14ac:dyDescent="0.2">
      <c r="B196" s="29"/>
      <c r="D196" s="29"/>
      <c r="E196" s="29"/>
      <c r="G196" s="29"/>
      <c r="H196" s="29"/>
      <c r="J196" s="29"/>
      <c r="K196" s="29"/>
    </row>
    <row r="197" spans="2:11" x14ac:dyDescent="0.2">
      <c r="B197" s="29"/>
      <c r="D197" s="29"/>
      <c r="E197" s="29"/>
      <c r="G197" s="29"/>
      <c r="H197" s="29"/>
      <c r="J197" s="29"/>
      <c r="K197" s="29"/>
    </row>
    <row r="198" spans="2:11" x14ac:dyDescent="0.2">
      <c r="B198" s="29"/>
      <c r="D198" s="29"/>
      <c r="E198" s="29"/>
      <c r="G198" s="29"/>
      <c r="H198" s="29"/>
      <c r="J198" s="29"/>
      <c r="K198" s="29"/>
    </row>
    <row r="199" spans="2:11" x14ac:dyDescent="0.2">
      <c r="B199" s="29"/>
      <c r="D199" s="29"/>
      <c r="E199" s="29"/>
      <c r="G199" s="29"/>
      <c r="H199" s="29"/>
      <c r="J199" s="29"/>
      <c r="K199" s="29"/>
    </row>
    <row r="200" spans="2:11" x14ac:dyDescent="0.2">
      <c r="B200" s="29"/>
      <c r="D200" s="29"/>
      <c r="E200" s="29"/>
      <c r="G200" s="29"/>
      <c r="H200" s="29"/>
      <c r="J200" s="29"/>
      <c r="K200" s="29"/>
    </row>
    <row r="201" spans="2:11" x14ac:dyDescent="0.2">
      <c r="B201" s="29"/>
      <c r="D201" s="29"/>
      <c r="E201" s="29"/>
      <c r="G201" s="29"/>
      <c r="H201" s="29"/>
      <c r="J201" s="29"/>
      <c r="K201" s="29"/>
    </row>
    <row r="202" spans="2:11" x14ac:dyDescent="0.2">
      <c r="B202" s="29"/>
      <c r="D202" s="29"/>
      <c r="E202" s="29"/>
      <c r="G202" s="29"/>
      <c r="H202" s="29"/>
      <c r="J202" s="29"/>
      <c r="K202" s="29"/>
    </row>
    <row r="203" spans="2:11" x14ac:dyDescent="0.2">
      <c r="B203" s="29"/>
      <c r="D203" s="29"/>
      <c r="E203" s="29"/>
      <c r="G203" s="29"/>
      <c r="H203" s="29"/>
      <c r="J203" s="29"/>
      <c r="K203" s="29"/>
    </row>
    <row r="204" spans="2:11" x14ac:dyDescent="0.2">
      <c r="B204" s="29"/>
      <c r="D204" s="29"/>
      <c r="E204" s="29"/>
      <c r="G204" s="29"/>
      <c r="H204" s="29"/>
      <c r="J204" s="29"/>
      <c r="K204" s="29"/>
    </row>
    <row r="205" spans="2:11" x14ac:dyDescent="0.2">
      <c r="B205" s="29"/>
      <c r="D205" s="29"/>
      <c r="E205" s="29"/>
      <c r="G205" s="29"/>
      <c r="H205" s="29"/>
      <c r="J205" s="29"/>
      <c r="K205" s="29"/>
    </row>
    <row r="206" spans="2:11" x14ac:dyDescent="0.2">
      <c r="B206" s="29"/>
      <c r="D206" s="29"/>
      <c r="E206" s="29"/>
      <c r="G206" s="29"/>
      <c r="H206" s="29"/>
      <c r="J206" s="29"/>
      <c r="K206" s="29"/>
    </row>
    <row r="207" spans="2:11" x14ac:dyDescent="0.2">
      <c r="B207" s="29"/>
      <c r="D207" s="29"/>
      <c r="E207" s="29"/>
      <c r="G207" s="29"/>
      <c r="H207" s="29"/>
      <c r="J207" s="29"/>
      <c r="K207" s="29"/>
    </row>
    <row r="208" spans="2:11" x14ac:dyDescent="0.2">
      <c r="B208" s="29"/>
      <c r="D208" s="29"/>
      <c r="E208" s="29"/>
      <c r="G208" s="29"/>
      <c r="H208" s="29"/>
      <c r="J208" s="29"/>
      <c r="K208" s="29"/>
    </row>
    <row r="209" spans="2:11" x14ac:dyDescent="0.2">
      <c r="B209" s="29"/>
      <c r="D209" s="29"/>
      <c r="E209" s="29"/>
      <c r="G209" s="29"/>
      <c r="H209" s="29"/>
      <c r="J209" s="29"/>
      <c r="K209" s="29"/>
    </row>
    <row r="210" spans="2:11" x14ac:dyDescent="0.2">
      <c r="B210" s="29"/>
      <c r="D210" s="29"/>
      <c r="E210" s="29"/>
      <c r="G210" s="29"/>
      <c r="H210" s="29"/>
      <c r="J210" s="29"/>
      <c r="K210" s="29"/>
    </row>
    <row r="211" spans="2:11" x14ac:dyDescent="0.2">
      <c r="B211" s="29"/>
      <c r="D211" s="29"/>
      <c r="E211" s="29"/>
      <c r="G211" s="29"/>
      <c r="H211" s="29"/>
      <c r="J211" s="29"/>
      <c r="K211" s="29"/>
    </row>
    <row r="212" spans="2:11" x14ac:dyDescent="0.2">
      <c r="B212" s="29"/>
      <c r="D212" s="29"/>
      <c r="E212" s="29"/>
      <c r="G212" s="29"/>
      <c r="H212" s="29"/>
      <c r="J212" s="29"/>
      <c r="K212" s="29"/>
    </row>
    <row r="213" spans="2:11" x14ac:dyDescent="0.2">
      <c r="B213" s="29"/>
      <c r="D213" s="29"/>
      <c r="E213" s="29"/>
      <c r="G213" s="29"/>
      <c r="H213" s="29"/>
      <c r="J213" s="29"/>
      <c r="K213" s="29"/>
    </row>
    <row r="214" spans="2:11" x14ac:dyDescent="0.2">
      <c r="B214" s="29"/>
      <c r="D214" s="29"/>
      <c r="E214" s="29"/>
      <c r="G214" s="29"/>
      <c r="H214" s="29"/>
      <c r="J214" s="29"/>
      <c r="K214" s="29"/>
    </row>
    <row r="215" spans="2:11" x14ac:dyDescent="0.2">
      <c r="B215" s="29"/>
      <c r="D215" s="29"/>
      <c r="E215" s="29"/>
      <c r="G215" s="29"/>
      <c r="H215" s="29"/>
      <c r="J215" s="29"/>
      <c r="K215" s="29"/>
    </row>
    <row r="216" spans="2:11" x14ac:dyDescent="0.2">
      <c r="B216" s="29"/>
      <c r="D216" s="29"/>
      <c r="E216" s="29"/>
      <c r="G216" s="29"/>
      <c r="H216" s="29"/>
      <c r="J216" s="29"/>
      <c r="K216" s="29"/>
    </row>
    <row r="217" spans="2:11" x14ac:dyDescent="0.2">
      <c r="B217" s="29"/>
      <c r="D217" s="29"/>
      <c r="E217" s="29"/>
      <c r="G217" s="29"/>
      <c r="H217" s="29"/>
      <c r="J217" s="29"/>
      <c r="K217" s="29"/>
    </row>
    <row r="218" spans="2:11" x14ac:dyDescent="0.2">
      <c r="B218" s="29"/>
      <c r="D218" s="29"/>
      <c r="E218" s="29"/>
      <c r="G218" s="29"/>
      <c r="H218" s="29"/>
      <c r="J218" s="29"/>
      <c r="K218" s="29"/>
    </row>
    <row r="219" spans="2:11" x14ac:dyDescent="0.2">
      <c r="B219" s="29"/>
      <c r="D219" s="29"/>
      <c r="E219" s="29"/>
      <c r="G219" s="29"/>
      <c r="H219" s="29"/>
      <c r="J219" s="29"/>
      <c r="K219" s="29"/>
    </row>
    <row r="220" spans="2:11" x14ac:dyDescent="0.2">
      <c r="B220" s="29"/>
      <c r="D220" s="29"/>
      <c r="E220" s="29"/>
      <c r="G220" s="29"/>
      <c r="H220" s="29"/>
      <c r="J220" s="29"/>
      <c r="K220" s="29"/>
    </row>
    <row r="221" spans="2:11" x14ac:dyDescent="0.2">
      <c r="B221" s="29"/>
      <c r="D221" s="29"/>
      <c r="E221" s="29"/>
      <c r="G221" s="29"/>
      <c r="H221" s="29"/>
      <c r="J221" s="29"/>
      <c r="K221" s="29"/>
    </row>
    <row r="222" spans="2:11" x14ac:dyDescent="0.2">
      <c r="B222" s="29"/>
      <c r="D222" s="29"/>
      <c r="E222" s="29"/>
      <c r="G222" s="29"/>
      <c r="H222" s="29"/>
      <c r="J222" s="29"/>
      <c r="K222" s="29"/>
    </row>
    <row r="223" spans="2:11" x14ac:dyDescent="0.2">
      <c r="B223" s="29"/>
      <c r="D223" s="29"/>
      <c r="E223" s="29"/>
      <c r="G223" s="29"/>
      <c r="H223" s="29"/>
      <c r="J223" s="29"/>
      <c r="K223" s="29"/>
    </row>
    <row r="224" spans="2:11" x14ac:dyDescent="0.2">
      <c r="B224" s="29"/>
      <c r="D224" s="29"/>
      <c r="E224" s="29"/>
      <c r="G224" s="29"/>
      <c r="H224" s="29"/>
      <c r="J224" s="29"/>
      <c r="K224" s="29"/>
    </row>
    <row r="225" spans="2:11" x14ac:dyDescent="0.2">
      <c r="B225" s="29"/>
      <c r="D225" s="29"/>
      <c r="E225" s="29"/>
      <c r="G225" s="29"/>
      <c r="H225" s="29"/>
      <c r="J225" s="29"/>
      <c r="K225" s="29"/>
    </row>
    <row r="226" spans="2:11" x14ac:dyDescent="0.2">
      <c r="B226" s="29"/>
      <c r="D226" s="29"/>
      <c r="E226" s="29"/>
      <c r="G226" s="29"/>
      <c r="H226" s="29"/>
      <c r="J226" s="29"/>
      <c r="K226" s="29"/>
    </row>
    <row r="227" spans="2:11" x14ac:dyDescent="0.2">
      <c r="B227" s="29"/>
      <c r="D227" s="29"/>
      <c r="E227" s="29"/>
      <c r="G227" s="29"/>
      <c r="H227" s="29"/>
      <c r="J227" s="29"/>
      <c r="K227" s="29"/>
    </row>
    <row r="228" spans="2:11" x14ac:dyDescent="0.2">
      <c r="B228" s="29"/>
      <c r="D228" s="29"/>
      <c r="E228" s="29"/>
      <c r="G228" s="29"/>
      <c r="H228" s="29"/>
      <c r="J228" s="29"/>
      <c r="K228" s="29"/>
    </row>
    <row r="229" spans="2:11" x14ac:dyDescent="0.2">
      <c r="B229" s="29"/>
      <c r="D229" s="29"/>
      <c r="E229" s="29"/>
      <c r="G229" s="29"/>
      <c r="H229" s="29"/>
      <c r="J229" s="29"/>
      <c r="K229" s="29"/>
    </row>
    <row r="230" spans="2:11" x14ac:dyDescent="0.2">
      <c r="B230" s="29"/>
      <c r="D230" s="29"/>
      <c r="E230" s="29"/>
      <c r="G230" s="29"/>
      <c r="H230" s="29"/>
      <c r="J230" s="29"/>
      <c r="K230" s="29"/>
    </row>
    <row r="231" spans="2:11" x14ac:dyDescent="0.2">
      <c r="B231" s="29"/>
      <c r="D231" s="29"/>
      <c r="E231" s="29"/>
      <c r="G231" s="29"/>
      <c r="H231" s="29"/>
      <c r="J231" s="29"/>
      <c r="K231" s="29"/>
    </row>
    <row r="232" spans="2:11" x14ac:dyDescent="0.2">
      <c r="B232" s="29"/>
      <c r="D232" s="29"/>
      <c r="E232" s="29"/>
      <c r="G232" s="29"/>
      <c r="H232" s="29"/>
      <c r="J232" s="29"/>
      <c r="K232" s="29"/>
    </row>
    <row r="233" spans="2:11" x14ac:dyDescent="0.2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Mann</vt:lpstr>
      <vt:lpstr>Frau</vt:lpstr>
      <vt:lpstr>Mann-Frau</vt:lpstr>
      <vt:lpstr>2 Männer</vt:lpstr>
      <vt:lpstr>2 Frauen</vt:lpstr>
      <vt:lpstr>Absterbeordnung</vt:lpstr>
      <vt:lpstr>Daten (M)</vt:lpstr>
      <vt:lpstr>Daten</vt:lpstr>
      <vt:lpstr>Daten (F)</vt:lpstr>
      <vt:lpstr>Daten1M</vt:lpstr>
      <vt:lpstr>Daten1F</vt:lpstr>
      <vt:lpstr>'2 Frauen'!Druckbereich</vt:lpstr>
      <vt:lpstr>'2 Männer'!Druckbereich</vt:lpstr>
      <vt:lpstr>Frau!Druckbereich</vt:lpstr>
      <vt:lpstr>Mann!Druckbereich</vt:lpstr>
      <vt:lpstr>'Mann-Frau'!Druckbereich</vt:lpstr>
      <vt:lpstr>Mann!nachschüssig</vt:lpstr>
      <vt:lpstr>nachschüssig</vt:lpstr>
      <vt:lpstr>Mann!vorschüssig</vt:lpstr>
      <vt:lpstr>vorschüssig</vt:lpstr>
    </vt:vector>
  </TitlesOfParts>
  <Company>Stadtvermessungsamt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Leibrentenbarwertfaktoren</dc:title>
  <dc:creator>Plaga</dc:creator>
  <cp:lastModifiedBy>Kasten</cp:lastModifiedBy>
  <cp:lastPrinted>2014-10-15T06:18:16Z</cp:lastPrinted>
  <dcterms:created xsi:type="dcterms:W3CDTF">1999-01-27T13:43:55Z</dcterms:created>
  <dcterms:modified xsi:type="dcterms:W3CDTF">2019-09-25T11:55:14Z</dcterms:modified>
</cp:coreProperties>
</file>