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F002" lockStructure="1"/>
  <bookViews>
    <workbookView showHorizontalScroll="0" showVerticalScroll="0" xWindow="120" yWindow="15" windowWidth="14685" windowHeight="8385" tabRatio="848"/>
  </bookViews>
  <sheets>
    <sheet name="Mann" sheetId="1" r:id="rId1"/>
    <sheet name="Frau" sheetId="2" r:id="rId2"/>
    <sheet name="Mann-Frau" sheetId="3" r:id="rId3"/>
    <sheet name="2 Männer" sheetId="4" r:id="rId4"/>
    <sheet name="2 Frauen" sheetId="5" r:id="rId5"/>
    <sheet name="Absterbeordnung" sheetId="6" state="hidden" r:id="rId6"/>
    <sheet name="Daten (M)" sheetId="7" state="hidden" r:id="rId7"/>
    <sheet name="Daten" sheetId="9" state="hidden" r:id="rId8"/>
    <sheet name="Daten (F)" sheetId="10" state="hidden" r:id="rId9"/>
    <sheet name="Daten1M" sheetId="12" state="hidden" r:id="rId10"/>
    <sheet name="Daten1F" sheetId="13" state="hidden" r:id="rId11"/>
  </sheets>
  <definedNames>
    <definedName name="_xlnm.Print_Area" localSheetId="4">'2 Frauen'!$A$1:$F$24</definedName>
    <definedName name="_xlnm.Print_Area" localSheetId="3">'2 Männer'!$A$1:$F$24</definedName>
    <definedName name="_xlnm.Print_Area" localSheetId="1">Frau!$A$1:$F$15</definedName>
    <definedName name="_xlnm.Print_Area" localSheetId="0">Mann!$A$1:$F$15</definedName>
    <definedName name="_xlnm.Print_Area" localSheetId="2">'Mann-Frau'!$A$1:$F$24</definedName>
    <definedName name="nachschüssig" localSheetId="0">Mann!$D$10</definedName>
    <definedName name="nachschüssig">'Mann-Frau'!$D$10</definedName>
    <definedName name="vorschüssig" localSheetId="0">Mann!$D$10</definedName>
    <definedName name="vorschüssig">'Mann-Frau'!$D$10</definedName>
    <definedName name="Z_AAA317AB_9C4F_4A7B_BD58_62DAAE088BDA_.wvu.PrintArea" localSheetId="4" hidden="1">'2 Frauen'!$A$1:$F$24</definedName>
    <definedName name="Z_AAA317AB_9C4F_4A7B_BD58_62DAAE088BDA_.wvu.PrintArea" localSheetId="3" hidden="1">'2 Männer'!$A$1:$F$24</definedName>
    <definedName name="Z_AAA317AB_9C4F_4A7B_BD58_62DAAE088BDA_.wvu.PrintArea" localSheetId="1" hidden="1">Frau!$A$1:$F$15</definedName>
    <definedName name="Z_AAA317AB_9C4F_4A7B_BD58_62DAAE088BDA_.wvu.PrintArea" localSheetId="0" hidden="1">Mann!$A$1:$F$15</definedName>
    <definedName name="Z_AAA317AB_9C4F_4A7B_BD58_62DAAE088BDA_.wvu.PrintArea" localSheetId="2" hidden="1">'Mann-Frau'!$A$1:$F$24</definedName>
    <definedName name="Z_AC77A39F_ABA0_4848_B5DA_4147A1099D4C_.wvu.PrintArea" localSheetId="4" hidden="1">'2 Frauen'!$A$1:$F$24</definedName>
    <definedName name="Z_AC77A39F_ABA0_4848_B5DA_4147A1099D4C_.wvu.PrintArea" localSheetId="3" hidden="1">'2 Männer'!$A$1:$F$24</definedName>
    <definedName name="Z_AC77A39F_ABA0_4848_B5DA_4147A1099D4C_.wvu.PrintArea" localSheetId="1" hidden="1">Frau!$A$1:$F$15</definedName>
    <definedName name="Z_AC77A39F_ABA0_4848_B5DA_4147A1099D4C_.wvu.PrintArea" localSheetId="0" hidden="1">Mann!$A$1:$F$15</definedName>
    <definedName name="Z_AC77A39F_ABA0_4848_B5DA_4147A1099D4C_.wvu.PrintArea" localSheetId="2" hidden="1">'Mann-Frau'!$A$1:$F$24</definedName>
  </definedNames>
  <calcPr calcId="145621"/>
  <customWorkbookViews>
    <customWorkbookView name="GA-Kiel" guid="{AC77A39F-ABA0-4848-B5DA-4147A1099D4C}" includeHiddenRowCol="0" maximized="1" showHorizontalScroll="0" showVerticalScroll="0" xWindow="1" yWindow="1" windowWidth="1280" windowHeight="816" tabRatio="848" activeSheetId="2" showFormulaBar="0"/>
    <customWorkbookView name="GA-Kiel M" guid="{AAA317AB-9C4F-4A7B-BD58-62DAAE088BDA}" includeHiddenRowCol="0" maximized="1" showHorizontalScroll="0" showVerticalScroll="0" xWindow="1" yWindow="1" windowWidth="1280" windowHeight="816" tabRatio="848" activeSheetId="1" showFormulaBar="0"/>
  </customWorkbookViews>
</workbook>
</file>

<file path=xl/calcChain.xml><?xml version="1.0" encoding="utf-8"?>
<calcChain xmlns="http://schemas.openxmlformats.org/spreadsheetml/2006/main">
  <c r="A3" i="2" l="1"/>
  <c r="B43" i="5"/>
  <c r="B42" i="5"/>
  <c r="B42" i="4"/>
  <c r="B41" i="4"/>
  <c r="B46" i="3"/>
  <c r="B48" i="3" s="1"/>
  <c r="B47" i="3"/>
  <c r="B38" i="2"/>
  <c r="B37" i="2"/>
  <c r="B48" i="1"/>
  <c r="B47" i="1"/>
  <c r="A3" i="5"/>
  <c r="F4" i="5"/>
  <c r="A3" i="4"/>
  <c r="F4" i="4"/>
  <c r="B1" i="9"/>
  <c r="B2" i="9"/>
  <c r="B5" i="9"/>
  <c r="I15" i="9"/>
  <c r="B14" i="9"/>
  <c r="P14" i="9" s="1"/>
  <c r="H14" i="9"/>
  <c r="Q14" i="9"/>
  <c r="B15" i="9"/>
  <c r="H15" i="9"/>
  <c r="Q15" i="9"/>
  <c r="B16" i="9"/>
  <c r="P16" i="9" s="1"/>
  <c r="H16" i="9"/>
  <c r="Q16" i="9"/>
  <c r="B17" i="9"/>
  <c r="P17" i="9" s="1"/>
  <c r="H17" i="9"/>
  <c r="Q17" i="9"/>
  <c r="B18" i="9"/>
  <c r="P18" i="9" s="1"/>
  <c r="H18" i="9"/>
  <c r="Q18" i="9"/>
  <c r="B19" i="9"/>
  <c r="H19" i="9"/>
  <c r="Q19" i="9"/>
  <c r="B20" i="9"/>
  <c r="P20" i="9" s="1"/>
  <c r="H20" i="9"/>
  <c r="Q20" i="9"/>
  <c r="B21" i="9"/>
  <c r="P21" i="9" s="1"/>
  <c r="H21" i="9"/>
  <c r="Q21" i="9"/>
  <c r="B22" i="9"/>
  <c r="P22" i="9" s="1"/>
  <c r="H22" i="9"/>
  <c r="Q22" i="9"/>
  <c r="B23" i="9"/>
  <c r="H23" i="9"/>
  <c r="Q23" i="9"/>
  <c r="B24" i="9"/>
  <c r="P24" i="9" s="1"/>
  <c r="H24" i="9"/>
  <c r="Q24" i="9"/>
  <c r="B25" i="9"/>
  <c r="P25" i="9" s="1"/>
  <c r="H25" i="9"/>
  <c r="Q25" i="9"/>
  <c r="B26" i="9"/>
  <c r="P26" i="9" s="1"/>
  <c r="H26" i="9"/>
  <c r="Q26" i="9"/>
  <c r="B27" i="9"/>
  <c r="H27" i="9"/>
  <c r="Q27" i="9"/>
  <c r="B28" i="9"/>
  <c r="P28" i="9" s="1"/>
  <c r="H28" i="9"/>
  <c r="Q28" i="9"/>
  <c r="B29" i="9"/>
  <c r="P29" i="9" s="1"/>
  <c r="H29" i="9"/>
  <c r="Q29" i="9"/>
  <c r="B30" i="9"/>
  <c r="P30" i="9" s="1"/>
  <c r="C30" i="9"/>
  <c r="H30" i="9"/>
  <c r="Q30" i="9"/>
  <c r="B31" i="9"/>
  <c r="P31" i="9"/>
  <c r="H31" i="9"/>
  <c r="Q31" i="9"/>
  <c r="B32" i="9"/>
  <c r="P32" i="9"/>
  <c r="H32" i="9"/>
  <c r="Q32" i="9"/>
  <c r="B33" i="9"/>
  <c r="P33" i="9"/>
  <c r="H33" i="9"/>
  <c r="Q33" i="9"/>
  <c r="B34" i="9"/>
  <c r="P34" i="9"/>
  <c r="H34" i="9"/>
  <c r="Q34" i="9"/>
  <c r="B35" i="9"/>
  <c r="P35" i="9"/>
  <c r="H35" i="9"/>
  <c r="Q35" i="9"/>
  <c r="B36" i="9"/>
  <c r="P36" i="9"/>
  <c r="H36" i="9"/>
  <c r="Q36" i="9"/>
  <c r="B37" i="9"/>
  <c r="P37" i="9"/>
  <c r="H37" i="9"/>
  <c r="Q37" i="9"/>
  <c r="B38" i="9"/>
  <c r="P38" i="9"/>
  <c r="H38" i="9"/>
  <c r="Q38" i="9"/>
  <c r="B39" i="9"/>
  <c r="P39" i="9"/>
  <c r="H39" i="9"/>
  <c r="Q39" i="9"/>
  <c r="B40" i="9"/>
  <c r="P40" i="9"/>
  <c r="H40" i="9"/>
  <c r="Q40" i="9"/>
  <c r="B41" i="9"/>
  <c r="P41" i="9"/>
  <c r="H41" i="9"/>
  <c r="Q41" i="9"/>
  <c r="B42" i="9"/>
  <c r="P42" i="9"/>
  <c r="H42" i="9"/>
  <c r="Q42" i="9"/>
  <c r="B43" i="9"/>
  <c r="P43" i="9"/>
  <c r="H43" i="9"/>
  <c r="Q43" i="9"/>
  <c r="B44" i="9"/>
  <c r="P44" i="9"/>
  <c r="H44" i="9"/>
  <c r="Q44" i="9"/>
  <c r="R44" i="9" s="1"/>
  <c r="S44" i="9" s="1"/>
  <c r="B45" i="9"/>
  <c r="P45" i="9"/>
  <c r="H45" i="9"/>
  <c r="Q45" i="9"/>
  <c r="B46" i="9"/>
  <c r="P46" i="9"/>
  <c r="H46" i="9"/>
  <c r="Q46" i="9"/>
  <c r="B47" i="9"/>
  <c r="P47" i="9"/>
  <c r="H47" i="9"/>
  <c r="Q47" i="9"/>
  <c r="B48" i="9"/>
  <c r="P48" i="9"/>
  <c r="C48" i="9"/>
  <c r="H48" i="9"/>
  <c r="B49" i="9"/>
  <c r="P49" i="9"/>
  <c r="H49" i="9"/>
  <c r="Q49" i="9" s="1"/>
  <c r="B50" i="9"/>
  <c r="P50" i="9"/>
  <c r="H50" i="9"/>
  <c r="Q50" i="9" s="1"/>
  <c r="B51" i="9"/>
  <c r="P51" i="9"/>
  <c r="H51" i="9"/>
  <c r="Q51" i="9" s="1"/>
  <c r="B52" i="9"/>
  <c r="P52" i="9"/>
  <c r="H52" i="9"/>
  <c r="B53" i="9"/>
  <c r="P53" i="9"/>
  <c r="H53" i="9"/>
  <c r="Q53" i="9" s="1"/>
  <c r="B54" i="9"/>
  <c r="P54" i="9"/>
  <c r="H54" i="9"/>
  <c r="Q54" i="9" s="1"/>
  <c r="B55" i="9"/>
  <c r="P55" i="9"/>
  <c r="H55" i="9"/>
  <c r="Q55" i="9" s="1"/>
  <c r="B56" i="9"/>
  <c r="P56" i="9"/>
  <c r="H56" i="9"/>
  <c r="B57" i="9"/>
  <c r="P57" i="9"/>
  <c r="H57" i="9"/>
  <c r="Q57" i="9" s="1"/>
  <c r="B58" i="9"/>
  <c r="P58" i="9"/>
  <c r="H58" i="9"/>
  <c r="Q58" i="9" s="1"/>
  <c r="B59" i="9"/>
  <c r="P59" i="9"/>
  <c r="H59" i="9"/>
  <c r="Q59" i="9" s="1"/>
  <c r="B60" i="9"/>
  <c r="P60" i="9"/>
  <c r="H60" i="9"/>
  <c r="B61" i="9"/>
  <c r="P61" i="9" s="1"/>
  <c r="H61" i="9"/>
  <c r="Q61" i="9"/>
  <c r="B62" i="9"/>
  <c r="P62" i="9"/>
  <c r="H62" i="9"/>
  <c r="Q62" i="9" s="1"/>
  <c r="B63" i="9"/>
  <c r="P63" i="9"/>
  <c r="H63" i="9"/>
  <c r="Q63" i="9" s="1"/>
  <c r="B64" i="9"/>
  <c r="P64" i="9"/>
  <c r="C64" i="9"/>
  <c r="D64" i="9" s="1"/>
  <c r="H64" i="9"/>
  <c r="I64" i="9"/>
  <c r="Q64" i="9"/>
  <c r="B65" i="9"/>
  <c r="H65" i="9"/>
  <c r="Q65" i="9"/>
  <c r="B66" i="9"/>
  <c r="P66" i="9" s="1"/>
  <c r="H66" i="9"/>
  <c r="Q66" i="9"/>
  <c r="B67" i="9"/>
  <c r="P67" i="9" s="1"/>
  <c r="H67" i="9"/>
  <c r="Q67" i="9" s="1"/>
  <c r="B68" i="9"/>
  <c r="H68" i="9"/>
  <c r="Q68" i="9" s="1"/>
  <c r="B69" i="9"/>
  <c r="P69" i="9" s="1"/>
  <c r="H69" i="9"/>
  <c r="Q69" i="9"/>
  <c r="B70" i="9"/>
  <c r="P70" i="9" s="1"/>
  <c r="H70" i="9"/>
  <c r="Q70" i="9"/>
  <c r="B71" i="9"/>
  <c r="H71" i="9"/>
  <c r="Q71" i="9" s="1"/>
  <c r="B72" i="9"/>
  <c r="P72" i="9" s="1"/>
  <c r="H72" i="9"/>
  <c r="Q72" i="9" s="1"/>
  <c r="B73" i="9"/>
  <c r="H73" i="9"/>
  <c r="Q73" i="9" s="1"/>
  <c r="B74" i="9"/>
  <c r="P74" i="9" s="1"/>
  <c r="H74" i="9"/>
  <c r="Q74" i="9" s="1"/>
  <c r="B75" i="9"/>
  <c r="H75" i="9"/>
  <c r="Q75" i="9" s="1"/>
  <c r="B76" i="9"/>
  <c r="P76" i="9" s="1"/>
  <c r="H76" i="9"/>
  <c r="Q76" i="9" s="1"/>
  <c r="B77" i="9"/>
  <c r="H77" i="9"/>
  <c r="Q77" i="9" s="1"/>
  <c r="B78" i="9"/>
  <c r="P78" i="9" s="1"/>
  <c r="H78" i="9"/>
  <c r="Q78" i="9" s="1"/>
  <c r="B79" i="9"/>
  <c r="H79" i="9"/>
  <c r="Q79" i="9" s="1"/>
  <c r="I79" i="9"/>
  <c r="B80" i="9"/>
  <c r="P80" i="9"/>
  <c r="C80" i="9"/>
  <c r="H80" i="9"/>
  <c r="Q80" i="9" s="1"/>
  <c r="B81" i="9"/>
  <c r="P81" i="9"/>
  <c r="H81" i="9"/>
  <c r="Q81" i="9" s="1"/>
  <c r="B82" i="9"/>
  <c r="P82" i="9"/>
  <c r="H82" i="9"/>
  <c r="B83" i="9"/>
  <c r="P83" i="9"/>
  <c r="H83" i="9"/>
  <c r="Q83" i="9" s="1"/>
  <c r="B84" i="9"/>
  <c r="P84" i="9"/>
  <c r="H84" i="9"/>
  <c r="Q84" i="9" s="1"/>
  <c r="B85" i="9"/>
  <c r="P85" i="9"/>
  <c r="H85" i="9"/>
  <c r="Q85" i="9" s="1"/>
  <c r="B86" i="9"/>
  <c r="P86" i="9"/>
  <c r="H86" i="9"/>
  <c r="B87" i="9"/>
  <c r="H87" i="9"/>
  <c r="Q87" i="9"/>
  <c r="I87" i="9"/>
  <c r="P87" i="9"/>
  <c r="B88" i="9"/>
  <c r="P88" i="9"/>
  <c r="C88" i="9"/>
  <c r="H88" i="9"/>
  <c r="Q88" i="9"/>
  <c r="B89" i="9"/>
  <c r="P89" i="9" s="1"/>
  <c r="C89" i="9"/>
  <c r="H89" i="9"/>
  <c r="Q89" i="9"/>
  <c r="B90" i="9"/>
  <c r="P90" i="9"/>
  <c r="H90" i="9"/>
  <c r="Q90" i="9"/>
  <c r="B91" i="9"/>
  <c r="P91" i="9"/>
  <c r="H91" i="9"/>
  <c r="Q91" i="9"/>
  <c r="B92" i="9"/>
  <c r="P92" i="9"/>
  <c r="H92" i="9"/>
  <c r="Q92" i="9"/>
  <c r="B93" i="9"/>
  <c r="P93" i="9"/>
  <c r="H93" i="9"/>
  <c r="Q93" i="9"/>
  <c r="B94" i="9"/>
  <c r="P94" i="9"/>
  <c r="H94" i="9"/>
  <c r="Q94" i="9"/>
  <c r="B95" i="9"/>
  <c r="P95" i="9"/>
  <c r="H95" i="9"/>
  <c r="Q95" i="9"/>
  <c r="I95" i="9"/>
  <c r="B96" i="9"/>
  <c r="P96" i="9" s="1"/>
  <c r="C96" i="9"/>
  <c r="H96" i="9"/>
  <c r="Q96" i="9"/>
  <c r="B97" i="9"/>
  <c r="P97" i="9"/>
  <c r="C97" i="9"/>
  <c r="H97" i="9"/>
  <c r="Q97" i="9"/>
  <c r="B98" i="9"/>
  <c r="P98" i="9" s="1"/>
  <c r="H98" i="9"/>
  <c r="Q98" i="9"/>
  <c r="B99" i="9"/>
  <c r="H99" i="9"/>
  <c r="Q99" i="9"/>
  <c r="B100" i="9"/>
  <c r="P100" i="9" s="1"/>
  <c r="H100" i="9"/>
  <c r="Q100" i="9"/>
  <c r="B101" i="9"/>
  <c r="P101" i="9" s="1"/>
  <c r="H101" i="9"/>
  <c r="Q101" i="9"/>
  <c r="B102" i="9"/>
  <c r="P102" i="9" s="1"/>
  <c r="H102" i="9"/>
  <c r="Q102" i="9"/>
  <c r="B103" i="9"/>
  <c r="H103" i="9"/>
  <c r="Q103" i="9" s="1"/>
  <c r="I103" i="9"/>
  <c r="B104" i="9"/>
  <c r="P104" i="9"/>
  <c r="C104" i="9"/>
  <c r="H104" i="9"/>
  <c r="Q104" i="9"/>
  <c r="B105" i="9"/>
  <c r="C105" i="9"/>
  <c r="H105" i="9"/>
  <c r="Q105" i="9"/>
  <c r="P105" i="9"/>
  <c r="B106" i="9"/>
  <c r="P106" i="9" s="1"/>
  <c r="H106" i="9"/>
  <c r="Q106" i="9" s="1"/>
  <c r="B107" i="9"/>
  <c r="P107" i="9" s="1"/>
  <c r="H107" i="9"/>
  <c r="Q107" i="9" s="1"/>
  <c r="B108" i="9"/>
  <c r="P108" i="9" s="1"/>
  <c r="H108" i="9"/>
  <c r="Q108" i="9" s="1"/>
  <c r="B109" i="9"/>
  <c r="P109" i="9" s="1"/>
  <c r="H109" i="9"/>
  <c r="Q109" i="9" s="1"/>
  <c r="B110" i="9"/>
  <c r="P110" i="9" s="1"/>
  <c r="H110" i="9"/>
  <c r="Q110" i="9" s="1"/>
  <c r="B111" i="9"/>
  <c r="H111" i="9"/>
  <c r="Q111" i="9"/>
  <c r="I111" i="9"/>
  <c r="P111" i="9"/>
  <c r="B112" i="9"/>
  <c r="P112" i="9"/>
  <c r="C112" i="9"/>
  <c r="H112" i="9"/>
  <c r="Q112" i="9" s="1"/>
  <c r="B113" i="9"/>
  <c r="C113" i="9"/>
  <c r="H113" i="9"/>
  <c r="Q113" i="9" s="1"/>
  <c r="P113" i="9"/>
  <c r="B114" i="9"/>
  <c r="P114" i="9"/>
  <c r="H114" i="9"/>
  <c r="Q114" i="9"/>
  <c r="B115" i="9"/>
  <c r="P115" i="9"/>
  <c r="H115" i="9"/>
  <c r="Q115" i="9"/>
  <c r="B116" i="9"/>
  <c r="P116" i="9"/>
  <c r="H116" i="9"/>
  <c r="Q116" i="9"/>
  <c r="B117" i="9"/>
  <c r="P117" i="9"/>
  <c r="H117" i="9"/>
  <c r="Q117" i="9"/>
  <c r="B118" i="9"/>
  <c r="P118" i="9"/>
  <c r="H118" i="9"/>
  <c r="Q118" i="9"/>
  <c r="B119" i="9"/>
  <c r="P119" i="9"/>
  <c r="H119" i="9"/>
  <c r="Q119" i="9"/>
  <c r="B120" i="9"/>
  <c r="P120" i="9"/>
  <c r="H120" i="9"/>
  <c r="Q120" i="9"/>
  <c r="B121" i="9"/>
  <c r="P121" i="9"/>
  <c r="H121" i="9"/>
  <c r="Q121" i="9"/>
  <c r="B122" i="9"/>
  <c r="P122" i="9"/>
  <c r="H122" i="9"/>
  <c r="Q122" i="9"/>
  <c r="B123" i="9"/>
  <c r="P123" i="9"/>
  <c r="H123" i="9"/>
  <c r="Q123" i="9"/>
  <c r="B124" i="9"/>
  <c r="P124" i="9"/>
  <c r="H124" i="9"/>
  <c r="Q124" i="9"/>
  <c r="B125" i="9"/>
  <c r="P125" i="9"/>
  <c r="H125" i="9"/>
  <c r="Q125" i="9"/>
  <c r="B126" i="9"/>
  <c r="P126" i="9"/>
  <c r="H126" i="9"/>
  <c r="Q126" i="9"/>
  <c r="B127" i="9"/>
  <c r="P127" i="9"/>
  <c r="H127" i="9"/>
  <c r="Q127" i="9"/>
  <c r="B128" i="9"/>
  <c r="P128" i="9"/>
  <c r="H128" i="9"/>
  <c r="Q128" i="9"/>
  <c r="B129" i="9"/>
  <c r="P129" i="9"/>
  <c r="H129" i="9"/>
  <c r="Q129" i="9"/>
  <c r="B130" i="9"/>
  <c r="P130" i="9"/>
  <c r="H130" i="9"/>
  <c r="Q130" i="9"/>
  <c r="B131" i="9"/>
  <c r="P131" i="9"/>
  <c r="H131" i="9"/>
  <c r="Q131" i="9"/>
  <c r="B132" i="9"/>
  <c r="P132" i="9"/>
  <c r="H132" i="9"/>
  <c r="Q132" i="9"/>
  <c r="B133" i="9"/>
  <c r="P133" i="9"/>
  <c r="H133" i="9"/>
  <c r="Q133" i="9"/>
  <c r="B134" i="9"/>
  <c r="P134" i="9"/>
  <c r="H134" i="9"/>
  <c r="Q134" i="9"/>
  <c r="B135" i="9"/>
  <c r="P135" i="9"/>
  <c r="H135" i="9"/>
  <c r="Q135" i="9"/>
  <c r="B136" i="9"/>
  <c r="P136" i="9"/>
  <c r="H136" i="9"/>
  <c r="Q136" i="9"/>
  <c r="B1" i="10"/>
  <c r="B2" i="10"/>
  <c r="B5" i="10"/>
  <c r="C15" i="10"/>
  <c r="B14" i="10"/>
  <c r="H14" i="10"/>
  <c r="B15" i="10"/>
  <c r="D15" i="10" s="1"/>
  <c r="H15" i="10"/>
  <c r="B16" i="10"/>
  <c r="H16" i="10"/>
  <c r="B17" i="10"/>
  <c r="P17" i="10"/>
  <c r="H17" i="10"/>
  <c r="B18" i="10"/>
  <c r="Q18" i="10"/>
  <c r="H18" i="10"/>
  <c r="B19" i="10"/>
  <c r="P19" i="10"/>
  <c r="H19" i="10"/>
  <c r="B20" i="10"/>
  <c r="P20" i="10"/>
  <c r="H20" i="10"/>
  <c r="B21" i="10"/>
  <c r="P21" i="10" s="1"/>
  <c r="H21" i="10"/>
  <c r="B22" i="10"/>
  <c r="Q22" i="10"/>
  <c r="H22" i="10"/>
  <c r="B23" i="10"/>
  <c r="H23" i="10"/>
  <c r="B24" i="10"/>
  <c r="P24" i="10" s="1"/>
  <c r="H24" i="10"/>
  <c r="B25" i="10"/>
  <c r="P25" i="10"/>
  <c r="H25" i="10"/>
  <c r="B26" i="10"/>
  <c r="Q26" i="10"/>
  <c r="H26" i="10"/>
  <c r="B27" i="10"/>
  <c r="H27" i="10"/>
  <c r="B28" i="10"/>
  <c r="C28" i="10"/>
  <c r="H28" i="10"/>
  <c r="I28" i="10"/>
  <c r="B29" i="10"/>
  <c r="H29" i="10"/>
  <c r="B30" i="10"/>
  <c r="Q30" i="10"/>
  <c r="H30" i="10"/>
  <c r="B31" i="10"/>
  <c r="P31" i="10" s="1"/>
  <c r="H31" i="10"/>
  <c r="B32" i="10"/>
  <c r="P32" i="10"/>
  <c r="H32" i="10"/>
  <c r="B33" i="10"/>
  <c r="P33" i="10" s="1"/>
  <c r="H33" i="10"/>
  <c r="B34" i="10"/>
  <c r="Q34" i="10"/>
  <c r="H34" i="10"/>
  <c r="B35" i="10"/>
  <c r="H35" i="10"/>
  <c r="B36" i="10"/>
  <c r="P36" i="10" s="1"/>
  <c r="H36" i="10"/>
  <c r="B37" i="10"/>
  <c r="H37" i="10"/>
  <c r="J37" i="10" s="1"/>
  <c r="K24" i="10" s="1"/>
  <c r="L24" i="10" s="1"/>
  <c r="B38" i="10"/>
  <c r="Q38" i="10"/>
  <c r="H38" i="10"/>
  <c r="B39" i="10"/>
  <c r="H39" i="10"/>
  <c r="B40" i="10"/>
  <c r="P40" i="10"/>
  <c r="H40" i="10"/>
  <c r="B41" i="10"/>
  <c r="P41" i="10" s="1"/>
  <c r="H41" i="10"/>
  <c r="B42" i="10"/>
  <c r="Q42" i="10"/>
  <c r="H42" i="10"/>
  <c r="B43" i="10"/>
  <c r="P43" i="10" s="1"/>
  <c r="C43" i="10"/>
  <c r="H43" i="10"/>
  <c r="I43" i="10"/>
  <c r="B44" i="10"/>
  <c r="P44" i="10" s="1"/>
  <c r="Q44" i="10"/>
  <c r="H44" i="10"/>
  <c r="B45" i="10"/>
  <c r="P45" i="10" s="1"/>
  <c r="H45" i="10"/>
  <c r="B46" i="10"/>
  <c r="Q46" i="10"/>
  <c r="H46" i="10"/>
  <c r="B47" i="10"/>
  <c r="P47" i="10" s="1"/>
  <c r="C47" i="10"/>
  <c r="H47" i="10"/>
  <c r="I47" i="10"/>
  <c r="B48" i="10"/>
  <c r="Q48" i="10"/>
  <c r="H48" i="10"/>
  <c r="B49" i="10"/>
  <c r="P49" i="10" s="1"/>
  <c r="H49" i="10"/>
  <c r="B50" i="10"/>
  <c r="Q50" i="10"/>
  <c r="H50" i="10"/>
  <c r="B51" i="10"/>
  <c r="P51" i="10" s="1"/>
  <c r="H51" i="10"/>
  <c r="B52" i="10"/>
  <c r="Q52" i="10"/>
  <c r="H52" i="10"/>
  <c r="B53" i="10"/>
  <c r="H53" i="10"/>
  <c r="B54" i="10"/>
  <c r="P54" i="10" s="1"/>
  <c r="C54" i="10"/>
  <c r="H54" i="10"/>
  <c r="I54" i="10"/>
  <c r="J54" i="10" s="1"/>
  <c r="K43" i="10" s="1"/>
  <c r="L43" i="10" s="1"/>
  <c r="B55" i="10"/>
  <c r="Q55" i="10"/>
  <c r="H55" i="10"/>
  <c r="B56" i="10"/>
  <c r="H56" i="10"/>
  <c r="B57" i="10"/>
  <c r="Q57" i="10"/>
  <c r="C57" i="10"/>
  <c r="H57" i="10"/>
  <c r="I57" i="10"/>
  <c r="B58" i="10"/>
  <c r="P58" i="10" s="1"/>
  <c r="H58" i="10"/>
  <c r="B59" i="10"/>
  <c r="Q59" i="10"/>
  <c r="H59" i="10"/>
  <c r="B60" i="10"/>
  <c r="P60" i="10" s="1"/>
  <c r="C60" i="10"/>
  <c r="H60" i="10"/>
  <c r="J60" i="10" s="1"/>
  <c r="I60" i="10"/>
  <c r="B61" i="10"/>
  <c r="Q61" i="10" s="1"/>
  <c r="C61" i="10"/>
  <c r="H61" i="10"/>
  <c r="I61" i="10"/>
  <c r="J61" i="10" s="1"/>
  <c r="B62" i="10"/>
  <c r="H62" i="10"/>
  <c r="B63" i="10"/>
  <c r="Q63" i="10" s="1"/>
  <c r="H63" i="10"/>
  <c r="B64" i="10"/>
  <c r="P64" i="10"/>
  <c r="C64" i="10"/>
  <c r="H64" i="10"/>
  <c r="I64" i="10"/>
  <c r="B65" i="10"/>
  <c r="Q65" i="10" s="1"/>
  <c r="H65" i="10"/>
  <c r="B66" i="10"/>
  <c r="H66" i="10"/>
  <c r="B67" i="10"/>
  <c r="Q67" i="10"/>
  <c r="C67" i="10"/>
  <c r="H67" i="10"/>
  <c r="I67" i="10"/>
  <c r="B68" i="10"/>
  <c r="P68" i="10" s="1"/>
  <c r="H68" i="10"/>
  <c r="B69" i="10"/>
  <c r="Q69" i="10"/>
  <c r="H69" i="10"/>
  <c r="B70" i="10"/>
  <c r="P70" i="10"/>
  <c r="H70" i="10"/>
  <c r="B71" i="10"/>
  <c r="Q71" i="10" s="1"/>
  <c r="H71" i="10"/>
  <c r="B72" i="10"/>
  <c r="P72" i="10" s="1"/>
  <c r="H72" i="10"/>
  <c r="B73" i="10"/>
  <c r="Q73" i="10" s="1"/>
  <c r="C73" i="10"/>
  <c r="H73" i="10"/>
  <c r="I73" i="10"/>
  <c r="B74" i="10"/>
  <c r="H74" i="10"/>
  <c r="B75" i="10"/>
  <c r="Q75" i="10"/>
  <c r="C75" i="10"/>
  <c r="H75" i="10"/>
  <c r="I75" i="10"/>
  <c r="B76" i="10"/>
  <c r="H76" i="10"/>
  <c r="B77" i="10"/>
  <c r="H77" i="10"/>
  <c r="B78" i="10"/>
  <c r="H78" i="10"/>
  <c r="B79" i="10"/>
  <c r="H79" i="10"/>
  <c r="B80" i="10"/>
  <c r="H80" i="10"/>
  <c r="B81" i="10"/>
  <c r="H81" i="10"/>
  <c r="B82" i="10"/>
  <c r="H82" i="10"/>
  <c r="B83" i="10"/>
  <c r="Q83" i="10" s="1"/>
  <c r="C83" i="10"/>
  <c r="H83" i="10"/>
  <c r="I83" i="10"/>
  <c r="B84" i="10"/>
  <c r="H84" i="10"/>
  <c r="B85" i="10"/>
  <c r="H85" i="10"/>
  <c r="B86" i="10"/>
  <c r="H86" i="10"/>
  <c r="B87" i="10"/>
  <c r="Q87" i="10"/>
  <c r="C87" i="10"/>
  <c r="H87" i="10"/>
  <c r="I87" i="10"/>
  <c r="B88" i="10"/>
  <c r="P88" i="10" s="1"/>
  <c r="H88" i="10"/>
  <c r="B89" i="10"/>
  <c r="Q89" i="10" s="1"/>
  <c r="H89" i="10"/>
  <c r="B90" i="10"/>
  <c r="P90" i="10"/>
  <c r="C90" i="10"/>
  <c r="H90" i="10"/>
  <c r="I90" i="10"/>
  <c r="B91" i="10"/>
  <c r="Q91" i="10"/>
  <c r="H91" i="10"/>
  <c r="B92" i="10"/>
  <c r="P92" i="10" s="1"/>
  <c r="C92" i="10"/>
  <c r="H92" i="10"/>
  <c r="I92" i="10"/>
  <c r="B93" i="10"/>
  <c r="Q93" i="10"/>
  <c r="H93" i="10"/>
  <c r="B94" i="10"/>
  <c r="P94" i="10" s="1"/>
  <c r="C94" i="10"/>
  <c r="H94" i="10"/>
  <c r="I94" i="10"/>
  <c r="B95" i="10"/>
  <c r="Q95" i="10"/>
  <c r="H95" i="10"/>
  <c r="B96" i="10"/>
  <c r="Q96" i="10" s="1"/>
  <c r="H96" i="10"/>
  <c r="B97" i="10"/>
  <c r="Q97" i="10"/>
  <c r="C97" i="10"/>
  <c r="H97" i="10"/>
  <c r="I97" i="10"/>
  <c r="B98" i="10"/>
  <c r="P98" i="10" s="1"/>
  <c r="C98" i="10"/>
  <c r="H98" i="10"/>
  <c r="I98" i="10"/>
  <c r="B99" i="10"/>
  <c r="P99" i="10" s="1"/>
  <c r="C99" i="10"/>
  <c r="H99" i="10"/>
  <c r="I99" i="10"/>
  <c r="B100" i="10"/>
  <c r="P100" i="10"/>
  <c r="C100" i="10"/>
  <c r="H100" i="10"/>
  <c r="I100" i="10"/>
  <c r="B101" i="10"/>
  <c r="Q101" i="10"/>
  <c r="C101" i="10"/>
  <c r="H101" i="10"/>
  <c r="I101" i="10"/>
  <c r="B102" i="10"/>
  <c r="P102" i="10" s="1"/>
  <c r="C102" i="10"/>
  <c r="H102" i="10"/>
  <c r="I102" i="10"/>
  <c r="B103" i="10"/>
  <c r="P103" i="10" s="1"/>
  <c r="C103" i="10"/>
  <c r="H103" i="10"/>
  <c r="I103" i="10"/>
  <c r="J103" i="10" s="1"/>
  <c r="K59" i="10" s="1"/>
  <c r="L59" i="10" s="1"/>
  <c r="B104" i="10"/>
  <c r="P104" i="10"/>
  <c r="C104" i="10"/>
  <c r="H104" i="10"/>
  <c r="J104" i="10" s="1"/>
  <c r="I104" i="10"/>
  <c r="B105" i="10"/>
  <c r="Q105" i="10" s="1"/>
  <c r="C105" i="10"/>
  <c r="H105" i="10"/>
  <c r="I105" i="10"/>
  <c r="B106" i="10"/>
  <c r="P106" i="10"/>
  <c r="C106" i="10"/>
  <c r="H106" i="10"/>
  <c r="I106" i="10"/>
  <c r="B107" i="10"/>
  <c r="P107" i="10" s="1"/>
  <c r="C107" i="10"/>
  <c r="H107" i="10"/>
  <c r="I107" i="10"/>
  <c r="B108" i="10"/>
  <c r="P108" i="10"/>
  <c r="C108" i="10"/>
  <c r="H108" i="10"/>
  <c r="I108" i="10"/>
  <c r="B109" i="10"/>
  <c r="Q109" i="10" s="1"/>
  <c r="C109" i="10"/>
  <c r="H109" i="10"/>
  <c r="I109" i="10"/>
  <c r="B110" i="10"/>
  <c r="P110" i="10"/>
  <c r="C110" i="10"/>
  <c r="H110" i="10"/>
  <c r="I110" i="10"/>
  <c r="B111" i="10"/>
  <c r="Q111" i="10" s="1"/>
  <c r="H111" i="10"/>
  <c r="B112" i="10"/>
  <c r="P112" i="10"/>
  <c r="C112" i="10"/>
  <c r="H112" i="10"/>
  <c r="I112" i="10"/>
  <c r="B113" i="10"/>
  <c r="C113" i="10"/>
  <c r="H113" i="10"/>
  <c r="I113" i="10"/>
  <c r="B114" i="10"/>
  <c r="P114" i="10"/>
  <c r="C114" i="10"/>
  <c r="H114" i="10"/>
  <c r="I114" i="10"/>
  <c r="B115" i="10"/>
  <c r="H115" i="10"/>
  <c r="B116" i="10"/>
  <c r="P116" i="10" s="1"/>
  <c r="C116" i="10"/>
  <c r="H116" i="10"/>
  <c r="I116" i="10"/>
  <c r="B117" i="10"/>
  <c r="Q117" i="10"/>
  <c r="C117" i="10"/>
  <c r="H117" i="10"/>
  <c r="I117" i="10"/>
  <c r="B118" i="10"/>
  <c r="P118" i="10" s="1"/>
  <c r="C118" i="10"/>
  <c r="H118" i="10"/>
  <c r="I118" i="10"/>
  <c r="B119" i="10"/>
  <c r="Q119" i="10"/>
  <c r="H119" i="10"/>
  <c r="B120" i="10"/>
  <c r="P120" i="10"/>
  <c r="C120" i="10"/>
  <c r="H120" i="10"/>
  <c r="I120" i="10"/>
  <c r="B121" i="10"/>
  <c r="H121" i="10"/>
  <c r="B122" i="10"/>
  <c r="H122" i="10"/>
  <c r="B123" i="10"/>
  <c r="H123" i="10"/>
  <c r="B124" i="10"/>
  <c r="P124" i="10" s="1"/>
  <c r="C124" i="10"/>
  <c r="H124" i="10"/>
  <c r="I124" i="10"/>
  <c r="B125" i="10"/>
  <c r="Q125" i="10"/>
  <c r="C125" i="10"/>
  <c r="H125" i="10"/>
  <c r="I125" i="10"/>
  <c r="B126" i="10"/>
  <c r="H126" i="10"/>
  <c r="B127" i="10"/>
  <c r="C127" i="10"/>
  <c r="H127" i="10"/>
  <c r="I127" i="10"/>
  <c r="B128" i="10"/>
  <c r="H128" i="10"/>
  <c r="B129" i="10"/>
  <c r="H129" i="10"/>
  <c r="B130" i="10"/>
  <c r="H130" i="10"/>
  <c r="B131" i="10"/>
  <c r="C131" i="10"/>
  <c r="H131" i="10"/>
  <c r="I131" i="10"/>
  <c r="B132" i="10"/>
  <c r="H132" i="10"/>
  <c r="B133" i="10"/>
  <c r="H133" i="10"/>
  <c r="B134" i="10"/>
  <c r="H134" i="10"/>
  <c r="B135" i="10"/>
  <c r="C135" i="10"/>
  <c r="H135" i="10"/>
  <c r="I135" i="10"/>
  <c r="B136" i="10"/>
  <c r="H136" i="10"/>
  <c r="B1" i="7"/>
  <c r="B2" i="7"/>
  <c r="B5" i="7"/>
  <c r="C31" i="7" s="1"/>
  <c r="B14" i="7"/>
  <c r="H14" i="7" s="1"/>
  <c r="B15" i="7"/>
  <c r="Q15" i="7" s="1"/>
  <c r="B16" i="7"/>
  <c r="B17" i="7"/>
  <c r="H17" i="7" s="1"/>
  <c r="B18" i="7"/>
  <c r="B19" i="7"/>
  <c r="H19" i="7"/>
  <c r="J19" i="7" s="1"/>
  <c r="B20" i="7"/>
  <c r="P20" i="7"/>
  <c r="B21" i="7"/>
  <c r="H21" i="7"/>
  <c r="J21" i="7" s="1"/>
  <c r="B22" i="7"/>
  <c r="B23" i="7"/>
  <c r="H23" i="7" s="1"/>
  <c r="B24" i="7"/>
  <c r="P24" i="7"/>
  <c r="B25" i="7"/>
  <c r="H25" i="7" s="1"/>
  <c r="B26" i="7"/>
  <c r="P26" i="7" s="1"/>
  <c r="B27" i="7"/>
  <c r="H27" i="7"/>
  <c r="Q27" i="7"/>
  <c r="B28" i="7"/>
  <c r="B29" i="7"/>
  <c r="H29" i="7" s="1"/>
  <c r="B30" i="7"/>
  <c r="P30" i="7" s="1"/>
  <c r="B31" i="7"/>
  <c r="H31" i="7" s="1"/>
  <c r="B32" i="7"/>
  <c r="B33" i="7"/>
  <c r="B34" i="7"/>
  <c r="P34" i="7" s="1"/>
  <c r="I34" i="7"/>
  <c r="B35" i="7"/>
  <c r="H35" i="7"/>
  <c r="Q35" i="7"/>
  <c r="B36" i="7"/>
  <c r="P36" i="7"/>
  <c r="B37" i="7"/>
  <c r="H37" i="7"/>
  <c r="B38" i="7"/>
  <c r="B39" i="7"/>
  <c r="H39" i="7" s="1"/>
  <c r="B40" i="7"/>
  <c r="P40" i="7"/>
  <c r="B41" i="7"/>
  <c r="H41" i="7"/>
  <c r="B42" i="7"/>
  <c r="P42" i="7"/>
  <c r="B43" i="7"/>
  <c r="H43" i="7"/>
  <c r="B44" i="7"/>
  <c r="P44" i="7"/>
  <c r="B45" i="7"/>
  <c r="H45" i="7" s="1"/>
  <c r="B46" i="7"/>
  <c r="P46" i="7" s="1"/>
  <c r="C46" i="7"/>
  <c r="B47" i="7"/>
  <c r="H47" i="7"/>
  <c r="B48" i="7"/>
  <c r="P48" i="7" s="1"/>
  <c r="B49" i="7"/>
  <c r="H49" i="7" s="1"/>
  <c r="C49" i="7"/>
  <c r="B50" i="7"/>
  <c r="P50" i="7"/>
  <c r="B51" i="7"/>
  <c r="H51" i="7" s="1"/>
  <c r="I51" i="7"/>
  <c r="B52" i="7"/>
  <c r="P52" i="7"/>
  <c r="B53" i="7"/>
  <c r="H53" i="7"/>
  <c r="B54" i="7"/>
  <c r="P54" i="7" s="1"/>
  <c r="B55" i="7"/>
  <c r="I55" i="7"/>
  <c r="B56" i="7"/>
  <c r="P56" i="7"/>
  <c r="I56" i="7"/>
  <c r="B57" i="7"/>
  <c r="H57" i="7"/>
  <c r="I57" i="7"/>
  <c r="B58" i="7"/>
  <c r="P58" i="7"/>
  <c r="I58" i="7"/>
  <c r="B59" i="7"/>
  <c r="H59" i="7"/>
  <c r="I59" i="7"/>
  <c r="B60" i="7"/>
  <c r="P60" i="7"/>
  <c r="B61" i="7"/>
  <c r="C61" i="7"/>
  <c r="B62" i="7"/>
  <c r="H62" i="7"/>
  <c r="B63" i="7"/>
  <c r="I63" i="7"/>
  <c r="B64" i="7"/>
  <c r="C64" i="7"/>
  <c r="D64" i="7" s="1"/>
  <c r="I64" i="7"/>
  <c r="B65" i="7"/>
  <c r="H65" i="7"/>
  <c r="I65" i="7"/>
  <c r="B66" i="7"/>
  <c r="C66" i="7"/>
  <c r="B67" i="7"/>
  <c r="H67" i="7" s="1"/>
  <c r="C67" i="7"/>
  <c r="B68" i="7"/>
  <c r="P68" i="7" s="1"/>
  <c r="C68" i="7"/>
  <c r="B69" i="7"/>
  <c r="C69" i="7"/>
  <c r="B70" i="7"/>
  <c r="B71" i="7"/>
  <c r="P71" i="7" s="1"/>
  <c r="I71" i="7"/>
  <c r="B72" i="7"/>
  <c r="P72" i="7"/>
  <c r="B73" i="7"/>
  <c r="H73" i="7" s="1"/>
  <c r="B74" i="7"/>
  <c r="H74" i="7" s="1"/>
  <c r="B75" i="7"/>
  <c r="H75" i="7" s="1"/>
  <c r="B76" i="7"/>
  <c r="P76" i="7" s="1"/>
  <c r="I76" i="7"/>
  <c r="B77" i="7"/>
  <c r="I77" i="7"/>
  <c r="B78" i="7"/>
  <c r="C78" i="7"/>
  <c r="B79" i="7"/>
  <c r="B80" i="7"/>
  <c r="P80" i="7" s="1"/>
  <c r="I80" i="7"/>
  <c r="B81" i="7"/>
  <c r="H81" i="7"/>
  <c r="I81" i="7"/>
  <c r="B82" i="7"/>
  <c r="C82" i="7"/>
  <c r="B83" i="7"/>
  <c r="H83" i="7" s="1"/>
  <c r="C83" i="7"/>
  <c r="B84" i="7"/>
  <c r="P84" i="7" s="1"/>
  <c r="C84" i="7"/>
  <c r="B85" i="7"/>
  <c r="C85" i="7"/>
  <c r="B86" i="7"/>
  <c r="B87" i="7"/>
  <c r="B88" i="7"/>
  <c r="C88" i="7"/>
  <c r="B89" i="7"/>
  <c r="H89" i="7" s="1"/>
  <c r="Q89" i="7"/>
  <c r="B90" i="7"/>
  <c r="H90" i="7"/>
  <c r="B91" i="7"/>
  <c r="H91" i="7"/>
  <c r="B92" i="7"/>
  <c r="P92" i="7"/>
  <c r="B93" i="7"/>
  <c r="H93" i="7" s="1"/>
  <c r="I93" i="7"/>
  <c r="B94" i="7"/>
  <c r="P94" i="7"/>
  <c r="I94" i="7"/>
  <c r="B95" i="7"/>
  <c r="H95" i="7"/>
  <c r="B96" i="7"/>
  <c r="I96" i="7"/>
  <c r="B97" i="7"/>
  <c r="H97" i="7"/>
  <c r="I97" i="7"/>
  <c r="B98" i="7"/>
  <c r="P98" i="7"/>
  <c r="C98" i="7"/>
  <c r="B99" i="7"/>
  <c r="H99" i="7" s="1"/>
  <c r="C99" i="7"/>
  <c r="B100" i="7"/>
  <c r="C100" i="7"/>
  <c r="B101" i="7"/>
  <c r="C101" i="7"/>
  <c r="B102" i="7"/>
  <c r="P102" i="7" s="1"/>
  <c r="B103" i="7"/>
  <c r="H103" i="7"/>
  <c r="Q103" i="7"/>
  <c r="B104" i="7"/>
  <c r="P104" i="7" s="1"/>
  <c r="C104" i="7"/>
  <c r="B105" i="7"/>
  <c r="H105" i="7"/>
  <c r="B106" i="7"/>
  <c r="P106" i="7"/>
  <c r="B107" i="7"/>
  <c r="H107" i="7"/>
  <c r="B108" i="7"/>
  <c r="P108" i="7"/>
  <c r="B109" i="7"/>
  <c r="H109" i="7" s="1"/>
  <c r="I109" i="7"/>
  <c r="B110" i="7"/>
  <c r="P110" i="7"/>
  <c r="I110" i="7"/>
  <c r="B111" i="7"/>
  <c r="H111" i="7"/>
  <c r="B112" i="7"/>
  <c r="I112" i="7"/>
  <c r="B113" i="7"/>
  <c r="H113" i="7"/>
  <c r="Q113" i="7"/>
  <c r="B114" i="7"/>
  <c r="P114" i="7"/>
  <c r="I114" i="7"/>
  <c r="B115" i="7"/>
  <c r="H115" i="7"/>
  <c r="I115" i="7"/>
  <c r="B116" i="7"/>
  <c r="P116" i="7"/>
  <c r="B117" i="7"/>
  <c r="H117" i="7"/>
  <c r="B118" i="7"/>
  <c r="P118" i="7"/>
  <c r="B119" i="7"/>
  <c r="H119" i="7"/>
  <c r="B120" i="7"/>
  <c r="P120" i="7" s="1"/>
  <c r="C120" i="7"/>
  <c r="B121" i="7"/>
  <c r="H121" i="7"/>
  <c r="B122" i="7"/>
  <c r="P122" i="7"/>
  <c r="B123" i="7"/>
  <c r="H123" i="7"/>
  <c r="B124" i="7"/>
  <c r="P124" i="7"/>
  <c r="B125" i="7"/>
  <c r="I125" i="7"/>
  <c r="B126" i="7"/>
  <c r="P126" i="7" s="1"/>
  <c r="C126" i="7"/>
  <c r="B127" i="7"/>
  <c r="C127" i="7"/>
  <c r="B128" i="7"/>
  <c r="P128" i="7" s="1"/>
  <c r="C128" i="7"/>
  <c r="B129" i="7"/>
  <c r="H129" i="7"/>
  <c r="Q129" i="7"/>
  <c r="B130" i="7"/>
  <c r="P130" i="7"/>
  <c r="B131" i="7"/>
  <c r="Q131" i="7" s="1"/>
  <c r="H131" i="7"/>
  <c r="B132" i="7"/>
  <c r="P132" i="7" s="1"/>
  <c r="I132" i="7"/>
  <c r="B133" i="7"/>
  <c r="H133" i="7"/>
  <c r="B134" i="7"/>
  <c r="P134" i="7"/>
  <c r="B135" i="7"/>
  <c r="C135" i="7"/>
  <c r="B136" i="7"/>
  <c r="H136" i="7"/>
  <c r="B1" i="13"/>
  <c r="B2" i="13"/>
  <c r="B5" i="13"/>
  <c r="C51" i="13" s="1"/>
  <c r="D51" i="13" s="1"/>
  <c r="B14" i="13"/>
  <c r="H14" i="13"/>
  <c r="B15" i="13"/>
  <c r="H15" i="13"/>
  <c r="B16" i="13"/>
  <c r="P16" i="13" s="1"/>
  <c r="H16" i="13"/>
  <c r="B17" i="13"/>
  <c r="Q17" i="13"/>
  <c r="H17" i="13"/>
  <c r="B18" i="13"/>
  <c r="P18" i="13" s="1"/>
  <c r="H18" i="13"/>
  <c r="B19" i="13"/>
  <c r="Q19" i="13" s="1"/>
  <c r="H19" i="13"/>
  <c r="B20" i="13"/>
  <c r="Q20" i="13"/>
  <c r="H20" i="13"/>
  <c r="B21" i="13"/>
  <c r="Q21" i="13" s="1"/>
  <c r="H21" i="13"/>
  <c r="B22" i="13"/>
  <c r="P22" i="13"/>
  <c r="H22" i="13"/>
  <c r="B23" i="13"/>
  <c r="Q23" i="13" s="1"/>
  <c r="H23" i="13"/>
  <c r="B24" i="13"/>
  <c r="P24" i="13"/>
  <c r="H24" i="13"/>
  <c r="B25" i="13"/>
  <c r="Q25" i="13" s="1"/>
  <c r="C25" i="13"/>
  <c r="D25" i="13" s="1"/>
  <c r="H25" i="13"/>
  <c r="B26" i="13"/>
  <c r="P26" i="13"/>
  <c r="H26" i="13"/>
  <c r="B27" i="13"/>
  <c r="Q27" i="13"/>
  <c r="H27" i="13"/>
  <c r="B28" i="13"/>
  <c r="P28" i="13" s="1"/>
  <c r="H28" i="13"/>
  <c r="B29" i="13"/>
  <c r="Q29" i="13"/>
  <c r="H29" i="13"/>
  <c r="B30" i="13"/>
  <c r="P30" i="13"/>
  <c r="H30" i="13"/>
  <c r="B31" i="13"/>
  <c r="Q31" i="13" s="1"/>
  <c r="H31" i="13"/>
  <c r="B32" i="13"/>
  <c r="P32" i="13"/>
  <c r="H32" i="13"/>
  <c r="B33" i="13"/>
  <c r="Q33" i="13" s="1"/>
  <c r="C33" i="13"/>
  <c r="H33" i="13"/>
  <c r="B34" i="13"/>
  <c r="P34" i="13"/>
  <c r="H34" i="13"/>
  <c r="B35" i="13"/>
  <c r="Q35" i="13" s="1"/>
  <c r="H35" i="13"/>
  <c r="P35" i="13"/>
  <c r="B36" i="13"/>
  <c r="P36" i="13" s="1"/>
  <c r="H36" i="13"/>
  <c r="B37" i="13"/>
  <c r="Q37" i="13"/>
  <c r="H37" i="13"/>
  <c r="B38" i="13"/>
  <c r="H38" i="13"/>
  <c r="B39" i="13"/>
  <c r="Q39" i="13"/>
  <c r="C39" i="13"/>
  <c r="D39" i="13" s="1"/>
  <c r="H39" i="13"/>
  <c r="B40" i="13"/>
  <c r="P40" i="13"/>
  <c r="H40" i="13"/>
  <c r="B41" i="13"/>
  <c r="Q41" i="13" s="1"/>
  <c r="H41" i="13"/>
  <c r="B42" i="13"/>
  <c r="P42" i="13"/>
  <c r="H42" i="13"/>
  <c r="B43" i="13"/>
  <c r="Q43" i="13" s="1"/>
  <c r="H43" i="13"/>
  <c r="B44" i="13"/>
  <c r="P44" i="13"/>
  <c r="H44" i="13"/>
  <c r="B45" i="13"/>
  <c r="Q45" i="13" s="1"/>
  <c r="H45" i="13"/>
  <c r="I45" i="13"/>
  <c r="B46" i="13"/>
  <c r="P46" i="13"/>
  <c r="H46" i="13"/>
  <c r="B47" i="13"/>
  <c r="Q47" i="13" s="1"/>
  <c r="R66" i="13" s="1"/>
  <c r="S66" i="13" s="1"/>
  <c r="H47" i="13"/>
  <c r="I47" i="13"/>
  <c r="J47" i="13" s="1"/>
  <c r="B48" i="13"/>
  <c r="P48" i="13" s="1"/>
  <c r="H48" i="13"/>
  <c r="B49" i="13"/>
  <c r="Q49" i="13" s="1"/>
  <c r="C49" i="13"/>
  <c r="H49" i="13"/>
  <c r="B50" i="13"/>
  <c r="P50" i="13"/>
  <c r="H50" i="13"/>
  <c r="B51" i="13"/>
  <c r="Q51" i="13" s="1"/>
  <c r="R70" i="13" s="1"/>
  <c r="S70" i="13" s="1"/>
  <c r="H51" i="13"/>
  <c r="B52" i="13"/>
  <c r="P52" i="13"/>
  <c r="H52" i="13"/>
  <c r="B53" i="13"/>
  <c r="Q53" i="13" s="1"/>
  <c r="C53" i="13"/>
  <c r="H53" i="13"/>
  <c r="B54" i="13"/>
  <c r="P54" i="13" s="1"/>
  <c r="H54" i="13"/>
  <c r="B55" i="13"/>
  <c r="Q55" i="13"/>
  <c r="H55" i="13"/>
  <c r="B56" i="13"/>
  <c r="P56" i="13" s="1"/>
  <c r="H56" i="13"/>
  <c r="B57" i="13"/>
  <c r="Q57" i="13"/>
  <c r="H57" i="13"/>
  <c r="B58" i="13"/>
  <c r="P58" i="13" s="1"/>
  <c r="H58" i="13"/>
  <c r="J58" i="13" s="1"/>
  <c r="B59" i="13"/>
  <c r="Q59" i="13"/>
  <c r="H59" i="13"/>
  <c r="B60" i="13"/>
  <c r="P60" i="13" s="1"/>
  <c r="H60" i="13"/>
  <c r="B61" i="13"/>
  <c r="Q61" i="13"/>
  <c r="H61" i="13"/>
  <c r="B62" i="13"/>
  <c r="H62" i="13"/>
  <c r="B63" i="13"/>
  <c r="Q63" i="13"/>
  <c r="H63" i="13"/>
  <c r="I63" i="13"/>
  <c r="J63" i="13" s="1"/>
  <c r="B64" i="13"/>
  <c r="P64" i="13"/>
  <c r="H64" i="13"/>
  <c r="B65" i="13"/>
  <c r="C65" i="13"/>
  <c r="D65" i="13" s="1"/>
  <c r="H65" i="13"/>
  <c r="B66" i="13"/>
  <c r="P66" i="13"/>
  <c r="H66" i="13"/>
  <c r="B67" i="13"/>
  <c r="Q67" i="13" s="1"/>
  <c r="C67" i="13"/>
  <c r="H67" i="13"/>
  <c r="B68" i="13"/>
  <c r="P68" i="13"/>
  <c r="H68" i="13"/>
  <c r="B69" i="13"/>
  <c r="Q69" i="13" s="1"/>
  <c r="C69" i="13"/>
  <c r="D69" i="13" s="1"/>
  <c r="H69" i="13"/>
  <c r="B70" i="13"/>
  <c r="P70" i="13"/>
  <c r="H70" i="13"/>
  <c r="B71" i="13"/>
  <c r="Q71" i="13" s="1"/>
  <c r="H71" i="13"/>
  <c r="B72" i="13"/>
  <c r="H72" i="13"/>
  <c r="B73" i="13"/>
  <c r="Q73" i="13"/>
  <c r="H73" i="13"/>
  <c r="B74" i="13"/>
  <c r="H74" i="13"/>
  <c r="B75" i="13"/>
  <c r="Q75" i="13"/>
  <c r="H75" i="13"/>
  <c r="B76" i="13"/>
  <c r="P76" i="13" s="1"/>
  <c r="H76" i="13"/>
  <c r="B77" i="13"/>
  <c r="P77" i="13"/>
  <c r="H77" i="13"/>
  <c r="B78" i="13"/>
  <c r="P78" i="13" s="1"/>
  <c r="H78" i="13"/>
  <c r="J78" i="13" s="1"/>
  <c r="B79" i="13"/>
  <c r="Q79" i="13"/>
  <c r="H79" i="13"/>
  <c r="B80" i="13"/>
  <c r="H80" i="13"/>
  <c r="I80" i="13"/>
  <c r="B81" i="13"/>
  <c r="Q81" i="13"/>
  <c r="H81" i="13"/>
  <c r="B82" i="13"/>
  <c r="P82" i="13" s="1"/>
  <c r="C82" i="13"/>
  <c r="H82" i="13"/>
  <c r="B83" i="13"/>
  <c r="Q83" i="13"/>
  <c r="H83" i="13"/>
  <c r="B84" i="13"/>
  <c r="P84" i="13" s="1"/>
  <c r="H84" i="13"/>
  <c r="B85" i="13"/>
  <c r="P85" i="13"/>
  <c r="H85" i="13"/>
  <c r="B86" i="13"/>
  <c r="P86" i="13" s="1"/>
  <c r="H86" i="13"/>
  <c r="B87" i="13"/>
  <c r="Q87" i="13"/>
  <c r="H87" i="13"/>
  <c r="B88" i="13"/>
  <c r="P88" i="13"/>
  <c r="C88" i="13"/>
  <c r="D88" i="13" s="1"/>
  <c r="H88" i="13"/>
  <c r="B89" i="13"/>
  <c r="Q89" i="13"/>
  <c r="H89" i="13"/>
  <c r="B90" i="13"/>
  <c r="P90" i="13" s="1"/>
  <c r="H90" i="13"/>
  <c r="B91" i="13"/>
  <c r="Q91" i="13"/>
  <c r="H91" i="13"/>
  <c r="B92" i="13"/>
  <c r="P92" i="13"/>
  <c r="H92" i="13"/>
  <c r="B93" i="13"/>
  <c r="Q93" i="13"/>
  <c r="H93" i="13"/>
  <c r="B94" i="13"/>
  <c r="P94" i="13"/>
  <c r="C94" i="13"/>
  <c r="H94" i="13"/>
  <c r="B95" i="13"/>
  <c r="Q95" i="13"/>
  <c r="H95" i="13"/>
  <c r="I95" i="13"/>
  <c r="J95" i="13" s="1"/>
  <c r="B96" i="13"/>
  <c r="P96" i="13"/>
  <c r="H96" i="13"/>
  <c r="B97" i="13"/>
  <c r="P97" i="13" s="1"/>
  <c r="H97" i="13"/>
  <c r="B98" i="13"/>
  <c r="P98" i="13"/>
  <c r="H98" i="13"/>
  <c r="B99" i="13"/>
  <c r="Q99" i="13"/>
  <c r="H99" i="13"/>
  <c r="J99" i="13" s="1"/>
  <c r="B100" i="13"/>
  <c r="P100" i="13"/>
  <c r="H100" i="13"/>
  <c r="B101" i="13"/>
  <c r="H101" i="13"/>
  <c r="I101" i="13"/>
  <c r="J101" i="13" s="1"/>
  <c r="B102" i="13"/>
  <c r="P102" i="13"/>
  <c r="H102" i="13"/>
  <c r="B103" i="13"/>
  <c r="Q103" i="13" s="1"/>
  <c r="H103" i="13"/>
  <c r="I103" i="13"/>
  <c r="B104" i="13"/>
  <c r="P104" i="13"/>
  <c r="H104" i="13"/>
  <c r="B105" i="13"/>
  <c r="H105" i="13"/>
  <c r="B106" i="13"/>
  <c r="P106" i="13"/>
  <c r="H106" i="13"/>
  <c r="B107" i="13"/>
  <c r="Q107" i="13"/>
  <c r="H107" i="13"/>
  <c r="B108" i="13"/>
  <c r="P108" i="13" s="1"/>
  <c r="H108" i="13"/>
  <c r="B109" i="13"/>
  <c r="P109" i="13"/>
  <c r="C109" i="13"/>
  <c r="D109" i="13" s="1"/>
  <c r="H109" i="13"/>
  <c r="B110" i="13"/>
  <c r="P110" i="13"/>
  <c r="H110" i="13"/>
  <c r="B111" i="13"/>
  <c r="Q111" i="13"/>
  <c r="H111" i="13"/>
  <c r="B112" i="13"/>
  <c r="P112" i="13"/>
  <c r="H112" i="13"/>
  <c r="B113" i="13"/>
  <c r="Q113" i="13"/>
  <c r="H113" i="13"/>
  <c r="B114" i="13"/>
  <c r="H114" i="13"/>
  <c r="B115" i="13"/>
  <c r="Q115" i="13"/>
  <c r="H115" i="13"/>
  <c r="B116" i="13"/>
  <c r="P116" i="13" s="1"/>
  <c r="H116" i="13"/>
  <c r="B117" i="13"/>
  <c r="P117" i="13"/>
  <c r="H117" i="13"/>
  <c r="B118" i="13"/>
  <c r="P118" i="13" s="1"/>
  <c r="H118" i="13"/>
  <c r="B119" i="13"/>
  <c r="H119" i="13"/>
  <c r="B120" i="13"/>
  <c r="P120" i="13"/>
  <c r="H120" i="13"/>
  <c r="B121" i="13"/>
  <c r="Q121" i="13"/>
  <c r="H121" i="13"/>
  <c r="B122" i="13"/>
  <c r="P122" i="13"/>
  <c r="H122" i="13"/>
  <c r="B123" i="13"/>
  <c r="P123" i="13" s="1"/>
  <c r="C123" i="13"/>
  <c r="H123" i="13"/>
  <c r="B124" i="13"/>
  <c r="H124" i="13"/>
  <c r="B125" i="13"/>
  <c r="Q125" i="13"/>
  <c r="C125" i="13"/>
  <c r="H125" i="13"/>
  <c r="B126" i="13"/>
  <c r="P126" i="13"/>
  <c r="H126" i="13"/>
  <c r="B127" i="13"/>
  <c r="Q127" i="13"/>
  <c r="H127" i="13"/>
  <c r="B128" i="13"/>
  <c r="P128" i="13"/>
  <c r="H128" i="13"/>
  <c r="B129" i="13"/>
  <c r="Q129" i="13"/>
  <c r="C129" i="13"/>
  <c r="H129" i="13"/>
  <c r="P129" i="13"/>
  <c r="B130" i="13"/>
  <c r="P130" i="13" s="1"/>
  <c r="H130" i="13"/>
  <c r="B131" i="13"/>
  <c r="Q131" i="13" s="1"/>
  <c r="H131" i="13"/>
  <c r="B132" i="13"/>
  <c r="P132" i="13"/>
  <c r="H132" i="13"/>
  <c r="B133" i="13"/>
  <c r="P133" i="13"/>
  <c r="H133" i="13"/>
  <c r="B134" i="13"/>
  <c r="P134" i="13"/>
  <c r="H134" i="13"/>
  <c r="B135" i="13"/>
  <c r="P135" i="13"/>
  <c r="H135" i="13"/>
  <c r="B136" i="13"/>
  <c r="H136" i="13"/>
  <c r="I136" i="13"/>
  <c r="B1" i="12"/>
  <c r="B2" i="12"/>
  <c r="B5" i="12"/>
  <c r="C15" i="12"/>
  <c r="B14" i="12"/>
  <c r="H14" i="12" s="1"/>
  <c r="B15" i="12"/>
  <c r="H15" i="12"/>
  <c r="B16" i="12"/>
  <c r="P16" i="12" s="1"/>
  <c r="B17" i="12"/>
  <c r="H17" i="12"/>
  <c r="B18" i="12"/>
  <c r="P18" i="12"/>
  <c r="B19" i="12"/>
  <c r="Q19" i="12"/>
  <c r="B20" i="12"/>
  <c r="H20" i="12"/>
  <c r="B21" i="12"/>
  <c r="Q21" i="12"/>
  <c r="B22" i="12"/>
  <c r="P22" i="12"/>
  <c r="B23" i="12"/>
  <c r="Q23" i="12"/>
  <c r="B24" i="12"/>
  <c r="H24" i="12"/>
  <c r="B25" i="12"/>
  <c r="Q25" i="12"/>
  <c r="B26" i="12"/>
  <c r="P26" i="12"/>
  <c r="B27" i="12"/>
  <c r="Q27" i="12"/>
  <c r="B28" i="12"/>
  <c r="H28" i="12"/>
  <c r="B29" i="12"/>
  <c r="Q29" i="12"/>
  <c r="B30" i="12"/>
  <c r="P30" i="12"/>
  <c r="B31" i="12"/>
  <c r="Q31" i="12"/>
  <c r="B32" i="12"/>
  <c r="H32" i="12"/>
  <c r="B33" i="12"/>
  <c r="Q33" i="12"/>
  <c r="B34" i="12"/>
  <c r="P34" i="12"/>
  <c r="B35" i="12"/>
  <c r="Q35" i="12"/>
  <c r="B36" i="12"/>
  <c r="P36" i="12"/>
  <c r="H36" i="12"/>
  <c r="Q36" i="12"/>
  <c r="B37" i="12"/>
  <c r="Q37" i="12"/>
  <c r="B38" i="12"/>
  <c r="H38" i="12"/>
  <c r="B39" i="12"/>
  <c r="Q39" i="12"/>
  <c r="B40" i="12"/>
  <c r="H40" i="12"/>
  <c r="B41" i="12"/>
  <c r="Q41" i="12"/>
  <c r="B42" i="12"/>
  <c r="H42" i="12"/>
  <c r="B43" i="12"/>
  <c r="Q43" i="12"/>
  <c r="B44" i="12"/>
  <c r="H44" i="12"/>
  <c r="B45" i="12"/>
  <c r="Q45" i="12"/>
  <c r="B46" i="12"/>
  <c r="H46" i="12"/>
  <c r="B47" i="12"/>
  <c r="Q47" i="12"/>
  <c r="B48" i="12"/>
  <c r="H48" i="12"/>
  <c r="B49" i="12"/>
  <c r="Q49" i="12"/>
  <c r="B50" i="12"/>
  <c r="H50" i="12"/>
  <c r="B51" i="12"/>
  <c r="Q51" i="12"/>
  <c r="B52" i="12"/>
  <c r="H52" i="12"/>
  <c r="B53" i="12"/>
  <c r="Q53" i="12"/>
  <c r="B54" i="12"/>
  <c r="H54" i="12"/>
  <c r="B55" i="12"/>
  <c r="H55" i="12"/>
  <c r="B56" i="12"/>
  <c r="H56" i="12"/>
  <c r="B57" i="12"/>
  <c r="H57" i="12"/>
  <c r="B58" i="12"/>
  <c r="H58" i="12" s="1"/>
  <c r="Q58" i="12"/>
  <c r="B59" i="12"/>
  <c r="H59" i="12"/>
  <c r="B60" i="12"/>
  <c r="B61" i="12"/>
  <c r="H61" i="12" s="1"/>
  <c r="B62" i="12"/>
  <c r="B63" i="12"/>
  <c r="H63" i="12"/>
  <c r="B64" i="12"/>
  <c r="Q64" i="12"/>
  <c r="B65" i="12"/>
  <c r="H65" i="12"/>
  <c r="B66" i="12"/>
  <c r="H66" i="12"/>
  <c r="P66" i="12"/>
  <c r="B67" i="12"/>
  <c r="B68" i="12"/>
  <c r="Q68" i="12"/>
  <c r="H68" i="12"/>
  <c r="B69" i="12"/>
  <c r="H69" i="12"/>
  <c r="B70" i="12"/>
  <c r="B71" i="12"/>
  <c r="H71" i="12"/>
  <c r="B72" i="12"/>
  <c r="H72" i="12" s="1"/>
  <c r="P72" i="12"/>
  <c r="B73" i="12"/>
  <c r="H73" i="12"/>
  <c r="B74" i="12"/>
  <c r="H74" i="12" s="1"/>
  <c r="Q74" i="12"/>
  <c r="B75" i="12"/>
  <c r="H75" i="12" s="1"/>
  <c r="B76" i="12"/>
  <c r="B77" i="12"/>
  <c r="Q77" i="12" s="1"/>
  <c r="H77" i="12"/>
  <c r="B78" i="12"/>
  <c r="H78" i="12"/>
  <c r="B79" i="12"/>
  <c r="B80" i="12"/>
  <c r="H80" i="12"/>
  <c r="B81" i="12"/>
  <c r="B82" i="12"/>
  <c r="H82" i="12"/>
  <c r="B83" i="12"/>
  <c r="H83" i="12"/>
  <c r="B84" i="12"/>
  <c r="Q84" i="12"/>
  <c r="B85" i="12"/>
  <c r="H85" i="12"/>
  <c r="B86" i="12"/>
  <c r="Q86" i="12"/>
  <c r="P86" i="12"/>
  <c r="B87" i="12"/>
  <c r="H87" i="12" s="1"/>
  <c r="B88" i="12"/>
  <c r="B89" i="12"/>
  <c r="H89" i="12"/>
  <c r="B90" i="12"/>
  <c r="B91" i="12"/>
  <c r="B92" i="12"/>
  <c r="Q92" i="12"/>
  <c r="H92" i="12"/>
  <c r="P92" i="12"/>
  <c r="B93" i="12"/>
  <c r="H93" i="12"/>
  <c r="B94" i="12"/>
  <c r="P94" i="12"/>
  <c r="B95" i="12"/>
  <c r="H95" i="12"/>
  <c r="B96" i="12"/>
  <c r="P96" i="12" s="1"/>
  <c r="Q96" i="12"/>
  <c r="B97" i="12"/>
  <c r="H97" i="12" s="1"/>
  <c r="B98" i="12"/>
  <c r="P98" i="12" s="1"/>
  <c r="B99" i="12"/>
  <c r="H99" i="12" s="1"/>
  <c r="B100" i="12"/>
  <c r="B101" i="12"/>
  <c r="H101" i="12"/>
  <c r="B102" i="12"/>
  <c r="Q102" i="12"/>
  <c r="B103" i="12"/>
  <c r="H103" i="12"/>
  <c r="B104" i="12"/>
  <c r="H104" i="12"/>
  <c r="P104" i="12"/>
  <c r="B105" i="12"/>
  <c r="B106" i="12"/>
  <c r="H106" i="12" s="1"/>
  <c r="P106" i="12"/>
  <c r="B107" i="12"/>
  <c r="H107" i="12"/>
  <c r="B108" i="12"/>
  <c r="H108" i="12"/>
  <c r="Q108" i="12"/>
  <c r="B109" i="12"/>
  <c r="H109" i="12" s="1"/>
  <c r="B110" i="12"/>
  <c r="H110" i="12" s="1"/>
  <c r="B111" i="12"/>
  <c r="H111" i="12" s="1"/>
  <c r="B112" i="12"/>
  <c r="B113" i="12"/>
  <c r="H113" i="12"/>
  <c r="P113" i="12"/>
  <c r="B114" i="12"/>
  <c r="H114" i="12"/>
  <c r="B115" i="12"/>
  <c r="H115" i="12" s="1"/>
  <c r="B116" i="12"/>
  <c r="H116" i="12"/>
  <c r="B117" i="12"/>
  <c r="B118" i="12"/>
  <c r="H118" i="12"/>
  <c r="Q118" i="12"/>
  <c r="B119" i="12"/>
  <c r="H119" i="12"/>
  <c r="P119" i="12"/>
  <c r="Q119" i="12"/>
  <c r="B120" i="12"/>
  <c r="H120" i="12" s="1"/>
  <c r="B121" i="12"/>
  <c r="B122" i="12"/>
  <c r="H122" i="12"/>
  <c r="B123" i="12"/>
  <c r="H123" i="12" s="1"/>
  <c r="B124" i="12"/>
  <c r="B125" i="12"/>
  <c r="H125" i="12"/>
  <c r="Q125" i="12"/>
  <c r="B126" i="12"/>
  <c r="H126" i="12" s="1"/>
  <c r="B127" i="12"/>
  <c r="Q127" i="12" s="1"/>
  <c r="H127" i="12"/>
  <c r="B128" i="12"/>
  <c r="H128" i="12" s="1"/>
  <c r="B129" i="12"/>
  <c r="B130" i="12"/>
  <c r="H130" i="12"/>
  <c r="B131" i="12"/>
  <c r="B132" i="12"/>
  <c r="H132" i="12"/>
  <c r="Q132" i="12"/>
  <c r="B133" i="12"/>
  <c r="H133" i="12" s="1"/>
  <c r="B134" i="12"/>
  <c r="H134" i="12"/>
  <c r="B135" i="12"/>
  <c r="H135" i="12"/>
  <c r="B136" i="12"/>
  <c r="H136" i="12"/>
  <c r="F4" i="2"/>
  <c r="A3" i="1"/>
  <c r="F4" i="1"/>
  <c r="I896" i="1"/>
  <c r="A3" i="3"/>
  <c r="F4" i="3"/>
  <c r="Q103" i="12"/>
  <c r="Q93" i="12"/>
  <c r="Q89" i="12"/>
  <c r="Q75" i="12"/>
  <c r="Q73" i="12"/>
  <c r="Q71" i="12"/>
  <c r="Q65" i="12"/>
  <c r="Q63" i="12"/>
  <c r="Q59" i="12"/>
  <c r="Q53" i="10"/>
  <c r="P53" i="10"/>
  <c r="P35" i="10"/>
  <c r="Q35" i="10"/>
  <c r="Q31" i="10"/>
  <c r="P27" i="10"/>
  <c r="Q27" i="10"/>
  <c r="P23" i="10"/>
  <c r="Q23" i="10"/>
  <c r="Q19" i="10"/>
  <c r="P15" i="10"/>
  <c r="Q15" i="10"/>
  <c r="Q128" i="7"/>
  <c r="Q124" i="7"/>
  <c r="Q120" i="7"/>
  <c r="Q104" i="7"/>
  <c r="Q88" i="7"/>
  <c r="Q84" i="7"/>
  <c r="Q80" i="7"/>
  <c r="Q76" i="7"/>
  <c r="Q72" i="7"/>
  <c r="Q64" i="7"/>
  <c r="Q56" i="7"/>
  <c r="Q48" i="7"/>
  <c r="Q40" i="7"/>
  <c r="Q36" i="7"/>
  <c r="Q32" i="7"/>
  <c r="Q24" i="7"/>
  <c r="Q20" i="7"/>
  <c r="Q36" i="10"/>
  <c r="Q24" i="10"/>
  <c r="Q20" i="10"/>
  <c r="D84" i="7"/>
  <c r="D125" i="10"/>
  <c r="J92" i="10"/>
  <c r="D61" i="10"/>
  <c r="P51" i="12"/>
  <c r="P47" i="12"/>
  <c r="P43" i="12"/>
  <c r="P39" i="12"/>
  <c r="P35" i="12"/>
  <c r="H31" i="12"/>
  <c r="P31" i="12"/>
  <c r="H27" i="12"/>
  <c r="P27" i="12"/>
  <c r="H23" i="12"/>
  <c r="P23" i="12"/>
  <c r="H19" i="12"/>
  <c r="P19" i="12"/>
  <c r="P109" i="12"/>
  <c r="P107" i="12"/>
  <c r="P101" i="12"/>
  <c r="P97" i="12"/>
  <c r="P95" i="12"/>
  <c r="P93" i="12"/>
  <c r="P89" i="12"/>
  <c r="P87" i="12"/>
  <c r="P85" i="12"/>
  <c r="P77" i="12"/>
  <c r="P75" i="12"/>
  <c r="P73" i="12"/>
  <c r="P71" i="12"/>
  <c r="P69" i="12"/>
  <c r="P65" i="12"/>
  <c r="P63" i="12"/>
  <c r="P61" i="12"/>
  <c r="P59" i="12"/>
  <c r="P57" i="12"/>
  <c r="H53" i="12"/>
  <c r="P53" i="12"/>
  <c r="H49" i="12"/>
  <c r="P49" i="12"/>
  <c r="H45" i="12"/>
  <c r="P45" i="12"/>
  <c r="H41" i="12"/>
  <c r="P41" i="12"/>
  <c r="H37" i="12"/>
  <c r="P37" i="12"/>
  <c r="P33" i="12"/>
  <c r="P29" i="12"/>
  <c r="P25" i="12"/>
  <c r="P21" i="12"/>
  <c r="P136" i="12"/>
  <c r="P134" i="12"/>
  <c r="P132" i="12"/>
  <c r="P130" i="12"/>
  <c r="P128" i="12"/>
  <c r="P126" i="12"/>
  <c r="P122" i="12"/>
  <c r="P120" i="12"/>
  <c r="P118" i="12"/>
  <c r="P114" i="12"/>
  <c r="C39" i="12"/>
  <c r="D39" i="12" s="1"/>
  <c r="P17" i="12"/>
  <c r="P135" i="7"/>
  <c r="P133" i="7"/>
  <c r="P131" i="7"/>
  <c r="P129" i="7"/>
  <c r="P123" i="7"/>
  <c r="P121" i="7"/>
  <c r="P117" i="7"/>
  <c r="P113" i="7"/>
  <c r="P111" i="7"/>
  <c r="P109" i="7"/>
  <c r="P107" i="7"/>
  <c r="P105" i="7"/>
  <c r="P103" i="7"/>
  <c r="P101" i="7"/>
  <c r="P97" i="7"/>
  <c r="P93" i="7"/>
  <c r="P91" i="7"/>
  <c r="P89" i="7"/>
  <c r="P87" i="7"/>
  <c r="P85" i="7"/>
  <c r="P83" i="7"/>
  <c r="P81" i="7"/>
  <c r="P79" i="7"/>
  <c r="P77" i="7"/>
  <c r="P73" i="7"/>
  <c r="P69" i="7"/>
  <c r="P65" i="7"/>
  <c r="P63" i="7"/>
  <c r="P61" i="7"/>
  <c r="P57" i="7"/>
  <c r="P53" i="7"/>
  <c r="P49" i="7"/>
  <c r="P45" i="7"/>
  <c r="P41" i="7"/>
  <c r="P37" i="7"/>
  <c r="P35" i="7"/>
  <c r="P33" i="7"/>
  <c r="P31" i="7"/>
  <c r="P29" i="7"/>
  <c r="P27" i="7"/>
  <c r="P25" i="7"/>
  <c r="P23" i="7"/>
  <c r="P21" i="7"/>
  <c r="P19" i="7"/>
  <c r="C19" i="7"/>
  <c r="D19" i="7" s="1"/>
  <c r="I18" i="7"/>
  <c r="P17" i="7"/>
  <c r="C17" i="7"/>
  <c r="I16" i="7"/>
  <c r="P15" i="7"/>
  <c r="I24" i="10"/>
  <c r="J24" i="10"/>
  <c r="I20" i="10"/>
  <c r="J20" i="10" s="1"/>
  <c r="I16" i="10"/>
  <c r="J16" i="10"/>
  <c r="Q136" i="12"/>
  <c r="Q134" i="12"/>
  <c r="P127" i="12"/>
  <c r="Q126" i="12"/>
  <c r="P123" i="12"/>
  <c r="P121" i="12"/>
  <c r="Q120" i="12"/>
  <c r="Q109" i="12"/>
  <c r="P108" i="12"/>
  <c r="Q106" i="12"/>
  <c r="Q101" i="12"/>
  <c r="Q95" i="12"/>
  <c r="P96" i="10"/>
  <c r="H128" i="7"/>
  <c r="H104" i="7"/>
  <c r="H88" i="7"/>
  <c r="H80" i="7"/>
  <c r="H72" i="7"/>
  <c r="H40" i="7"/>
  <c r="H24" i="7"/>
  <c r="D114" i="10"/>
  <c r="Q69" i="12"/>
  <c r="P64" i="12"/>
  <c r="H64" i="12"/>
  <c r="Q57" i="12"/>
  <c r="H26" i="12"/>
  <c r="H18" i="12"/>
  <c r="H16" i="12"/>
  <c r="Q112" i="13"/>
  <c r="P111" i="13"/>
  <c r="Q108" i="13"/>
  <c r="Q104" i="13"/>
  <c r="P99" i="13"/>
  <c r="Q96" i="13"/>
  <c r="P95" i="13"/>
  <c r="P87" i="13"/>
  <c r="P73" i="13"/>
  <c r="P71" i="13"/>
  <c r="Q70" i="13"/>
  <c r="P69" i="13"/>
  <c r="Q68" i="13"/>
  <c r="P67" i="13"/>
  <c r="Q66" i="13"/>
  <c r="Q64" i="13"/>
  <c r="P63" i="13"/>
  <c r="P61" i="13"/>
  <c r="Q60" i="13"/>
  <c r="P59" i="13"/>
  <c r="Q58" i="13"/>
  <c r="P55" i="13"/>
  <c r="Q54" i="13"/>
  <c r="Q48" i="13"/>
  <c r="Q44" i="13"/>
  <c r="Q40" i="13"/>
  <c r="Q36" i="13"/>
  <c r="P33" i="13"/>
  <c r="Q32" i="13"/>
  <c r="Q18" i="13"/>
  <c r="Q16" i="13"/>
  <c r="H134" i="7"/>
  <c r="H124" i="7"/>
  <c r="H108" i="7"/>
  <c r="H92" i="7"/>
  <c r="H84" i="7"/>
  <c r="H76" i="7"/>
  <c r="J76" i="7" s="1"/>
  <c r="H60" i="7"/>
  <c r="H44" i="7"/>
  <c r="H36" i="7"/>
  <c r="H15" i="7"/>
  <c r="Q14" i="7"/>
  <c r="P73" i="10"/>
  <c r="Q72" i="10"/>
  <c r="P69" i="10"/>
  <c r="P65" i="10"/>
  <c r="P93" i="10"/>
  <c r="Q92" i="10"/>
  <c r="P89" i="10"/>
  <c r="D48" i="9"/>
  <c r="Q65" i="7"/>
  <c r="Q128" i="12"/>
  <c r="H86" i="12"/>
  <c r="P74" i="12"/>
  <c r="Q72" i="12"/>
  <c r="P70" i="12"/>
  <c r="P68" i="12"/>
  <c r="Q66" i="12"/>
  <c r="P48" i="12"/>
  <c r="P40" i="12"/>
  <c r="H30" i="12"/>
  <c r="Q134" i="7"/>
  <c r="Q133" i="7"/>
  <c r="H110" i="7"/>
  <c r="Q25" i="7"/>
  <c r="H20" i="7"/>
  <c r="J120" i="10"/>
  <c r="D120" i="10"/>
  <c r="J114" i="10"/>
  <c r="J113" i="10"/>
  <c r="J112" i="10"/>
  <c r="D112" i="10"/>
  <c r="Q116" i="12"/>
  <c r="P115" i="12"/>
  <c r="H102" i="12"/>
  <c r="P52" i="12"/>
  <c r="D82" i="13"/>
  <c r="Q123" i="7"/>
  <c r="H122" i="7"/>
  <c r="P14" i="7"/>
  <c r="D90" i="10"/>
  <c r="Q130" i="12"/>
  <c r="Q85" i="12"/>
  <c r="P80" i="12"/>
  <c r="H34" i="12"/>
  <c r="Q26" i="12"/>
  <c r="Q15" i="12"/>
  <c r="P14" i="12"/>
  <c r="Q46" i="13"/>
  <c r="D128" i="7"/>
  <c r="Q73" i="7"/>
  <c r="J94" i="10"/>
  <c r="D94" i="10"/>
  <c r="P22" i="7"/>
  <c r="H22" i="7"/>
  <c r="P134" i="10"/>
  <c r="Q134" i="10"/>
  <c r="Q133" i="10"/>
  <c r="P133" i="10"/>
  <c r="P132" i="10"/>
  <c r="Q132" i="10"/>
  <c r="P126" i="10"/>
  <c r="Q126" i="10"/>
  <c r="Q88" i="10"/>
  <c r="P82" i="10"/>
  <c r="Q82" i="10"/>
  <c r="Q81" i="10"/>
  <c r="P81" i="10"/>
  <c r="P80" i="10"/>
  <c r="Q80" i="10"/>
  <c r="P79" i="10"/>
  <c r="Q79" i="10"/>
  <c r="P78" i="10"/>
  <c r="Q78" i="10"/>
  <c r="Q77" i="10"/>
  <c r="P77" i="10"/>
  <c r="P76" i="10"/>
  <c r="Q76" i="10"/>
  <c r="P38" i="7"/>
  <c r="H38" i="7"/>
  <c r="C16" i="7"/>
  <c r="I17" i="7"/>
  <c r="C18" i="7"/>
  <c r="D18" i="7" s="1"/>
  <c r="I19" i="7"/>
  <c r="C20" i="7"/>
  <c r="D20" i="7"/>
  <c r="I20" i="7"/>
  <c r="J20" i="7"/>
  <c r="C21" i="7"/>
  <c r="D21" i="7"/>
  <c r="I23" i="7"/>
  <c r="J23" i="7" s="1"/>
  <c r="C24" i="7"/>
  <c r="D24" i="7" s="1"/>
  <c r="I29" i="7"/>
  <c r="C30" i="7"/>
  <c r="D30" i="7"/>
  <c r="C33" i="7"/>
  <c r="D33" i="7"/>
  <c r="C34" i="7"/>
  <c r="D34" i="7"/>
  <c r="I35" i="7"/>
  <c r="C36" i="7"/>
  <c r="D36" i="7" s="1"/>
  <c r="C37" i="7"/>
  <c r="D37" i="7" s="1"/>
  <c r="I39" i="7"/>
  <c r="C40" i="7"/>
  <c r="D40" i="7"/>
  <c r="P136" i="10"/>
  <c r="Q136" i="10"/>
  <c r="P130" i="10"/>
  <c r="Q130" i="10"/>
  <c r="Q129" i="10"/>
  <c r="P129" i="10"/>
  <c r="P128" i="10"/>
  <c r="Q128" i="10"/>
  <c r="P86" i="10"/>
  <c r="Q86" i="10"/>
  <c r="Q85" i="10"/>
  <c r="P85" i="10"/>
  <c r="P84" i="10"/>
  <c r="Q84" i="10"/>
  <c r="P74" i="10"/>
  <c r="Q74" i="10"/>
  <c r="P66" i="10"/>
  <c r="Q66" i="10"/>
  <c r="P37" i="10"/>
  <c r="Q37" i="10"/>
  <c r="P29" i="10"/>
  <c r="Q29" i="10"/>
  <c r="Q68" i="10"/>
  <c r="H52" i="7"/>
  <c r="H68" i="7"/>
  <c r="H100" i="7"/>
  <c r="H116" i="7"/>
  <c r="H132" i="7"/>
  <c r="J132" i="7" s="1"/>
  <c r="Q136" i="7"/>
  <c r="P29" i="13"/>
  <c r="P37" i="13"/>
  <c r="P41" i="13"/>
  <c r="P45" i="13"/>
  <c r="P49" i="13"/>
  <c r="P79" i="13"/>
  <c r="Q88" i="13"/>
  <c r="Q92" i="13"/>
  <c r="Q100" i="13"/>
  <c r="P107" i="13"/>
  <c r="Q24" i="12"/>
  <c r="Q32" i="12"/>
  <c r="P125" i="10"/>
  <c r="H48" i="7"/>
  <c r="H120" i="7"/>
  <c r="Q105" i="12"/>
  <c r="P112" i="12"/>
  <c r="P125" i="12"/>
  <c r="P133" i="12"/>
  <c r="D17" i="7"/>
  <c r="P39" i="7"/>
  <c r="P43" i="7"/>
  <c r="P47" i="7"/>
  <c r="P51" i="7"/>
  <c r="P59" i="7"/>
  <c r="P67" i="7"/>
  <c r="P75" i="7"/>
  <c r="P95" i="7"/>
  <c r="P99" i="7"/>
  <c r="P115" i="7"/>
  <c r="P119" i="7"/>
  <c r="P127" i="7"/>
  <c r="P15" i="12"/>
  <c r="P116" i="12"/>
  <c r="P124" i="12"/>
  <c r="H21" i="12"/>
  <c r="H25" i="12"/>
  <c r="H29" i="12"/>
  <c r="H33" i="12"/>
  <c r="P83" i="12"/>
  <c r="P99" i="12"/>
  <c r="P103" i="12"/>
  <c r="P111" i="12"/>
  <c r="H35" i="12"/>
  <c r="H39" i="12"/>
  <c r="H43" i="12"/>
  <c r="H47" i="12"/>
  <c r="H51" i="12"/>
  <c r="Q32" i="10"/>
  <c r="Q40" i="10"/>
  <c r="Q44" i="7"/>
  <c r="Q52" i="7"/>
  <c r="Q60" i="7"/>
  <c r="Q68" i="7"/>
  <c r="Q92" i="7"/>
  <c r="Q100" i="7"/>
  <c r="Q108" i="7"/>
  <c r="Q116" i="7"/>
  <c r="D49" i="13"/>
  <c r="Q83" i="12"/>
  <c r="Q99" i="12"/>
  <c r="Q111" i="12"/>
  <c r="Q129" i="12"/>
  <c r="Q115" i="12"/>
  <c r="Q110" i="12"/>
  <c r="Q104" i="12"/>
  <c r="P102" i="12"/>
  <c r="P100" i="12"/>
  <c r="H96" i="12"/>
  <c r="P84" i="12"/>
  <c r="Q80" i="12"/>
  <c r="P78" i="12"/>
  <c r="P62" i="12"/>
  <c r="P60" i="12"/>
  <c r="P56" i="12"/>
  <c r="P55" i="12"/>
  <c r="P54" i="12"/>
  <c r="P50" i="12"/>
  <c r="P46" i="12"/>
  <c r="P42" i="12"/>
  <c r="P38" i="12"/>
  <c r="Q34" i="12"/>
  <c r="P32" i="12"/>
  <c r="P28" i="12"/>
  <c r="P24" i="12"/>
  <c r="P20" i="12"/>
  <c r="Q14" i="12"/>
  <c r="I131" i="13"/>
  <c r="J131" i="13" s="1"/>
  <c r="C131" i="13"/>
  <c r="D131" i="13" s="1"/>
  <c r="I130" i="13"/>
  <c r="J130" i="13"/>
  <c r="C130" i="13"/>
  <c r="D130" i="13"/>
  <c r="I127" i="13"/>
  <c r="J127" i="13"/>
  <c r="C127" i="13"/>
  <c r="I126" i="13"/>
  <c r="J126" i="13" s="1"/>
  <c r="C126" i="13"/>
  <c r="D126" i="13" s="1"/>
  <c r="I121" i="13"/>
  <c r="J121" i="13" s="1"/>
  <c r="C121" i="13"/>
  <c r="I120" i="13"/>
  <c r="J120" i="13"/>
  <c r="C120" i="13"/>
  <c r="D120" i="13"/>
  <c r="I119" i="13"/>
  <c r="J119" i="13"/>
  <c r="C119" i="13"/>
  <c r="I118" i="13"/>
  <c r="J118" i="13"/>
  <c r="C118" i="13"/>
  <c r="D118" i="13"/>
  <c r="I117" i="13"/>
  <c r="J117" i="13"/>
  <c r="C117" i="13"/>
  <c r="D117" i="13"/>
  <c r="I116" i="13"/>
  <c r="J116" i="13"/>
  <c r="C116" i="13"/>
  <c r="D116" i="13"/>
  <c r="I113" i="13"/>
  <c r="J113" i="13"/>
  <c r="C113" i="13"/>
  <c r="I112" i="13"/>
  <c r="J112" i="13" s="1"/>
  <c r="C112" i="13"/>
  <c r="D112" i="13" s="1"/>
  <c r="I107" i="13"/>
  <c r="J107" i="13" s="1"/>
  <c r="C107" i="13"/>
  <c r="D107" i="13" s="1"/>
  <c r="I106" i="13"/>
  <c r="J106" i="13" s="1"/>
  <c r="C106" i="13"/>
  <c r="D106" i="13" s="1"/>
  <c r="I105" i="13"/>
  <c r="J105" i="13" s="1"/>
  <c r="C105" i="13"/>
  <c r="I104" i="13"/>
  <c r="J104" i="13" s="1"/>
  <c r="C104" i="13"/>
  <c r="D104" i="13" s="1"/>
  <c r="I102" i="13"/>
  <c r="J102" i="13" s="1"/>
  <c r="C102" i="13"/>
  <c r="D102" i="13" s="1"/>
  <c r="I100" i="13"/>
  <c r="J100" i="13"/>
  <c r="C100" i="13"/>
  <c r="D100" i="13"/>
  <c r="I99" i="13"/>
  <c r="C99" i="13"/>
  <c r="D99" i="13" s="1"/>
  <c r="I98" i="13"/>
  <c r="J98" i="13" s="1"/>
  <c r="C98" i="13"/>
  <c r="D98" i="13"/>
  <c r="I97" i="13"/>
  <c r="C97" i="13"/>
  <c r="D97" i="13" s="1"/>
  <c r="Q94" i="13"/>
  <c r="I93" i="13"/>
  <c r="J93" i="13"/>
  <c r="C93" i="13"/>
  <c r="D93" i="13"/>
  <c r="I92" i="13"/>
  <c r="J92" i="13"/>
  <c r="C92" i="13"/>
  <c r="D92" i="13"/>
  <c r="I91" i="13"/>
  <c r="J91" i="13"/>
  <c r="C91" i="13"/>
  <c r="D91" i="13"/>
  <c r="I90" i="13"/>
  <c r="J90" i="13"/>
  <c r="C90" i="13"/>
  <c r="D90" i="13"/>
  <c r="I87" i="13"/>
  <c r="J87" i="13"/>
  <c r="C87" i="13"/>
  <c r="D87" i="13"/>
  <c r="I86" i="13"/>
  <c r="J86" i="13"/>
  <c r="C86" i="13"/>
  <c r="D86" i="13"/>
  <c r="I85" i="13"/>
  <c r="J85" i="13"/>
  <c r="C85" i="13"/>
  <c r="D85" i="13"/>
  <c r="I84" i="13"/>
  <c r="J84" i="13"/>
  <c r="C84" i="13"/>
  <c r="D84" i="13"/>
  <c r="I83" i="13"/>
  <c r="J83" i="13"/>
  <c r="C83" i="13"/>
  <c r="D83" i="13"/>
  <c r="I79" i="13"/>
  <c r="J79" i="13"/>
  <c r="C79" i="13"/>
  <c r="D79" i="13"/>
  <c r="I78" i="13"/>
  <c r="C78" i="13"/>
  <c r="D78" i="13"/>
  <c r="I77" i="13"/>
  <c r="J77" i="13"/>
  <c r="C77" i="13"/>
  <c r="D77" i="13"/>
  <c r="I76" i="13"/>
  <c r="J76" i="13"/>
  <c r="C76" i="13"/>
  <c r="D76" i="13"/>
  <c r="P75" i="13"/>
  <c r="I74" i="13"/>
  <c r="J74" i="13" s="1"/>
  <c r="C74" i="13"/>
  <c r="D74" i="13" s="1"/>
  <c r="I72" i="13"/>
  <c r="J72" i="13" s="1"/>
  <c r="C72" i="13"/>
  <c r="I70" i="13"/>
  <c r="J70" i="13" s="1"/>
  <c r="C70" i="13"/>
  <c r="D70" i="13" s="1"/>
  <c r="I68" i="13"/>
  <c r="J68" i="13" s="1"/>
  <c r="C68" i="13"/>
  <c r="D68" i="13" s="1"/>
  <c r="I66" i="13"/>
  <c r="J66" i="13" s="1"/>
  <c r="C66" i="13"/>
  <c r="D66" i="13" s="1"/>
  <c r="I64" i="13"/>
  <c r="J64" i="13" s="1"/>
  <c r="C64" i="13"/>
  <c r="D64" i="13" s="1"/>
  <c r="I62" i="13"/>
  <c r="J62" i="13" s="1"/>
  <c r="C62" i="13"/>
  <c r="I60" i="13"/>
  <c r="J60" i="13" s="1"/>
  <c r="C60" i="13"/>
  <c r="D60" i="13" s="1"/>
  <c r="I58" i="13"/>
  <c r="C58" i="13"/>
  <c r="D58" i="13" s="1"/>
  <c r="I56" i="13"/>
  <c r="J56" i="13" s="1"/>
  <c r="C56" i="13"/>
  <c r="D56" i="13" s="1"/>
  <c r="I54" i="13"/>
  <c r="J54" i="13" s="1"/>
  <c r="C54" i="13"/>
  <c r="D54" i="13" s="1"/>
  <c r="I52" i="13"/>
  <c r="J52" i="13" s="1"/>
  <c r="C52" i="13"/>
  <c r="D52" i="13" s="1"/>
  <c r="I50" i="13"/>
  <c r="J50" i="13" s="1"/>
  <c r="C50" i="13"/>
  <c r="D50" i="13" s="1"/>
  <c r="I48" i="13"/>
  <c r="J48" i="13" s="1"/>
  <c r="C48" i="13"/>
  <c r="D48" i="13" s="1"/>
  <c r="I46" i="13"/>
  <c r="J46" i="13" s="1"/>
  <c r="C46" i="13"/>
  <c r="D46" i="13" s="1"/>
  <c r="I44" i="13"/>
  <c r="J44" i="13" s="1"/>
  <c r="C44" i="13"/>
  <c r="D44" i="13" s="1"/>
  <c r="I42" i="13"/>
  <c r="J42" i="13" s="1"/>
  <c r="C42" i="13"/>
  <c r="D42" i="13" s="1"/>
  <c r="I40" i="13"/>
  <c r="J40" i="13" s="1"/>
  <c r="C40" i="13"/>
  <c r="D40" i="13" s="1"/>
  <c r="I38" i="13"/>
  <c r="J38" i="13" s="1"/>
  <c r="C38" i="13"/>
  <c r="D38" i="13" s="1"/>
  <c r="I36" i="13"/>
  <c r="J36" i="13" s="1"/>
  <c r="C36" i="13"/>
  <c r="D36" i="13" s="1"/>
  <c r="I34" i="13"/>
  <c r="J34" i="13" s="1"/>
  <c r="C34" i="13"/>
  <c r="D34" i="13" s="1"/>
  <c r="I31" i="13"/>
  <c r="J31" i="13" s="1"/>
  <c r="C31" i="13"/>
  <c r="D31" i="13" s="1"/>
  <c r="Q30" i="13"/>
  <c r="I29" i="13"/>
  <c r="J29" i="13"/>
  <c r="C29" i="13"/>
  <c r="D29" i="13"/>
  <c r="I28" i="13"/>
  <c r="J28" i="13"/>
  <c r="C28" i="13"/>
  <c r="D28" i="13"/>
  <c r="I23" i="13"/>
  <c r="J23" i="13"/>
  <c r="C23" i="13"/>
  <c r="I22" i="13"/>
  <c r="J22" i="13" s="1"/>
  <c r="C22" i="13"/>
  <c r="D22" i="13" s="1"/>
  <c r="I21" i="13"/>
  <c r="J21" i="13" s="1"/>
  <c r="C21" i="13"/>
  <c r="D21" i="13" s="1"/>
  <c r="I20" i="13"/>
  <c r="J20" i="13" s="1"/>
  <c r="C20" i="13"/>
  <c r="D20" i="13" s="1"/>
  <c r="I18" i="13"/>
  <c r="J18" i="13" s="1"/>
  <c r="C18" i="13"/>
  <c r="D18" i="13" s="1"/>
  <c r="H130" i="7"/>
  <c r="D127" i="7"/>
  <c r="E128" i="7" s="1"/>
  <c r="F128" i="7" s="1"/>
  <c r="Q126" i="7"/>
  <c r="D126" i="7"/>
  <c r="D120" i="7"/>
  <c r="H118" i="7"/>
  <c r="Q115" i="7"/>
  <c r="Q114" i="7"/>
  <c r="J110" i="7"/>
  <c r="Q99" i="7"/>
  <c r="D99" i="7"/>
  <c r="Q94" i="7"/>
  <c r="H94" i="7"/>
  <c r="J94" i="7"/>
  <c r="Q93" i="7"/>
  <c r="D78" i="7"/>
  <c r="Q67" i="7"/>
  <c r="D67" i="7"/>
  <c r="Q59" i="7"/>
  <c r="Q51" i="7"/>
  <c r="Q43" i="7"/>
  <c r="H42" i="7"/>
  <c r="J42" i="7" s="1"/>
  <c r="Q41" i="7"/>
  <c r="Q21" i="10"/>
  <c r="D112" i="9"/>
  <c r="J95" i="9"/>
  <c r="J87" i="9"/>
  <c r="J79" i="9"/>
  <c r="B3" i="7"/>
  <c r="J135" i="10"/>
  <c r="D135" i="10"/>
  <c r="J131" i="10"/>
  <c r="D131" i="10"/>
  <c r="J127" i="10"/>
  <c r="D127" i="10"/>
  <c r="J125" i="10"/>
  <c r="J124" i="10"/>
  <c r="D124" i="10"/>
  <c r="J118" i="10"/>
  <c r="D118" i="10"/>
  <c r="J117" i="10"/>
  <c r="D117" i="10"/>
  <c r="J116" i="10"/>
  <c r="D116" i="10"/>
  <c r="J110" i="10"/>
  <c r="D110" i="10"/>
  <c r="J109" i="10"/>
  <c r="D109" i="10"/>
  <c r="J108" i="10"/>
  <c r="D108" i="10"/>
  <c r="J107" i="10"/>
  <c r="D107" i="10"/>
  <c r="J106" i="10"/>
  <c r="D106" i="10"/>
  <c r="J105" i="10"/>
  <c r="D105" i="10"/>
  <c r="D104" i="10"/>
  <c r="D103" i="10"/>
  <c r="J102" i="10"/>
  <c r="D102" i="10"/>
  <c r="J101" i="10"/>
  <c r="D101" i="10"/>
  <c r="J100" i="10"/>
  <c r="D100" i="10"/>
  <c r="J99" i="10"/>
  <c r="D99" i="10"/>
  <c r="J98" i="10"/>
  <c r="D98" i="10"/>
  <c r="J97" i="10"/>
  <c r="D97" i="10"/>
  <c r="D92" i="10"/>
  <c r="J87" i="10"/>
  <c r="D87" i="10"/>
  <c r="J83" i="10"/>
  <c r="D83" i="10"/>
  <c r="J75" i="10"/>
  <c r="D75" i="10"/>
  <c r="J73" i="10"/>
  <c r="D73" i="10"/>
  <c r="J67" i="10"/>
  <c r="D67" i="10"/>
  <c r="J64" i="10"/>
  <c r="D64" i="10"/>
  <c r="J57" i="10"/>
  <c r="D57" i="10"/>
  <c r="J47" i="10"/>
  <c r="D47" i="10"/>
  <c r="J43" i="10"/>
  <c r="D43" i="10"/>
  <c r="J28" i="10"/>
  <c r="D105" i="9"/>
  <c r="D104" i="9"/>
  <c r="D89" i="9"/>
  <c r="D88" i="9"/>
  <c r="D80" i="9"/>
  <c r="H87" i="7"/>
  <c r="Q87" i="7"/>
  <c r="P86" i="7"/>
  <c r="S86" i="7" s="1"/>
  <c r="Q86" i="7"/>
  <c r="H85" i="7"/>
  <c r="Q85" i="7"/>
  <c r="P82" i="7"/>
  <c r="H82" i="7"/>
  <c r="Q82" i="7"/>
  <c r="P78" i="7"/>
  <c r="H78" i="7"/>
  <c r="Q78" i="7"/>
  <c r="H77" i="7"/>
  <c r="J77" i="7" s="1"/>
  <c r="Q77" i="7"/>
  <c r="H71" i="7"/>
  <c r="J71" i="7"/>
  <c r="Q71" i="7"/>
  <c r="P70" i="7"/>
  <c r="Q70" i="7"/>
  <c r="H69" i="7"/>
  <c r="Q69" i="7"/>
  <c r="P66" i="7"/>
  <c r="H66" i="7"/>
  <c r="Q66" i="7"/>
  <c r="P64" i="7"/>
  <c r="H64" i="7"/>
  <c r="J64" i="7" s="1"/>
  <c r="H63" i="7"/>
  <c r="Q63" i="7"/>
  <c r="P62" i="7"/>
  <c r="Q62" i="7"/>
  <c r="H61" i="7"/>
  <c r="Q61" i="7"/>
  <c r="P58" i="12"/>
  <c r="Q56" i="12"/>
  <c r="Q55" i="12"/>
  <c r="Q54" i="12"/>
  <c r="Q52" i="12"/>
  <c r="Q50" i="12"/>
  <c r="Q48" i="12"/>
  <c r="Q46" i="12"/>
  <c r="Q44" i="12"/>
  <c r="Q42" i="12"/>
  <c r="Q40" i="12"/>
  <c r="Q38" i="12"/>
  <c r="Q30" i="12"/>
  <c r="Q28" i="12"/>
  <c r="Q22" i="12"/>
  <c r="Q20" i="12"/>
  <c r="Q18" i="12"/>
  <c r="Q17" i="12"/>
  <c r="Q16" i="12"/>
  <c r="Q135" i="13"/>
  <c r="Q134" i="13"/>
  <c r="Q133" i="13"/>
  <c r="Q132" i="13"/>
  <c r="Q130" i="13"/>
  <c r="D129" i="13"/>
  <c r="Q128" i="13"/>
  <c r="D127" i="13"/>
  <c r="Q126" i="13"/>
  <c r="D125" i="13"/>
  <c r="Q124" i="13"/>
  <c r="Q123" i="13"/>
  <c r="Q122" i="13"/>
  <c r="D121" i="13"/>
  <c r="Q120" i="13"/>
  <c r="Q118" i="13"/>
  <c r="Q117" i="13"/>
  <c r="Q116" i="13"/>
  <c r="Q114" i="13"/>
  <c r="D113" i="13"/>
  <c r="Q110" i="13"/>
  <c r="Q109" i="13"/>
  <c r="Q106" i="13"/>
  <c r="H126" i="7"/>
  <c r="Q122" i="7"/>
  <c r="Q119" i="7"/>
  <c r="Q118" i="7"/>
  <c r="J115" i="7"/>
  <c r="H114" i="7"/>
  <c r="J114" i="7"/>
  <c r="Q111" i="7"/>
  <c r="Q91" i="7"/>
  <c r="J80" i="7"/>
  <c r="Q75" i="7"/>
  <c r="P90" i="7"/>
  <c r="Q90" i="7"/>
  <c r="H79" i="7"/>
  <c r="Q79" i="7"/>
  <c r="P74" i="7"/>
  <c r="Q74" i="7"/>
  <c r="J97" i="13"/>
  <c r="P91" i="13"/>
  <c r="Q90" i="13"/>
  <c r="Q86" i="13"/>
  <c r="Q85" i="13"/>
  <c r="Q84" i="13"/>
  <c r="P83" i="13"/>
  <c r="J80" i="13"/>
  <c r="Q78" i="13"/>
  <c r="Q77" i="13"/>
  <c r="Q76" i="13"/>
  <c r="Q28" i="13"/>
  <c r="Q26" i="13"/>
  <c r="P25" i="13"/>
  <c r="Q24" i="13"/>
  <c r="D23" i="13"/>
  <c r="Q22" i="13"/>
  <c r="P21" i="13"/>
  <c r="P20" i="13"/>
  <c r="P19" i="13"/>
  <c r="B3" i="13"/>
  <c r="O25" i="13"/>
  <c r="P136" i="7"/>
  <c r="Q102" i="7"/>
  <c r="Q101" i="7"/>
  <c r="Q98" i="7"/>
  <c r="H98" i="7"/>
  <c r="Q95" i="7"/>
  <c r="H86" i="7"/>
  <c r="D85" i="7"/>
  <c r="D82" i="7"/>
  <c r="H70" i="7"/>
  <c r="D69" i="7"/>
  <c r="D66" i="7"/>
  <c r="J63" i="7"/>
  <c r="Q58" i="7"/>
  <c r="H58" i="7"/>
  <c r="J58" i="7" s="1"/>
  <c r="H56" i="7"/>
  <c r="J56" i="7" s="1"/>
  <c r="Q55" i="7"/>
  <c r="Q54" i="7"/>
  <c r="Q53" i="7"/>
  <c r="J51" i="7"/>
  <c r="Q50" i="7"/>
  <c r="H50" i="7"/>
  <c r="Q47" i="7"/>
  <c r="Q46" i="7"/>
  <c r="H46" i="7"/>
  <c r="Q45" i="7"/>
  <c r="Q42" i="7"/>
  <c r="Q39" i="7"/>
  <c r="Q38" i="7"/>
  <c r="Q37" i="7"/>
  <c r="Q34" i="7"/>
  <c r="H34" i="7"/>
  <c r="Q31" i="7"/>
  <c r="Q30" i="7"/>
  <c r="H30" i="7"/>
  <c r="Q29" i="7"/>
  <c r="Q26" i="7"/>
  <c r="Q23" i="7"/>
  <c r="Q22" i="7"/>
  <c r="Q21" i="7"/>
  <c r="H18" i="7"/>
  <c r="J18" i="7"/>
  <c r="Q17" i="7"/>
  <c r="Q124" i="10"/>
  <c r="Q120" i="10"/>
  <c r="Q118" i="10"/>
  <c r="P117" i="10"/>
  <c r="Q116" i="10"/>
  <c r="Q114" i="10"/>
  <c r="Q112" i="10"/>
  <c r="Q110" i="10"/>
  <c r="P109" i="10"/>
  <c r="Q108" i="10"/>
  <c r="Q107" i="10"/>
  <c r="Q106" i="10"/>
  <c r="P105" i="10"/>
  <c r="Q104" i="10"/>
  <c r="Q103" i="10"/>
  <c r="Q102" i="10"/>
  <c r="P101" i="10"/>
  <c r="Q100" i="10"/>
  <c r="Q99" i="10"/>
  <c r="Q98" i="10"/>
  <c r="P97" i="10"/>
  <c r="Q94" i="10"/>
  <c r="Q90" i="10"/>
  <c r="Q64" i="10"/>
  <c r="P61" i="10"/>
  <c r="Q60" i="10"/>
  <c r="Q58" i="10"/>
  <c r="P57" i="10"/>
  <c r="Q54" i="10"/>
  <c r="Q51" i="10"/>
  <c r="Q49" i="10"/>
  <c r="Q47" i="10"/>
  <c r="Q45" i="10"/>
  <c r="Q43" i="10"/>
  <c r="Q41" i="10"/>
  <c r="Q33" i="10"/>
  <c r="Q25" i="10"/>
  <c r="Q17" i="10"/>
  <c r="J34" i="7"/>
  <c r="B45" i="5"/>
  <c r="I18" i="10"/>
  <c r="J18" i="10" s="1"/>
  <c r="I22" i="10"/>
  <c r="J22" i="10" s="1"/>
  <c r="C17" i="10"/>
  <c r="D17" i="10" s="1"/>
  <c r="C19" i="10"/>
  <c r="D19" i="10" s="1"/>
  <c r="C21" i="10"/>
  <c r="D21" i="10" s="1"/>
  <c r="C23" i="10"/>
  <c r="D23" i="10" s="1"/>
  <c r="I136" i="10"/>
  <c r="J136" i="10" s="1"/>
  <c r="C136" i="10"/>
  <c r="D136" i="10" s="1"/>
  <c r="I134" i="10"/>
  <c r="J134" i="10" s="1"/>
  <c r="C134" i="10"/>
  <c r="D134" i="10" s="1"/>
  <c r="I133" i="10"/>
  <c r="J133" i="10" s="1"/>
  <c r="C133" i="10"/>
  <c r="D133" i="10" s="1"/>
  <c r="I132" i="10"/>
  <c r="J132" i="10" s="1"/>
  <c r="C132" i="10"/>
  <c r="D132" i="10" s="1"/>
  <c r="I130" i="10"/>
  <c r="J130" i="10" s="1"/>
  <c r="C130" i="10"/>
  <c r="D130" i="10" s="1"/>
  <c r="I129" i="10"/>
  <c r="J129" i="10" s="1"/>
  <c r="C129" i="10"/>
  <c r="D129" i="10" s="1"/>
  <c r="I128" i="10"/>
  <c r="J128" i="10" s="1"/>
  <c r="C128" i="10"/>
  <c r="D128" i="10" s="1"/>
  <c r="I126" i="10"/>
  <c r="J126" i="10" s="1"/>
  <c r="C126" i="10"/>
  <c r="D126" i="10" s="1"/>
  <c r="I123" i="10"/>
  <c r="J123" i="10" s="1"/>
  <c r="C123" i="10"/>
  <c r="I122" i="10"/>
  <c r="J122" i="10" s="1"/>
  <c r="C122" i="10"/>
  <c r="D122" i="10" s="1"/>
  <c r="I121" i="10"/>
  <c r="J121" i="10" s="1"/>
  <c r="C121" i="10"/>
  <c r="I119" i="10"/>
  <c r="J119" i="10" s="1"/>
  <c r="C119" i="10"/>
  <c r="D119" i="10" s="1"/>
  <c r="I115" i="10"/>
  <c r="J115" i="10" s="1"/>
  <c r="C115" i="10"/>
  <c r="D115" i="10" s="1"/>
  <c r="I111" i="10"/>
  <c r="J111" i="10" s="1"/>
  <c r="C111" i="10"/>
  <c r="D111" i="10" s="1"/>
  <c r="I96" i="10"/>
  <c r="J96" i="10" s="1"/>
  <c r="C96" i="10"/>
  <c r="D96" i="10" s="1"/>
  <c r="I95" i="10"/>
  <c r="J95" i="10" s="1"/>
  <c r="C95" i="10"/>
  <c r="D95" i="10" s="1"/>
  <c r="I93" i="10"/>
  <c r="J93" i="10" s="1"/>
  <c r="C93" i="10"/>
  <c r="D93" i="10" s="1"/>
  <c r="I91" i="10"/>
  <c r="J91" i="10" s="1"/>
  <c r="C91" i="10"/>
  <c r="D91" i="10" s="1"/>
  <c r="I89" i="10"/>
  <c r="J89" i="10" s="1"/>
  <c r="C89" i="10"/>
  <c r="D89" i="10" s="1"/>
  <c r="I88" i="10"/>
  <c r="J88" i="10" s="1"/>
  <c r="C88" i="10"/>
  <c r="D88" i="10" s="1"/>
  <c r="I86" i="10"/>
  <c r="J86" i="10" s="1"/>
  <c r="C86" i="10"/>
  <c r="D86" i="10" s="1"/>
  <c r="I85" i="10"/>
  <c r="J85" i="10" s="1"/>
  <c r="C85" i="10"/>
  <c r="D85" i="10" s="1"/>
  <c r="I84" i="10"/>
  <c r="J84" i="10" s="1"/>
  <c r="C84" i="10"/>
  <c r="D84" i="10" s="1"/>
  <c r="I82" i="10"/>
  <c r="J82" i="10" s="1"/>
  <c r="C82" i="10"/>
  <c r="D82" i="10" s="1"/>
  <c r="I81" i="10"/>
  <c r="J81" i="10" s="1"/>
  <c r="C81" i="10"/>
  <c r="D81" i="10" s="1"/>
  <c r="I80" i="10"/>
  <c r="J80" i="10" s="1"/>
  <c r="C80" i="10"/>
  <c r="D80" i="10" s="1"/>
  <c r="I79" i="10"/>
  <c r="J79" i="10" s="1"/>
  <c r="C79" i="10"/>
  <c r="D79" i="10" s="1"/>
  <c r="I78" i="10"/>
  <c r="J78" i="10" s="1"/>
  <c r="C78" i="10"/>
  <c r="D78" i="10" s="1"/>
  <c r="I77" i="10"/>
  <c r="J77" i="10" s="1"/>
  <c r="C77" i="10"/>
  <c r="D77" i="10" s="1"/>
  <c r="I76" i="10"/>
  <c r="J76" i="10" s="1"/>
  <c r="C76" i="10"/>
  <c r="D76" i="10" s="1"/>
  <c r="I74" i="10"/>
  <c r="J74" i="10" s="1"/>
  <c r="C74" i="10"/>
  <c r="D74" i="10" s="1"/>
  <c r="I72" i="10"/>
  <c r="J72" i="10" s="1"/>
  <c r="C72" i="10"/>
  <c r="D72" i="10" s="1"/>
  <c r="I70" i="10"/>
  <c r="J70" i="10" s="1"/>
  <c r="C70" i="10"/>
  <c r="D70" i="10" s="1"/>
  <c r="I68" i="10"/>
  <c r="J68" i="10" s="1"/>
  <c r="C68" i="10"/>
  <c r="D68" i="10" s="1"/>
  <c r="I66" i="10"/>
  <c r="J66" i="10" s="1"/>
  <c r="C66" i="10"/>
  <c r="D66" i="10" s="1"/>
  <c r="I63" i="10"/>
  <c r="J63" i="10" s="1"/>
  <c r="C63" i="10"/>
  <c r="D63" i="10" s="1"/>
  <c r="I59" i="10"/>
  <c r="J59" i="10" s="1"/>
  <c r="C59" i="10"/>
  <c r="D59" i="10" s="1"/>
  <c r="I55" i="10"/>
  <c r="J55" i="10" s="1"/>
  <c r="C55" i="10"/>
  <c r="D55" i="10" s="1"/>
  <c r="I53" i="10"/>
  <c r="J53" i="10" s="1"/>
  <c r="C53" i="10"/>
  <c r="D53" i="10" s="1"/>
  <c r="I52" i="10"/>
  <c r="J52" i="10" s="1"/>
  <c r="C52" i="10"/>
  <c r="D52" i="10" s="1"/>
  <c r="I50" i="10"/>
  <c r="J50" i="10" s="1"/>
  <c r="C50" i="10"/>
  <c r="D50" i="10" s="1"/>
  <c r="I48" i="10"/>
  <c r="J48" i="10" s="1"/>
  <c r="C48" i="10"/>
  <c r="D48" i="10" s="1"/>
  <c r="I46" i="10"/>
  <c r="J46" i="10" s="1"/>
  <c r="C46" i="10"/>
  <c r="D46" i="10" s="1"/>
  <c r="I44" i="10"/>
  <c r="J44" i="10" s="1"/>
  <c r="C44" i="10"/>
  <c r="D44" i="10" s="1"/>
  <c r="I42" i="10"/>
  <c r="J42" i="10" s="1"/>
  <c r="C42" i="10"/>
  <c r="D42" i="10" s="1"/>
  <c r="I40" i="10"/>
  <c r="J40" i="10" s="1"/>
  <c r="C40" i="10"/>
  <c r="D40" i="10" s="1"/>
  <c r="I37" i="10"/>
  <c r="C37" i="10"/>
  <c r="D37" i="10" s="1"/>
  <c r="I35" i="10"/>
  <c r="J35" i="10" s="1"/>
  <c r="C35" i="10"/>
  <c r="D35" i="10" s="1"/>
  <c r="I34" i="10"/>
  <c r="J34" i="10" s="1"/>
  <c r="C34" i="10"/>
  <c r="D34" i="10" s="1"/>
  <c r="I32" i="10"/>
  <c r="J32" i="10" s="1"/>
  <c r="C32" i="10"/>
  <c r="D32" i="10" s="1"/>
  <c r="I19" i="10"/>
  <c r="J19" i="10" s="1"/>
  <c r="C18" i="10"/>
  <c r="D18" i="10" s="1"/>
  <c r="B3" i="10"/>
  <c r="O111" i="7"/>
  <c r="O79" i="7"/>
  <c r="O47" i="7"/>
  <c r="O15" i="7"/>
  <c r="O106" i="7"/>
  <c r="O74" i="7"/>
  <c r="O14" i="7"/>
  <c r="O22" i="7"/>
  <c r="O30" i="7"/>
  <c r="O38" i="7"/>
  <c r="O46" i="7"/>
  <c r="O54" i="7"/>
  <c r="O62" i="7"/>
  <c r="O70" i="7"/>
  <c r="O78" i="7"/>
  <c r="O86" i="7"/>
  <c r="O94" i="7"/>
  <c r="O102" i="7"/>
  <c r="O110" i="7"/>
  <c r="O118" i="7"/>
  <c r="O126" i="7"/>
  <c r="O134" i="7"/>
  <c r="O19" i="7"/>
  <c r="O27" i="7"/>
  <c r="O35" i="7"/>
  <c r="O43" i="7"/>
  <c r="O51" i="7"/>
  <c r="O59" i="7"/>
  <c r="O67" i="7"/>
  <c r="O75" i="7"/>
  <c r="O83" i="7"/>
  <c r="O91" i="7"/>
  <c r="O99" i="7"/>
  <c r="O107" i="7"/>
  <c r="O115" i="7"/>
  <c r="O123" i="7"/>
  <c r="O131" i="7"/>
  <c r="C15" i="7"/>
  <c r="D15" i="7" s="1"/>
  <c r="I21" i="7"/>
  <c r="C22" i="7"/>
  <c r="D22" i="7"/>
  <c r="I22" i="7"/>
  <c r="J22" i="7"/>
  <c r="C23" i="7"/>
  <c r="D23" i="7"/>
  <c r="I24" i="7"/>
  <c r="J24" i="7"/>
  <c r="C25" i="7"/>
  <c r="D25" i="7"/>
  <c r="I25" i="7"/>
  <c r="C26" i="7"/>
  <c r="D26" i="7" s="1"/>
  <c r="I26" i="7"/>
  <c r="C27" i="7"/>
  <c r="D27" i="7"/>
  <c r="I27" i="7"/>
  <c r="C28" i="7"/>
  <c r="D28" i="7" s="1"/>
  <c r="I28" i="7"/>
  <c r="C29" i="7"/>
  <c r="D29" i="7"/>
  <c r="I31" i="7"/>
  <c r="J31" i="7"/>
  <c r="C32" i="7"/>
  <c r="D32" i="7"/>
  <c r="I36" i="7"/>
  <c r="J36" i="7"/>
  <c r="I37" i="7"/>
  <c r="C38" i="7"/>
  <c r="D38" i="7" s="1"/>
  <c r="I38" i="7"/>
  <c r="C39" i="7"/>
  <c r="D39" i="7"/>
  <c r="I40" i="7"/>
  <c r="J40" i="7"/>
  <c r="C41" i="7"/>
  <c r="D41" i="7"/>
  <c r="I41" i="7"/>
  <c r="J41" i="7"/>
  <c r="C42" i="7"/>
  <c r="D42" i="7"/>
  <c r="I42" i="7"/>
  <c r="C43" i="7"/>
  <c r="D43" i="7"/>
  <c r="I43" i="7"/>
  <c r="J43" i="7"/>
  <c r="C44" i="7"/>
  <c r="D44" i="7"/>
  <c r="C45" i="7"/>
  <c r="D45" i="7"/>
  <c r="I47" i="7"/>
  <c r="C48" i="7"/>
  <c r="D48" i="7" s="1"/>
  <c r="I52" i="7"/>
  <c r="J52" i="7" s="1"/>
  <c r="I53" i="7"/>
  <c r="J53" i="7" s="1"/>
  <c r="C54" i="7"/>
  <c r="D54" i="7" s="1"/>
  <c r="I54" i="7"/>
  <c r="C55" i="7"/>
  <c r="D55" i="7"/>
  <c r="I60" i="7"/>
  <c r="J60" i="7"/>
  <c r="I61" i="7"/>
  <c r="J61" i="7"/>
  <c r="C62" i="7"/>
  <c r="D62" i="7"/>
  <c r="I62" i="7"/>
  <c r="C63" i="7"/>
  <c r="D63" i="7" s="1"/>
  <c r="I68" i="7"/>
  <c r="J68" i="7" s="1"/>
  <c r="I69" i="7"/>
  <c r="C70" i="7"/>
  <c r="D70" i="7"/>
  <c r="I70" i="7"/>
  <c r="J70" i="7"/>
  <c r="C71" i="7"/>
  <c r="D71" i="7"/>
  <c r="I72" i="7"/>
  <c r="J72" i="7"/>
  <c r="C73" i="7"/>
  <c r="D73" i="7"/>
  <c r="I73" i="7"/>
  <c r="C74" i="7"/>
  <c r="D74" i="7" s="1"/>
  <c r="I74" i="7"/>
  <c r="C75" i="7"/>
  <c r="D75" i="7"/>
  <c r="I75" i="7"/>
  <c r="C76" i="7"/>
  <c r="D76" i="7" s="1"/>
  <c r="C77" i="7"/>
  <c r="D77" i="7" s="1"/>
  <c r="I79" i="7"/>
  <c r="C80" i="7"/>
  <c r="D80" i="7" s="1"/>
  <c r="I84" i="7"/>
  <c r="J84" i="7" s="1"/>
  <c r="I85" i="7"/>
  <c r="C86" i="7"/>
  <c r="D86" i="7"/>
  <c r="I86" i="7"/>
  <c r="J86" i="7"/>
  <c r="C87" i="7"/>
  <c r="D87" i="7"/>
  <c r="I88" i="7"/>
  <c r="J88" i="7"/>
  <c r="C89" i="7"/>
  <c r="D89" i="7"/>
  <c r="I89" i="7"/>
  <c r="C90" i="7"/>
  <c r="D90" i="7" s="1"/>
  <c r="I90" i="7"/>
  <c r="C91" i="7"/>
  <c r="D91" i="7"/>
  <c r="I91" i="7"/>
  <c r="C92" i="7"/>
  <c r="D92" i="7" s="1"/>
  <c r="C93" i="7"/>
  <c r="D93" i="7" s="1"/>
  <c r="I95" i="7"/>
  <c r="C96" i="7"/>
  <c r="D96" i="7"/>
  <c r="I100" i="7"/>
  <c r="J100" i="7"/>
  <c r="I101" i="7"/>
  <c r="C102" i="7"/>
  <c r="D102" i="7" s="1"/>
  <c r="I102" i="7"/>
  <c r="C103" i="7"/>
  <c r="D103" i="7" s="1"/>
  <c r="I103" i="7"/>
  <c r="I104" i="7"/>
  <c r="J104" i="7"/>
  <c r="C105" i="7"/>
  <c r="D105" i="7"/>
  <c r="I105" i="7"/>
  <c r="C106" i="7"/>
  <c r="D106" i="7" s="1"/>
  <c r="I106" i="7"/>
  <c r="C107" i="7"/>
  <c r="D107" i="7"/>
  <c r="I107" i="7"/>
  <c r="C108" i="7"/>
  <c r="D108" i="7" s="1"/>
  <c r="C109" i="7"/>
  <c r="D109" i="7" s="1"/>
  <c r="I111" i="7"/>
  <c r="J111" i="7" s="1"/>
  <c r="C112" i="7"/>
  <c r="D112" i="7" s="1"/>
  <c r="I116" i="7"/>
  <c r="J116" i="7" s="1"/>
  <c r="I117" i="7"/>
  <c r="C118" i="7"/>
  <c r="D118" i="7"/>
  <c r="I118" i="7"/>
  <c r="J118" i="7"/>
  <c r="C119" i="7"/>
  <c r="D119" i="7"/>
  <c r="I120" i="7"/>
  <c r="J120" i="7"/>
  <c r="C121" i="7"/>
  <c r="D121" i="7"/>
  <c r="I121" i="7"/>
  <c r="C122" i="7"/>
  <c r="D122" i="7" s="1"/>
  <c r="I122" i="7"/>
  <c r="J122" i="7" s="1"/>
  <c r="C123" i="7"/>
  <c r="D123" i="7" s="1"/>
  <c r="I123" i="7"/>
  <c r="J123" i="7" s="1"/>
  <c r="C124" i="7"/>
  <c r="D124" i="7" s="1"/>
  <c r="C125" i="7"/>
  <c r="I128" i="7"/>
  <c r="J128" i="7" s="1"/>
  <c r="C129" i="7"/>
  <c r="D129" i="7" s="1"/>
  <c r="I129" i="7"/>
  <c r="C130" i="7"/>
  <c r="D130" i="7"/>
  <c r="I130" i="7"/>
  <c r="C131" i="7"/>
  <c r="D131" i="7" s="1"/>
  <c r="I131" i="7"/>
  <c r="C132" i="7"/>
  <c r="D132" i="7"/>
  <c r="C133" i="7"/>
  <c r="D133" i="7"/>
  <c r="I133" i="7"/>
  <c r="C134" i="7"/>
  <c r="D134" i="7" s="1"/>
  <c r="I135" i="7"/>
  <c r="C136" i="7"/>
  <c r="D136" i="7"/>
  <c r="O119" i="7"/>
  <c r="O103" i="7"/>
  <c r="O87" i="7"/>
  <c r="O71" i="7"/>
  <c r="O55" i="7"/>
  <c r="O39" i="7"/>
  <c r="O23" i="7"/>
  <c r="O130" i="7"/>
  <c r="O114" i="7"/>
  <c r="O98" i="7"/>
  <c r="O82" i="7"/>
  <c r="O66" i="7"/>
  <c r="O50" i="7"/>
  <c r="O34" i="7"/>
  <c r="O18" i="7"/>
  <c r="C135" i="9"/>
  <c r="D135" i="9" s="1"/>
  <c r="I132" i="9"/>
  <c r="J132" i="9" s="1"/>
  <c r="I131" i="9"/>
  <c r="J131" i="9" s="1"/>
  <c r="C121" i="9"/>
  <c r="D121" i="9" s="1"/>
  <c r="C117" i="9"/>
  <c r="D117" i="9" s="1"/>
  <c r="I116" i="9"/>
  <c r="J116" i="9" s="1"/>
  <c r="I115" i="9"/>
  <c r="J115" i="9" s="1"/>
  <c r="C109" i="9"/>
  <c r="D109" i="9" s="1"/>
  <c r="C108" i="9"/>
  <c r="D108" i="9" s="1"/>
  <c r="I107" i="9"/>
  <c r="J107" i="9" s="1"/>
  <c r="C101" i="9"/>
  <c r="D101" i="9" s="1"/>
  <c r="C100" i="9"/>
  <c r="D100" i="9" s="1"/>
  <c r="I99" i="9"/>
  <c r="J99" i="9" s="1"/>
  <c r="C93" i="9"/>
  <c r="D93" i="9" s="1"/>
  <c r="C92" i="9"/>
  <c r="D92" i="9" s="1"/>
  <c r="I91" i="9"/>
  <c r="J91" i="9" s="1"/>
  <c r="C85" i="9"/>
  <c r="D85" i="9" s="1"/>
  <c r="C84" i="9"/>
  <c r="D84" i="9" s="1"/>
  <c r="I83" i="9"/>
  <c r="J83" i="9" s="1"/>
  <c r="C77" i="9"/>
  <c r="I76" i="9"/>
  <c r="J76" i="9" s="1"/>
  <c r="I75" i="9"/>
  <c r="J75" i="9" s="1"/>
  <c r="C50" i="9"/>
  <c r="D50" i="9" s="1"/>
  <c r="C46" i="9"/>
  <c r="D46" i="9" s="1"/>
  <c r="C42" i="9"/>
  <c r="D42" i="9" s="1"/>
  <c r="C36" i="9"/>
  <c r="D36" i="9" s="1"/>
  <c r="C32" i="9"/>
  <c r="D32" i="9" s="1"/>
  <c r="C27" i="9"/>
  <c r="C19" i="9"/>
  <c r="C136" i="9"/>
  <c r="D136" i="9" s="1"/>
  <c r="I135" i="9"/>
  <c r="J135" i="9"/>
  <c r="I130" i="9"/>
  <c r="J130" i="9" s="1"/>
  <c r="I128" i="9"/>
  <c r="J128" i="9"/>
  <c r="C126" i="9"/>
  <c r="D126" i="9" s="1"/>
  <c r="I124" i="9"/>
  <c r="J124" i="9" s="1"/>
  <c r="I122" i="9"/>
  <c r="J122" i="9" s="1"/>
  <c r="I121" i="9"/>
  <c r="J121" i="9" s="1"/>
  <c r="C120" i="9"/>
  <c r="D120" i="9" s="1"/>
  <c r="C119" i="9"/>
  <c r="D119" i="9"/>
  <c r="C118" i="9"/>
  <c r="D118" i="9" s="1"/>
  <c r="I117" i="9"/>
  <c r="J117" i="9"/>
  <c r="C115" i="9"/>
  <c r="D115" i="9" s="1"/>
  <c r="C114" i="9"/>
  <c r="D114" i="9" s="1"/>
  <c r="I113" i="9"/>
  <c r="J113" i="9" s="1"/>
  <c r="C111" i="9"/>
  <c r="D111" i="9" s="1"/>
  <c r="C110" i="9"/>
  <c r="D110" i="9" s="1"/>
  <c r="I109" i="9"/>
  <c r="J109" i="9"/>
  <c r="C107" i="9"/>
  <c r="D107" i="9" s="1"/>
  <c r="C106" i="9"/>
  <c r="D106" i="9"/>
  <c r="I105" i="9"/>
  <c r="J105" i="9" s="1"/>
  <c r="C103" i="9"/>
  <c r="C102" i="9"/>
  <c r="D102" i="9" s="1"/>
  <c r="I101" i="9"/>
  <c r="J101" i="9" s="1"/>
  <c r="C99" i="9"/>
  <c r="C98" i="9"/>
  <c r="D98" i="9"/>
  <c r="I97" i="9"/>
  <c r="J97" i="9" s="1"/>
  <c r="C95" i="9"/>
  <c r="D95" i="9"/>
  <c r="C94" i="9"/>
  <c r="D94" i="9" s="1"/>
  <c r="I93" i="9"/>
  <c r="J93" i="9" s="1"/>
  <c r="C91" i="9"/>
  <c r="D91" i="9" s="1"/>
  <c r="C90" i="9"/>
  <c r="D90" i="9" s="1"/>
  <c r="I89" i="9"/>
  <c r="J89" i="9" s="1"/>
  <c r="C87" i="9"/>
  <c r="D87" i="9"/>
  <c r="C86" i="9"/>
  <c r="D86" i="9" s="1"/>
  <c r="I85" i="9"/>
  <c r="J85" i="9"/>
  <c r="C83" i="9"/>
  <c r="D83" i="9" s="1"/>
  <c r="C82" i="9"/>
  <c r="D82" i="9"/>
  <c r="I81" i="9"/>
  <c r="J81" i="9" s="1"/>
  <c r="C79" i="9"/>
  <c r="C78" i="9"/>
  <c r="D78" i="9" s="1"/>
  <c r="I77" i="9"/>
  <c r="J77" i="9"/>
  <c r="I74" i="9"/>
  <c r="J74" i="9" s="1"/>
  <c r="C74" i="9"/>
  <c r="D74" i="9"/>
  <c r="I72" i="9"/>
  <c r="J72" i="9" s="1"/>
  <c r="C72" i="9"/>
  <c r="D72" i="9"/>
  <c r="I70" i="9"/>
  <c r="J70" i="9" s="1"/>
  <c r="C70" i="9"/>
  <c r="D70" i="9"/>
  <c r="I60" i="9"/>
  <c r="C60" i="9"/>
  <c r="D60" i="9" s="1"/>
  <c r="I58" i="9"/>
  <c r="J58" i="9" s="1"/>
  <c r="C58" i="9"/>
  <c r="D58" i="9" s="1"/>
  <c r="I56" i="9"/>
  <c r="C56" i="9"/>
  <c r="D56" i="9" s="1"/>
  <c r="I54" i="9"/>
  <c r="J54" i="9" s="1"/>
  <c r="C54" i="9"/>
  <c r="D54" i="9" s="1"/>
  <c r="C51" i="9"/>
  <c r="D51" i="9" s="1"/>
  <c r="I49" i="9"/>
  <c r="J49" i="9" s="1"/>
  <c r="C47" i="9"/>
  <c r="D47" i="9" s="1"/>
  <c r="I45" i="9"/>
  <c r="J45" i="9" s="1"/>
  <c r="C43" i="9"/>
  <c r="D43" i="9" s="1"/>
  <c r="I41" i="9"/>
  <c r="J41" i="9" s="1"/>
  <c r="I40" i="9"/>
  <c r="J40" i="9" s="1"/>
  <c r="C39" i="9"/>
  <c r="D39" i="9" s="1"/>
  <c r="I37" i="9"/>
  <c r="J37" i="9" s="1"/>
  <c r="C35" i="9"/>
  <c r="D35" i="9" s="1"/>
  <c r="I33" i="9"/>
  <c r="J33" i="9" s="1"/>
  <c r="C31" i="9"/>
  <c r="D31" i="9" s="1"/>
  <c r="I29" i="9"/>
  <c r="J29" i="9" s="1"/>
  <c r="I25" i="9"/>
  <c r="J25" i="9" s="1"/>
  <c r="I21" i="9"/>
  <c r="J21" i="9" s="1"/>
  <c r="I17" i="9"/>
  <c r="J17" i="9" s="1"/>
  <c r="B3" i="9"/>
  <c r="I89" i="12"/>
  <c r="C87" i="12"/>
  <c r="D87" i="12"/>
  <c r="I85" i="12"/>
  <c r="C75" i="12"/>
  <c r="D75" i="12" s="1"/>
  <c r="C53" i="12"/>
  <c r="D53" i="12" s="1"/>
  <c r="C52" i="12"/>
  <c r="D52" i="12" s="1"/>
  <c r="C24" i="12"/>
  <c r="D24" i="12" s="1"/>
  <c r="C23" i="12"/>
  <c r="D23" i="12" s="1"/>
  <c r="I135" i="12"/>
  <c r="J135" i="12" s="1"/>
  <c r="C135" i="12"/>
  <c r="D135" i="12"/>
  <c r="C44" i="12"/>
  <c r="D44" i="12"/>
  <c r="B49" i="1"/>
  <c r="C31" i="12"/>
  <c r="D31" i="12" s="1"/>
  <c r="C47" i="12"/>
  <c r="D47" i="12" s="1"/>
  <c r="I131" i="12"/>
  <c r="C127" i="12"/>
  <c r="D127" i="12" s="1"/>
  <c r="I124" i="12"/>
  <c r="C113" i="12"/>
  <c r="D113" i="12" s="1"/>
  <c r="I110" i="12"/>
  <c r="C110" i="12"/>
  <c r="D110" i="12" s="1"/>
  <c r="I109" i="12"/>
  <c r="C99" i="12"/>
  <c r="D99" i="12"/>
  <c r="E99" i="12" s="1"/>
  <c r="I97" i="12"/>
  <c r="I94" i="12"/>
  <c r="C94" i="12"/>
  <c r="D94" i="12" s="1"/>
  <c r="C67" i="12"/>
  <c r="D67" i="12" s="1"/>
  <c r="I59" i="12"/>
  <c r="C48" i="12"/>
  <c r="D48" i="12" s="1"/>
  <c r="C40" i="12"/>
  <c r="D40" i="12"/>
  <c r="I31" i="12"/>
  <c r="J31" i="12" s="1"/>
  <c r="I16" i="12"/>
  <c r="J16" i="12"/>
  <c r="C19" i="12"/>
  <c r="D19" i="12" s="1"/>
  <c r="C27" i="12"/>
  <c r="D27" i="12"/>
  <c r="C35" i="12"/>
  <c r="D35" i="12" s="1"/>
  <c r="C43" i="12"/>
  <c r="D43" i="12"/>
  <c r="C51" i="12"/>
  <c r="D51" i="12" s="1"/>
  <c r="C133" i="12"/>
  <c r="D133" i="12"/>
  <c r="E135" i="12" s="1"/>
  <c r="F135" i="12" s="1"/>
  <c r="I126" i="12"/>
  <c r="J126" i="12" s="1"/>
  <c r="C125" i="12"/>
  <c r="D125" i="12"/>
  <c r="I122" i="12"/>
  <c r="I117" i="12"/>
  <c r="C116" i="12"/>
  <c r="D116" i="12" s="1"/>
  <c r="C114" i="12"/>
  <c r="D114" i="12" s="1"/>
  <c r="I107" i="12"/>
  <c r="C103" i="12"/>
  <c r="D103" i="12" s="1"/>
  <c r="I93" i="12"/>
  <c r="I90" i="12"/>
  <c r="C90" i="12"/>
  <c r="D90" i="12" s="1"/>
  <c r="C71" i="12"/>
  <c r="D71" i="12" s="1"/>
  <c r="I66" i="12"/>
  <c r="C66" i="12"/>
  <c r="D66" i="12"/>
  <c r="E65" i="12" s="1"/>
  <c r="F65" i="12" s="1"/>
  <c r="I55" i="12"/>
  <c r="I51" i="12"/>
  <c r="J51" i="12" s="1"/>
  <c r="I47" i="12"/>
  <c r="J47" i="12" s="1"/>
  <c r="I43" i="12"/>
  <c r="J43" i="12" s="1"/>
  <c r="I39" i="12"/>
  <c r="J39" i="12" s="1"/>
  <c r="I35" i="12"/>
  <c r="J35" i="12" s="1"/>
  <c r="C34" i="12"/>
  <c r="D34" i="12" s="1"/>
  <c r="B3" i="12"/>
  <c r="O17" i="12" s="1"/>
  <c r="O69" i="10"/>
  <c r="O81" i="10"/>
  <c r="O136" i="10"/>
  <c r="O35" i="10"/>
  <c r="O87" i="10"/>
  <c r="O24" i="10"/>
  <c r="I29" i="10"/>
  <c r="J29" i="10" s="1"/>
  <c r="C29" i="10"/>
  <c r="D29" i="10" s="1"/>
  <c r="I27" i="10"/>
  <c r="J27" i="10" s="1"/>
  <c r="C27" i="10"/>
  <c r="D27" i="10" s="1"/>
  <c r="I26" i="10"/>
  <c r="J26" i="10" s="1"/>
  <c r="C26" i="10"/>
  <c r="D26" i="10" s="1"/>
  <c r="I23" i="10"/>
  <c r="J23" i="10" s="1"/>
  <c r="C22" i="10"/>
  <c r="D22" i="10" s="1"/>
  <c r="C20" i="10"/>
  <c r="D20" i="10" s="1"/>
  <c r="I17" i="10"/>
  <c r="J17" i="10" s="1"/>
  <c r="O135" i="7"/>
  <c r="O16" i="7"/>
  <c r="O20" i="7"/>
  <c r="O24" i="7"/>
  <c r="O28" i="7"/>
  <c r="O32" i="7"/>
  <c r="O36" i="7"/>
  <c r="O40" i="7"/>
  <c r="O44" i="7"/>
  <c r="O48" i="7"/>
  <c r="O52" i="7"/>
  <c r="O56" i="7"/>
  <c r="O60" i="7"/>
  <c r="O64" i="7"/>
  <c r="O68" i="7"/>
  <c r="O72" i="7"/>
  <c r="O76" i="7"/>
  <c r="O80" i="7"/>
  <c r="O84" i="7"/>
  <c r="O88" i="7"/>
  <c r="O92" i="7"/>
  <c r="O96" i="7"/>
  <c r="O100" i="7"/>
  <c r="O104" i="7"/>
  <c r="O108" i="7"/>
  <c r="O112" i="7"/>
  <c r="O116" i="7"/>
  <c r="O120" i="7"/>
  <c r="O124" i="7"/>
  <c r="O128" i="7"/>
  <c r="O132" i="7"/>
  <c r="O136" i="7"/>
  <c r="O17" i="7"/>
  <c r="O21" i="7"/>
  <c r="O25" i="7"/>
  <c r="O29" i="7"/>
  <c r="O33" i="7"/>
  <c r="O37" i="7"/>
  <c r="O41" i="7"/>
  <c r="O45" i="7"/>
  <c r="O49" i="7"/>
  <c r="O53" i="7"/>
  <c r="O57" i="7"/>
  <c r="O61" i="7"/>
  <c r="O65" i="7"/>
  <c r="O69" i="7"/>
  <c r="O73" i="7"/>
  <c r="O77" i="7"/>
  <c r="O81" i="7"/>
  <c r="R80" i="7" s="1"/>
  <c r="O85" i="7"/>
  <c r="O89" i="7"/>
  <c r="O93" i="7"/>
  <c r="O97" i="7"/>
  <c r="O101" i="7"/>
  <c r="O105" i="7"/>
  <c r="O109" i="7"/>
  <c r="O113" i="7"/>
  <c r="O117" i="7"/>
  <c r="O121" i="7"/>
  <c r="O125" i="7"/>
  <c r="O129" i="7"/>
  <c r="O133" i="7"/>
  <c r="O56" i="12"/>
  <c r="O64" i="12"/>
  <c r="O69" i="12"/>
  <c r="O77" i="12"/>
  <c r="O85" i="12"/>
  <c r="O90" i="12"/>
  <c r="O99" i="12"/>
  <c r="O104" i="12"/>
  <c r="O111" i="12"/>
  <c r="O116" i="12"/>
  <c r="O126" i="12"/>
  <c r="O131" i="12"/>
  <c r="O14" i="12"/>
  <c r="O30" i="12"/>
  <c r="O46" i="12"/>
  <c r="O33" i="10"/>
  <c r="O38" i="10"/>
  <c r="O129" i="10"/>
  <c r="O111" i="10"/>
  <c r="O82" i="10"/>
  <c r="O23" i="13"/>
  <c r="R42" i="13" s="1"/>
  <c r="S42" i="13" s="1"/>
  <c r="O73" i="13"/>
  <c r="O76" i="13"/>
  <c r="O80" i="13"/>
  <c r="O93" i="13"/>
  <c r="R111" i="13" s="1"/>
  <c r="O98" i="13"/>
  <c r="O106" i="13"/>
  <c r="O113" i="13"/>
  <c r="O115" i="13"/>
  <c r="O120" i="13"/>
  <c r="O125" i="13"/>
  <c r="O19" i="13"/>
  <c r="O32" i="13"/>
  <c r="O36" i="13"/>
  <c r="O40" i="13"/>
  <c r="O44" i="13"/>
  <c r="O46" i="13"/>
  <c r="O48" i="13"/>
  <c r="O77" i="13"/>
  <c r="O86" i="13"/>
  <c r="O97" i="13"/>
  <c r="O105" i="13"/>
  <c r="O117" i="13"/>
  <c r="O128" i="13"/>
  <c r="O18" i="13"/>
  <c r="R36" i="13" s="1"/>
  <c r="S36" i="13" s="1"/>
  <c r="O110" i="10"/>
  <c r="O94" i="10"/>
  <c r="O64" i="10"/>
  <c r="B44" i="5"/>
  <c r="E13" i="5"/>
  <c r="O69" i="13"/>
  <c r="O65" i="13"/>
  <c r="O61" i="13"/>
  <c r="O55" i="13"/>
  <c r="O51" i="13"/>
  <c r="O24" i="13"/>
  <c r="C28" i="9"/>
  <c r="D28" i="9"/>
  <c r="C26" i="9"/>
  <c r="D26" i="9"/>
  <c r="C24" i="9"/>
  <c r="D24" i="9"/>
  <c r="C22" i="9"/>
  <c r="D22" i="9"/>
  <c r="C20" i="9"/>
  <c r="D20" i="9"/>
  <c r="C18" i="9"/>
  <c r="D18" i="9"/>
  <c r="C16" i="10"/>
  <c r="I15" i="10"/>
  <c r="B44" i="4"/>
  <c r="B43" i="4"/>
  <c r="E13" i="4" s="1"/>
  <c r="B49" i="3"/>
  <c r="E13" i="3" s="1"/>
  <c r="B39" i="2"/>
  <c r="O96" i="9"/>
  <c r="O131" i="9"/>
  <c r="O83" i="9"/>
  <c r="O19" i="9"/>
  <c r="O44" i="9"/>
  <c r="O21" i="13"/>
  <c r="O14" i="13"/>
  <c r="O27" i="13"/>
  <c r="O29" i="13"/>
  <c r="R47" i="13" s="1"/>
  <c r="O33" i="13"/>
  <c r="O37" i="13"/>
  <c r="O41" i="13"/>
  <c r="O50" i="13"/>
  <c r="O54" i="13"/>
  <c r="O58" i="13"/>
  <c r="O60" i="13"/>
  <c r="O64" i="13"/>
  <c r="O68" i="13"/>
  <c r="O72" i="13"/>
  <c r="O78" i="13"/>
  <c r="O83" i="13"/>
  <c r="O85" i="13"/>
  <c r="O88" i="13"/>
  <c r="O92" i="13"/>
  <c r="O96" i="13"/>
  <c r="O100" i="13"/>
  <c r="O104" i="13"/>
  <c r="O108" i="13"/>
  <c r="O112" i="13"/>
  <c r="O119" i="13"/>
  <c r="O124" i="13"/>
  <c r="O129" i="13"/>
  <c r="O132" i="13"/>
  <c r="O134" i="13"/>
  <c r="O136" i="13"/>
  <c r="O17" i="13"/>
  <c r="O50" i="9"/>
  <c r="O25" i="9"/>
  <c r="O101" i="9"/>
  <c r="O72" i="9"/>
  <c r="C15" i="13"/>
  <c r="D15" i="13"/>
  <c r="C17" i="13"/>
  <c r="D17" i="13"/>
  <c r="I17" i="13"/>
  <c r="J17" i="13"/>
  <c r="C19" i="13"/>
  <c r="D19" i="13"/>
  <c r="I19" i="13"/>
  <c r="J19" i="13"/>
  <c r="C15" i="9"/>
  <c r="C16" i="9"/>
  <c r="D16" i="9"/>
  <c r="I16" i="9"/>
  <c r="J16" i="9"/>
  <c r="C17" i="9"/>
  <c r="D17" i="9"/>
  <c r="I18" i="9"/>
  <c r="J18" i="9"/>
  <c r="I19" i="9"/>
  <c r="J19" i="9"/>
  <c r="I20" i="9"/>
  <c r="J20" i="9"/>
  <c r="C21" i="9"/>
  <c r="D21" i="9"/>
  <c r="I22" i="9"/>
  <c r="J22" i="9"/>
  <c r="I23" i="9"/>
  <c r="J23" i="9"/>
  <c r="I24" i="9"/>
  <c r="J24" i="9"/>
  <c r="C25" i="9"/>
  <c r="D25" i="9"/>
  <c r="I26" i="9"/>
  <c r="J26" i="9"/>
  <c r="I27" i="9"/>
  <c r="J27" i="9"/>
  <c r="I28" i="9"/>
  <c r="J28" i="9"/>
  <c r="C29" i="9"/>
  <c r="D29" i="9"/>
  <c r="I30" i="9"/>
  <c r="J30" i="9"/>
  <c r="I31" i="9"/>
  <c r="J31" i="9"/>
  <c r="I32" i="9"/>
  <c r="J32" i="9"/>
  <c r="C33" i="9"/>
  <c r="D33" i="9"/>
  <c r="I34" i="9"/>
  <c r="J34" i="9"/>
  <c r="I35" i="9"/>
  <c r="J35" i="9"/>
  <c r="I36" i="9"/>
  <c r="J36" i="9"/>
  <c r="C37" i="9"/>
  <c r="D37" i="9"/>
  <c r="I38" i="9"/>
  <c r="J38" i="9"/>
  <c r="I39" i="9"/>
  <c r="J39" i="9"/>
  <c r="C40" i="9"/>
  <c r="D40" i="9"/>
  <c r="C41" i="9"/>
  <c r="D41" i="9"/>
  <c r="I42" i="9"/>
  <c r="J42" i="9"/>
  <c r="I43" i="9"/>
  <c r="J43" i="9"/>
  <c r="I44" i="9"/>
  <c r="J44" i="9"/>
  <c r="C45" i="9"/>
  <c r="D45" i="9"/>
  <c r="I46" i="9"/>
  <c r="J46" i="9"/>
  <c r="I47" i="9"/>
  <c r="J47" i="9"/>
  <c r="I48" i="9"/>
  <c r="C49" i="9"/>
  <c r="D49" i="9"/>
  <c r="I50" i="9"/>
  <c r="J50" i="9"/>
  <c r="I51" i="9"/>
  <c r="J51" i="9"/>
  <c r="C53" i="9"/>
  <c r="D53" i="9"/>
  <c r="I53" i="9"/>
  <c r="J53" i="9"/>
  <c r="C55" i="9"/>
  <c r="D55" i="9"/>
  <c r="I55" i="9"/>
  <c r="J55" i="9"/>
  <c r="C57" i="9"/>
  <c r="D57" i="9"/>
  <c r="I57" i="9"/>
  <c r="J57" i="9"/>
  <c r="C59" i="9"/>
  <c r="D59" i="9"/>
  <c r="I59" i="9"/>
  <c r="J59" i="9"/>
  <c r="C61" i="9"/>
  <c r="D61" i="9"/>
  <c r="I61" i="9"/>
  <c r="J61" i="9"/>
  <c r="C63" i="9"/>
  <c r="D63" i="9"/>
  <c r="I63" i="9"/>
  <c r="J63" i="9"/>
  <c r="C65" i="9"/>
  <c r="I65" i="9"/>
  <c r="J65" i="9"/>
  <c r="C67" i="9"/>
  <c r="D67" i="9"/>
  <c r="I67" i="9"/>
  <c r="J67" i="9"/>
  <c r="C69" i="9"/>
  <c r="D69" i="9"/>
  <c r="I69" i="9"/>
  <c r="J69" i="9"/>
  <c r="C71" i="9"/>
  <c r="I71" i="9"/>
  <c r="J71" i="9"/>
  <c r="C73" i="9"/>
  <c r="I73" i="9"/>
  <c r="J73" i="9"/>
  <c r="C75" i="9"/>
  <c r="C76" i="9"/>
  <c r="D76" i="9"/>
  <c r="I78" i="9"/>
  <c r="J78" i="9" s="1"/>
  <c r="I80" i="9"/>
  <c r="J80" i="9"/>
  <c r="I82" i="9"/>
  <c r="I84" i="9"/>
  <c r="J84" i="9"/>
  <c r="I86" i="9"/>
  <c r="I88" i="9"/>
  <c r="J88" i="9"/>
  <c r="I90" i="9"/>
  <c r="J90" i="9" s="1"/>
  <c r="I92" i="9"/>
  <c r="J92" i="9"/>
  <c r="I94" i="9"/>
  <c r="J94" i="9" s="1"/>
  <c r="I96" i="9"/>
  <c r="J96" i="9"/>
  <c r="I98" i="9"/>
  <c r="J98" i="9" s="1"/>
  <c r="I100" i="9"/>
  <c r="J100" i="9"/>
  <c r="I102" i="9"/>
  <c r="J102" i="9" s="1"/>
  <c r="I104" i="9"/>
  <c r="J104" i="9"/>
  <c r="I106" i="9"/>
  <c r="J106" i="9" s="1"/>
  <c r="I108" i="9"/>
  <c r="J108" i="9"/>
  <c r="I110" i="9"/>
  <c r="J110" i="9" s="1"/>
  <c r="I112" i="9"/>
  <c r="J112" i="9"/>
  <c r="I114" i="9"/>
  <c r="J114" i="9" s="1"/>
  <c r="C116" i="9"/>
  <c r="D116" i="9"/>
  <c r="I118" i="9"/>
  <c r="J118" i="9" s="1"/>
  <c r="I119" i="9"/>
  <c r="J119" i="9"/>
  <c r="I120" i="9"/>
  <c r="J120" i="9" s="1"/>
  <c r="C122" i="9"/>
  <c r="D122" i="9"/>
  <c r="C123" i="9"/>
  <c r="D123" i="9" s="1"/>
  <c r="I123" i="9"/>
  <c r="J123" i="9"/>
  <c r="C124" i="9"/>
  <c r="D124" i="9" s="1"/>
  <c r="C125" i="9"/>
  <c r="D125" i="9"/>
  <c r="I125" i="9"/>
  <c r="J125" i="9" s="1"/>
  <c r="I126" i="9"/>
  <c r="J126" i="9"/>
  <c r="C127" i="9"/>
  <c r="D127" i="9" s="1"/>
  <c r="I127" i="9"/>
  <c r="J127" i="9"/>
  <c r="C128" i="9"/>
  <c r="D128" i="9" s="1"/>
  <c r="C129" i="9"/>
  <c r="D129" i="9"/>
  <c r="I129" i="9"/>
  <c r="J129" i="9" s="1"/>
  <c r="C130" i="9"/>
  <c r="D130" i="9"/>
  <c r="C131" i="9"/>
  <c r="D131" i="9" s="1"/>
  <c r="C132" i="9"/>
  <c r="D132" i="9"/>
  <c r="C133" i="9"/>
  <c r="D133" i="9" s="1"/>
  <c r="E131" i="9" s="1"/>
  <c r="F131" i="9" s="1"/>
  <c r="I133" i="9"/>
  <c r="J133" i="9"/>
  <c r="C134" i="9"/>
  <c r="D134" i="9" s="1"/>
  <c r="E134" i="9" s="1"/>
  <c r="F134" i="9"/>
  <c r="I134" i="9"/>
  <c r="J134" i="9" s="1"/>
  <c r="I136" i="9"/>
  <c r="J136" i="9"/>
  <c r="K136" i="9" s="1"/>
  <c r="B40" i="2"/>
  <c r="E13" i="2"/>
  <c r="I15" i="13"/>
  <c r="C22" i="12"/>
  <c r="D22" i="12" s="1"/>
  <c r="I29" i="12"/>
  <c r="C21" i="12"/>
  <c r="D21" i="12" s="1"/>
  <c r="C25" i="12"/>
  <c r="D25" i="12"/>
  <c r="C29" i="12"/>
  <c r="D29" i="12" s="1"/>
  <c r="C33" i="12"/>
  <c r="D33" i="12"/>
  <c r="C37" i="12"/>
  <c r="D37" i="12" s="1"/>
  <c r="C41" i="12"/>
  <c r="D41" i="12"/>
  <c r="C45" i="12"/>
  <c r="D45" i="12" s="1"/>
  <c r="C49" i="12"/>
  <c r="D49" i="12"/>
  <c r="I136" i="12"/>
  <c r="C134" i="12"/>
  <c r="D134" i="12" s="1"/>
  <c r="I132" i="12"/>
  <c r="J132" i="12"/>
  <c r="I130" i="12"/>
  <c r="J130" i="12" s="1"/>
  <c r="C128" i="12"/>
  <c r="D128" i="12"/>
  <c r="I123" i="12"/>
  <c r="I121" i="12"/>
  <c r="C120" i="12"/>
  <c r="D120" i="12"/>
  <c r="I119" i="12"/>
  <c r="C119" i="12"/>
  <c r="D119" i="12"/>
  <c r="I118" i="12"/>
  <c r="C112" i="12"/>
  <c r="D112" i="12" s="1"/>
  <c r="I111" i="12"/>
  <c r="I108" i="12"/>
  <c r="I106" i="12"/>
  <c r="J106" i="12" s="1"/>
  <c r="C105" i="12"/>
  <c r="D105" i="12"/>
  <c r="I104" i="12"/>
  <c r="C104" i="12"/>
  <c r="D104" i="12"/>
  <c r="C101" i="12"/>
  <c r="D101" i="12" s="1"/>
  <c r="I96" i="12"/>
  <c r="C96" i="12"/>
  <c r="D96" i="12"/>
  <c r="I95" i="12"/>
  <c r="J95" i="12" s="1"/>
  <c r="I92" i="12"/>
  <c r="J92" i="12"/>
  <c r="C92" i="12"/>
  <c r="D92" i="12" s="1"/>
  <c r="I91" i="12"/>
  <c r="I84" i="12"/>
  <c r="C84" i="12"/>
  <c r="D84" i="12"/>
  <c r="I83" i="12"/>
  <c r="C81" i="12"/>
  <c r="D81" i="12" s="1"/>
  <c r="I80" i="12"/>
  <c r="C80" i="12"/>
  <c r="D80" i="12" s="1"/>
  <c r="I79" i="12"/>
  <c r="C77" i="12"/>
  <c r="D77" i="12"/>
  <c r="I76" i="12"/>
  <c r="C76" i="12"/>
  <c r="D76" i="12"/>
  <c r="C73" i="12"/>
  <c r="D73" i="12" s="1"/>
  <c r="I72" i="12"/>
  <c r="C72" i="12"/>
  <c r="D72" i="12"/>
  <c r="C69" i="12"/>
  <c r="D69" i="12" s="1"/>
  <c r="C65" i="12"/>
  <c r="D65" i="12"/>
  <c r="I64" i="12"/>
  <c r="J64" i="12" s="1"/>
  <c r="C63" i="12"/>
  <c r="D63" i="12"/>
  <c r="I62" i="12"/>
  <c r="C62" i="12"/>
  <c r="D62" i="12"/>
  <c r="I61" i="12"/>
  <c r="I58" i="12"/>
  <c r="J58" i="12" s="1"/>
  <c r="C58" i="12"/>
  <c r="D58" i="12"/>
  <c r="I57" i="12"/>
  <c r="I54" i="12"/>
  <c r="C54" i="12"/>
  <c r="D54" i="12"/>
  <c r="C28" i="12"/>
  <c r="D28" i="12" s="1"/>
  <c r="I21" i="12"/>
  <c r="I23" i="12"/>
  <c r="J23" i="12" s="1"/>
  <c r="C30" i="12"/>
  <c r="D30" i="12"/>
  <c r="C32" i="12"/>
  <c r="D32" i="12" s="1"/>
  <c r="C17" i="12"/>
  <c r="D17" i="12"/>
  <c r="I18" i="12"/>
  <c r="J18" i="12" s="1"/>
  <c r="I20" i="12"/>
  <c r="I22" i="12"/>
  <c r="I24" i="12"/>
  <c r="J24" i="12" s="1"/>
  <c r="I26" i="12"/>
  <c r="J26" i="12" s="1"/>
  <c r="I28" i="12"/>
  <c r="I30" i="12"/>
  <c r="J30" i="12" s="1"/>
  <c r="I32" i="12"/>
  <c r="J32" i="12"/>
  <c r="I34" i="12"/>
  <c r="J34" i="12" s="1"/>
  <c r="I36" i="12"/>
  <c r="J36" i="12"/>
  <c r="I38" i="12"/>
  <c r="I40" i="12"/>
  <c r="I42" i="12"/>
  <c r="I44" i="12"/>
  <c r="I46" i="12"/>
  <c r="I48" i="12"/>
  <c r="I50" i="12"/>
  <c r="I52" i="12"/>
  <c r="C136" i="12"/>
  <c r="D136" i="12" s="1"/>
  <c r="I134" i="12"/>
  <c r="I133" i="12"/>
  <c r="C132" i="12"/>
  <c r="D132" i="12" s="1"/>
  <c r="C131" i="12"/>
  <c r="D131" i="12"/>
  <c r="C130" i="12"/>
  <c r="D130" i="12" s="1"/>
  <c r="I129" i="12"/>
  <c r="C129" i="12"/>
  <c r="D129" i="12" s="1"/>
  <c r="I128" i="12"/>
  <c r="I127" i="12"/>
  <c r="J127" i="12"/>
  <c r="C126" i="12"/>
  <c r="D126" i="12"/>
  <c r="I125" i="12"/>
  <c r="C124" i="12"/>
  <c r="D124" i="12"/>
  <c r="C123" i="12"/>
  <c r="D123" i="12" s="1"/>
  <c r="C122" i="12"/>
  <c r="D122" i="12"/>
  <c r="C121" i="12"/>
  <c r="D121" i="12" s="1"/>
  <c r="I120" i="12"/>
  <c r="C118" i="12"/>
  <c r="D118" i="12"/>
  <c r="C117" i="12"/>
  <c r="D117" i="12"/>
  <c r="I116" i="12"/>
  <c r="I115" i="12"/>
  <c r="C115" i="12"/>
  <c r="D115" i="12"/>
  <c r="I114" i="12"/>
  <c r="I113" i="12"/>
  <c r="I112" i="12"/>
  <c r="C111" i="12"/>
  <c r="D111" i="12"/>
  <c r="C109" i="12"/>
  <c r="D109" i="12" s="1"/>
  <c r="C108" i="12"/>
  <c r="D108" i="12"/>
  <c r="C107" i="12"/>
  <c r="D107" i="12" s="1"/>
  <c r="E101" i="12" s="1"/>
  <c r="C106" i="12"/>
  <c r="D106" i="12"/>
  <c r="I105" i="12"/>
  <c r="I103" i="12"/>
  <c r="I102" i="12"/>
  <c r="J102" i="12"/>
  <c r="C102" i="12"/>
  <c r="D102" i="12"/>
  <c r="I101" i="12"/>
  <c r="I100" i="12"/>
  <c r="C100" i="12"/>
  <c r="D100" i="12"/>
  <c r="I99" i="12"/>
  <c r="I98" i="12"/>
  <c r="C98" i="12"/>
  <c r="D98" i="12"/>
  <c r="C97" i="12"/>
  <c r="D97" i="12"/>
  <c r="C95" i="12"/>
  <c r="D95" i="12"/>
  <c r="E93" i="12" s="1"/>
  <c r="F93" i="12" s="1"/>
  <c r="C93" i="12"/>
  <c r="D93" i="12"/>
  <c r="C91" i="12"/>
  <c r="D91" i="12"/>
  <c r="C89" i="12"/>
  <c r="D89" i="12"/>
  <c r="I88" i="12"/>
  <c r="C88" i="12"/>
  <c r="D88" i="12" s="1"/>
  <c r="E79" i="12" s="1"/>
  <c r="I87" i="12"/>
  <c r="I86" i="12"/>
  <c r="J86" i="12"/>
  <c r="C86" i="12"/>
  <c r="D86" i="12"/>
  <c r="C85" i="12"/>
  <c r="D85" i="12"/>
  <c r="C83" i="12"/>
  <c r="D83" i="12"/>
  <c r="I82" i="12"/>
  <c r="C82" i="12"/>
  <c r="D82" i="12" s="1"/>
  <c r="I81" i="12"/>
  <c r="C79" i="12"/>
  <c r="D79" i="12"/>
  <c r="I78" i="12"/>
  <c r="C78" i="12"/>
  <c r="D78" i="12"/>
  <c r="I77" i="12"/>
  <c r="I75" i="12"/>
  <c r="I74" i="12"/>
  <c r="J74" i="12"/>
  <c r="C74" i="12"/>
  <c r="D74" i="12" s="1"/>
  <c r="I73" i="12"/>
  <c r="I71" i="12"/>
  <c r="I70" i="12"/>
  <c r="C70" i="12"/>
  <c r="D70" i="12"/>
  <c r="I69" i="12"/>
  <c r="S69" i="12" s="1"/>
  <c r="I68" i="12"/>
  <c r="J68" i="12"/>
  <c r="C68" i="12"/>
  <c r="D68" i="12"/>
  <c r="E68" i="12" s="1"/>
  <c r="I67" i="12"/>
  <c r="I65" i="12"/>
  <c r="C64" i="12"/>
  <c r="D64" i="12"/>
  <c r="E63" i="12" s="1"/>
  <c r="I63" i="12"/>
  <c r="C61" i="12"/>
  <c r="D61" i="12"/>
  <c r="I60" i="12"/>
  <c r="S60" i="12" s="1"/>
  <c r="C60" i="12"/>
  <c r="D60" i="12"/>
  <c r="C59" i="12"/>
  <c r="D59" i="12"/>
  <c r="E57" i="12" s="1"/>
  <c r="F57" i="12" s="1"/>
  <c r="C57" i="12"/>
  <c r="D57" i="12"/>
  <c r="I56" i="12"/>
  <c r="C56" i="12"/>
  <c r="D56" i="12" s="1"/>
  <c r="E56" i="12" s="1"/>
  <c r="C55" i="12"/>
  <c r="D55" i="12"/>
  <c r="I53" i="12"/>
  <c r="J53" i="12" s="1"/>
  <c r="C50" i="12"/>
  <c r="D50" i="12"/>
  <c r="I49" i="12"/>
  <c r="J49" i="12" s="1"/>
  <c r="C46" i="12"/>
  <c r="D46" i="12"/>
  <c r="I45" i="12"/>
  <c r="J45" i="12" s="1"/>
  <c r="C42" i="12"/>
  <c r="D42" i="12"/>
  <c r="I41" i="12"/>
  <c r="J41" i="12" s="1"/>
  <c r="C38" i="12"/>
  <c r="D38" i="12"/>
  <c r="I37" i="12"/>
  <c r="J37" i="12" s="1"/>
  <c r="I33" i="12"/>
  <c r="J33" i="12"/>
  <c r="I27" i="12"/>
  <c r="J27" i="12" s="1"/>
  <c r="C26" i="12"/>
  <c r="D26" i="12"/>
  <c r="I25" i="12"/>
  <c r="J25" i="12" s="1"/>
  <c r="C20" i="12"/>
  <c r="D20" i="12"/>
  <c r="I19" i="12"/>
  <c r="I15" i="12"/>
  <c r="B50" i="1"/>
  <c r="E13" i="1"/>
  <c r="K896" i="1"/>
  <c r="J29" i="12"/>
  <c r="O42" i="7"/>
  <c r="O26" i="7"/>
  <c r="O90" i="7"/>
  <c r="R86" i="7"/>
  <c r="O31" i="7"/>
  <c r="O95" i="7"/>
  <c r="O58" i="7"/>
  <c r="O122" i="7"/>
  <c r="O63" i="7"/>
  <c r="O127" i="7"/>
  <c r="J96" i="12"/>
  <c r="O61" i="9"/>
  <c r="O89" i="9"/>
  <c r="O128" i="9"/>
  <c r="O26" i="9"/>
  <c r="O16" i="13"/>
  <c r="O135" i="13"/>
  <c r="O133" i="13"/>
  <c r="O130" i="13"/>
  <c r="O127" i="13"/>
  <c r="O121" i="13"/>
  <c r="O118" i="13"/>
  <c r="R136" i="13" s="1"/>
  <c r="O111" i="13"/>
  <c r="O107" i="13"/>
  <c r="O103" i="13"/>
  <c r="O99" i="13"/>
  <c r="O95" i="13"/>
  <c r="O89" i="13"/>
  <c r="O87" i="13"/>
  <c r="O84" i="13"/>
  <c r="O82" i="13"/>
  <c r="O75" i="13"/>
  <c r="O71" i="13"/>
  <c r="O67" i="13"/>
  <c r="O63" i="13"/>
  <c r="O59" i="13"/>
  <c r="O57" i="13"/>
  <c r="O53" i="13"/>
  <c r="O42" i="13"/>
  <c r="O38" i="13"/>
  <c r="O34" i="13"/>
  <c r="O30" i="13"/>
  <c r="O28" i="13"/>
  <c r="O22" i="13"/>
  <c r="O20" i="13"/>
  <c r="O48" i="9"/>
  <c r="O16" i="9"/>
  <c r="O23" i="9"/>
  <c r="O117" i="9"/>
  <c r="O87" i="9"/>
  <c r="O63" i="9"/>
  <c r="O133" i="9"/>
  <c r="O114" i="9"/>
  <c r="O98" i="9"/>
  <c r="O82" i="9"/>
  <c r="O26" i="13"/>
  <c r="O52" i="13"/>
  <c r="O56" i="13"/>
  <c r="O62" i="13"/>
  <c r="O66" i="13"/>
  <c r="O70" i="13"/>
  <c r="O57" i="10"/>
  <c r="O91" i="10"/>
  <c r="O95" i="10"/>
  <c r="O104" i="10"/>
  <c r="O127" i="10"/>
  <c r="O15" i="13"/>
  <c r="O131" i="13"/>
  <c r="O122" i="13"/>
  <c r="O109" i="13"/>
  <c r="O101" i="13"/>
  <c r="O91" i="13"/>
  <c r="O81" i="13"/>
  <c r="O49" i="13"/>
  <c r="R67" i="13" s="1"/>
  <c r="O47" i="13"/>
  <c r="O45" i="13"/>
  <c r="O43" i="13"/>
  <c r="O39" i="13"/>
  <c r="O35" i="13"/>
  <c r="O31" i="13"/>
  <c r="O126" i="13"/>
  <c r="O123" i="13"/>
  <c r="O116" i="13"/>
  <c r="O114" i="13"/>
  <c r="O110" i="13"/>
  <c r="O102" i="13"/>
  <c r="O94" i="13"/>
  <c r="O90" i="13"/>
  <c r="O79" i="13"/>
  <c r="O74" i="13"/>
  <c r="O79" i="10"/>
  <c r="O109" i="10"/>
  <c r="O124" i="10"/>
  <c r="O34" i="10"/>
  <c r="O29" i="10"/>
  <c r="O73" i="9"/>
  <c r="O54" i="12"/>
  <c r="O38" i="12"/>
  <c r="O22" i="12"/>
  <c r="O135" i="12"/>
  <c r="O128" i="12"/>
  <c r="O122" i="12"/>
  <c r="O114" i="12"/>
  <c r="O109" i="12"/>
  <c r="O101" i="12"/>
  <c r="O92" i="12"/>
  <c r="O88" i="12"/>
  <c r="O81" i="12"/>
  <c r="O72" i="12"/>
  <c r="O67" i="12"/>
  <c r="O61" i="12"/>
  <c r="O23" i="12"/>
  <c r="O46" i="10"/>
  <c r="O107" i="10"/>
  <c r="O54" i="10"/>
  <c r="O36" i="10"/>
  <c r="O135" i="10"/>
  <c r="O76" i="10"/>
  <c r="O70" i="10"/>
  <c r="J130" i="7"/>
  <c r="J85" i="7"/>
  <c r="J69" i="7"/>
  <c r="J38" i="7"/>
  <c r="E127" i="7"/>
  <c r="F127" i="7" s="1"/>
  <c r="R94" i="7"/>
  <c r="R98" i="7"/>
  <c r="O57" i="9"/>
  <c r="O22" i="9"/>
  <c r="O45" i="9"/>
  <c r="O50" i="12"/>
  <c r="O42" i="12"/>
  <c r="O34" i="12"/>
  <c r="O26" i="12"/>
  <c r="O18" i="12"/>
  <c r="O136" i="12"/>
  <c r="O132" i="12"/>
  <c r="O129" i="12"/>
  <c r="O127" i="12"/>
  <c r="O123" i="12"/>
  <c r="O120" i="12"/>
  <c r="O115" i="12"/>
  <c r="O113" i="12"/>
  <c r="O110" i="12"/>
  <c r="O106" i="12"/>
  <c r="O102" i="12"/>
  <c r="O100" i="12"/>
  <c r="O97" i="12"/>
  <c r="O91" i="12"/>
  <c r="O89" i="12"/>
  <c r="O87" i="12"/>
  <c r="O82" i="12"/>
  <c r="O78" i="12"/>
  <c r="O75" i="12"/>
  <c r="O70" i="12"/>
  <c r="O68" i="12"/>
  <c r="O66" i="12"/>
  <c r="O62" i="12"/>
  <c r="O59" i="12"/>
  <c r="R76" i="12" s="1"/>
  <c r="O31" i="12"/>
  <c r="O21" i="12"/>
  <c r="R30" i="12" s="1"/>
  <c r="O35" i="12"/>
  <c r="O37" i="12"/>
  <c r="O39" i="12"/>
  <c r="O41" i="12"/>
  <c r="O43" i="12"/>
  <c r="O45" i="12"/>
  <c r="O47" i="12"/>
  <c r="O49" i="12"/>
  <c r="O51" i="12"/>
  <c r="O53" i="12"/>
  <c r="O55" i="12"/>
  <c r="O60" i="12"/>
  <c r="O63" i="12"/>
  <c r="O71" i="12"/>
  <c r="O76" i="12"/>
  <c r="O79" i="12"/>
  <c r="O80" i="12"/>
  <c r="O83" i="12"/>
  <c r="O84" i="12"/>
  <c r="O98" i="12"/>
  <c r="O103" i="12"/>
  <c r="O107" i="12"/>
  <c r="O108" i="12"/>
  <c r="O121" i="12"/>
  <c r="O124" i="12"/>
  <c r="O125" i="12"/>
  <c r="O130" i="12"/>
  <c r="O133" i="12"/>
  <c r="O134" i="12"/>
  <c r="O16" i="12"/>
  <c r="O24" i="12"/>
  <c r="O32" i="12"/>
  <c r="O40" i="12"/>
  <c r="O48" i="12"/>
  <c r="O27" i="12"/>
  <c r="O25" i="12"/>
  <c r="R35" i="12" s="1"/>
  <c r="O29" i="12"/>
  <c r="O57" i="12"/>
  <c r="O58" i="12"/>
  <c r="O65" i="12"/>
  <c r="O73" i="12"/>
  <c r="O74" i="12"/>
  <c r="O86" i="12"/>
  <c r="O93" i="12"/>
  <c r="O94" i="12"/>
  <c r="O95" i="12"/>
  <c r="O96" i="12"/>
  <c r="O105" i="12"/>
  <c r="O112" i="12"/>
  <c r="O117" i="12"/>
  <c r="O118" i="12"/>
  <c r="O119" i="12"/>
  <c r="O15" i="12"/>
  <c r="O20" i="12"/>
  <c r="O28" i="12"/>
  <c r="O36" i="12"/>
  <c r="O44" i="12"/>
  <c r="O52" i="12"/>
  <c r="O33" i="12"/>
  <c r="O19" i="12"/>
  <c r="R115" i="7"/>
  <c r="S115" i="7" s="1"/>
  <c r="R123" i="7"/>
  <c r="S123" i="7" s="1"/>
  <c r="R133" i="7"/>
  <c r="S133" i="7" s="1"/>
  <c r="R114" i="7"/>
  <c r="S114" i="7" s="1"/>
  <c r="R118" i="7"/>
  <c r="R124" i="7"/>
  <c r="R134" i="7"/>
  <c r="R99" i="7"/>
  <c r="R100" i="7"/>
  <c r="R93" i="7"/>
  <c r="S93" i="7" s="1"/>
  <c r="R84" i="7"/>
  <c r="R53" i="7"/>
  <c r="S53" i="7" s="1"/>
  <c r="R69" i="7"/>
  <c r="S69" i="7" s="1"/>
  <c r="R40" i="7"/>
  <c r="S40" i="7" s="1"/>
  <c r="R44" i="7"/>
  <c r="R50" i="7"/>
  <c r="R58" i="7"/>
  <c r="R72" i="7"/>
  <c r="R103" i="7"/>
  <c r="S103" i="7" s="1"/>
  <c r="R104" i="7"/>
  <c r="R95" i="7"/>
  <c r="S95" i="7"/>
  <c r="R87" i="7"/>
  <c r="R89" i="7"/>
  <c r="S89" i="7"/>
  <c r="R88" i="7"/>
  <c r="R79" i="7"/>
  <c r="S79" i="7" s="1"/>
  <c r="R96" i="12"/>
  <c r="S96" i="12" s="1"/>
  <c r="J15" i="10"/>
  <c r="R104" i="13"/>
  <c r="R96" i="13"/>
  <c r="R103" i="13"/>
  <c r="R14" i="13"/>
  <c r="R132" i="13"/>
  <c r="R128" i="13"/>
  <c r="R46" i="13"/>
  <c r="R30" i="13"/>
  <c r="R26" i="13"/>
  <c r="R22" i="13"/>
  <c r="R19" i="13"/>
  <c r="S19" i="13" s="1"/>
  <c r="T19" i="13" s="1"/>
  <c r="U19" i="13" s="1"/>
  <c r="R15" i="13"/>
  <c r="R45" i="13"/>
  <c r="R23" i="13"/>
  <c r="R127" i="13"/>
  <c r="R115" i="13"/>
  <c r="R87" i="13"/>
  <c r="S87" i="13" s="1"/>
  <c r="R83" i="13"/>
  <c r="S83" i="13" s="1"/>
  <c r="R63" i="13"/>
  <c r="S63" i="13" s="1"/>
  <c r="R37" i="13"/>
  <c r="R95" i="13"/>
  <c r="S95" i="13"/>
  <c r="R16" i="13"/>
  <c r="R31" i="13"/>
  <c r="S31" i="13" s="1"/>
  <c r="R79" i="13"/>
  <c r="S79" i="13" s="1"/>
  <c r="R35" i="13"/>
  <c r="R129" i="13"/>
  <c r="R105" i="13"/>
  <c r="R18" i="13"/>
  <c r="S18" i="13" s="1"/>
  <c r="T18" i="13" s="1"/>
  <c r="U18" i="13" s="1"/>
  <c r="R25" i="13"/>
  <c r="R131" i="13"/>
  <c r="R55" i="13"/>
  <c r="L136" i="9"/>
  <c r="J15" i="13"/>
  <c r="J21" i="12"/>
  <c r="J65" i="12"/>
  <c r="J73" i="12"/>
  <c r="J19" i="12"/>
  <c r="J15" i="12"/>
  <c r="R77" i="13"/>
  <c r="R29" i="13"/>
  <c r="S29" i="13" s="1"/>
  <c r="T29" i="13" s="1"/>
  <c r="U29" i="13" s="1"/>
  <c r="R49" i="13"/>
  <c r="R107" i="13"/>
  <c r="S107" i="13" s="1"/>
  <c r="R21" i="13"/>
  <c r="S21" i="13" s="1"/>
  <c r="T21" i="13" s="1"/>
  <c r="U21" i="13" s="1"/>
  <c r="R41" i="13"/>
  <c r="R97" i="13"/>
  <c r="S97" i="13" s="1"/>
  <c r="R125" i="13"/>
  <c r="R59" i="13"/>
  <c r="R85" i="13"/>
  <c r="R89" i="13"/>
  <c r="R27" i="13"/>
  <c r="R17" i="13"/>
  <c r="R20" i="13"/>
  <c r="S20" i="13" s="1"/>
  <c r="T20" i="13" s="1"/>
  <c r="U20" i="13" s="1"/>
  <c r="R24" i="13"/>
  <c r="R28" i="13"/>
  <c r="S28" i="13" s="1"/>
  <c r="T28" i="13" s="1"/>
  <c r="U28" i="13" s="1"/>
  <c r="R32" i="13"/>
  <c r="R40" i="13"/>
  <c r="S40" i="13"/>
  <c r="R122" i="13"/>
  <c r="R130" i="13"/>
  <c r="R109" i="13"/>
  <c r="R113" i="13"/>
  <c r="R126" i="12"/>
  <c r="S126" i="12" s="1"/>
  <c r="R20" i="12"/>
  <c r="S20" i="12" s="1"/>
  <c r="T20" i="12" s="1"/>
  <c r="U20" i="12" s="1"/>
  <c r="R51" i="12"/>
  <c r="S51" i="12"/>
  <c r="R125" i="12"/>
  <c r="S125" i="12" s="1"/>
  <c r="R32" i="12"/>
  <c r="S32" i="12"/>
  <c r="R93" i="12"/>
  <c r="S93" i="12" s="1"/>
  <c r="R53" i="12"/>
  <c r="S53" i="12" s="1"/>
  <c r="R120" i="12"/>
  <c r="S120" i="12" s="1"/>
  <c r="R83" i="12"/>
  <c r="S83" i="12" s="1"/>
  <c r="R38" i="12"/>
  <c r="S38" i="12" s="1"/>
  <c r="R121" i="12"/>
  <c r="S121" i="12" s="1"/>
  <c r="R54" i="12"/>
  <c r="S54" i="12" s="1"/>
  <c r="R28" i="12"/>
  <c r="S28" i="12" s="1"/>
  <c r="R95" i="12"/>
  <c r="S95" i="12" s="1"/>
  <c r="R84" i="12"/>
  <c r="S84" i="12" s="1"/>
  <c r="R41" i="12"/>
  <c r="S41" i="12"/>
  <c r="R135" i="12"/>
  <c r="R64" i="7"/>
  <c r="S64" i="7"/>
  <c r="R103" i="12"/>
  <c r="S103" i="12" s="1"/>
  <c r="R106" i="12"/>
  <c r="S106" i="12"/>
  <c r="R50" i="12"/>
  <c r="S50" i="12" s="1"/>
  <c r="R136" i="12"/>
  <c r="S136" i="12"/>
  <c r="R36" i="12"/>
  <c r="S36" i="12" s="1"/>
  <c r="R31" i="12"/>
  <c r="S31" i="12" s="1"/>
  <c r="R17" i="12"/>
  <c r="R24" i="12"/>
  <c r="S24" i="12" s="1"/>
  <c r="S35" i="12"/>
  <c r="R81" i="12"/>
  <c r="R102" i="12"/>
  <c r="S102" i="12" s="1"/>
  <c r="R21" i="12"/>
  <c r="S21" i="12" s="1"/>
  <c r="T21" i="12"/>
  <c r="U21" i="12" s="1"/>
  <c r="R37" i="12"/>
  <c r="S37" i="12" s="1"/>
  <c r="R64" i="12"/>
  <c r="S64" i="12"/>
  <c r="R40" i="12"/>
  <c r="S40" i="12" s="1"/>
  <c r="R45" i="12"/>
  <c r="S45" i="12"/>
  <c r="R56" i="12"/>
  <c r="S56" i="12" s="1"/>
  <c r="R62" i="12"/>
  <c r="S62" i="12"/>
  <c r="R75" i="12"/>
  <c r="S75" i="12"/>
  <c r="R52" i="12"/>
  <c r="S52" i="12" s="1"/>
  <c r="R85" i="12"/>
  <c r="S85" i="12"/>
  <c r="R46" i="12"/>
  <c r="S46" i="12" s="1"/>
  <c r="R18" i="12"/>
  <c r="S18" i="12"/>
  <c r="T18" i="12"/>
  <c r="U18" i="12" s="1"/>
  <c r="R23" i="12"/>
  <c r="S23" i="12"/>
  <c r="T23" i="12"/>
  <c r="U23" i="12" s="1"/>
  <c r="R99" i="12"/>
  <c r="S99" i="12"/>
  <c r="R87" i="12"/>
  <c r="S87" i="12" s="1"/>
  <c r="R79" i="12"/>
  <c r="R90" i="12"/>
  <c r="R78" i="12"/>
  <c r="S78" i="12" s="1"/>
  <c r="R67" i="12"/>
  <c r="R34" i="12"/>
  <c r="S34" i="12" s="1"/>
  <c r="R16" i="12"/>
  <c r="S16" i="12"/>
  <c r="T16" i="12"/>
  <c r="U16" i="12" s="1"/>
  <c r="R29" i="12"/>
  <c r="S29" i="12" s="1"/>
  <c r="R49" i="12"/>
  <c r="S49" i="12" s="1"/>
  <c r="R44" i="12"/>
  <c r="R48" i="12"/>
  <c r="S48" i="12"/>
  <c r="R58" i="12"/>
  <c r="S58" i="12"/>
  <c r="R66" i="12"/>
  <c r="S66" i="12"/>
  <c r="R74" i="12"/>
  <c r="S74" i="12"/>
  <c r="R116" i="12"/>
  <c r="S116" i="12"/>
  <c r="R113" i="12"/>
  <c r="S113" i="12"/>
  <c r="R114" i="12"/>
  <c r="S114" i="12"/>
  <c r="R112" i="12"/>
  <c r="S112" i="12"/>
  <c r="R115" i="12"/>
  <c r="S115" i="12"/>
  <c r="R111" i="12"/>
  <c r="S111" i="12"/>
  <c r="R60" i="12"/>
  <c r="R119" i="12"/>
  <c r="S119" i="12"/>
  <c r="R130" i="12"/>
  <c r="S130" i="12"/>
  <c r="R33" i="12"/>
  <c r="S33" i="12" s="1"/>
  <c r="R65" i="12"/>
  <c r="S65" i="12"/>
  <c r="R82" i="12"/>
  <c r="C18" i="12"/>
  <c r="D18" i="12" s="1"/>
  <c r="I17" i="12"/>
  <c r="J17" i="12"/>
  <c r="C16" i="12"/>
  <c r="D16" i="12" s="1"/>
  <c r="S58" i="7"/>
  <c r="J54" i="12"/>
  <c r="J85" i="12"/>
  <c r="J89" i="7"/>
  <c r="R59" i="12"/>
  <c r="S59" i="12" s="1"/>
  <c r="R57" i="12"/>
  <c r="S57" i="12"/>
  <c r="R55" i="12"/>
  <c r="S55" i="12" s="1"/>
  <c r="R94" i="13"/>
  <c r="R60" i="13"/>
  <c r="Q34" i="13"/>
  <c r="D33" i="13"/>
  <c r="Q105" i="7"/>
  <c r="R105" i="7" s="1"/>
  <c r="S105" i="7" s="1"/>
  <c r="J57" i="7"/>
  <c r="P55" i="10"/>
  <c r="D54" i="10"/>
  <c r="P30" i="10"/>
  <c r="S30" i="12"/>
  <c r="R68" i="12"/>
  <c r="S68" i="12" s="1"/>
  <c r="J116" i="12"/>
  <c r="J52" i="12"/>
  <c r="J57" i="12"/>
  <c r="J55" i="12"/>
  <c r="P135" i="12"/>
  <c r="H84" i="12"/>
  <c r="J84" i="12"/>
  <c r="J136" i="13"/>
  <c r="K136" i="13" s="1"/>
  <c r="L136" i="13" s="1"/>
  <c r="D94" i="13"/>
  <c r="P89" i="13"/>
  <c r="R76" i="13"/>
  <c r="S76" i="13" s="1"/>
  <c r="Q121" i="7"/>
  <c r="R121" i="7" s="1"/>
  <c r="S121" i="7" s="1"/>
  <c r="J97" i="7"/>
  <c r="J93" i="7"/>
  <c r="S85" i="13"/>
  <c r="R14" i="12"/>
  <c r="R129" i="12"/>
  <c r="R15" i="12"/>
  <c r="S15" i="12" s="1"/>
  <c r="R61" i="12"/>
  <c r="S61" i="12"/>
  <c r="R39" i="12"/>
  <c r="S39" i="12" s="1"/>
  <c r="R69" i="12"/>
  <c r="R25" i="12"/>
  <c r="S25" i="12" s="1"/>
  <c r="R76" i="7"/>
  <c r="R85" i="7"/>
  <c r="S85" i="7" s="1"/>
  <c r="R92" i="7"/>
  <c r="R91" i="7"/>
  <c r="S91" i="7" s="1"/>
  <c r="R101" i="7"/>
  <c r="S101" i="7"/>
  <c r="R128" i="7"/>
  <c r="S128" i="7" s="1"/>
  <c r="R82" i="7"/>
  <c r="R78" i="7"/>
  <c r="J134" i="12"/>
  <c r="J48" i="12"/>
  <c r="J108" i="12"/>
  <c r="O36" i="9"/>
  <c r="O20" i="9"/>
  <c r="O43" i="9"/>
  <c r="O27" i="9"/>
  <c r="O135" i="9"/>
  <c r="O122" i="9"/>
  <c r="O107" i="9"/>
  <c r="O91" i="9"/>
  <c r="O74" i="9"/>
  <c r="O66" i="9"/>
  <c r="O58" i="9"/>
  <c r="O134" i="9"/>
  <c r="O126" i="9"/>
  <c r="O115" i="9"/>
  <c r="O108" i="9"/>
  <c r="O100" i="9"/>
  <c r="O92" i="9"/>
  <c r="O84" i="9"/>
  <c r="O75" i="9"/>
  <c r="O21" i="9"/>
  <c r="O46" i="9"/>
  <c r="J131" i="7"/>
  <c r="J29" i="7"/>
  <c r="J123" i="12"/>
  <c r="P82" i="12"/>
  <c r="S82" i="12"/>
  <c r="Q79" i="12"/>
  <c r="R89" i="12" s="1"/>
  <c r="S89" i="12" s="1"/>
  <c r="Q78" i="12"/>
  <c r="R88" i="12"/>
  <c r="P44" i="12"/>
  <c r="S44" i="12"/>
  <c r="P127" i="13"/>
  <c r="S127" i="13" s="1"/>
  <c r="P121" i="13"/>
  <c r="R126" i="13"/>
  <c r="S126" i="13"/>
  <c r="R106" i="13"/>
  <c r="S106" i="13" s="1"/>
  <c r="R100" i="13"/>
  <c r="R92" i="13"/>
  <c r="S92" i="13"/>
  <c r="R39" i="13"/>
  <c r="Q130" i="7"/>
  <c r="R130" i="7" s="1"/>
  <c r="S130" i="7" s="1"/>
  <c r="S72" i="7"/>
  <c r="S22" i="13"/>
  <c r="T22" i="13"/>
  <c r="U22" i="13"/>
  <c r="S84" i="7"/>
  <c r="R73" i="12"/>
  <c r="S73" i="12"/>
  <c r="J120" i="12"/>
  <c r="J50" i="12"/>
  <c r="J46" i="12"/>
  <c r="J111" i="12"/>
  <c r="J119" i="12"/>
  <c r="J105" i="7"/>
  <c r="J27" i="7"/>
  <c r="Q135" i="12"/>
  <c r="Q133" i="12"/>
  <c r="P110" i="12"/>
  <c r="Q107" i="12"/>
  <c r="R117" i="12"/>
  <c r="R102" i="13"/>
  <c r="S102" i="13" s="1"/>
  <c r="S60" i="13"/>
  <c r="Q56" i="13"/>
  <c r="R75" i="13"/>
  <c r="R72" i="13"/>
  <c r="R52" i="13"/>
  <c r="S52" i="13" s="1"/>
  <c r="P31" i="13"/>
  <c r="T31" i="13"/>
  <c r="U31" i="13" s="1"/>
  <c r="D104" i="7"/>
  <c r="Q83" i="7"/>
  <c r="R83" i="7" s="1"/>
  <c r="D83" i="7"/>
  <c r="D61" i="7"/>
  <c r="H54" i="7"/>
  <c r="J54" i="7" s="1"/>
  <c r="D49" i="7"/>
  <c r="D46" i="7"/>
  <c r="H26" i="7"/>
  <c r="J26" i="7"/>
  <c r="R15" i="7"/>
  <c r="S15" i="7" s="1"/>
  <c r="P111" i="10"/>
  <c r="P91" i="10"/>
  <c r="J90" i="10"/>
  <c r="P50" i="10"/>
  <c r="P38" i="10"/>
  <c r="I36" i="10"/>
  <c r="J36" i="10" s="1"/>
  <c r="C36" i="10"/>
  <c r="D36" i="10"/>
  <c r="P22" i="10"/>
  <c r="I21" i="10"/>
  <c r="J21" i="10"/>
  <c r="D113" i="9"/>
  <c r="J111" i="9"/>
  <c r="D97" i="9"/>
  <c r="D96" i="9"/>
  <c r="J64" i="9"/>
  <c r="J78" i="12"/>
  <c r="J115" i="12"/>
  <c r="J133" i="12"/>
  <c r="J95" i="7"/>
  <c r="J17" i="7"/>
  <c r="Q87" i="12"/>
  <c r="R97" i="12"/>
  <c r="S97" i="12" s="1"/>
  <c r="R47" i="12"/>
  <c r="R86" i="13"/>
  <c r="R78" i="13"/>
  <c r="S78" i="13" s="1"/>
  <c r="R68" i="13"/>
  <c r="R56" i="13"/>
  <c r="R38" i="13"/>
  <c r="S76" i="7"/>
  <c r="P48" i="10"/>
  <c r="P18" i="10"/>
  <c r="S77" i="13"/>
  <c r="R19" i="12"/>
  <c r="S19" i="12"/>
  <c r="T19" i="12" s="1"/>
  <c r="U19" i="12" s="1"/>
  <c r="R22" i="12"/>
  <c r="S22" i="12"/>
  <c r="T22" i="12" s="1"/>
  <c r="U22" i="12" s="1"/>
  <c r="R90" i="7"/>
  <c r="S90" i="7"/>
  <c r="R102" i="7"/>
  <c r="S102" i="7"/>
  <c r="J75" i="12"/>
  <c r="J99" i="12"/>
  <c r="J28" i="12"/>
  <c r="J80" i="12"/>
  <c r="J89" i="12"/>
  <c r="J37" i="7"/>
  <c r="Q122" i="12"/>
  <c r="R132" i="12"/>
  <c r="S132" i="12"/>
  <c r="Q114" i="12"/>
  <c r="R124" i="12"/>
  <c r="S124" i="12"/>
  <c r="Q97" i="12"/>
  <c r="R107" i="12"/>
  <c r="Q61" i="12"/>
  <c r="R71" i="12"/>
  <c r="S71" i="12"/>
  <c r="H22" i="12"/>
  <c r="J22" i="12" s="1"/>
  <c r="Q82" i="13"/>
  <c r="R101" i="13"/>
  <c r="R88" i="13"/>
  <c r="D67" i="13"/>
  <c r="D53" i="13"/>
  <c r="Q52" i="13"/>
  <c r="R71" i="13"/>
  <c r="Q50" i="13"/>
  <c r="R69" i="13"/>
  <c r="Q107" i="7"/>
  <c r="R107" i="7"/>
  <c r="S107" i="7"/>
  <c r="H106" i="7"/>
  <c r="J106" i="7" s="1"/>
  <c r="Q19" i="7"/>
  <c r="R19" i="7"/>
  <c r="S19" i="7"/>
  <c r="D30" i="9"/>
  <c r="J15" i="9"/>
  <c r="S118" i="7"/>
  <c r="J90" i="7"/>
  <c r="J65" i="7"/>
  <c r="J109" i="7"/>
  <c r="S104" i="7"/>
  <c r="S94" i="7"/>
  <c r="J91" i="7"/>
  <c r="S80" i="7"/>
  <c r="C81" i="9"/>
  <c r="D81" i="9" s="1"/>
  <c r="C66" i="9"/>
  <c r="D66" i="9"/>
  <c r="I62" i="9"/>
  <c r="J62" i="9" s="1"/>
  <c r="C38" i="9"/>
  <c r="D38" i="9"/>
  <c r="S104" i="13"/>
  <c r="S86" i="13"/>
  <c r="S68" i="13"/>
  <c r="S56" i="13"/>
  <c r="C24" i="13"/>
  <c r="D24" i="13"/>
  <c r="S100" i="13"/>
  <c r="S46" i="13"/>
  <c r="S47" i="12"/>
  <c r="J63" i="12"/>
  <c r="J44" i="12"/>
  <c r="J42" i="12"/>
  <c r="J40" i="12"/>
  <c r="J38" i="12"/>
  <c r="C36" i="12"/>
  <c r="D36" i="12" s="1"/>
  <c r="J20" i="12"/>
  <c r="K136" i="10"/>
  <c r="L136" i="10"/>
  <c r="K135" i="10"/>
  <c r="L135" i="10"/>
  <c r="H33" i="7"/>
  <c r="Q33" i="7"/>
  <c r="R33" i="7" s="1"/>
  <c r="Q122" i="10"/>
  <c r="P122" i="10"/>
  <c r="Q115" i="10"/>
  <c r="P115" i="10"/>
  <c r="J87" i="12"/>
  <c r="J103" i="12"/>
  <c r="J113" i="12"/>
  <c r="J125" i="12"/>
  <c r="J61" i="12"/>
  <c r="J104" i="12"/>
  <c r="J118" i="12"/>
  <c r="J136" i="12"/>
  <c r="J59" i="12"/>
  <c r="J97" i="12"/>
  <c r="J109" i="12"/>
  <c r="J110" i="12"/>
  <c r="J133" i="7"/>
  <c r="J121" i="7"/>
  <c r="J117" i="7"/>
  <c r="J107" i="7"/>
  <c r="J62" i="7"/>
  <c r="P23" i="13"/>
  <c r="S23" i="13" s="1"/>
  <c r="T23" i="13" s="1"/>
  <c r="U23" i="13" s="1"/>
  <c r="Q117" i="7"/>
  <c r="R117" i="7" s="1"/>
  <c r="S117" i="7" s="1"/>
  <c r="I15" i="7"/>
  <c r="J15" i="7"/>
  <c r="I30" i="7"/>
  <c r="I32" i="7"/>
  <c r="C35" i="7"/>
  <c r="D35" i="7"/>
  <c r="I45" i="7"/>
  <c r="I46" i="7"/>
  <c r="I48" i="7"/>
  <c r="J48" i="7" s="1"/>
  <c r="I49" i="7"/>
  <c r="C50" i="7"/>
  <c r="D50" i="7"/>
  <c r="C51" i="7"/>
  <c r="D51" i="7" s="1"/>
  <c r="C52" i="7"/>
  <c r="D52" i="7"/>
  <c r="Q135" i="10"/>
  <c r="P135" i="10"/>
  <c r="Q131" i="10"/>
  <c r="P131" i="10"/>
  <c r="Q127" i="10"/>
  <c r="P127" i="10"/>
  <c r="J77" i="12"/>
  <c r="J82" i="12"/>
  <c r="J101" i="12"/>
  <c r="J114" i="12"/>
  <c r="J128" i="12"/>
  <c r="J83" i="12"/>
  <c r="J66" i="12"/>
  <c r="J122" i="12"/>
  <c r="J75" i="7"/>
  <c r="J74" i="7"/>
  <c r="J73" i="7"/>
  <c r="Q113" i="12"/>
  <c r="R123" i="12"/>
  <c r="S123" i="12" s="1"/>
  <c r="Q82" i="12"/>
  <c r="R92" i="12" s="1"/>
  <c r="S92" i="12" s="1"/>
  <c r="P131" i="13"/>
  <c r="S131" i="13"/>
  <c r="P125" i="13"/>
  <c r="P115" i="13"/>
  <c r="J103" i="13"/>
  <c r="Q102" i="13"/>
  <c r="R121" i="13"/>
  <c r="S121" i="13" s="1"/>
  <c r="P93" i="13"/>
  <c r="P43" i="13"/>
  <c r="Q42" i="13"/>
  <c r="R61" i="13"/>
  <c r="P39" i="13"/>
  <c r="Q109" i="7"/>
  <c r="R109" i="7" s="1"/>
  <c r="S109" i="7" s="1"/>
  <c r="Q106" i="7"/>
  <c r="R106" i="7"/>
  <c r="S106" i="7" s="1"/>
  <c r="J81" i="7"/>
  <c r="H28" i="7"/>
  <c r="J28" i="7"/>
  <c r="P95" i="10"/>
  <c r="P87" i="10"/>
  <c r="P83" i="10"/>
  <c r="P75" i="10"/>
  <c r="I71" i="10"/>
  <c r="J71" i="10"/>
  <c r="C71" i="10"/>
  <c r="D71" i="10"/>
  <c r="Q70" i="10"/>
  <c r="I69" i="10"/>
  <c r="J69" i="10" s="1"/>
  <c r="C69" i="10"/>
  <c r="D69" i="10"/>
  <c r="P67" i="10"/>
  <c r="I65" i="10"/>
  <c r="C65" i="10"/>
  <c r="D65" i="10"/>
  <c r="P63" i="10"/>
  <c r="I62" i="10"/>
  <c r="J62" i="10"/>
  <c r="C62" i="10"/>
  <c r="P59" i="10"/>
  <c r="I58" i="10"/>
  <c r="J58" i="10"/>
  <c r="C58" i="10"/>
  <c r="D58" i="10"/>
  <c r="I56" i="10"/>
  <c r="J56" i="10"/>
  <c r="C56" i="10"/>
  <c r="P52" i="10"/>
  <c r="I51" i="10"/>
  <c r="C51" i="10"/>
  <c r="D51" i="10" s="1"/>
  <c r="I49" i="10"/>
  <c r="J49" i="10"/>
  <c r="C49" i="10"/>
  <c r="D49" i="10" s="1"/>
  <c r="P46" i="10"/>
  <c r="I45" i="10"/>
  <c r="C45" i="10"/>
  <c r="D45" i="10"/>
  <c r="P42" i="10"/>
  <c r="I41" i="10"/>
  <c r="C41" i="10"/>
  <c r="D41" i="10"/>
  <c r="I39" i="10"/>
  <c r="C39" i="10"/>
  <c r="I38" i="10"/>
  <c r="C38" i="10"/>
  <c r="D38" i="10" s="1"/>
  <c r="P34" i="10"/>
  <c r="I33" i="10"/>
  <c r="J33" i="10" s="1"/>
  <c r="C33" i="10"/>
  <c r="D33" i="10"/>
  <c r="I31" i="10"/>
  <c r="J31" i="10"/>
  <c r="C31" i="10"/>
  <c r="D31" i="10"/>
  <c r="I30" i="10"/>
  <c r="C30" i="10"/>
  <c r="D30" i="10" s="1"/>
  <c r="P26" i="10"/>
  <c r="I25" i="10"/>
  <c r="J25" i="10" s="1"/>
  <c r="C25" i="10"/>
  <c r="D25" i="10"/>
  <c r="C24" i="10"/>
  <c r="D24" i="10" s="1"/>
  <c r="I68" i="9"/>
  <c r="J68" i="9"/>
  <c r="C68" i="9"/>
  <c r="I66" i="9"/>
  <c r="J66" i="9"/>
  <c r="C62" i="9"/>
  <c r="D62" i="9" s="1"/>
  <c r="I52" i="9"/>
  <c r="C52" i="9"/>
  <c r="D52" i="9" s="1"/>
  <c r="C44" i="9"/>
  <c r="D44" i="9"/>
  <c r="C34" i="9"/>
  <c r="D34" i="9" s="1"/>
  <c r="C23" i="9"/>
  <c r="E136" i="10"/>
  <c r="F136" i="10" s="1"/>
  <c r="E135" i="10"/>
  <c r="F135" i="10"/>
  <c r="E129" i="7"/>
  <c r="F129" i="7"/>
  <c r="E130" i="7"/>
  <c r="F130" i="7" s="1"/>
  <c r="K110" i="9"/>
  <c r="L110" i="9" s="1"/>
  <c r="E133" i="9"/>
  <c r="F133" i="9" s="1"/>
  <c r="E128" i="9"/>
  <c r="F128" i="9" s="1"/>
  <c r="E123" i="9"/>
  <c r="F123" i="9" s="1"/>
  <c r="K116" i="9"/>
  <c r="L116" i="9" s="1"/>
  <c r="E129" i="9"/>
  <c r="F129" i="9" s="1"/>
  <c r="K127" i="9"/>
  <c r="L127" i="9" s="1"/>
  <c r="K126" i="9"/>
  <c r="L126" i="9" s="1"/>
  <c r="E122" i="9"/>
  <c r="F122" i="9" s="1"/>
  <c r="S17" i="12"/>
  <c r="T17" i="12" s="1"/>
  <c r="U17" i="12"/>
  <c r="E128" i="12"/>
  <c r="F128" i="12"/>
  <c r="E125" i="12"/>
  <c r="F125" i="12"/>
  <c r="E109" i="9"/>
  <c r="F109" i="9" s="1"/>
  <c r="T14" i="12"/>
  <c r="T15" i="12"/>
  <c r="U15" i="12"/>
  <c r="J38" i="10"/>
  <c r="J39" i="10"/>
  <c r="J41" i="10"/>
  <c r="J51" i="10"/>
  <c r="J49" i="7"/>
  <c r="J30" i="7"/>
  <c r="J46" i="7"/>
  <c r="J30" i="10"/>
  <c r="J45" i="10"/>
  <c r="J65" i="10"/>
  <c r="J45" i="7"/>
  <c r="K133" i="9"/>
  <c r="L133" i="9"/>
  <c r="K132" i="9"/>
  <c r="L132" i="9"/>
  <c r="K131" i="9"/>
  <c r="L131" i="9"/>
  <c r="K135" i="9"/>
  <c r="L135" i="9"/>
  <c r="K134" i="9"/>
  <c r="L134" i="9"/>
  <c r="E132" i="9"/>
  <c r="F132" i="9"/>
  <c r="K123" i="9"/>
  <c r="L123" i="9"/>
  <c r="E121" i="9"/>
  <c r="F121" i="9"/>
  <c r="E116" i="9"/>
  <c r="F116" i="9"/>
  <c r="E119" i="9"/>
  <c r="F119" i="9"/>
  <c r="K126" i="12"/>
  <c r="L126" i="12"/>
  <c r="K127" i="12"/>
  <c r="L127" i="12"/>
  <c r="E136" i="9"/>
  <c r="F136" i="9"/>
  <c r="E135" i="9"/>
  <c r="F135" i="9"/>
  <c r="E124" i="10"/>
  <c r="F124" i="10"/>
  <c r="E125" i="10"/>
  <c r="F125" i="10"/>
  <c r="E126" i="10"/>
  <c r="F126" i="10"/>
  <c r="E128" i="10"/>
  <c r="F128" i="10"/>
  <c r="E127" i="10"/>
  <c r="F127" i="10"/>
  <c r="E131" i="10"/>
  <c r="F131" i="10"/>
  <c r="E132" i="10"/>
  <c r="F132" i="10"/>
  <c r="R43" i="13"/>
  <c r="R44" i="13"/>
  <c r="S44" i="13"/>
  <c r="E127" i="9"/>
  <c r="F127" i="9"/>
  <c r="K125" i="9"/>
  <c r="L125" i="9"/>
  <c r="E115" i="9"/>
  <c r="F115" i="9"/>
  <c r="E117" i="9"/>
  <c r="F117" i="9"/>
  <c r="E120" i="9"/>
  <c r="F120" i="9"/>
  <c r="K122" i="9"/>
  <c r="L122" i="9"/>
  <c r="E126" i="9"/>
  <c r="F126" i="9"/>
  <c r="K130" i="9"/>
  <c r="L130" i="9"/>
  <c r="R98" i="13"/>
  <c r="S98" i="13" s="1"/>
  <c r="R108" i="13"/>
  <c r="R114" i="13"/>
  <c r="R63" i="12"/>
  <c r="S63" i="12"/>
  <c r="J56" i="12"/>
  <c r="D123" i="13"/>
  <c r="P113" i="13"/>
  <c r="S113" i="13"/>
  <c r="Q98" i="13"/>
  <c r="R117" i="13"/>
  <c r="S117" i="13"/>
  <c r="Q97" i="13"/>
  <c r="R116" i="13"/>
  <c r="S116" i="13"/>
  <c r="P81" i="13"/>
  <c r="P57" i="13"/>
  <c r="P51" i="13"/>
  <c r="P27" i="13"/>
  <c r="P17" i="13"/>
  <c r="S17" i="13" s="1"/>
  <c r="T17" i="13" s="1"/>
  <c r="U17" i="13" s="1"/>
  <c r="Q132" i="7"/>
  <c r="R132" i="7" s="1"/>
  <c r="S132" i="7" s="1"/>
  <c r="Q110" i="7"/>
  <c r="R110" i="7" s="1"/>
  <c r="S110" i="7" s="1"/>
  <c r="D98" i="7"/>
  <c r="Q97" i="7"/>
  <c r="R97" i="7"/>
  <c r="S97" i="7"/>
  <c r="Q81" i="7"/>
  <c r="R81" i="7"/>
  <c r="S81" i="7"/>
  <c r="D68" i="7"/>
  <c r="Q57" i="7"/>
  <c r="R57" i="7"/>
  <c r="S57" i="7"/>
  <c r="Q49" i="7"/>
  <c r="R49" i="7"/>
  <c r="S49" i="7"/>
  <c r="P119" i="10"/>
  <c r="D60" i="10"/>
  <c r="T136" i="12"/>
  <c r="U136" i="12" s="1"/>
  <c r="J72" i="12"/>
  <c r="J103" i="7"/>
  <c r="J47" i="7"/>
  <c r="J25" i="7"/>
  <c r="K122" i="10"/>
  <c r="L122" i="10" s="1"/>
  <c r="K123" i="10"/>
  <c r="L123" i="10" s="1"/>
  <c r="K129" i="10"/>
  <c r="L129" i="10" s="1"/>
  <c r="K130" i="10"/>
  <c r="L130" i="10"/>
  <c r="K133" i="10"/>
  <c r="L133" i="10" s="1"/>
  <c r="K134" i="10"/>
  <c r="L134" i="10" s="1"/>
  <c r="P71" i="10"/>
  <c r="J93" i="12"/>
  <c r="E129" i="10"/>
  <c r="F129" i="10" s="1"/>
  <c r="E130" i="10"/>
  <c r="F130" i="10"/>
  <c r="E133" i="10"/>
  <c r="F133" i="10" s="1"/>
  <c r="E134" i="10"/>
  <c r="F134" i="10"/>
  <c r="E126" i="7"/>
  <c r="F126" i="7" s="1"/>
  <c r="D15" i="12"/>
  <c r="J59" i="7"/>
  <c r="D31" i="7"/>
  <c r="E132" i="12"/>
  <c r="F132" i="12" s="1"/>
  <c r="E131" i="12"/>
  <c r="F131" i="12"/>
  <c r="E129" i="12"/>
  <c r="F129" i="12" s="1"/>
  <c r="E130" i="12"/>
  <c r="F130" i="12" s="1"/>
  <c r="E136" i="12"/>
  <c r="F136" i="12" s="1"/>
  <c r="E70" i="12"/>
  <c r="F70" i="12" s="1"/>
  <c r="E114" i="12"/>
  <c r="F114" i="12" s="1"/>
  <c r="E112" i="12"/>
  <c r="F112" i="12" s="1"/>
  <c r="F63" i="12"/>
  <c r="E66" i="12"/>
  <c r="F66" i="12" s="1"/>
  <c r="E62" i="12"/>
  <c r="F62" i="12" s="1"/>
  <c r="F101" i="12"/>
  <c r="E59" i="12"/>
  <c r="F59" i="12" s="1"/>
  <c r="E64" i="12"/>
  <c r="F64" i="12" s="1"/>
  <c r="E97" i="12"/>
  <c r="F97" i="12" s="1"/>
  <c r="E55" i="12"/>
  <c r="F55" i="12" s="1"/>
  <c r="F56" i="12"/>
  <c r="E84" i="12"/>
  <c r="F84" i="12" s="1"/>
  <c r="E85" i="12"/>
  <c r="F85" i="12" s="1"/>
  <c r="E102" i="12"/>
  <c r="F102" i="12" s="1"/>
  <c r="F99" i="12"/>
  <c r="E115" i="12"/>
  <c r="F115" i="12"/>
  <c r="E113" i="12"/>
  <c r="F113" i="12"/>
  <c r="K128" i="12"/>
  <c r="L128" i="12"/>
  <c r="F79" i="12"/>
  <c r="E121" i="12"/>
  <c r="F121" i="12"/>
  <c r="E122" i="12"/>
  <c r="F122" i="12"/>
  <c r="E124" i="12"/>
  <c r="F124" i="12"/>
  <c r="E123" i="12"/>
  <c r="F123" i="12"/>
  <c r="E110" i="12"/>
  <c r="F110" i="12"/>
  <c r="E109" i="12"/>
  <c r="F109" i="12"/>
  <c r="E108" i="12"/>
  <c r="F108" i="12"/>
  <c r="F68" i="12"/>
  <c r="E78" i="12"/>
  <c r="F78" i="12" s="1"/>
  <c r="E91" i="12"/>
  <c r="F91" i="12" s="1"/>
  <c r="E95" i="12"/>
  <c r="F95" i="12" s="1"/>
  <c r="E98" i="12"/>
  <c r="F98" i="12" s="1"/>
  <c r="E118" i="12"/>
  <c r="F118" i="12" s="1"/>
  <c r="E58" i="12"/>
  <c r="F58" i="12" s="1"/>
  <c r="E61" i="12"/>
  <c r="F61" i="12" s="1"/>
  <c r="E72" i="12"/>
  <c r="F72" i="12" s="1"/>
  <c r="E73" i="12"/>
  <c r="F73" i="12" s="1"/>
  <c r="E92" i="12"/>
  <c r="F92" i="12" s="1"/>
  <c r="E111" i="12"/>
  <c r="F111" i="12" s="1"/>
  <c r="E90" i="12"/>
  <c r="F90" i="12" s="1"/>
  <c r="E94" i="12"/>
  <c r="F94" i="12" s="1"/>
  <c r="E24" i="12"/>
  <c r="F24" i="12" s="1"/>
  <c r="E53" i="12"/>
  <c r="F53" i="12" s="1"/>
  <c r="E19" i="12"/>
  <c r="F19" i="12" s="1"/>
  <c r="E16" i="12"/>
  <c r="F16" i="12" s="1"/>
  <c r="E17" i="12"/>
  <c r="F17" i="12" s="1"/>
  <c r="E18" i="12"/>
  <c r="F18" i="12" s="1"/>
  <c r="E20" i="12"/>
  <c r="F20" i="12" s="1"/>
  <c r="E83" i="12"/>
  <c r="F83" i="12" s="1"/>
  <c r="E82" i="12"/>
  <c r="F82" i="12" s="1"/>
  <c r="E88" i="12"/>
  <c r="F88" i="12" s="1"/>
  <c r="E89" i="12"/>
  <c r="F89" i="12" s="1"/>
  <c r="E87" i="12"/>
  <c r="F87" i="12" s="1"/>
  <c r="E117" i="12"/>
  <c r="F117" i="12" s="1"/>
  <c r="E116" i="12"/>
  <c r="F116" i="12" s="1"/>
  <c r="E119" i="12"/>
  <c r="F119" i="12" s="1"/>
  <c r="E120" i="12"/>
  <c r="F120" i="12" s="1"/>
  <c r="E33" i="12"/>
  <c r="F33" i="12" s="1"/>
  <c r="E30" i="12"/>
  <c r="F30" i="12" s="1"/>
  <c r="E32" i="12"/>
  <c r="F32" i="12" s="1"/>
  <c r="E31" i="12"/>
  <c r="F31" i="12" s="1"/>
  <c r="E34" i="12"/>
  <c r="F34" i="12" s="1"/>
  <c r="E29" i="12"/>
  <c r="F29" i="12" s="1"/>
  <c r="K125" i="12"/>
  <c r="L125" i="12" s="1"/>
  <c r="E50" i="12"/>
  <c r="F50" i="12" s="1"/>
  <c r="E51" i="12"/>
  <c r="F51" i="12" s="1"/>
  <c r="E49" i="12"/>
  <c r="F49" i="12" s="1"/>
  <c r="E46" i="12"/>
  <c r="F46" i="12" s="1"/>
  <c r="E45" i="12"/>
  <c r="F45" i="12" s="1"/>
  <c r="E44" i="12"/>
  <c r="F44" i="12" s="1"/>
  <c r="E48" i="12"/>
  <c r="F48" i="12" s="1"/>
  <c r="E47" i="12"/>
  <c r="F47" i="12" s="1"/>
  <c r="E54" i="12"/>
  <c r="F54" i="12" s="1"/>
  <c r="E69" i="12"/>
  <c r="F69" i="12" s="1"/>
  <c r="E76" i="12"/>
  <c r="F76" i="12" s="1"/>
  <c r="E77" i="12"/>
  <c r="F77" i="12" s="1"/>
  <c r="E96" i="12"/>
  <c r="F96" i="12" s="1"/>
  <c r="E71" i="12"/>
  <c r="F71" i="12" s="1"/>
  <c r="E103" i="12"/>
  <c r="F103" i="12" s="1"/>
  <c r="E35" i="12"/>
  <c r="F35" i="12" s="1"/>
  <c r="E67" i="12"/>
  <c r="F67" i="12" s="1"/>
  <c r="E23" i="12"/>
  <c r="F23" i="12" s="1"/>
  <c r="E52" i="12"/>
  <c r="F52" i="12" s="1"/>
  <c r="E75" i="12"/>
  <c r="F75" i="12" s="1"/>
  <c r="E15" i="12"/>
  <c r="F15" i="12" s="1"/>
  <c r="K111" i="9"/>
  <c r="L111" i="9" s="1"/>
  <c r="K104" i="9"/>
  <c r="L104" i="9"/>
  <c r="K109" i="9"/>
  <c r="L109" i="9" s="1"/>
  <c r="K124" i="9"/>
  <c r="L124" i="9"/>
  <c r="K128" i="9"/>
  <c r="L128" i="9" s="1"/>
  <c r="K129" i="9"/>
  <c r="L129" i="9" s="1"/>
  <c r="K113" i="9"/>
  <c r="L113" i="9" s="1"/>
  <c r="K107" i="9"/>
  <c r="L107" i="9" s="1"/>
  <c r="E134" i="7"/>
  <c r="F134" i="7" s="1"/>
  <c r="E133" i="7"/>
  <c r="F133" i="7"/>
  <c r="E131" i="7"/>
  <c r="F131" i="7" s="1"/>
  <c r="E132" i="7"/>
  <c r="F132" i="7" s="1"/>
  <c r="K63" i="10"/>
  <c r="L63" i="10" s="1"/>
  <c r="K41" i="10"/>
  <c r="L41" i="10" s="1"/>
  <c r="K47" i="10"/>
  <c r="L47" i="10" s="1"/>
  <c r="K58" i="10"/>
  <c r="L58" i="10" s="1"/>
  <c r="K18" i="10"/>
  <c r="L18" i="10" s="1"/>
  <c r="K72" i="10"/>
  <c r="L72" i="10" s="1"/>
  <c r="K81" i="10"/>
  <c r="L81" i="10" s="1"/>
  <c r="K86" i="10"/>
  <c r="L86" i="10" s="1"/>
  <c r="K67" i="10"/>
  <c r="L67" i="10" s="1"/>
  <c r="K84" i="10"/>
  <c r="L84" i="10" s="1"/>
  <c r="K95" i="10"/>
  <c r="L95" i="10" s="1"/>
  <c r="K110" i="10"/>
  <c r="L110" i="10"/>
  <c r="K109" i="10"/>
  <c r="L109" i="10"/>
  <c r="K107" i="10"/>
  <c r="L107" i="10"/>
  <c r="K105" i="10"/>
  <c r="L105" i="10"/>
  <c r="K111" i="10"/>
  <c r="L111" i="10"/>
  <c r="K104" i="10"/>
  <c r="L104" i="10" s="1"/>
  <c r="K108" i="10"/>
  <c r="L108" i="10"/>
  <c r="K98" i="10"/>
  <c r="L98" i="10" s="1"/>
  <c r="K106" i="10"/>
  <c r="L106" i="10"/>
  <c r="K113" i="10"/>
  <c r="L113" i="10"/>
  <c r="K114" i="10"/>
  <c r="L114" i="10"/>
  <c r="K112" i="10"/>
  <c r="L112" i="10"/>
  <c r="K115" i="10"/>
  <c r="L115" i="10"/>
  <c r="K117" i="10"/>
  <c r="L117" i="10"/>
  <c r="K116" i="10"/>
  <c r="L116" i="10"/>
  <c r="K118" i="10"/>
  <c r="L118" i="10"/>
  <c r="K119" i="10"/>
  <c r="L119" i="10"/>
  <c r="K120" i="10"/>
  <c r="L120" i="10"/>
  <c r="K121" i="10"/>
  <c r="L121" i="10"/>
  <c r="K126" i="10"/>
  <c r="L126" i="10"/>
  <c r="K124" i="10"/>
  <c r="L124" i="10"/>
  <c r="K125" i="10"/>
  <c r="L125" i="10"/>
  <c r="K127" i="10"/>
  <c r="L127" i="10"/>
  <c r="K128" i="10"/>
  <c r="L128" i="10"/>
  <c r="K131" i="10"/>
  <c r="L131" i="10"/>
  <c r="K132" i="10"/>
  <c r="L132" i="10"/>
  <c r="K66" i="10" l="1"/>
  <c r="L66" i="10" s="1"/>
  <c r="K93" i="10"/>
  <c r="L93" i="10" s="1"/>
  <c r="K75" i="10"/>
  <c r="L75" i="10" s="1"/>
  <c r="K29" i="10"/>
  <c r="L29" i="10" s="1"/>
  <c r="K30" i="10"/>
  <c r="L30" i="10" s="1"/>
  <c r="K82" i="10"/>
  <c r="L82" i="10" s="1"/>
  <c r="K79" i="10"/>
  <c r="L79" i="10" s="1"/>
  <c r="K15" i="10"/>
  <c r="L15" i="10" s="1"/>
  <c r="K51" i="10"/>
  <c r="L51" i="10" s="1"/>
  <c r="K54" i="10"/>
  <c r="L54" i="10" s="1"/>
  <c r="J45" i="13"/>
  <c r="S45" i="13"/>
  <c r="D121" i="10"/>
  <c r="Q121" i="10"/>
  <c r="P121" i="10"/>
  <c r="Q113" i="10"/>
  <c r="P113" i="10"/>
  <c r="D113" i="10"/>
  <c r="K42" i="10"/>
  <c r="L42" i="10" s="1"/>
  <c r="K49" i="10"/>
  <c r="L49" i="10" s="1"/>
  <c r="K46" i="10"/>
  <c r="L46" i="10" s="1"/>
  <c r="K38" i="10"/>
  <c r="L38" i="10" s="1"/>
  <c r="K52" i="10"/>
  <c r="L52" i="10" s="1"/>
  <c r="K44" i="10"/>
  <c r="L44" i="10" s="1"/>
  <c r="K50" i="10"/>
  <c r="L50" i="10" s="1"/>
  <c r="K48" i="10"/>
  <c r="L48" i="10" s="1"/>
  <c r="K22" i="10"/>
  <c r="L22" i="10" s="1"/>
  <c r="K23" i="10"/>
  <c r="L23" i="10" s="1"/>
  <c r="K37" i="10"/>
  <c r="L37" i="10" s="1"/>
  <c r="K20" i="10"/>
  <c r="L20" i="10" s="1"/>
  <c r="K36" i="10"/>
  <c r="L36" i="10" s="1"/>
  <c r="K34" i="10"/>
  <c r="L34" i="10" s="1"/>
  <c r="K25" i="10"/>
  <c r="L25" i="10" s="1"/>
  <c r="K28" i="10"/>
  <c r="L28" i="10" s="1"/>
  <c r="K27" i="10"/>
  <c r="L27" i="10" s="1"/>
  <c r="K32" i="10"/>
  <c r="L32" i="10" s="1"/>
  <c r="K33" i="10"/>
  <c r="L33" i="10" s="1"/>
  <c r="K16" i="10"/>
  <c r="L16" i="10" s="1"/>
  <c r="P28" i="10"/>
  <c r="Q28" i="10"/>
  <c r="D28" i="10"/>
  <c r="P16" i="10"/>
  <c r="Q16" i="10"/>
  <c r="D16" i="10"/>
  <c r="Q86" i="9"/>
  <c r="J86" i="9"/>
  <c r="Q82" i="9"/>
  <c r="J82" i="9"/>
  <c r="P77" i="9"/>
  <c r="D77" i="9"/>
  <c r="P73" i="9"/>
  <c r="D73" i="9"/>
  <c r="P71" i="9"/>
  <c r="D71" i="9"/>
  <c r="P68" i="9"/>
  <c r="D68" i="9"/>
  <c r="E44" i="9" s="1"/>
  <c r="F44" i="9" s="1"/>
  <c r="P65" i="9"/>
  <c r="D65" i="9"/>
  <c r="Q60" i="9"/>
  <c r="J60" i="9"/>
  <c r="P27" i="9"/>
  <c r="D27" i="9"/>
  <c r="P19" i="9"/>
  <c r="D19" i="9"/>
  <c r="K21" i="10"/>
  <c r="L21" i="10" s="1"/>
  <c r="K103" i="10"/>
  <c r="L103" i="10" s="1"/>
  <c r="K87" i="10"/>
  <c r="L87" i="10" s="1"/>
  <c r="K69" i="10"/>
  <c r="L69" i="10" s="1"/>
  <c r="K31" i="10"/>
  <c r="L31" i="10" s="1"/>
  <c r="K85" i="10"/>
  <c r="L85" i="10" s="1"/>
  <c r="K78" i="10"/>
  <c r="L78" i="10" s="1"/>
  <c r="K35" i="10"/>
  <c r="L35" i="10" s="1"/>
  <c r="K40" i="10"/>
  <c r="L40" i="10" s="1"/>
  <c r="K53" i="10"/>
  <c r="L53" i="10" s="1"/>
  <c r="P47" i="13"/>
  <c r="S47" i="13" s="1"/>
  <c r="D47" i="13"/>
  <c r="P16" i="7"/>
  <c r="D16" i="7"/>
  <c r="H16" i="7"/>
  <c r="J16" i="7" s="1"/>
  <c r="Q16" i="7"/>
  <c r="R16" i="7" s="1"/>
  <c r="D123" i="10"/>
  <c r="P123" i="10"/>
  <c r="Q123" i="10"/>
  <c r="K71" i="10"/>
  <c r="L71" i="10" s="1"/>
  <c r="K96" i="10"/>
  <c r="L96" i="10" s="1"/>
  <c r="K64" i="10"/>
  <c r="L64" i="10" s="1"/>
  <c r="D14" i="5" s="1"/>
  <c r="F14" i="5" s="1"/>
  <c r="K65" i="10"/>
  <c r="L65" i="10" s="1"/>
  <c r="K62" i="10"/>
  <c r="L62" i="10" s="1"/>
  <c r="K55" i="10"/>
  <c r="L55" i="10" s="1"/>
  <c r="K57" i="10"/>
  <c r="L57" i="10" s="1"/>
  <c r="K56" i="10"/>
  <c r="L56" i="10" s="1"/>
  <c r="K68" i="10"/>
  <c r="L68" i="10" s="1"/>
  <c r="K70" i="10"/>
  <c r="L70" i="10" s="1"/>
  <c r="K74" i="10"/>
  <c r="L74" i="10" s="1"/>
  <c r="K76" i="10"/>
  <c r="L76" i="10" s="1"/>
  <c r="K83" i="10"/>
  <c r="L83" i="10" s="1"/>
  <c r="K88" i="10"/>
  <c r="L88" i="10" s="1"/>
  <c r="K90" i="10"/>
  <c r="L90" i="10" s="1"/>
  <c r="K92" i="10"/>
  <c r="L92" i="10" s="1"/>
  <c r="K94" i="10"/>
  <c r="L94" i="10" s="1"/>
  <c r="K101" i="10"/>
  <c r="L101" i="10" s="1"/>
  <c r="K97" i="10"/>
  <c r="L97" i="10" s="1"/>
  <c r="K100" i="10"/>
  <c r="L100" i="10" s="1"/>
  <c r="K102" i="10"/>
  <c r="L102" i="10" s="1"/>
  <c r="P62" i="10"/>
  <c r="Q62" i="10"/>
  <c r="D62" i="10"/>
  <c r="P56" i="10"/>
  <c r="Q56" i="10"/>
  <c r="D56" i="10"/>
  <c r="P39" i="10"/>
  <c r="Q39" i="10"/>
  <c r="D39" i="10"/>
  <c r="Q14" i="10"/>
  <c r="P14" i="10"/>
  <c r="P103" i="9"/>
  <c r="D103" i="9"/>
  <c r="P99" i="9"/>
  <c r="D99" i="9"/>
  <c r="P79" i="9"/>
  <c r="D79" i="9"/>
  <c r="P75" i="9"/>
  <c r="S75" i="9" s="1"/>
  <c r="D75" i="9"/>
  <c r="E59" i="9"/>
  <c r="F59" i="9" s="1"/>
  <c r="E62" i="9"/>
  <c r="F62" i="9" s="1"/>
  <c r="E40" i="9"/>
  <c r="F40" i="9" s="1"/>
  <c r="E33" i="9"/>
  <c r="F33" i="9" s="1"/>
  <c r="E63" i="9"/>
  <c r="F63" i="9" s="1"/>
  <c r="E52" i="9"/>
  <c r="F52" i="9" s="1"/>
  <c r="E55" i="9"/>
  <c r="F55" i="9" s="1"/>
  <c r="E39" i="9"/>
  <c r="F39" i="9" s="1"/>
  <c r="E35" i="9"/>
  <c r="F35" i="9" s="1"/>
  <c r="Q56" i="9"/>
  <c r="J56" i="9"/>
  <c r="Q52" i="9"/>
  <c r="J52" i="9"/>
  <c r="Q48" i="9"/>
  <c r="J48" i="9"/>
  <c r="P23" i="9"/>
  <c r="D23" i="9"/>
  <c r="P15" i="9"/>
  <c r="D15" i="9"/>
  <c r="E15" i="9" s="1"/>
  <c r="F15" i="9" s="1"/>
  <c r="K17" i="10"/>
  <c r="L17" i="10" s="1"/>
  <c r="K19" i="10"/>
  <c r="L19" i="10" s="1"/>
  <c r="K99" i="10"/>
  <c r="L99" i="10" s="1"/>
  <c r="K91" i="10"/>
  <c r="L91" i="10" s="1"/>
  <c r="K73" i="10"/>
  <c r="L73" i="10" s="1"/>
  <c r="K26" i="10"/>
  <c r="L26" i="10" s="1"/>
  <c r="K89" i="10"/>
  <c r="L89" i="10" s="1"/>
  <c r="K80" i="10"/>
  <c r="L80" i="10" s="1"/>
  <c r="K77" i="10"/>
  <c r="L77" i="10" s="1"/>
  <c r="K61" i="10"/>
  <c r="L61" i="10" s="1"/>
  <c r="K45" i="10"/>
  <c r="L45" i="10" s="1"/>
  <c r="K39" i="10"/>
  <c r="L39" i="10" s="1"/>
  <c r="K60" i="10"/>
  <c r="L60" i="10" s="1"/>
  <c r="E26" i="12"/>
  <c r="F26" i="12" s="1"/>
  <c r="E28" i="12"/>
  <c r="F28" i="12" s="1"/>
  <c r="E21" i="12"/>
  <c r="F21" i="12" s="1"/>
  <c r="E36" i="12"/>
  <c r="F36" i="12" s="1"/>
  <c r="E25" i="12"/>
  <c r="F25" i="12" s="1"/>
  <c r="E27" i="12"/>
  <c r="F27" i="12" s="1"/>
  <c r="E22" i="12"/>
  <c r="F22" i="12" s="1"/>
  <c r="E40" i="12"/>
  <c r="F40" i="12" s="1"/>
  <c r="E37" i="12"/>
  <c r="F37" i="12" s="1"/>
  <c r="E41" i="12"/>
  <c r="F41" i="12" s="1"/>
  <c r="E38" i="12"/>
  <c r="F38" i="12" s="1"/>
  <c r="E105" i="12"/>
  <c r="F105" i="12" s="1"/>
  <c r="E80" i="12"/>
  <c r="F80" i="12" s="1"/>
  <c r="E100" i="12"/>
  <c r="F100" i="12" s="1"/>
  <c r="E86" i="12"/>
  <c r="F86" i="12" s="1"/>
  <c r="E133" i="12"/>
  <c r="F133" i="12" s="1"/>
  <c r="S135" i="12"/>
  <c r="T135" i="12" s="1"/>
  <c r="U135" i="12" s="1"/>
  <c r="E74" i="12"/>
  <c r="F74" i="12" s="1"/>
  <c r="D13" i="1" s="1"/>
  <c r="E60" i="12"/>
  <c r="F60" i="12" s="1"/>
  <c r="E107" i="12"/>
  <c r="F107" i="12" s="1"/>
  <c r="E106" i="12"/>
  <c r="F106" i="12" s="1"/>
  <c r="E39" i="12"/>
  <c r="F39" i="12" s="1"/>
  <c r="E43" i="12"/>
  <c r="F43" i="12" s="1"/>
  <c r="E42" i="12"/>
  <c r="F42" i="12" s="1"/>
  <c r="E104" i="12"/>
  <c r="F104" i="12" s="1"/>
  <c r="E81" i="12"/>
  <c r="F81" i="12" s="1"/>
  <c r="E134" i="12"/>
  <c r="F134" i="12" s="1"/>
  <c r="S108" i="13"/>
  <c r="R26" i="12"/>
  <c r="S26" i="12" s="1"/>
  <c r="R27" i="12"/>
  <c r="S27" i="12" s="1"/>
  <c r="J107" i="12"/>
  <c r="S107" i="12"/>
  <c r="K78" i="9"/>
  <c r="L78" i="9" s="1"/>
  <c r="K91" i="9"/>
  <c r="L91" i="9" s="1"/>
  <c r="K96" i="9"/>
  <c r="L96" i="9" s="1"/>
  <c r="E112" i="9"/>
  <c r="F112" i="9" s="1"/>
  <c r="E107" i="9"/>
  <c r="F107" i="9" s="1"/>
  <c r="E106" i="9"/>
  <c r="F106" i="9" s="1"/>
  <c r="E111" i="9"/>
  <c r="F111" i="9" s="1"/>
  <c r="E113" i="9"/>
  <c r="F113" i="9" s="1"/>
  <c r="E105" i="9"/>
  <c r="F105" i="9" s="1"/>
  <c r="E108" i="9"/>
  <c r="F108" i="9" s="1"/>
  <c r="E110" i="9"/>
  <c r="F110" i="9" s="1"/>
  <c r="E104" i="9"/>
  <c r="F104" i="9" s="1"/>
  <c r="E114" i="9"/>
  <c r="F114" i="9" s="1"/>
  <c r="K106" i="9"/>
  <c r="L106" i="9" s="1"/>
  <c r="K115" i="9"/>
  <c r="L115" i="9" s="1"/>
  <c r="K118" i="9"/>
  <c r="L118" i="9" s="1"/>
  <c r="K112" i="9"/>
  <c r="L112" i="9" s="1"/>
  <c r="K117" i="9"/>
  <c r="L117" i="9" s="1"/>
  <c r="K121" i="9"/>
  <c r="L121" i="9" s="1"/>
  <c r="K120" i="9"/>
  <c r="L120" i="9" s="1"/>
  <c r="K114" i="9"/>
  <c r="L114" i="9" s="1"/>
  <c r="S50" i="7"/>
  <c r="R65" i="13"/>
  <c r="R64" i="13"/>
  <c r="S64" i="13" s="1"/>
  <c r="R51" i="13"/>
  <c r="R54" i="13"/>
  <c r="S54" i="13" s="1"/>
  <c r="R50" i="13"/>
  <c r="S50" i="13" s="1"/>
  <c r="R53" i="13"/>
  <c r="R133" i="13"/>
  <c r="R134" i="13"/>
  <c r="R135" i="13"/>
  <c r="E81" i="9"/>
  <c r="F81" i="9" s="1"/>
  <c r="E80" i="9"/>
  <c r="F80" i="9" s="1"/>
  <c r="S32" i="13"/>
  <c r="T32" i="13" s="1"/>
  <c r="U32" i="13" s="1"/>
  <c r="E130" i="9"/>
  <c r="F130" i="9" s="1"/>
  <c r="E124" i="9"/>
  <c r="F124" i="9" s="1"/>
  <c r="E118" i="9"/>
  <c r="F118" i="9" s="1"/>
  <c r="E125" i="9"/>
  <c r="F125" i="9" s="1"/>
  <c r="K108" i="9"/>
  <c r="L108" i="9" s="1"/>
  <c r="K119" i="9"/>
  <c r="L119" i="9" s="1"/>
  <c r="K105" i="9"/>
  <c r="L105" i="9" s="1"/>
  <c r="K71" i="9"/>
  <c r="L71" i="9" s="1"/>
  <c r="R119" i="13"/>
  <c r="R123" i="13"/>
  <c r="S123" i="13" s="1"/>
  <c r="R118" i="13"/>
  <c r="R73" i="13"/>
  <c r="E127" i="12"/>
  <c r="F127" i="12" s="1"/>
  <c r="E126" i="12"/>
  <c r="F126" i="12" s="1"/>
  <c r="O45" i="10"/>
  <c r="O65" i="10"/>
  <c r="O73" i="10"/>
  <c r="O116" i="10"/>
  <c r="O44" i="10"/>
  <c r="O55" i="10"/>
  <c r="O130" i="10"/>
  <c r="O15" i="10"/>
  <c r="O17" i="10"/>
  <c r="O22" i="10"/>
  <c r="O120" i="10"/>
  <c r="O97" i="10"/>
  <c r="O59" i="10"/>
  <c r="O126" i="10"/>
  <c r="O102" i="10"/>
  <c r="O90" i="10"/>
  <c r="O49" i="10"/>
  <c r="O80" i="10"/>
  <c r="O113" i="10"/>
  <c r="O60" i="10"/>
  <c r="O96" i="10"/>
  <c r="O119" i="10"/>
  <c r="O18" i="10"/>
  <c r="O52" i="10"/>
  <c r="O39" i="10"/>
  <c r="O16" i="10"/>
  <c r="O86" i="10"/>
  <c r="O27" i="10"/>
  <c r="O115" i="10"/>
  <c r="O74" i="10"/>
  <c r="O66" i="10"/>
  <c r="O67" i="10"/>
  <c r="O75" i="10"/>
  <c r="O134" i="10"/>
  <c r="O19" i="10"/>
  <c r="O78" i="10"/>
  <c r="O132" i="10"/>
  <c r="O31" i="10"/>
  <c r="O41" i="10"/>
  <c r="O48" i="10"/>
  <c r="O14" i="10"/>
  <c r="O118" i="10"/>
  <c r="O84" i="10"/>
  <c r="O47" i="10"/>
  <c r="O117" i="10"/>
  <c r="O98" i="10"/>
  <c r="O85" i="10"/>
  <c r="O89" i="10"/>
  <c r="O125" i="10"/>
  <c r="O101" i="10"/>
  <c r="O121" i="10"/>
  <c r="O26" i="10"/>
  <c r="O21" i="10"/>
  <c r="O37" i="10"/>
  <c r="O23" i="10"/>
  <c r="O131" i="10"/>
  <c r="O56" i="10"/>
  <c r="O50" i="10"/>
  <c r="O20" i="10"/>
  <c r="O103" i="10"/>
  <c r="O72" i="10"/>
  <c r="O62" i="10"/>
  <c r="O43" i="10"/>
  <c r="O71" i="10"/>
  <c r="O114" i="10"/>
  <c r="O28" i="10"/>
  <c r="O53" i="10"/>
  <c r="O99" i="10"/>
  <c r="O40" i="10"/>
  <c r="O25" i="10"/>
  <c r="O30" i="10"/>
  <c r="O123" i="10"/>
  <c r="O105" i="10"/>
  <c r="O77" i="10"/>
  <c r="O128" i="10"/>
  <c r="O106" i="10"/>
  <c r="O92" i="10"/>
  <c r="O61" i="10"/>
  <c r="O63" i="10"/>
  <c r="O93" i="10"/>
  <c r="O100" i="10"/>
  <c r="O108" i="10"/>
  <c r="O58" i="10"/>
  <c r="O83" i="10"/>
  <c r="O112" i="10"/>
  <c r="O133" i="10"/>
  <c r="O42" i="10"/>
  <c r="O32" i="10"/>
  <c r="O88" i="10"/>
  <c r="O51" i="10"/>
  <c r="O122" i="10"/>
  <c r="O68" i="10"/>
  <c r="R43" i="12"/>
  <c r="S43" i="12" s="1"/>
  <c r="R42" i="12"/>
  <c r="S42" i="12" s="1"/>
  <c r="R128" i="12"/>
  <c r="S128" i="12" s="1"/>
  <c r="R109" i="12"/>
  <c r="S109" i="12" s="1"/>
  <c r="R118" i="12"/>
  <c r="S118" i="12" s="1"/>
  <c r="R105" i="12"/>
  <c r="R94" i="12"/>
  <c r="S94" i="12" s="1"/>
  <c r="P105" i="13"/>
  <c r="S105" i="13" s="1"/>
  <c r="Q105" i="13"/>
  <c r="R124" i="13" s="1"/>
  <c r="D105" i="13"/>
  <c r="D101" i="13"/>
  <c r="P101" i="13"/>
  <c r="S101" i="13" s="1"/>
  <c r="Q101" i="13"/>
  <c r="R120" i="13" s="1"/>
  <c r="S120" i="13" s="1"/>
  <c r="R131" i="7"/>
  <c r="S131" i="7" s="1"/>
  <c r="R129" i="7"/>
  <c r="S129" i="7" s="1"/>
  <c r="R122" i="7"/>
  <c r="S122" i="7" s="1"/>
  <c r="R126" i="7"/>
  <c r="R136" i="7"/>
  <c r="R111" i="7"/>
  <c r="S111" i="7" s="1"/>
  <c r="R119" i="7"/>
  <c r="R113" i="7"/>
  <c r="R108" i="7"/>
  <c r="R116" i="7"/>
  <c r="S116" i="7" s="1"/>
  <c r="R120" i="7"/>
  <c r="S120" i="7" s="1"/>
  <c r="R75" i="7"/>
  <c r="S75" i="7" s="1"/>
  <c r="R77" i="7"/>
  <c r="S77" i="7" s="1"/>
  <c r="R14" i="7"/>
  <c r="R65" i="7"/>
  <c r="S65" i="7" s="1"/>
  <c r="R73" i="7"/>
  <c r="S73" i="7" s="1"/>
  <c r="R20" i="7"/>
  <c r="S20" i="7" s="1"/>
  <c r="R26" i="7"/>
  <c r="S26" i="7" s="1"/>
  <c r="R32" i="7"/>
  <c r="R38" i="7"/>
  <c r="S38" i="7" s="1"/>
  <c r="R42" i="7"/>
  <c r="S42" i="7" s="1"/>
  <c r="R46" i="7"/>
  <c r="S46" i="7" s="1"/>
  <c r="R54" i="7"/>
  <c r="S54" i="7" s="1"/>
  <c r="R70" i="7"/>
  <c r="S70" i="7" s="1"/>
  <c r="R27" i="7"/>
  <c r="S27" i="7" s="1"/>
  <c r="R23" i="7"/>
  <c r="S23" i="7" s="1"/>
  <c r="R35" i="7"/>
  <c r="S35" i="7" s="1"/>
  <c r="R43" i="7"/>
  <c r="S43" i="7" s="1"/>
  <c r="R51" i="7"/>
  <c r="S51" i="7" s="1"/>
  <c r="R59" i="7"/>
  <c r="S59" i="7" s="1"/>
  <c r="R67" i="7"/>
  <c r="R17" i="7"/>
  <c r="S17" i="7" s="1"/>
  <c r="R25" i="7"/>
  <c r="S25" i="7" s="1"/>
  <c r="R37" i="7"/>
  <c r="S37" i="7" s="1"/>
  <c r="R45" i="7"/>
  <c r="S45" i="7" s="1"/>
  <c r="R22" i="7"/>
  <c r="S22" i="7" s="1"/>
  <c r="R34" i="7"/>
  <c r="S34" i="7" s="1"/>
  <c r="R48" i="7"/>
  <c r="S48" i="7" s="1"/>
  <c r="R56" i="7"/>
  <c r="S56" i="7" s="1"/>
  <c r="R66" i="7"/>
  <c r="R61" i="7"/>
  <c r="S61" i="7" s="1"/>
  <c r="R31" i="7"/>
  <c r="S31" i="7" s="1"/>
  <c r="R39" i="7"/>
  <c r="S39" i="7" s="1"/>
  <c r="R47" i="7"/>
  <c r="S47" i="7" s="1"/>
  <c r="R55" i="7"/>
  <c r="R63" i="7"/>
  <c r="S63" i="7" s="1"/>
  <c r="R71" i="7"/>
  <c r="S71" i="7" s="1"/>
  <c r="R21" i="7"/>
  <c r="S21" i="7" s="1"/>
  <c r="R29" i="7"/>
  <c r="S29" i="7" s="1"/>
  <c r="R41" i="7"/>
  <c r="S41" i="7" s="1"/>
  <c r="R24" i="7"/>
  <c r="R30" i="7"/>
  <c r="S30" i="7" s="1"/>
  <c r="R36" i="7"/>
  <c r="S36" i="7" s="1"/>
  <c r="R52" i="7"/>
  <c r="S52" i="7" s="1"/>
  <c r="R62" i="7"/>
  <c r="S62" i="7" s="1"/>
  <c r="R68" i="7"/>
  <c r="S68" i="7" s="1"/>
  <c r="R74" i="7"/>
  <c r="S74" i="7" s="1"/>
  <c r="R60" i="7"/>
  <c r="S60" i="7" s="1"/>
  <c r="O65" i="9"/>
  <c r="O80" i="9"/>
  <c r="O112" i="9"/>
  <c r="O62" i="9"/>
  <c r="O116" i="9"/>
  <c r="O51" i="9"/>
  <c r="O18" i="9"/>
  <c r="O119" i="9"/>
  <c r="O85" i="9"/>
  <c r="O56" i="9"/>
  <c r="O76" i="9"/>
  <c r="R75" i="9" s="1"/>
  <c r="O105" i="9"/>
  <c r="O33" i="9"/>
  <c r="O32" i="9"/>
  <c r="O39" i="9"/>
  <c r="O130" i="9"/>
  <c r="O103" i="9"/>
  <c r="O71" i="9"/>
  <c r="O55" i="9"/>
  <c r="O123" i="9"/>
  <c r="O106" i="9"/>
  <c r="O90" i="9"/>
  <c r="O68" i="9"/>
  <c r="O121" i="9"/>
  <c r="O88" i="9"/>
  <c r="O120" i="9"/>
  <c r="O70" i="9"/>
  <c r="O125" i="9"/>
  <c r="O28" i="9"/>
  <c r="O41" i="9"/>
  <c r="O109" i="9"/>
  <c r="O77" i="9"/>
  <c r="O53" i="9"/>
  <c r="O81" i="9"/>
  <c r="O113" i="9"/>
  <c r="O49" i="9"/>
  <c r="O24" i="9"/>
  <c r="O31" i="9"/>
  <c r="O124" i="9"/>
  <c r="O95" i="9"/>
  <c r="O67" i="9"/>
  <c r="O136" i="9"/>
  <c r="O118" i="9"/>
  <c r="O102" i="9"/>
  <c r="O86" i="9"/>
  <c r="O29" i="9"/>
  <c r="O129" i="9"/>
  <c r="O30" i="9"/>
  <c r="O14" i="9"/>
  <c r="O104" i="9"/>
  <c r="O54" i="9"/>
  <c r="O99" i="9"/>
  <c r="O35" i="9"/>
  <c r="O34" i="9"/>
  <c r="O132" i="9"/>
  <c r="O93" i="9"/>
  <c r="O64" i="9"/>
  <c r="O69" i="9"/>
  <c r="O97" i="9"/>
  <c r="O17" i="9"/>
  <c r="O42" i="9"/>
  <c r="O40" i="9"/>
  <c r="O47" i="9"/>
  <c r="O15" i="9"/>
  <c r="O111" i="9"/>
  <c r="O79" i="9"/>
  <c r="O59" i="9"/>
  <c r="O127" i="9"/>
  <c r="O110" i="9"/>
  <c r="O94" i="9"/>
  <c r="O78" i="9"/>
  <c r="O37" i="9"/>
  <c r="O52" i="9"/>
  <c r="O60" i="9"/>
  <c r="O38" i="9"/>
  <c r="J78" i="7"/>
  <c r="H100" i="12"/>
  <c r="J100" i="12" s="1"/>
  <c r="Q100" i="12"/>
  <c r="R110" i="12" s="1"/>
  <c r="S110" i="12" s="1"/>
  <c r="P91" i="12"/>
  <c r="H91" i="12"/>
  <c r="J91" i="12" s="1"/>
  <c r="Q91" i="12"/>
  <c r="R101" i="12" s="1"/>
  <c r="S101" i="12" s="1"/>
  <c r="Q88" i="12"/>
  <c r="R98" i="12" s="1"/>
  <c r="S98" i="12" s="1"/>
  <c r="H88" i="12"/>
  <c r="J88" i="12" s="1"/>
  <c r="P88" i="12"/>
  <c r="S88" i="12" s="1"/>
  <c r="H79" i="12"/>
  <c r="J79" i="12" s="1"/>
  <c r="P79" i="12"/>
  <c r="S79" i="12" s="1"/>
  <c r="J69" i="12"/>
  <c r="P136" i="13"/>
  <c r="S136" i="13" s="1"/>
  <c r="T136" i="13" s="1"/>
  <c r="U136" i="13" s="1"/>
  <c r="D136" i="13"/>
  <c r="E136" i="13" s="1"/>
  <c r="F136" i="13" s="1"/>
  <c r="Q136" i="13"/>
  <c r="D62" i="13"/>
  <c r="H127" i="7"/>
  <c r="Q127" i="7"/>
  <c r="R127" i="7" s="1"/>
  <c r="S127" i="7" s="1"/>
  <c r="H125" i="7"/>
  <c r="J125" i="7" s="1"/>
  <c r="P125" i="7"/>
  <c r="D125" i="7"/>
  <c r="Q125" i="7"/>
  <c r="R125" i="7" s="1"/>
  <c r="J79" i="7"/>
  <c r="R48" i="13"/>
  <c r="S48" i="13" s="1"/>
  <c r="R58" i="13"/>
  <c r="S58" i="13" s="1"/>
  <c r="R62" i="13"/>
  <c r="R80" i="13"/>
  <c r="R74" i="13"/>
  <c r="R82" i="13"/>
  <c r="R110" i="13"/>
  <c r="S110" i="13" s="1"/>
  <c r="R90" i="13"/>
  <c r="S90" i="13" s="1"/>
  <c r="R112" i="13"/>
  <c r="S112" i="13" s="1"/>
  <c r="P119" i="13"/>
  <c r="S119" i="13" s="1"/>
  <c r="D119" i="13"/>
  <c r="Q119" i="13"/>
  <c r="J115" i="13"/>
  <c r="P80" i="13"/>
  <c r="S80" i="13" s="1"/>
  <c r="Q80" i="13"/>
  <c r="R99" i="13" s="1"/>
  <c r="S99" i="13" s="1"/>
  <c r="D80" i="13"/>
  <c r="P72" i="13"/>
  <c r="S72" i="13" s="1"/>
  <c r="Q72" i="13"/>
  <c r="R91" i="13" s="1"/>
  <c r="S91" i="13" s="1"/>
  <c r="D72" i="13"/>
  <c r="P103" i="13"/>
  <c r="S103" i="13" s="1"/>
  <c r="Q112" i="12"/>
  <c r="R122" i="12" s="1"/>
  <c r="S122" i="12" s="1"/>
  <c r="H112" i="12"/>
  <c r="J112" i="12" s="1"/>
  <c r="H70" i="12"/>
  <c r="J70" i="12" s="1"/>
  <c r="K33" i="12" s="1"/>
  <c r="L33" i="12" s="1"/>
  <c r="Q70" i="12"/>
  <c r="R80" i="12" s="1"/>
  <c r="S80" i="12" s="1"/>
  <c r="Q62" i="12"/>
  <c r="R72" i="12" s="1"/>
  <c r="S72" i="12" s="1"/>
  <c r="H62" i="12"/>
  <c r="J62" i="12" s="1"/>
  <c r="I114" i="13"/>
  <c r="J114" i="13" s="1"/>
  <c r="I110" i="13"/>
  <c r="J110" i="13" s="1"/>
  <c r="Q74" i="13"/>
  <c r="R93" i="13" s="1"/>
  <c r="S93" i="13" s="1"/>
  <c r="P74" i="13"/>
  <c r="S24" i="13"/>
  <c r="T24" i="13" s="1"/>
  <c r="U24" i="13" s="1"/>
  <c r="H129" i="12"/>
  <c r="J129" i="12" s="1"/>
  <c r="P129" i="12"/>
  <c r="S129" i="12" s="1"/>
  <c r="Q124" i="12"/>
  <c r="R134" i="12" s="1"/>
  <c r="S134" i="12" s="1"/>
  <c r="H124" i="12"/>
  <c r="J124" i="12" s="1"/>
  <c r="Q121" i="12"/>
  <c r="R131" i="12" s="1"/>
  <c r="H121" i="12"/>
  <c r="J121" i="12" s="1"/>
  <c r="H94" i="12"/>
  <c r="J94" i="12" s="1"/>
  <c r="Q94" i="12"/>
  <c r="R104" i="12" s="1"/>
  <c r="S104" i="12" s="1"/>
  <c r="H90" i="12"/>
  <c r="J90" i="12" s="1"/>
  <c r="P90" i="12"/>
  <c r="S90" i="12" s="1"/>
  <c r="Q90" i="12"/>
  <c r="R100" i="12" s="1"/>
  <c r="S100" i="12" s="1"/>
  <c r="Q81" i="12"/>
  <c r="R91" i="12" s="1"/>
  <c r="P81" i="12"/>
  <c r="S81" i="12" s="1"/>
  <c r="H81" i="12"/>
  <c r="J81" i="12" s="1"/>
  <c r="P76" i="12"/>
  <c r="S76" i="12" s="1"/>
  <c r="H76" i="12"/>
  <c r="J76" i="12" s="1"/>
  <c r="Q76" i="12"/>
  <c r="R86" i="12" s="1"/>
  <c r="S86" i="12" s="1"/>
  <c r="J71" i="12"/>
  <c r="Q67" i="12"/>
  <c r="R77" i="12" s="1"/>
  <c r="S77" i="12" s="1"/>
  <c r="P67" i="12"/>
  <c r="S67" i="12" s="1"/>
  <c r="H67" i="12"/>
  <c r="J67" i="12" s="1"/>
  <c r="Q60" i="12"/>
  <c r="R70" i="12" s="1"/>
  <c r="S70" i="12" s="1"/>
  <c r="H60" i="12"/>
  <c r="J60" i="12" s="1"/>
  <c r="P114" i="13"/>
  <c r="D114" i="13"/>
  <c r="P65" i="13"/>
  <c r="Q65" i="13"/>
  <c r="R84" i="13" s="1"/>
  <c r="S84" i="13" s="1"/>
  <c r="J59" i="13"/>
  <c r="P38" i="13"/>
  <c r="S38" i="13" s="1"/>
  <c r="Q38" i="13"/>
  <c r="R57" i="13" s="1"/>
  <c r="S57" i="13" s="1"/>
  <c r="C16" i="13"/>
  <c r="D16" i="13" s="1"/>
  <c r="I16" i="13"/>
  <c r="S16" i="13" s="1"/>
  <c r="T16" i="13" s="1"/>
  <c r="U16" i="13" s="1"/>
  <c r="I24" i="13"/>
  <c r="J24" i="13" s="1"/>
  <c r="C26" i="13"/>
  <c r="D26" i="13" s="1"/>
  <c r="I27" i="13"/>
  <c r="I30" i="13"/>
  <c r="I32" i="13"/>
  <c r="J32" i="13" s="1"/>
  <c r="I37" i="13"/>
  <c r="J37" i="13" s="1"/>
  <c r="I26" i="13"/>
  <c r="J26" i="13" s="1"/>
  <c r="C27" i="13"/>
  <c r="D27" i="13" s="1"/>
  <c r="C30" i="13"/>
  <c r="D30" i="13" s="1"/>
  <c r="C32" i="13"/>
  <c r="D32" i="13" s="1"/>
  <c r="C35" i="13"/>
  <c r="D35" i="13" s="1"/>
  <c r="C37" i="13"/>
  <c r="D37" i="13" s="1"/>
  <c r="I25" i="13"/>
  <c r="J25" i="13" s="1"/>
  <c r="I33" i="13"/>
  <c r="J33" i="13" s="1"/>
  <c r="I39" i="13"/>
  <c r="C45" i="13"/>
  <c r="D45" i="13" s="1"/>
  <c r="C47" i="13"/>
  <c r="I49" i="13"/>
  <c r="J49" i="13" s="1"/>
  <c r="I51" i="13"/>
  <c r="J51" i="13" s="1"/>
  <c r="I53" i="13"/>
  <c r="J53" i="13" s="1"/>
  <c r="C63" i="13"/>
  <c r="D63" i="13" s="1"/>
  <c r="I65" i="13"/>
  <c r="J65" i="13" s="1"/>
  <c r="I67" i="13"/>
  <c r="I69" i="13"/>
  <c r="C80" i="13"/>
  <c r="I82" i="13"/>
  <c r="J82" i="13" s="1"/>
  <c r="I88" i="13"/>
  <c r="I94" i="13"/>
  <c r="J94" i="13" s="1"/>
  <c r="I96" i="13"/>
  <c r="C101" i="13"/>
  <c r="C103" i="13"/>
  <c r="D103" i="13" s="1"/>
  <c r="I109" i="13"/>
  <c r="C110" i="13"/>
  <c r="D110" i="13" s="1"/>
  <c r="C114" i="13"/>
  <c r="I123" i="13"/>
  <c r="J123" i="13" s="1"/>
  <c r="C124" i="13"/>
  <c r="D124" i="13" s="1"/>
  <c r="I125" i="13"/>
  <c r="I129" i="13"/>
  <c r="J129" i="13" s="1"/>
  <c r="I133" i="13"/>
  <c r="J133" i="13" s="1"/>
  <c r="C134" i="13"/>
  <c r="D134" i="13" s="1"/>
  <c r="E134" i="13" s="1"/>
  <c r="F134" i="13" s="1"/>
  <c r="C136" i="13"/>
  <c r="C41" i="13"/>
  <c r="D41" i="13" s="1"/>
  <c r="C43" i="13"/>
  <c r="D43" i="13" s="1"/>
  <c r="C55" i="13"/>
  <c r="D55" i="13" s="1"/>
  <c r="E49" i="13" s="1"/>
  <c r="F49" i="13" s="1"/>
  <c r="C57" i="13"/>
  <c r="D57" i="13" s="1"/>
  <c r="C59" i="13"/>
  <c r="D59" i="13" s="1"/>
  <c r="I61" i="13"/>
  <c r="J61" i="13" s="1"/>
  <c r="I71" i="13"/>
  <c r="I73" i="13"/>
  <c r="J73" i="13" s="1"/>
  <c r="I75" i="13"/>
  <c r="C81" i="13"/>
  <c r="D81" i="13" s="1"/>
  <c r="I89" i="13"/>
  <c r="J89" i="13" s="1"/>
  <c r="C96" i="13"/>
  <c r="D96" i="13" s="1"/>
  <c r="C108" i="13"/>
  <c r="D108" i="13" s="1"/>
  <c r="C111" i="13"/>
  <c r="D111" i="13" s="1"/>
  <c r="C115" i="13"/>
  <c r="D115" i="13" s="1"/>
  <c r="C122" i="13"/>
  <c r="D122" i="13" s="1"/>
  <c r="C128" i="13"/>
  <c r="D128" i="13" s="1"/>
  <c r="I132" i="13"/>
  <c r="C133" i="13"/>
  <c r="D133" i="13" s="1"/>
  <c r="E133" i="13" s="1"/>
  <c r="F133" i="13" s="1"/>
  <c r="I135" i="13"/>
  <c r="J135" i="13" s="1"/>
  <c r="K135" i="13" s="1"/>
  <c r="L135" i="13" s="1"/>
  <c r="I35" i="13"/>
  <c r="J35" i="13" s="1"/>
  <c r="I41" i="13"/>
  <c r="J41" i="13" s="1"/>
  <c r="I43" i="13"/>
  <c r="I55" i="13"/>
  <c r="J55" i="13" s="1"/>
  <c r="I57" i="13"/>
  <c r="J57" i="13" s="1"/>
  <c r="I59" i="13"/>
  <c r="S59" i="13" s="1"/>
  <c r="C61" i="13"/>
  <c r="D61" i="13" s="1"/>
  <c r="C71" i="13"/>
  <c r="D71" i="13" s="1"/>
  <c r="C73" i="13"/>
  <c r="D73" i="13" s="1"/>
  <c r="C75" i="13"/>
  <c r="D75" i="13" s="1"/>
  <c r="I81" i="13"/>
  <c r="J81" i="13" s="1"/>
  <c r="C89" i="13"/>
  <c r="D89" i="13" s="1"/>
  <c r="C95" i="13"/>
  <c r="D95" i="13" s="1"/>
  <c r="I108" i="13"/>
  <c r="J108" i="13" s="1"/>
  <c r="I111" i="13"/>
  <c r="J111" i="13" s="1"/>
  <c r="I115" i="13"/>
  <c r="S115" i="13" s="1"/>
  <c r="I122" i="13"/>
  <c r="I124" i="13"/>
  <c r="J124" i="13" s="1"/>
  <c r="I128" i="13"/>
  <c r="C132" i="13"/>
  <c r="D132" i="13" s="1"/>
  <c r="I134" i="13"/>
  <c r="S134" i="13" s="1"/>
  <c r="C135" i="13"/>
  <c r="D135" i="13" s="1"/>
  <c r="E135" i="13" s="1"/>
  <c r="F135" i="13" s="1"/>
  <c r="H101" i="7"/>
  <c r="J101" i="7" s="1"/>
  <c r="D101" i="7"/>
  <c r="P96" i="7"/>
  <c r="Q96" i="7"/>
  <c r="R96" i="7" s="1"/>
  <c r="H96" i="7"/>
  <c r="J96" i="7" s="1"/>
  <c r="H55" i="7"/>
  <c r="J55" i="7" s="1"/>
  <c r="P55" i="7"/>
  <c r="S55" i="7" s="1"/>
  <c r="J39" i="7"/>
  <c r="P32" i="7"/>
  <c r="S32" i="7" s="1"/>
  <c r="H32" i="7"/>
  <c r="J32" i="7" s="1"/>
  <c r="P28" i="7"/>
  <c r="Q28" i="7"/>
  <c r="R28" i="7" s="1"/>
  <c r="P131" i="12"/>
  <c r="S131" i="12" s="1"/>
  <c r="H131" i="12"/>
  <c r="J131" i="12" s="1"/>
  <c r="Q131" i="12"/>
  <c r="Q117" i="12"/>
  <c r="R127" i="12" s="1"/>
  <c r="S127" i="12" s="1"/>
  <c r="P117" i="12"/>
  <c r="S117" i="12" s="1"/>
  <c r="H117" i="12"/>
  <c r="J117" i="12" s="1"/>
  <c r="P105" i="12"/>
  <c r="S105" i="12" s="1"/>
  <c r="H105" i="12"/>
  <c r="J105" i="12" s="1"/>
  <c r="H98" i="12"/>
  <c r="J98" i="12" s="1"/>
  <c r="Q98" i="12"/>
  <c r="R108" i="12" s="1"/>
  <c r="S108" i="12" s="1"/>
  <c r="S130" i="13"/>
  <c r="P124" i="13"/>
  <c r="S124" i="13" s="1"/>
  <c r="S118" i="13"/>
  <c r="Q62" i="13"/>
  <c r="R81" i="13" s="1"/>
  <c r="P62" i="13"/>
  <c r="S62" i="13" s="1"/>
  <c r="P112" i="7"/>
  <c r="H112" i="7"/>
  <c r="J112" i="7" s="1"/>
  <c r="Q112" i="7"/>
  <c r="R112" i="7" s="1"/>
  <c r="Q14" i="13"/>
  <c r="R33" i="13" s="1"/>
  <c r="S33" i="13" s="1"/>
  <c r="P14" i="13"/>
  <c r="D135" i="7"/>
  <c r="H135" i="7"/>
  <c r="J135" i="7" s="1"/>
  <c r="J129" i="7"/>
  <c r="J35" i="7"/>
  <c r="S24" i="7"/>
  <c r="Q123" i="12"/>
  <c r="R133" i="12" s="1"/>
  <c r="S133" i="12" s="1"/>
  <c r="P53" i="13"/>
  <c r="S53" i="13" s="1"/>
  <c r="P15" i="13"/>
  <c r="S15" i="13" s="1"/>
  <c r="Q15" i="13"/>
  <c r="R34" i="13" s="1"/>
  <c r="S34" i="13" s="1"/>
  <c r="Q135" i="7"/>
  <c r="R135" i="7" s="1"/>
  <c r="S135" i="7" s="1"/>
  <c r="H102" i="7"/>
  <c r="J102" i="7" s="1"/>
  <c r="P88" i="7"/>
  <c r="S88" i="7" s="1"/>
  <c r="D88" i="7"/>
  <c r="P100" i="7"/>
  <c r="S100" i="7" s="1"/>
  <c r="D100" i="7"/>
  <c r="Q18" i="7"/>
  <c r="R18" i="7" s="1"/>
  <c r="P18" i="7"/>
  <c r="C117" i="7"/>
  <c r="D117" i="7" s="1"/>
  <c r="E117" i="7" s="1"/>
  <c r="F117" i="7" s="1"/>
  <c r="C116" i="7"/>
  <c r="D116" i="7" s="1"/>
  <c r="C115" i="7"/>
  <c r="D115" i="7" s="1"/>
  <c r="C114" i="7"/>
  <c r="D114" i="7" s="1"/>
  <c r="I113" i="7"/>
  <c r="J113" i="7" s="1"/>
  <c r="C111" i="7"/>
  <c r="D111" i="7" s="1"/>
  <c r="C110" i="7"/>
  <c r="D110" i="7" s="1"/>
  <c r="I99" i="7"/>
  <c r="I98" i="7"/>
  <c r="J98" i="7" s="1"/>
  <c r="C95" i="7"/>
  <c r="D95" i="7" s="1"/>
  <c r="C94" i="7"/>
  <c r="D94" i="7" s="1"/>
  <c r="I87" i="7"/>
  <c r="I83" i="7"/>
  <c r="J83" i="7" s="1"/>
  <c r="I82" i="7"/>
  <c r="C81" i="7"/>
  <c r="D81" i="7" s="1"/>
  <c r="I78" i="7"/>
  <c r="S78" i="7" s="1"/>
  <c r="C60" i="7"/>
  <c r="D60" i="7" s="1"/>
  <c r="C59" i="7"/>
  <c r="D59" i="7" s="1"/>
  <c r="C58" i="7"/>
  <c r="D58" i="7" s="1"/>
  <c r="C57" i="7"/>
  <c r="D57" i="7" s="1"/>
  <c r="C56" i="7"/>
  <c r="D56" i="7" s="1"/>
  <c r="C53" i="7"/>
  <c r="D53" i="7" s="1"/>
  <c r="I50" i="7"/>
  <c r="J50" i="7" s="1"/>
  <c r="C47" i="7"/>
  <c r="D47" i="7" s="1"/>
  <c r="I44" i="7"/>
  <c r="J44" i="7" s="1"/>
  <c r="I136" i="7"/>
  <c r="J136" i="7" s="1"/>
  <c r="I134" i="7"/>
  <c r="I127" i="7"/>
  <c r="I126" i="7"/>
  <c r="J126" i="7" s="1"/>
  <c r="I124" i="7"/>
  <c r="J124" i="7" s="1"/>
  <c r="I119" i="7"/>
  <c r="J119" i="7" s="1"/>
  <c r="C113" i="7"/>
  <c r="D113" i="7" s="1"/>
  <c r="I108" i="7"/>
  <c r="J108" i="7" s="1"/>
  <c r="C97" i="7"/>
  <c r="D97" i="7" s="1"/>
  <c r="I92" i="7"/>
  <c r="C79" i="7"/>
  <c r="D79" i="7" s="1"/>
  <c r="C72" i="7"/>
  <c r="D72" i="7" s="1"/>
  <c r="I67" i="7"/>
  <c r="J67" i="7" s="1"/>
  <c r="I66" i="7"/>
  <c r="J66" i="7" s="1"/>
  <c r="C65" i="7"/>
  <c r="D65" i="7" s="1"/>
  <c r="I33" i="7"/>
  <c r="J33" i="7" s="1"/>
  <c r="J103" i="9"/>
  <c r="K111" i="13" l="1"/>
  <c r="L111" i="13" s="1"/>
  <c r="E124" i="13"/>
  <c r="F124" i="13" s="1"/>
  <c r="E123" i="13"/>
  <c r="F123" i="13" s="1"/>
  <c r="E33" i="13"/>
  <c r="F33" i="13" s="1"/>
  <c r="E34" i="13"/>
  <c r="F34" i="13" s="1"/>
  <c r="E35" i="13"/>
  <c r="F35" i="13" s="1"/>
  <c r="T103" i="12"/>
  <c r="U103" i="12" s="1"/>
  <c r="T104" i="12"/>
  <c r="U104" i="12" s="1"/>
  <c r="T102" i="12"/>
  <c r="U102" i="12" s="1"/>
  <c r="E21" i="13"/>
  <c r="F21" i="13" s="1"/>
  <c r="K126" i="7"/>
  <c r="L126" i="7" s="1"/>
  <c r="E60" i="7"/>
  <c r="F60" i="7" s="1"/>
  <c r="K113" i="7"/>
  <c r="L113" i="7" s="1"/>
  <c r="S112" i="7"/>
  <c r="K96" i="12"/>
  <c r="L96" i="12" s="1"/>
  <c r="K98" i="12"/>
  <c r="L98" i="12" s="1"/>
  <c r="K97" i="12"/>
  <c r="L97" i="12" s="1"/>
  <c r="K95" i="12"/>
  <c r="L95" i="12" s="1"/>
  <c r="J43" i="13"/>
  <c r="S43" i="13"/>
  <c r="J109" i="13"/>
  <c r="K109" i="13" s="1"/>
  <c r="L109" i="13" s="1"/>
  <c r="S109" i="13"/>
  <c r="E27" i="13"/>
  <c r="F27" i="13" s="1"/>
  <c r="E113" i="13"/>
  <c r="F113" i="13" s="1"/>
  <c r="E112" i="13"/>
  <c r="F112" i="13" s="1"/>
  <c r="E114" i="13"/>
  <c r="F114" i="13" s="1"/>
  <c r="K80" i="12"/>
  <c r="L80" i="12" s="1"/>
  <c r="K81" i="12"/>
  <c r="L81" i="12" s="1"/>
  <c r="T97" i="12"/>
  <c r="U97" i="12" s="1"/>
  <c r="T98" i="12"/>
  <c r="U98" i="12" s="1"/>
  <c r="T95" i="12"/>
  <c r="U95" i="12" s="1"/>
  <c r="T96" i="12"/>
  <c r="U96" i="12" s="1"/>
  <c r="T94" i="12"/>
  <c r="U94" i="12" s="1"/>
  <c r="S111" i="13"/>
  <c r="T110" i="13" s="1"/>
  <c r="U110" i="13" s="1"/>
  <c r="S33" i="7"/>
  <c r="T24" i="7" s="1"/>
  <c r="U24" i="7" s="1"/>
  <c r="K31" i="12"/>
  <c r="L31" i="12" s="1"/>
  <c r="K18" i="12"/>
  <c r="L18" i="12" s="1"/>
  <c r="T92" i="12"/>
  <c r="U92" i="12" s="1"/>
  <c r="T53" i="12"/>
  <c r="U53" i="12" s="1"/>
  <c r="E43" i="10"/>
  <c r="F43" i="10" s="1"/>
  <c r="E54" i="10"/>
  <c r="F54" i="10" s="1"/>
  <c r="E48" i="10"/>
  <c r="F48" i="10" s="1"/>
  <c r="E44" i="10"/>
  <c r="F44" i="10" s="1"/>
  <c r="E45" i="10"/>
  <c r="F45" i="10" s="1"/>
  <c r="E53" i="10"/>
  <c r="F53" i="10" s="1"/>
  <c r="E46" i="10"/>
  <c r="F46" i="10" s="1"/>
  <c r="E40" i="10"/>
  <c r="F40" i="10" s="1"/>
  <c r="E52" i="10"/>
  <c r="F52" i="10" s="1"/>
  <c r="E49" i="10"/>
  <c r="F49" i="10" s="1"/>
  <c r="E41" i="10"/>
  <c r="F41" i="10" s="1"/>
  <c r="E56" i="10"/>
  <c r="F56" i="10" s="1"/>
  <c r="E50" i="10"/>
  <c r="F50" i="10" s="1"/>
  <c r="E51" i="10"/>
  <c r="F51" i="10" s="1"/>
  <c r="E55" i="10"/>
  <c r="F55" i="10" s="1"/>
  <c r="E42" i="10"/>
  <c r="F42" i="10" s="1"/>
  <c r="E47" i="10"/>
  <c r="F47" i="10" s="1"/>
  <c r="K57" i="9"/>
  <c r="L57" i="9" s="1"/>
  <c r="K59" i="9"/>
  <c r="L59" i="9" s="1"/>
  <c r="K58" i="9"/>
  <c r="L58" i="9" s="1"/>
  <c r="K60" i="9"/>
  <c r="L60" i="9" s="1"/>
  <c r="K82" i="9"/>
  <c r="L82" i="9" s="1"/>
  <c r="K73" i="9"/>
  <c r="L73" i="9" s="1"/>
  <c r="K70" i="9"/>
  <c r="L70" i="9" s="1"/>
  <c r="K75" i="9"/>
  <c r="L75" i="9" s="1"/>
  <c r="K74" i="9"/>
  <c r="L74" i="9" s="1"/>
  <c r="K66" i="9"/>
  <c r="L66" i="9" s="1"/>
  <c r="K68" i="9"/>
  <c r="L68" i="9" s="1"/>
  <c r="K62" i="9"/>
  <c r="L62" i="9" s="1"/>
  <c r="K61" i="9"/>
  <c r="L61" i="9" s="1"/>
  <c r="K63" i="9"/>
  <c r="L63" i="9" s="1"/>
  <c r="K65" i="9"/>
  <c r="L65" i="9" s="1"/>
  <c r="K67" i="9"/>
  <c r="L67" i="9" s="1"/>
  <c r="K64" i="9"/>
  <c r="L64" i="9" s="1"/>
  <c r="D15" i="3" s="1"/>
  <c r="F15" i="3" s="1"/>
  <c r="K69" i="9"/>
  <c r="L69" i="9" s="1"/>
  <c r="K79" i="9"/>
  <c r="L79" i="9" s="1"/>
  <c r="E48" i="13"/>
  <c r="F48" i="13" s="1"/>
  <c r="E113" i="7"/>
  <c r="F113" i="7" s="1"/>
  <c r="E112" i="7"/>
  <c r="F112" i="7" s="1"/>
  <c r="E33" i="7"/>
  <c r="F33" i="7" s="1"/>
  <c r="E27" i="7"/>
  <c r="F27" i="7" s="1"/>
  <c r="E30" i="7"/>
  <c r="F30" i="7" s="1"/>
  <c r="E34" i="7"/>
  <c r="F34" i="7" s="1"/>
  <c r="E44" i="7"/>
  <c r="F44" i="7" s="1"/>
  <c r="E42" i="7"/>
  <c r="F42" i="7" s="1"/>
  <c r="E47" i="7"/>
  <c r="F47" i="7" s="1"/>
  <c r="E17" i="7"/>
  <c r="F17" i="7" s="1"/>
  <c r="E31" i="7"/>
  <c r="F31" i="7" s="1"/>
  <c r="E41" i="7"/>
  <c r="F41" i="7" s="1"/>
  <c r="E43" i="7"/>
  <c r="F43" i="7" s="1"/>
  <c r="E46" i="7"/>
  <c r="F46" i="7" s="1"/>
  <c r="E38" i="7"/>
  <c r="F38" i="7" s="1"/>
  <c r="E23" i="7"/>
  <c r="F23" i="7" s="1"/>
  <c r="E24" i="7"/>
  <c r="F24" i="7" s="1"/>
  <c r="E40" i="7"/>
  <c r="F40" i="7" s="1"/>
  <c r="E18" i="7"/>
  <c r="F18" i="7" s="1"/>
  <c r="E32" i="7"/>
  <c r="F32" i="7" s="1"/>
  <c r="E20" i="7"/>
  <c r="F20" i="7" s="1"/>
  <c r="E36" i="7"/>
  <c r="F36" i="7" s="1"/>
  <c r="E19" i="7"/>
  <c r="F19" i="7" s="1"/>
  <c r="E45" i="7"/>
  <c r="F45" i="7" s="1"/>
  <c r="E26" i="7"/>
  <c r="F26" i="7" s="1"/>
  <c r="E29" i="7"/>
  <c r="F29" i="7" s="1"/>
  <c r="E37" i="7"/>
  <c r="F37" i="7" s="1"/>
  <c r="E39" i="7"/>
  <c r="F39" i="7" s="1"/>
  <c r="E21" i="7"/>
  <c r="F21" i="7" s="1"/>
  <c r="E28" i="7"/>
  <c r="F28" i="7" s="1"/>
  <c r="E25" i="7"/>
  <c r="F25" i="7" s="1"/>
  <c r="E22" i="7"/>
  <c r="F22" i="7" s="1"/>
  <c r="E35" i="7"/>
  <c r="F35" i="7" s="1"/>
  <c r="S99" i="7"/>
  <c r="J99" i="7"/>
  <c r="S98" i="7"/>
  <c r="T132" i="12"/>
  <c r="U132" i="12" s="1"/>
  <c r="T133" i="12"/>
  <c r="U133" i="12" s="1"/>
  <c r="K103" i="12"/>
  <c r="L103" i="12" s="1"/>
  <c r="K101" i="12"/>
  <c r="L101" i="12" s="1"/>
  <c r="K102" i="12"/>
  <c r="L102" i="12" s="1"/>
  <c r="K104" i="12"/>
  <c r="L104" i="12" s="1"/>
  <c r="K105" i="12"/>
  <c r="L105" i="12" s="1"/>
  <c r="K103" i="9"/>
  <c r="L103" i="9" s="1"/>
  <c r="K92" i="9"/>
  <c r="L92" i="9" s="1"/>
  <c r="K99" i="9"/>
  <c r="L99" i="9" s="1"/>
  <c r="K102" i="9"/>
  <c r="L102" i="9" s="1"/>
  <c r="K94" i="9"/>
  <c r="L94" i="9" s="1"/>
  <c r="K95" i="9"/>
  <c r="L95" i="9" s="1"/>
  <c r="K87" i="9"/>
  <c r="L87" i="9" s="1"/>
  <c r="K115" i="7"/>
  <c r="L115" i="7" s="1"/>
  <c r="K116" i="7"/>
  <c r="L116" i="7" s="1"/>
  <c r="J134" i="7"/>
  <c r="S134" i="7"/>
  <c r="T127" i="7" s="1"/>
  <c r="U127" i="7" s="1"/>
  <c r="E80" i="7"/>
  <c r="F80" i="7" s="1"/>
  <c r="E81" i="7"/>
  <c r="F81" i="7" s="1"/>
  <c r="E93" i="7"/>
  <c r="F93" i="7" s="1"/>
  <c r="E91" i="7"/>
  <c r="F91" i="7" s="1"/>
  <c r="E89" i="7"/>
  <c r="F89" i="7" s="1"/>
  <c r="E90" i="7"/>
  <c r="F90" i="7" s="1"/>
  <c r="E94" i="7"/>
  <c r="F94" i="7" s="1"/>
  <c r="E92" i="7"/>
  <c r="F92" i="7" s="1"/>
  <c r="E107" i="7"/>
  <c r="F107" i="7" s="1"/>
  <c r="E109" i="7"/>
  <c r="F109" i="7" s="1"/>
  <c r="E105" i="7"/>
  <c r="F105" i="7" s="1"/>
  <c r="E104" i="7"/>
  <c r="F104" i="7" s="1"/>
  <c r="E102" i="7"/>
  <c r="F102" i="7" s="1"/>
  <c r="E110" i="7"/>
  <c r="F110" i="7" s="1"/>
  <c r="E106" i="7"/>
  <c r="F106" i="7" s="1"/>
  <c r="E103" i="7"/>
  <c r="F103" i="7" s="1"/>
  <c r="E108" i="7"/>
  <c r="F108" i="7" s="1"/>
  <c r="E98" i="7"/>
  <c r="F98" i="7" s="1"/>
  <c r="E99" i="7"/>
  <c r="F99" i="7" s="1"/>
  <c r="E100" i="7"/>
  <c r="F100" i="7" s="1"/>
  <c r="T15" i="13"/>
  <c r="U15" i="13" s="1"/>
  <c r="T14" i="13"/>
  <c r="S81" i="13"/>
  <c r="T105" i="12"/>
  <c r="U105" i="12" s="1"/>
  <c r="S28" i="7"/>
  <c r="J122" i="13"/>
  <c r="S122" i="13"/>
  <c r="E93" i="13"/>
  <c r="F93" i="13" s="1"/>
  <c r="E95" i="13"/>
  <c r="F95" i="13" s="1"/>
  <c r="E91" i="13"/>
  <c r="F91" i="13" s="1"/>
  <c r="E94" i="13"/>
  <c r="F94" i="13" s="1"/>
  <c r="E92" i="13"/>
  <c r="F92" i="13" s="1"/>
  <c r="E90" i="13"/>
  <c r="F90" i="13" s="1"/>
  <c r="E108" i="13"/>
  <c r="F108" i="13" s="1"/>
  <c r="E107" i="13"/>
  <c r="F107" i="13" s="1"/>
  <c r="E106" i="13"/>
  <c r="F106" i="13" s="1"/>
  <c r="E58" i="13"/>
  <c r="F58" i="13" s="1"/>
  <c r="E59" i="13"/>
  <c r="F59" i="13" s="1"/>
  <c r="E38" i="13"/>
  <c r="F38" i="13" s="1"/>
  <c r="E40" i="13"/>
  <c r="F40" i="13" s="1"/>
  <c r="E39" i="13"/>
  <c r="F39" i="13" s="1"/>
  <c r="E41" i="13"/>
  <c r="F41" i="13" s="1"/>
  <c r="E97" i="7"/>
  <c r="F97" i="7" s="1"/>
  <c r="E96" i="7"/>
  <c r="F96" i="7" s="1"/>
  <c r="K123" i="7"/>
  <c r="L123" i="7" s="1"/>
  <c r="E52" i="7"/>
  <c r="F52" i="7" s="1"/>
  <c r="E53" i="7"/>
  <c r="F53" i="7" s="1"/>
  <c r="E51" i="7"/>
  <c r="F51" i="7" s="1"/>
  <c r="E49" i="7"/>
  <c r="F49" i="7" s="1"/>
  <c r="E50" i="7"/>
  <c r="F50" i="7" s="1"/>
  <c r="E48" i="7"/>
  <c r="F48" i="7" s="1"/>
  <c r="E59" i="7"/>
  <c r="F59" i="7" s="1"/>
  <c r="J82" i="7"/>
  <c r="K46" i="7" s="1"/>
  <c r="L46" i="7" s="1"/>
  <c r="S82" i="7"/>
  <c r="T73" i="7" s="1"/>
  <c r="U73" i="7" s="1"/>
  <c r="E95" i="7"/>
  <c r="F95" i="7" s="1"/>
  <c r="E111" i="7"/>
  <c r="F111" i="7" s="1"/>
  <c r="E116" i="7"/>
  <c r="F116" i="7" s="1"/>
  <c r="S18" i="7"/>
  <c r="E135" i="7"/>
  <c r="F135" i="7" s="1"/>
  <c r="E136" i="7"/>
  <c r="F136" i="7" s="1"/>
  <c r="K109" i="7"/>
  <c r="L109" i="7" s="1"/>
  <c r="T108" i="12"/>
  <c r="U108" i="12" s="1"/>
  <c r="K117" i="12"/>
  <c r="L117" i="12" s="1"/>
  <c r="K114" i="12"/>
  <c r="L114" i="12" s="1"/>
  <c r="K113" i="12"/>
  <c r="L113" i="12" s="1"/>
  <c r="K115" i="12"/>
  <c r="L115" i="12" s="1"/>
  <c r="K116" i="12"/>
  <c r="L116" i="12" s="1"/>
  <c r="E101" i="7"/>
  <c r="F101" i="7" s="1"/>
  <c r="E131" i="13"/>
  <c r="F131" i="13" s="1"/>
  <c r="E132" i="13"/>
  <c r="F132" i="13" s="1"/>
  <c r="E130" i="13"/>
  <c r="F130" i="13" s="1"/>
  <c r="E129" i="13"/>
  <c r="F129" i="13" s="1"/>
  <c r="E86" i="13"/>
  <c r="F86" i="13" s="1"/>
  <c r="E88" i="13"/>
  <c r="F88" i="13" s="1"/>
  <c r="E84" i="13"/>
  <c r="F84" i="13" s="1"/>
  <c r="E83" i="13"/>
  <c r="F83" i="13" s="1"/>
  <c r="D13" i="2" s="1"/>
  <c r="E89" i="13"/>
  <c r="F89" i="13" s="1"/>
  <c r="E85" i="13"/>
  <c r="F85" i="13" s="1"/>
  <c r="E82" i="13"/>
  <c r="F82" i="13" s="1"/>
  <c r="E87" i="13"/>
  <c r="F87" i="13" s="1"/>
  <c r="E64" i="13"/>
  <c r="F64" i="13" s="1"/>
  <c r="E65" i="13"/>
  <c r="F65" i="13" s="1"/>
  <c r="E66" i="13"/>
  <c r="F66" i="13" s="1"/>
  <c r="E71" i="13"/>
  <c r="F71" i="13" s="1"/>
  <c r="E67" i="13"/>
  <c r="F67" i="13" s="1"/>
  <c r="E69" i="13"/>
  <c r="F69" i="13" s="1"/>
  <c r="E70" i="13"/>
  <c r="F70" i="13" s="1"/>
  <c r="E68" i="13"/>
  <c r="F68" i="13" s="1"/>
  <c r="E121" i="13"/>
  <c r="F121" i="13" s="1"/>
  <c r="E122" i="13"/>
  <c r="F122" i="13" s="1"/>
  <c r="E120" i="13"/>
  <c r="F120" i="13" s="1"/>
  <c r="E96" i="13"/>
  <c r="F96" i="13" s="1"/>
  <c r="E56" i="13"/>
  <c r="F56" i="13" s="1"/>
  <c r="E57" i="13"/>
  <c r="F57" i="13" s="1"/>
  <c r="J125" i="13"/>
  <c r="S125" i="13"/>
  <c r="E109" i="13"/>
  <c r="F109" i="13" s="1"/>
  <c r="E110" i="13"/>
  <c r="F110" i="13" s="1"/>
  <c r="J96" i="13"/>
  <c r="K89" i="13" s="1"/>
  <c r="L89" i="13" s="1"/>
  <c r="S96" i="13"/>
  <c r="E63" i="13"/>
  <c r="F63" i="13" s="1"/>
  <c r="E29" i="13"/>
  <c r="F29" i="13" s="1"/>
  <c r="E28" i="13"/>
  <c r="F28" i="13" s="1"/>
  <c r="E30" i="13"/>
  <c r="F30" i="13" s="1"/>
  <c r="K46" i="12"/>
  <c r="L46" i="12" s="1"/>
  <c r="K53" i="12"/>
  <c r="L53" i="12" s="1"/>
  <c r="K45" i="12"/>
  <c r="L45" i="12" s="1"/>
  <c r="K48" i="12"/>
  <c r="L48" i="12" s="1"/>
  <c r="K50" i="12"/>
  <c r="L50" i="12" s="1"/>
  <c r="K23" i="12"/>
  <c r="L23" i="12" s="1"/>
  <c r="K16" i="12"/>
  <c r="L16" i="12" s="1"/>
  <c r="K35" i="12"/>
  <c r="L35" i="12" s="1"/>
  <c r="K41" i="12"/>
  <c r="L41" i="12" s="1"/>
  <c r="K52" i="12"/>
  <c r="L52" i="12" s="1"/>
  <c r="K30" i="12"/>
  <c r="L30" i="12" s="1"/>
  <c r="K56" i="12"/>
  <c r="L56" i="12" s="1"/>
  <c r="K20" i="12"/>
  <c r="L20" i="12" s="1"/>
  <c r="K24" i="12"/>
  <c r="L24" i="12" s="1"/>
  <c r="K37" i="12"/>
  <c r="L37" i="12" s="1"/>
  <c r="K49" i="12"/>
  <c r="L49" i="12" s="1"/>
  <c r="K51" i="12"/>
  <c r="L51" i="12" s="1"/>
  <c r="K60" i="12"/>
  <c r="L60" i="12" s="1"/>
  <c r="K59" i="12"/>
  <c r="L59" i="12" s="1"/>
  <c r="K55" i="12"/>
  <c r="L55" i="12" s="1"/>
  <c r="K21" i="12"/>
  <c r="L21" i="12" s="1"/>
  <c r="K39" i="12"/>
  <c r="L39" i="12" s="1"/>
  <c r="K42" i="12"/>
  <c r="L42" i="12" s="1"/>
  <c r="K57" i="12"/>
  <c r="L57" i="12" s="1"/>
  <c r="K43" i="12"/>
  <c r="L43" i="12" s="1"/>
  <c r="K29" i="12"/>
  <c r="L29" i="12" s="1"/>
  <c r="K58" i="12"/>
  <c r="L58" i="12" s="1"/>
  <c r="K54" i="12"/>
  <c r="L54" i="12" s="1"/>
  <c r="K27" i="12"/>
  <c r="L27" i="12" s="1"/>
  <c r="K47" i="12"/>
  <c r="L47" i="12" s="1"/>
  <c r="T75" i="12"/>
  <c r="U75" i="12" s="1"/>
  <c r="T99" i="12"/>
  <c r="U99" i="12" s="1"/>
  <c r="T100" i="12"/>
  <c r="U100" i="12" s="1"/>
  <c r="K94" i="12"/>
  <c r="L94" i="12" s="1"/>
  <c r="K93" i="12"/>
  <c r="L93" i="12" s="1"/>
  <c r="K92" i="12"/>
  <c r="L92" i="12" s="1"/>
  <c r="T134" i="12"/>
  <c r="U134" i="12" s="1"/>
  <c r="J16" i="13"/>
  <c r="S82" i="13"/>
  <c r="K125" i="7"/>
  <c r="L125" i="7" s="1"/>
  <c r="J134" i="13"/>
  <c r="K134" i="13" s="1"/>
  <c r="L134" i="13" s="1"/>
  <c r="K68" i="12"/>
  <c r="L68" i="12" s="1"/>
  <c r="K69" i="12"/>
  <c r="L69" i="12" s="1"/>
  <c r="K83" i="12"/>
  <c r="L83" i="12" s="1"/>
  <c r="K85" i="12"/>
  <c r="L85" i="12" s="1"/>
  <c r="K84" i="12"/>
  <c r="L84" i="12" s="1"/>
  <c r="K87" i="12"/>
  <c r="L87" i="12" s="1"/>
  <c r="K82" i="12"/>
  <c r="L82" i="12" s="1"/>
  <c r="K88" i="12"/>
  <c r="L88" i="12" s="1"/>
  <c r="K86" i="12"/>
  <c r="L86" i="12" s="1"/>
  <c r="S91" i="12"/>
  <c r="T91" i="12" s="1"/>
  <c r="U91" i="12" s="1"/>
  <c r="R32" i="9"/>
  <c r="S32" i="9" s="1"/>
  <c r="R40" i="9"/>
  <c r="S40" i="9" s="1"/>
  <c r="R38" i="9"/>
  <c r="S38" i="9" s="1"/>
  <c r="R31" i="9"/>
  <c r="S31" i="9" s="1"/>
  <c r="R16" i="9"/>
  <c r="S16" i="9" s="1"/>
  <c r="R41" i="9"/>
  <c r="S41" i="9" s="1"/>
  <c r="R39" i="9"/>
  <c r="S39" i="9" s="1"/>
  <c r="R33" i="9"/>
  <c r="S33" i="9" s="1"/>
  <c r="R30" i="9"/>
  <c r="S30" i="9" s="1"/>
  <c r="R14" i="9"/>
  <c r="R28" i="9"/>
  <c r="S28" i="9" s="1"/>
  <c r="R24" i="9"/>
  <c r="S24" i="9" s="1"/>
  <c r="R29" i="9"/>
  <c r="S29" i="9" s="1"/>
  <c r="R20" i="9"/>
  <c r="S20" i="9" s="1"/>
  <c r="R18" i="9"/>
  <c r="S18" i="9" s="1"/>
  <c r="R19" i="9"/>
  <c r="R22" i="9"/>
  <c r="S22" i="9" s="1"/>
  <c r="R36" i="9"/>
  <c r="S36" i="9" s="1"/>
  <c r="R25" i="9"/>
  <c r="S25" i="9" s="1"/>
  <c r="R34" i="9"/>
  <c r="S34" i="9" s="1"/>
  <c r="R37" i="9"/>
  <c r="S37" i="9" s="1"/>
  <c r="R26" i="9"/>
  <c r="S26" i="9" s="1"/>
  <c r="R35" i="9"/>
  <c r="S35" i="9" s="1"/>
  <c r="R23" i="9"/>
  <c r="R43" i="9"/>
  <c r="S43" i="9" s="1"/>
  <c r="R42" i="9"/>
  <c r="S42" i="9" s="1"/>
  <c r="R15" i="9"/>
  <c r="R17" i="9"/>
  <c r="S17" i="9" s="1"/>
  <c r="R27" i="9"/>
  <c r="R21" i="9"/>
  <c r="S21" i="9" s="1"/>
  <c r="R112" i="9"/>
  <c r="S112" i="9" s="1"/>
  <c r="R125" i="9"/>
  <c r="S125" i="9" s="1"/>
  <c r="R114" i="9"/>
  <c r="S114" i="9" s="1"/>
  <c r="R100" i="9"/>
  <c r="S100" i="9" s="1"/>
  <c r="R84" i="9"/>
  <c r="S84" i="9" s="1"/>
  <c r="R99" i="9"/>
  <c r="S99" i="9" s="1"/>
  <c r="T99" i="9" s="1"/>
  <c r="U99" i="9" s="1"/>
  <c r="R122" i="9"/>
  <c r="S122" i="9" s="1"/>
  <c r="R109" i="9"/>
  <c r="S109" i="9" s="1"/>
  <c r="R128" i="9"/>
  <c r="S128" i="9" s="1"/>
  <c r="R88" i="9"/>
  <c r="S88" i="9" s="1"/>
  <c r="R102" i="9"/>
  <c r="S102" i="9" s="1"/>
  <c r="R103" i="9"/>
  <c r="R76" i="9"/>
  <c r="S76" i="9" s="1"/>
  <c r="R93" i="9"/>
  <c r="S93" i="9" s="1"/>
  <c r="R90" i="9"/>
  <c r="S90" i="9" s="1"/>
  <c r="R123" i="9"/>
  <c r="S123" i="9" s="1"/>
  <c r="R131" i="9"/>
  <c r="S131" i="9" s="1"/>
  <c r="R94" i="9"/>
  <c r="S94" i="9" s="1"/>
  <c r="R97" i="9"/>
  <c r="S97" i="9" s="1"/>
  <c r="R107" i="9"/>
  <c r="S107" i="9" s="1"/>
  <c r="R106" i="9"/>
  <c r="S106" i="9" s="1"/>
  <c r="R91" i="9"/>
  <c r="S91" i="9" s="1"/>
  <c r="R104" i="9"/>
  <c r="S104" i="9" s="1"/>
  <c r="R118" i="9"/>
  <c r="S118" i="9" s="1"/>
  <c r="R83" i="9"/>
  <c r="S83" i="9" s="1"/>
  <c r="R132" i="9"/>
  <c r="S132" i="9" s="1"/>
  <c r="R86" i="9"/>
  <c r="S86" i="9" s="1"/>
  <c r="R95" i="9"/>
  <c r="S95" i="9" s="1"/>
  <c r="R135" i="9"/>
  <c r="S135" i="9" s="1"/>
  <c r="R101" i="9"/>
  <c r="S101" i="9" s="1"/>
  <c r="R133" i="9"/>
  <c r="S133" i="9" s="1"/>
  <c r="R111" i="9"/>
  <c r="S111" i="9" s="1"/>
  <c r="R134" i="9"/>
  <c r="S134" i="9" s="1"/>
  <c r="R98" i="9"/>
  <c r="S98" i="9" s="1"/>
  <c r="R119" i="9"/>
  <c r="S119" i="9" s="1"/>
  <c r="R121" i="9"/>
  <c r="S121" i="9" s="1"/>
  <c r="R127" i="9"/>
  <c r="S127" i="9" s="1"/>
  <c r="R108" i="9"/>
  <c r="S108" i="9" s="1"/>
  <c r="R87" i="9"/>
  <c r="S87" i="9" s="1"/>
  <c r="R130" i="9"/>
  <c r="S130" i="9" s="1"/>
  <c r="R126" i="9"/>
  <c r="S126" i="9" s="1"/>
  <c r="R80" i="9"/>
  <c r="S80" i="9" s="1"/>
  <c r="R117" i="9"/>
  <c r="S117" i="9" s="1"/>
  <c r="R105" i="9"/>
  <c r="S105" i="9" s="1"/>
  <c r="R89" i="9"/>
  <c r="S89" i="9" s="1"/>
  <c r="R116" i="9"/>
  <c r="S116" i="9" s="1"/>
  <c r="R96" i="9"/>
  <c r="S96" i="9" s="1"/>
  <c r="R113" i="9"/>
  <c r="S113" i="9" s="1"/>
  <c r="R115" i="9"/>
  <c r="S115" i="9" s="1"/>
  <c r="R78" i="9"/>
  <c r="S78" i="9" s="1"/>
  <c r="R136" i="9"/>
  <c r="S136" i="9" s="1"/>
  <c r="T136" i="9" s="1"/>
  <c r="U136" i="9" s="1"/>
  <c r="R129" i="9"/>
  <c r="S129" i="9" s="1"/>
  <c r="R110" i="9"/>
  <c r="S110" i="9" s="1"/>
  <c r="R79" i="9"/>
  <c r="R85" i="9"/>
  <c r="S85" i="9" s="1"/>
  <c r="R77" i="9"/>
  <c r="R81" i="9"/>
  <c r="S81" i="9" s="1"/>
  <c r="R92" i="9"/>
  <c r="S92" i="9" s="1"/>
  <c r="R120" i="9"/>
  <c r="S120" i="9" s="1"/>
  <c r="T120" i="9" s="1"/>
  <c r="U120" i="9" s="1"/>
  <c r="R82" i="9"/>
  <c r="S82" i="9" s="1"/>
  <c r="R124" i="9"/>
  <c r="S124" i="9" s="1"/>
  <c r="S66" i="7"/>
  <c r="T53" i="7" s="1"/>
  <c r="U53" i="7" s="1"/>
  <c r="S119" i="7"/>
  <c r="T109" i="12"/>
  <c r="U109" i="12" s="1"/>
  <c r="S124" i="7"/>
  <c r="S55" i="13"/>
  <c r="K98" i="9"/>
  <c r="L98" i="9" s="1"/>
  <c r="S133" i="13"/>
  <c r="S51" i="13"/>
  <c r="S41" i="13"/>
  <c r="K100" i="9"/>
  <c r="L100" i="9" s="1"/>
  <c r="K93" i="9"/>
  <c r="L93" i="9" s="1"/>
  <c r="K81" i="9"/>
  <c r="L81" i="9" s="1"/>
  <c r="T106" i="12"/>
  <c r="U106" i="12" s="1"/>
  <c r="T107" i="12"/>
  <c r="U107" i="12" s="1"/>
  <c r="T93" i="12"/>
  <c r="U93" i="12" s="1"/>
  <c r="K17" i="12"/>
  <c r="L17" i="12" s="1"/>
  <c r="K38" i="12"/>
  <c r="L38" i="12" s="1"/>
  <c r="T28" i="12"/>
  <c r="U28" i="12" s="1"/>
  <c r="T44" i="12"/>
  <c r="U44" i="12" s="1"/>
  <c r="K32" i="12"/>
  <c r="L32" i="12" s="1"/>
  <c r="K25" i="12"/>
  <c r="L25" i="12" s="1"/>
  <c r="K90" i="9"/>
  <c r="L90" i="9" s="1"/>
  <c r="T50" i="12"/>
  <c r="U50" i="12" s="1"/>
  <c r="T39" i="12"/>
  <c r="U39" i="12" s="1"/>
  <c r="T30" i="12"/>
  <c r="U30" i="12" s="1"/>
  <c r="S23" i="9"/>
  <c r="E34" i="9"/>
  <c r="F34" i="9" s="1"/>
  <c r="E42" i="9"/>
  <c r="F42" i="9" s="1"/>
  <c r="E64" i="9"/>
  <c r="F64" i="9" s="1"/>
  <c r="D13" i="3" s="1"/>
  <c r="E41" i="9"/>
  <c r="F41" i="9" s="1"/>
  <c r="E56" i="9"/>
  <c r="F56" i="9" s="1"/>
  <c r="E31" i="9"/>
  <c r="F31" i="9" s="1"/>
  <c r="E46" i="9"/>
  <c r="F46" i="9" s="1"/>
  <c r="E57" i="9"/>
  <c r="F57" i="9" s="1"/>
  <c r="E75" i="9"/>
  <c r="F75" i="9" s="1"/>
  <c r="E74" i="9"/>
  <c r="F74" i="9" s="1"/>
  <c r="E96" i="9"/>
  <c r="F96" i="9" s="1"/>
  <c r="E88" i="9"/>
  <c r="F88" i="9" s="1"/>
  <c r="E97" i="9"/>
  <c r="F97" i="9" s="1"/>
  <c r="E89" i="9"/>
  <c r="F89" i="9" s="1"/>
  <c r="E86" i="9"/>
  <c r="F86" i="9" s="1"/>
  <c r="E94" i="9"/>
  <c r="F94" i="9" s="1"/>
  <c r="E90" i="9"/>
  <c r="F90" i="9" s="1"/>
  <c r="E95" i="9"/>
  <c r="F95" i="9" s="1"/>
  <c r="E91" i="9"/>
  <c r="F91" i="9" s="1"/>
  <c r="E98" i="9"/>
  <c r="F98" i="9" s="1"/>
  <c r="E92" i="9"/>
  <c r="F92" i="9" s="1"/>
  <c r="E87" i="9"/>
  <c r="F87" i="9" s="1"/>
  <c r="E82" i="9"/>
  <c r="F82" i="9" s="1"/>
  <c r="E85" i="9"/>
  <c r="F85" i="9" s="1"/>
  <c r="E83" i="9"/>
  <c r="F83" i="9" s="1"/>
  <c r="E99" i="9"/>
  <c r="F99" i="9" s="1"/>
  <c r="E84" i="9"/>
  <c r="F84" i="9" s="1"/>
  <c r="E93" i="9"/>
  <c r="F93" i="9" s="1"/>
  <c r="E62" i="10"/>
  <c r="F62" i="10" s="1"/>
  <c r="E58" i="10"/>
  <c r="F58" i="10" s="1"/>
  <c r="E59" i="10"/>
  <c r="F59" i="10" s="1"/>
  <c r="E60" i="10"/>
  <c r="F60" i="10" s="1"/>
  <c r="E57" i="10"/>
  <c r="F57" i="10" s="1"/>
  <c r="E61" i="10"/>
  <c r="F61" i="10" s="1"/>
  <c r="E123" i="10"/>
  <c r="F123" i="10" s="1"/>
  <c r="E122" i="10"/>
  <c r="F122" i="10" s="1"/>
  <c r="S16" i="7"/>
  <c r="S27" i="9"/>
  <c r="S77" i="9"/>
  <c r="S16" i="10"/>
  <c r="E114" i="10"/>
  <c r="F114" i="10" s="1"/>
  <c r="E115" i="10"/>
  <c r="F115" i="10" s="1"/>
  <c r="E118" i="10"/>
  <c r="F118" i="10" s="1"/>
  <c r="E117" i="10"/>
  <c r="F117" i="10" s="1"/>
  <c r="E120" i="10"/>
  <c r="F120" i="10" s="1"/>
  <c r="E116" i="10"/>
  <c r="F116" i="10" s="1"/>
  <c r="E119" i="10"/>
  <c r="F119" i="10" s="1"/>
  <c r="E121" i="10"/>
  <c r="F121" i="10" s="1"/>
  <c r="E20" i="13"/>
  <c r="F20" i="13" s="1"/>
  <c r="E24" i="13"/>
  <c r="F24" i="13" s="1"/>
  <c r="E69" i="7"/>
  <c r="F69" i="7" s="1"/>
  <c r="E67" i="7"/>
  <c r="F67" i="7" s="1"/>
  <c r="E72" i="7"/>
  <c r="F72" i="7" s="1"/>
  <c r="E70" i="7"/>
  <c r="F70" i="7" s="1"/>
  <c r="E68" i="7"/>
  <c r="F68" i="7" s="1"/>
  <c r="E66" i="7"/>
  <c r="F66" i="7" s="1"/>
  <c r="E71" i="7"/>
  <c r="F71" i="7" s="1"/>
  <c r="T135" i="7"/>
  <c r="U135" i="7" s="1"/>
  <c r="T131" i="12"/>
  <c r="U131" i="12" s="1"/>
  <c r="T130" i="12"/>
  <c r="U130" i="12" s="1"/>
  <c r="S128" i="13"/>
  <c r="T119" i="13" s="1"/>
  <c r="U119" i="13" s="1"/>
  <c r="J128" i="13"/>
  <c r="E60" i="13"/>
  <c r="F60" i="13" s="1"/>
  <c r="E61" i="13"/>
  <c r="F61" i="13" s="1"/>
  <c r="E115" i="13"/>
  <c r="F115" i="13" s="1"/>
  <c r="E54" i="13"/>
  <c r="F54" i="13" s="1"/>
  <c r="E55" i="13"/>
  <c r="F55" i="13" s="1"/>
  <c r="E53" i="13"/>
  <c r="F53" i="13" s="1"/>
  <c r="E52" i="13"/>
  <c r="F52" i="13" s="1"/>
  <c r="K92" i="13"/>
  <c r="L92" i="13" s="1"/>
  <c r="E37" i="13"/>
  <c r="F37" i="13" s="1"/>
  <c r="E36" i="13"/>
  <c r="F36" i="13" s="1"/>
  <c r="T68" i="12"/>
  <c r="U68" i="12" s="1"/>
  <c r="T70" i="12"/>
  <c r="U70" i="12" s="1"/>
  <c r="T90" i="12"/>
  <c r="U90" i="12" s="1"/>
  <c r="T89" i="12"/>
  <c r="U89" i="12" s="1"/>
  <c r="T129" i="12"/>
  <c r="U129" i="12" s="1"/>
  <c r="K70" i="12"/>
  <c r="L70" i="12" s="1"/>
  <c r="E79" i="13"/>
  <c r="F79" i="13" s="1"/>
  <c r="E80" i="13"/>
  <c r="F80" i="13" s="1"/>
  <c r="E77" i="13"/>
  <c r="F77" i="13" s="1"/>
  <c r="E78" i="13"/>
  <c r="F78" i="13" s="1"/>
  <c r="E76" i="13"/>
  <c r="F76" i="13" s="1"/>
  <c r="T110" i="12"/>
  <c r="U110" i="12" s="1"/>
  <c r="T128" i="12"/>
  <c r="U128" i="12" s="1"/>
  <c r="K106" i="12"/>
  <c r="L106" i="12" s="1"/>
  <c r="K107" i="12"/>
  <c r="L107" i="12" s="1"/>
  <c r="K22" i="12"/>
  <c r="L22" i="12" s="1"/>
  <c r="K34" i="12"/>
  <c r="L34" i="12" s="1"/>
  <c r="T35" i="12"/>
  <c r="U35" i="12" s="1"/>
  <c r="E68" i="9"/>
  <c r="F68" i="9" s="1"/>
  <c r="E67" i="9"/>
  <c r="F67" i="9" s="1"/>
  <c r="E66" i="9"/>
  <c r="F66" i="9" s="1"/>
  <c r="E23" i="13"/>
  <c r="F23" i="13" s="1"/>
  <c r="E62" i="7"/>
  <c r="F62" i="7" s="1"/>
  <c r="E64" i="7"/>
  <c r="F64" i="7" s="1"/>
  <c r="D13" i="4" s="1"/>
  <c r="E65" i="7"/>
  <c r="F65" i="7" s="1"/>
  <c r="E61" i="7"/>
  <c r="F61" i="7" s="1"/>
  <c r="E63" i="7"/>
  <c r="F63" i="7" s="1"/>
  <c r="E57" i="7"/>
  <c r="F57" i="7" s="1"/>
  <c r="J87" i="7"/>
  <c r="K23" i="7" s="1"/>
  <c r="L23" i="7" s="1"/>
  <c r="S87" i="7"/>
  <c r="T124" i="12"/>
  <c r="U124" i="12" s="1"/>
  <c r="T123" i="12"/>
  <c r="U123" i="12" s="1"/>
  <c r="T127" i="12"/>
  <c r="U127" i="12" s="1"/>
  <c r="T125" i="12"/>
  <c r="U125" i="12" s="1"/>
  <c r="T126" i="12"/>
  <c r="U126" i="12" s="1"/>
  <c r="K106" i="13"/>
  <c r="L106" i="13" s="1"/>
  <c r="K105" i="13"/>
  <c r="L105" i="13" s="1"/>
  <c r="K97" i="13"/>
  <c r="L97" i="13" s="1"/>
  <c r="E74" i="13"/>
  <c r="F74" i="13" s="1"/>
  <c r="E75" i="13"/>
  <c r="F75" i="13" s="1"/>
  <c r="J132" i="13"/>
  <c r="S132" i="13"/>
  <c r="T130" i="13" s="1"/>
  <c r="U130" i="13" s="1"/>
  <c r="E111" i="13"/>
  <c r="F111" i="13" s="1"/>
  <c r="E81" i="13"/>
  <c r="F81" i="13" s="1"/>
  <c r="E42" i="13"/>
  <c r="F42" i="13" s="1"/>
  <c r="E43" i="13"/>
  <c r="F43" i="13" s="1"/>
  <c r="K133" i="13"/>
  <c r="L133" i="13" s="1"/>
  <c r="K123" i="13"/>
  <c r="L123" i="13" s="1"/>
  <c r="E103" i="13"/>
  <c r="F103" i="13" s="1"/>
  <c r="E102" i="13"/>
  <c r="F102" i="13" s="1"/>
  <c r="J88" i="13"/>
  <c r="K79" i="13" s="1"/>
  <c r="L79" i="13" s="1"/>
  <c r="S88" i="13"/>
  <c r="S67" i="13"/>
  <c r="J67" i="13"/>
  <c r="K52" i="13" s="1"/>
  <c r="L52" i="13" s="1"/>
  <c r="J39" i="13"/>
  <c r="S39" i="13"/>
  <c r="T38" i="13" s="1"/>
  <c r="U38" i="13" s="1"/>
  <c r="J27" i="13"/>
  <c r="S27" i="13"/>
  <c r="T27" i="13" s="1"/>
  <c r="U27" i="13" s="1"/>
  <c r="E15" i="13"/>
  <c r="F15" i="13" s="1"/>
  <c r="E16" i="13"/>
  <c r="F16" i="13" s="1"/>
  <c r="S114" i="13"/>
  <c r="T104" i="13" s="1"/>
  <c r="U104" i="13" s="1"/>
  <c r="K65" i="12"/>
  <c r="L65" i="12" s="1"/>
  <c r="K64" i="12"/>
  <c r="L64" i="12" s="1"/>
  <c r="K66" i="12"/>
  <c r="L66" i="12" s="1"/>
  <c r="K67" i="12"/>
  <c r="L67" i="12" s="1"/>
  <c r="K63" i="12"/>
  <c r="L63" i="12" s="1"/>
  <c r="T85" i="12"/>
  <c r="U85" i="12" s="1"/>
  <c r="T83" i="12"/>
  <c r="U83" i="12" s="1"/>
  <c r="T82" i="12"/>
  <c r="U82" i="12" s="1"/>
  <c r="T86" i="12"/>
  <c r="U86" i="12" s="1"/>
  <c r="T84" i="12"/>
  <c r="U84" i="12" s="1"/>
  <c r="T81" i="12"/>
  <c r="U81" i="12" s="1"/>
  <c r="K90" i="12"/>
  <c r="L90" i="12" s="1"/>
  <c r="K89" i="12"/>
  <c r="L89" i="12" s="1"/>
  <c r="K133" i="12"/>
  <c r="L133" i="12" s="1"/>
  <c r="K136" i="12"/>
  <c r="L136" i="12" s="1"/>
  <c r="K134" i="12"/>
  <c r="L134" i="12" s="1"/>
  <c r="K135" i="12"/>
  <c r="L135" i="12" s="1"/>
  <c r="K132" i="12"/>
  <c r="L132" i="12" s="1"/>
  <c r="K131" i="12"/>
  <c r="L131" i="12" s="1"/>
  <c r="K129" i="12"/>
  <c r="L129" i="12" s="1"/>
  <c r="K130" i="12"/>
  <c r="L130" i="12" s="1"/>
  <c r="S74" i="13"/>
  <c r="K61" i="12"/>
  <c r="L61" i="12" s="1"/>
  <c r="K62" i="12"/>
  <c r="L62" i="12" s="1"/>
  <c r="K111" i="12"/>
  <c r="L111" i="12" s="1"/>
  <c r="K112" i="12"/>
  <c r="L112" i="12" s="1"/>
  <c r="K108" i="12"/>
  <c r="L108" i="12" s="1"/>
  <c r="K110" i="12"/>
  <c r="L110" i="12" s="1"/>
  <c r="K109" i="12"/>
  <c r="L109" i="12" s="1"/>
  <c r="E72" i="13"/>
  <c r="F72" i="13" s="1"/>
  <c r="E125" i="7"/>
  <c r="F125" i="7" s="1"/>
  <c r="E123" i="7"/>
  <c r="F123" i="7" s="1"/>
  <c r="E122" i="7"/>
  <c r="F122" i="7" s="1"/>
  <c r="E124" i="7"/>
  <c r="F124" i="7" s="1"/>
  <c r="E121" i="7"/>
  <c r="F121" i="7" s="1"/>
  <c r="E120" i="7"/>
  <c r="F120" i="7" s="1"/>
  <c r="E119" i="7"/>
  <c r="F119" i="7" s="1"/>
  <c r="E118" i="7"/>
  <c r="F118" i="7" s="1"/>
  <c r="J127" i="7"/>
  <c r="K119" i="7" s="1"/>
  <c r="L119" i="7" s="1"/>
  <c r="K78" i="12"/>
  <c r="L78" i="12" s="1"/>
  <c r="K77" i="12"/>
  <c r="L77" i="12" s="1"/>
  <c r="K79" i="12"/>
  <c r="L79" i="12" s="1"/>
  <c r="T101" i="12"/>
  <c r="U101" i="12" s="1"/>
  <c r="K100" i="12"/>
  <c r="L100" i="12" s="1"/>
  <c r="K99" i="12"/>
  <c r="L99" i="12" s="1"/>
  <c r="R66" i="9"/>
  <c r="S66" i="9" s="1"/>
  <c r="R68" i="9"/>
  <c r="R65" i="9"/>
  <c r="S65" i="9" s="1"/>
  <c r="R73" i="9"/>
  <c r="S73" i="9" s="1"/>
  <c r="T73" i="9" s="1"/>
  <c r="U73" i="9" s="1"/>
  <c r="R46" i="9"/>
  <c r="S46" i="9" s="1"/>
  <c r="R74" i="9"/>
  <c r="S74" i="9" s="1"/>
  <c r="R71" i="9"/>
  <c r="S71" i="9" s="1"/>
  <c r="T71" i="9" s="1"/>
  <c r="U71" i="9" s="1"/>
  <c r="R53" i="9"/>
  <c r="S53" i="9" s="1"/>
  <c r="R56" i="9"/>
  <c r="S56" i="9" s="1"/>
  <c r="R51" i="9"/>
  <c r="S51" i="9" s="1"/>
  <c r="R45" i="9"/>
  <c r="S45" i="9" s="1"/>
  <c r="R58" i="9"/>
  <c r="S58" i="9" s="1"/>
  <c r="R50" i="9"/>
  <c r="S50" i="9" s="1"/>
  <c r="R48" i="9"/>
  <c r="S48" i="9" s="1"/>
  <c r="R72" i="9"/>
  <c r="S72" i="9" s="1"/>
  <c r="R49" i="9"/>
  <c r="S49" i="9" s="1"/>
  <c r="R69" i="9"/>
  <c r="S69" i="9" s="1"/>
  <c r="R57" i="9"/>
  <c r="S57" i="9" s="1"/>
  <c r="R61" i="9"/>
  <c r="S61" i="9" s="1"/>
  <c r="R70" i="9"/>
  <c r="S70" i="9" s="1"/>
  <c r="R60" i="9"/>
  <c r="S60" i="9" s="1"/>
  <c r="R67" i="9"/>
  <c r="S67" i="9" s="1"/>
  <c r="R64" i="9"/>
  <c r="S64" i="9" s="1"/>
  <c r="R52" i="9"/>
  <c r="S52" i="9" s="1"/>
  <c r="R62" i="9"/>
  <c r="S62" i="9" s="1"/>
  <c r="R59" i="9"/>
  <c r="S59" i="9" s="1"/>
  <c r="R47" i="9"/>
  <c r="S47" i="9" s="1"/>
  <c r="R63" i="9"/>
  <c r="S63" i="9" s="1"/>
  <c r="R54" i="9"/>
  <c r="S54" i="9" s="1"/>
  <c r="R55" i="9"/>
  <c r="S55" i="9" s="1"/>
  <c r="S67" i="7"/>
  <c r="T47" i="7" s="1"/>
  <c r="U47" i="7" s="1"/>
  <c r="S108" i="7"/>
  <c r="T100" i="7" s="1"/>
  <c r="U100" i="7" s="1"/>
  <c r="S136" i="7"/>
  <c r="T136" i="7" s="1"/>
  <c r="U136" i="7" s="1"/>
  <c r="E104" i="13"/>
  <c r="F104" i="13" s="1"/>
  <c r="E105" i="13"/>
  <c r="F105" i="13" s="1"/>
  <c r="T42" i="12"/>
  <c r="U42" i="12" s="1"/>
  <c r="T41" i="12"/>
  <c r="U41" i="12" s="1"/>
  <c r="T40" i="12"/>
  <c r="U40" i="12" s="1"/>
  <c r="S35" i="13"/>
  <c r="S73" i="13"/>
  <c r="K88" i="9"/>
  <c r="L88" i="9" s="1"/>
  <c r="S94" i="13"/>
  <c r="T94" i="13" s="1"/>
  <c r="U94" i="13" s="1"/>
  <c r="S135" i="13"/>
  <c r="T135" i="13" s="1"/>
  <c r="U135" i="13" s="1"/>
  <c r="S37" i="13"/>
  <c r="K97" i="9"/>
  <c r="L97" i="9" s="1"/>
  <c r="K76" i="9"/>
  <c r="L76" i="9" s="1"/>
  <c r="K77" i="9"/>
  <c r="L77" i="9" s="1"/>
  <c r="T27" i="12"/>
  <c r="U27" i="12" s="1"/>
  <c r="T60" i="12"/>
  <c r="U60" i="12" s="1"/>
  <c r="T46" i="12"/>
  <c r="U46" i="12" s="1"/>
  <c r="K26" i="12"/>
  <c r="L26" i="12" s="1"/>
  <c r="F13" i="1"/>
  <c r="D15" i="1"/>
  <c r="S83" i="7"/>
  <c r="K19" i="12"/>
  <c r="L19" i="12" s="1"/>
  <c r="K40" i="12"/>
  <c r="L40" i="12" s="1"/>
  <c r="S49" i="13"/>
  <c r="K44" i="12"/>
  <c r="L44" i="12" s="1"/>
  <c r="T33" i="12"/>
  <c r="U33" i="12" s="1"/>
  <c r="T29" i="12"/>
  <c r="U29" i="12" s="1"/>
  <c r="S15" i="9"/>
  <c r="E37" i="9"/>
  <c r="F37" i="9" s="1"/>
  <c r="E51" i="9"/>
  <c r="F51" i="9" s="1"/>
  <c r="E61" i="9"/>
  <c r="F61" i="9" s="1"/>
  <c r="E48" i="9"/>
  <c r="F48" i="9" s="1"/>
  <c r="E28" i="9"/>
  <c r="F28" i="9" s="1"/>
  <c r="E38" i="9"/>
  <c r="F38" i="9" s="1"/>
  <c r="E43" i="9"/>
  <c r="F43" i="9" s="1"/>
  <c r="E49" i="9"/>
  <c r="F49" i="9" s="1"/>
  <c r="E54" i="9"/>
  <c r="F54" i="9" s="1"/>
  <c r="E78" i="9"/>
  <c r="F78" i="9" s="1"/>
  <c r="E79" i="9"/>
  <c r="F79" i="9" s="1"/>
  <c r="E100" i="9"/>
  <c r="F100" i="9" s="1"/>
  <c r="E103" i="9"/>
  <c r="F103" i="9" s="1"/>
  <c r="E102" i="9"/>
  <c r="F102" i="9" s="1"/>
  <c r="E101" i="9"/>
  <c r="F101" i="9" s="1"/>
  <c r="E37" i="10"/>
  <c r="F37" i="10" s="1"/>
  <c r="E39" i="10"/>
  <c r="F39" i="10" s="1"/>
  <c r="E36" i="10"/>
  <c r="F36" i="10" s="1"/>
  <c r="E33" i="10"/>
  <c r="F33" i="10" s="1"/>
  <c r="E34" i="10"/>
  <c r="F34" i="10" s="1"/>
  <c r="E29" i="10"/>
  <c r="F29" i="10" s="1"/>
  <c r="E35" i="10"/>
  <c r="F35" i="10" s="1"/>
  <c r="E30" i="10"/>
  <c r="F30" i="10" s="1"/>
  <c r="E32" i="10"/>
  <c r="F32" i="10" s="1"/>
  <c r="E38" i="10"/>
  <c r="F38" i="10" s="1"/>
  <c r="E31" i="10"/>
  <c r="F31" i="10" s="1"/>
  <c r="E50" i="13"/>
  <c r="F50" i="13" s="1"/>
  <c r="S19" i="9"/>
  <c r="S68" i="9"/>
  <c r="E16" i="10"/>
  <c r="F16" i="10" s="1"/>
  <c r="E15" i="10"/>
  <c r="F15" i="10" s="1"/>
  <c r="E22" i="10"/>
  <c r="F22" i="10" s="1"/>
  <c r="E18" i="10"/>
  <c r="F18" i="10" s="1"/>
  <c r="E17" i="10"/>
  <c r="F17" i="10" s="1"/>
  <c r="E21" i="10"/>
  <c r="F21" i="10" s="1"/>
  <c r="E19" i="10"/>
  <c r="F19" i="10" s="1"/>
  <c r="E26" i="10"/>
  <c r="F26" i="10" s="1"/>
  <c r="E27" i="10"/>
  <c r="F27" i="10" s="1"/>
  <c r="E23" i="10"/>
  <c r="F23" i="10" s="1"/>
  <c r="E28" i="10"/>
  <c r="F28" i="10" s="1"/>
  <c r="E25" i="10"/>
  <c r="F25" i="10" s="1"/>
  <c r="E20" i="10"/>
  <c r="F20" i="10" s="1"/>
  <c r="E24" i="10"/>
  <c r="F24" i="10" s="1"/>
  <c r="E71" i="10"/>
  <c r="F71" i="10" s="1"/>
  <c r="E78" i="10"/>
  <c r="F78" i="10" s="1"/>
  <c r="E75" i="10"/>
  <c r="F75" i="10" s="1"/>
  <c r="E76" i="10"/>
  <c r="F76" i="10" s="1"/>
  <c r="E74" i="10"/>
  <c r="F74" i="10" s="1"/>
  <c r="E80" i="10"/>
  <c r="F80" i="10" s="1"/>
  <c r="E83" i="10"/>
  <c r="F83" i="10" s="1"/>
  <c r="E91" i="10"/>
  <c r="F91" i="10" s="1"/>
  <c r="E90" i="10"/>
  <c r="F90" i="10" s="1"/>
  <c r="E89" i="10"/>
  <c r="F89" i="10" s="1"/>
  <c r="E92" i="10"/>
  <c r="F92" i="10" s="1"/>
  <c r="E94" i="10"/>
  <c r="F94" i="10" s="1"/>
  <c r="E107" i="10"/>
  <c r="F107" i="10" s="1"/>
  <c r="E103" i="10"/>
  <c r="F103" i="10" s="1"/>
  <c r="E99" i="10"/>
  <c r="F99" i="10" s="1"/>
  <c r="E98" i="10"/>
  <c r="F98" i="10" s="1"/>
  <c r="E101" i="10"/>
  <c r="F101" i="10" s="1"/>
  <c r="E105" i="10"/>
  <c r="F105" i="10" s="1"/>
  <c r="E109" i="10"/>
  <c r="F109" i="10" s="1"/>
  <c r="E73" i="10"/>
  <c r="F73" i="10" s="1"/>
  <c r="E77" i="10"/>
  <c r="F77" i="10" s="1"/>
  <c r="E72" i="10"/>
  <c r="F72" i="10" s="1"/>
  <c r="E82" i="10"/>
  <c r="F82" i="10" s="1"/>
  <c r="E81" i="10"/>
  <c r="F81" i="10" s="1"/>
  <c r="E84" i="10"/>
  <c r="F84" i="10" s="1"/>
  <c r="E88" i="10"/>
  <c r="F88" i="10" s="1"/>
  <c r="E87" i="10"/>
  <c r="F87" i="10" s="1"/>
  <c r="E93" i="10"/>
  <c r="F93" i="10" s="1"/>
  <c r="E95" i="10"/>
  <c r="F95" i="10" s="1"/>
  <c r="E110" i="10"/>
  <c r="F110" i="10" s="1"/>
  <c r="E106" i="10"/>
  <c r="F106" i="10" s="1"/>
  <c r="E102" i="10"/>
  <c r="F102" i="10" s="1"/>
  <c r="E97" i="10"/>
  <c r="F97" i="10" s="1"/>
  <c r="E100" i="10"/>
  <c r="F100" i="10" s="1"/>
  <c r="E104" i="10"/>
  <c r="F104" i="10" s="1"/>
  <c r="E108" i="10"/>
  <c r="F108" i="10" s="1"/>
  <c r="E111" i="10"/>
  <c r="F111" i="10" s="1"/>
  <c r="E112" i="10"/>
  <c r="F112" i="10" s="1"/>
  <c r="E113" i="10"/>
  <c r="F113" i="10" s="1"/>
  <c r="E85" i="10"/>
  <c r="F85" i="10" s="1"/>
  <c r="E96" i="10"/>
  <c r="F96" i="10" s="1"/>
  <c r="E79" i="10"/>
  <c r="F79" i="10" s="1"/>
  <c r="E86" i="10"/>
  <c r="F86" i="10" s="1"/>
  <c r="E67" i="10"/>
  <c r="F67" i="10" s="1"/>
  <c r="E66" i="10"/>
  <c r="F66" i="10" s="1"/>
  <c r="E63" i="10"/>
  <c r="F63" i="10" s="1"/>
  <c r="E65" i="10"/>
  <c r="F65" i="10" s="1"/>
  <c r="E69" i="10"/>
  <c r="F69" i="10" s="1"/>
  <c r="E64" i="10"/>
  <c r="F64" i="10" s="1"/>
  <c r="D13" i="5" s="1"/>
  <c r="E68" i="10"/>
  <c r="F68" i="10" s="1"/>
  <c r="E70" i="10"/>
  <c r="F70" i="10" s="1"/>
  <c r="S121" i="10"/>
  <c r="S129" i="13"/>
  <c r="E19" i="13"/>
  <c r="F19" i="13" s="1"/>
  <c r="K106" i="7"/>
  <c r="L106" i="7" s="1"/>
  <c r="K104" i="7"/>
  <c r="L104" i="7" s="1"/>
  <c r="K108" i="7"/>
  <c r="L108" i="7" s="1"/>
  <c r="K107" i="7"/>
  <c r="L107" i="7" s="1"/>
  <c r="K103" i="7"/>
  <c r="L103" i="7" s="1"/>
  <c r="K105" i="7"/>
  <c r="L105" i="7" s="1"/>
  <c r="E56" i="7"/>
  <c r="F56" i="7" s="1"/>
  <c r="E55" i="7"/>
  <c r="F55" i="7" s="1"/>
  <c r="E54" i="7"/>
  <c r="F54" i="7" s="1"/>
  <c r="T117" i="12"/>
  <c r="U117" i="12" s="1"/>
  <c r="T114" i="12"/>
  <c r="U114" i="12" s="1"/>
  <c r="T112" i="12"/>
  <c r="U112" i="12" s="1"/>
  <c r="T115" i="12"/>
  <c r="U115" i="12" s="1"/>
  <c r="T111" i="12"/>
  <c r="U111" i="12" s="1"/>
  <c r="T116" i="12"/>
  <c r="U116" i="12" s="1"/>
  <c r="T113" i="12"/>
  <c r="U113" i="12" s="1"/>
  <c r="K95" i="7"/>
  <c r="L95" i="7" s="1"/>
  <c r="K96" i="7"/>
  <c r="L96" i="7" s="1"/>
  <c r="K94" i="7"/>
  <c r="L94" i="7" s="1"/>
  <c r="K93" i="7"/>
  <c r="L93" i="7" s="1"/>
  <c r="S71" i="13"/>
  <c r="J71" i="13"/>
  <c r="J69" i="13"/>
  <c r="K40" i="13" s="1"/>
  <c r="L40" i="13" s="1"/>
  <c r="S69" i="13"/>
  <c r="E44" i="13"/>
  <c r="F44" i="13" s="1"/>
  <c r="E45" i="13"/>
  <c r="F45" i="13" s="1"/>
  <c r="J30" i="13"/>
  <c r="S30" i="13"/>
  <c r="T30" i="13" s="1"/>
  <c r="U30" i="13" s="1"/>
  <c r="K71" i="12"/>
  <c r="L71" i="12" s="1"/>
  <c r="K121" i="12"/>
  <c r="L121" i="12" s="1"/>
  <c r="K119" i="12"/>
  <c r="L119" i="12" s="1"/>
  <c r="K120" i="12"/>
  <c r="L120" i="12" s="1"/>
  <c r="K118" i="12"/>
  <c r="L118" i="12" s="1"/>
  <c r="K113" i="13"/>
  <c r="L113" i="13" s="1"/>
  <c r="K112" i="13"/>
  <c r="L112" i="13" s="1"/>
  <c r="K114" i="13"/>
  <c r="L114" i="13" s="1"/>
  <c r="T79" i="12"/>
  <c r="U79" i="12" s="1"/>
  <c r="T78" i="12"/>
  <c r="U78" i="12" s="1"/>
  <c r="T129" i="7"/>
  <c r="U129" i="7" s="1"/>
  <c r="E101" i="13"/>
  <c r="F101" i="13" s="1"/>
  <c r="E100" i="13"/>
  <c r="F100" i="13" s="1"/>
  <c r="E99" i="13"/>
  <c r="F99" i="13" s="1"/>
  <c r="E97" i="13"/>
  <c r="F97" i="13" s="1"/>
  <c r="E98" i="13"/>
  <c r="F98" i="13" s="1"/>
  <c r="S44" i="7"/>
  <c r="T21" i="7" s="1"/>
  <c r="U21" i="7" s="1"/>
  <c r="T47" i="12"/>
  <c r="U47" i="12" s="1"/>
  <c r="K31" i="9"/>
  <c r="L31" i="9" s="1"/>
  <c r="K36" i="9"/>
  <c r="L36" i="9" s="1"/>
  <c r="K16" i="9"/>
  <c r="L16" i="9" s="1"/>
  <c r="K37" i="9"/>
  <c r="L37" i="9" s="1"/>
  <c r="K38" i="9"/>
  <c r="L38" i="9" s="1"/>
  <c r="K19" i="9"/>
  <c r="L19" i="9" s="1"/>
  <c r="K32" i="9"/>
  <c r="L32" i="9" s="1"/>
  <c r="K27" i="9"/>
  <c r="L27" i="9" s="1"/>
  <c r="K35" i="9"/>
  <c r="L35" i="9" s="1"/>
  <c r="K18" i="9"/>
  <c r="L18" i="9" s="1"/>
  <c r="K46" i="9"/>
  <c r="L46" i="9" s="1"/>
  <c r="K39" i="9"/>
  <c r="L39" i="9" s="1"/>
  <c r="K20" i="9"/>
  <c r="L20" i="9" s="1"/>
  <c r="K43" i="9"/>
  <c r="L43" i="9" s="1"/>
  <c r="K24" i="9"/>
  <c r="L24" i="9" s="1"/>
  <c r="K15" i="9"/>
  <c r="L15" i="9" s="1"/>
  <c r="K45" i="9"/>
  <c r="L45" i="9" s="1"/>
  <c r="K28" i="9"/>
  <c r="L28" i="9" s="1"/>
  <c r="K41" i="9"/>
  <c r="L41" i="9" s="1"/>
  <c r="K23" i="9"/>
  <c r="L23" i="9" s="1"/>
  <c r="K25" i="9"/>
  <c r="L25" i="9" s="1"/>
  <c r="K40" i="9"/>
  <c r="L40" i="9" s="1"/>
  <c r="K34" i="9"/>
  <c r="L34" i="9" s="1"/>
  <c r="K22" i="9"/>
  <c r="L22" i="9" s="1"/>
  <c r="K44" i="9"/>
  <c r="L44" i="9" s="1"/>
  <c r="K29" i="9"/>
  <c r="L29" i="9" s="1"/>
  <c r="K48" i="9"/>
  <c r="L48" i="9" s="1"/>
  <c r="K30" i="9"/>
  <c r="L30" i="9" s="1"/>
  <c r="K33" i="9"/>
  <c r="L33" i="9" s="1"/>
  <c r="K47" i="9"/>
  <c r="L47" i="9" s="1"/>
  <c r="K42" i="9"/>
  <c r="L42" i="9" s="1"/>
  <c r="K21" i="9"/>
  <c r="L21" i="9" s="1"/>
  <c r="K17" i="9"/>
  <c r="L17" i="9" s="1"/>
  <c r="K26" i="9"/>
  <c r="L26" i="9" s="1"/>
  <c r="K55" i="9"/>
  <c r="L55" i="9" s="1"/>
  <c r="K56" i="9"/>
  <c r="L56" i="9" s="1"/>
  <c r="K53" i="9"/>
  <c r="L53" i="9" s="1"/>
  <c r="K54" i="9"/>
  <c r="L54" i="9" s="1"/>
  <c r="E46" i="13"/>
  <c r="F46" i="13" s="1"/>
  <c r="E47" i="13"/>
  <c r="F47" i="13" s="1"/>
  <c r="E19" i="9"/>
  <c r="F19" i="9" s="1"/>
  <c r="E16" i="9"/>
  <c r="F16" i="9" s="1"/>
  <c r="E18" i="9"/>
  <c r="F18" i="9" s="1"/>
  <c r="E17" i="9"/>
  <c r="F17" i="9" s="1"/>
  <c r="E72" i="9"/>
  <c r="F72" i="9" s="1"/>
  <c r="E73" i="9"/>
  <c r="F73" i="9" s="1"/>
  <c r="E17" i="13"/>
  <c r="F17" i="13" s="1"/>
  <c r="E25" i="13"/>
  <c r="F25" i="13" s="1"/>
  <c r="E73" i="7"/>
  <c r="F73" i="7" s="1"/>
  <c r="E78" i="7"/>
  <c r="F78" i="7" s="1"/>
  <c r="E75" i="7"/>
  <c r="F75" i="7" s="1"/>
  <c r="E77" i="7"/>
  <c r="F77" i="7" s="1"/>
  <c r="E76" i="7"/>
  <c r="F76" i="7" s="1"/>
  <c r="E74" i="7"/>
  <c r="F74" i="7" s="1"/>
  <c r="E79" i="7"/>
  <c r="F79" i="7" s="1"/>
  <c r="E114" i="7"/>
  <c r="F114" i="7" s="1"/>
  <c r="E88" i="7"/>
  <c r="F88" i="7" s="1"/>
  <c r="E85" i="7"/>
  <c r="F85" i="7" s="1"/>
  <c r="E84" i="7"/>
  <c r="F84" i="7" s="1"/>
  <c r="E87" i="7"/>
  <c r="F87" i="7" s="1"/>
  <c r="E86" i="7"/>
  <c r="F86" i="7" s="1"/>
  <c r="E83" i="7"/>
  <c r="F83" i="7" s="1"/>
  <c r="E82" i="7"/>
  <c r="F82" i="7" s="1"/>
  <c r="J92" i="7"/>
  <c r="S92" i="7"/>
  <c r="E58" i="7"/>
  <c r="F58" i="7" s="1"/>
  <c r="E115" i="7"/>
  <c r="F115" i="7" s="1"/>
  <c r="S96" i="7"/>
  <c r="E73" i="13"/>
  <c r="F73" i="13" s="1"/>
  <c r="E128" i="13"/>
  <c r="F128" i="13" s="1"/>
  <c r="E126" i="13"/>
  <c r="F126" i="13" s="1"/>
  <c r="E127" i="13"/>
  <c r="F127" i="13" s="1"/>
  <c r="E125" i="13"/>
  <c r="F125" i="13" s="1"/>
  <c r="S75" i="13"/>
  <c r="T75" i="13" s="1"/>
  <c r="U75" i="13" s="1"/>
  <c r="J75" i="13"/>
  <c r="K129" i="13"/>
  <c r="L129" i="13" s="1"/>
  <c r="K63" i="13"/>
  <c r="L63" i="13" s="1"/>
  <c r="K47" i="13"/>
  <c r="L47" i="13" s="1"/>
  <c r="E31" i="13"/>
  <c r="F31" i="13" s="1"/>
  <c r="E32" i="13"/>
  <c r="F32" i="13" s="1"/>
  <c r="E26" i="13"/>
  <c r="F26" i="13" s="1"/>
  <c r="S65" i="13"/>
  <c r="T65" i="13" s="1"/>
  <c r="U65" i="13" s="1"/>
  <c r="T67" i="12"/>
  <c r="U67" i="12" s="1"/>
  <c r="T66" i="12"/>
  <c r="U66" i="12" s="1"/>
  <c r="T63" i="12"/>
  <c r="U63" i="12" s="1"/>
  <c r="T64" i="12"/>
  <c r="U64" i="12" s="1"/>
  <c r="T65" i="12"/>
  <c r="U65" i="12" s="1"/>
  <c r="T49" i="12"/>
  <c r="U49" i="12" s="1"/>
  <c r="T52" i="12"/>
  <c r="U52" i="12" s="1"/>
  <c r="T57" i="12"/>
  <c r="U57" i="12" s="1"/>
  <c r="T59" i="12"/>
  <c r="U59" i="12" s="1"/>
  <c r="T55" i="12"/>
  <c r="U55" i="12" s="1"/>
  <c r="T48" i="12"/>
  <c r="U48" i="12" s="1"/>
  <c r="T51" i="12"/>
  <c r="U51" i="12" s="1"/>
  <c r="T61" i="12"/>
  <c r="U61" i="12" s="1"/>
  <c r="T62" i="12"/>
  <c r="U62" i="12" s="1"/>
  <c r="K76" i="12"/>
  <c r="L76" i="12" s="1"/>
  <c r="K75" i="12"/>
  <c r="L75" i="12" s="1"/>
  <c r="K72" i="12"/>
  <c r="L72" i="12" s="1"/>
  <c r="K74" i="12"/>
  <c r="L74" i="12" s="1"/>
  <c r="K73" i="12"/>
  <c r="L73" i="12" s="1"/>
  <c r="K122" i="12"/>
  <c r="L122" i="12" s="1"/>
  <c r="K123" i="12"/>
  <c r="L123" i="12" s="1"/>
  <c r="K124" i="12"/>
  <c r="L124" i="12" s="1"/>
  <c r="T92" i="13"/>
  <c r="U92" i="13" s="1"/>
  <c r="T71" i="12"/>
  <c r="U71" i="12" s="1"/>
  <c r="T72" i="12"/>
  <c r="U72" i="12" s="1"/>
  <c r="T122" i="12"/>
  <c r="U122" i="12" s="1"/>
  <c r="T120" i="12"/>
  <c r="U120" i="12" s="1"/>
  <c r="T121" i="12"/>
  <c r="U121" i="12" s="1"/>
  <c r="T119" i="12"/>
  <c r="U119" i="12" s="1"/>
  <c r="T80" i="13"/>
  <c r="U80" i="13" s="1"/>
  <c r="E116" i="13"/>
  <c r="F116" i="13" s="1"/>
  <c r="E118" i="13"/>
  <c r="F118" i="13" s="1"/>
  <c r="E117" i="13"/>
  <c r="F117" i="13" s="1"/>
  <c r="E119" i="13"/>
  <c r="F119" i="13" s="1"/>
  <c r="S125" i="7"/>
  <c r="T125" i="7" s="1"/>
  <c r="U125" i="7" s="1"/>
  <c r="E62" i="13"/>
  <c r="F62" i="13" s="1"/>
  <c r="T88" i="12"/>
  <c r="U88" i="12" s="1"/>
  <c r="T87" i="12"/>
  <c r="U87" i="12" s="1"/>
  <c r="K91" i="12"/>
  <c r="L91" i="12" s="1"/>
  <c r="T61" i="7"/>
  <c r="U61" i="7" s="1"/>
  <c r="T57" i="7"/>
  <c r="U57" i="7" s="1"/>
  <c r="T26" i="7"/>
  <c r="U26" i="7" s="1"/>
  <c r="S113" i="7"/>
  <c r="T111" i="7" s="1"/>
  <c r="U111" i="7" s="1"/>
  <c r="S126" i="7"/>
  <c r="T126" i="7" s="1"/>
  <c r="U126" i="7" s="1"/>
  <c r="T120" i="13"/>
  <c r="U120" i="13" s="1"/>
  <c r="T118" i="12"/>
  <c r="U118" i="12" s="1"/>
  <c r="T43" i="12"/>
  <c r="U43" i="12" s="1"/>
  <c r="R63" i="10"/>
  <c r="S63" i="10" s="1"/>
  <c r="R69" i="10"/>
  <c r="S69" i="10" s="1"/>
  <c r="R119" i="10"/>
  <c r="S119" i="10" s="1"/>
  <c r="R71" i="10"/>
  <c r="S71" i="10" s="1"/>
  <c r="R96" i="10"/>
  <c r="S96" i="10" s="1"/>
  <c r="R93" i="10"/>
  <c r="S93" i="10" s="1"/>
  <c r="R99" i="10"/>
  <c r="S99" i="10" s="1"/>
  <c r="R47" i="10"/>
  <c r="S47" i="10" s="1"/>
  <c r="R14" i="10"/>
  <c r="R51" i="10"/>
  <c r="S51" i="10" s="1"/>
  <c r="R130" i="10"/>
  <c r="S130" i="10" s="1"/>
  <c r="R114" i="10"/>
  <c r="S114" i="10" s="1"/>
  <c r="R86" i="10"/>
  <c r="S86" i="10" s="1"/>
  <c r="R78" i="10"/>
  <c r="S78" i="10" s="1"/>
  <c r="R103" i="10"/>
  <c r="S103" i="10" s="1"/>
  <c r="R85" i="10"/>
  <c r="S85" i="10" s="1"/>
  <c r="R100" i="10"/>
  <c r="S100" i="10" s="1"/>
  <c r="R59" i="10"/>
  <c r="S59" i="10" s="1"/>
  <c r="R52" i="10"/>
  <c r="S52" i="10" s="1"/>
  <c r="R39" i="10"/>
  <c r="S39" i="10" s="1"/>
  <c r="R45" i="10"/>
  <c r="S45" i="10" s="1"/>
  <c r="R28" i="10"/>
  <c r="S28" i="10" s="1"/>
  <c r="T28" i="10" s="1"/>
  <c r="U28" i="10" s="1"/>
  <c r="R40" i="10"/>
  <c r="S40" i="10" s="1"/>
  <c r="R75" i="10"/>
  <c r="S75" i="10" s="1"/>
  <c r="R17" i="10"/>
  <c r="S17" i="10" s="1"/>
  <c r="R74" i="10"/>
  <c r="S74" i="10" s="1"/>
  <c r="R72" i="10"/>
  <c r="S72" i="10" s="1"/>
  <c r="R106" i="10"/>
  <c r="S106" i="10" s="1"/>
  <c r="R90" i="10"/>
  <c r="S90" i="10" s="1"/>
  <c r="R92" i="10"/>
  <c r="S92" i="10" s="1"/>
  <c r="R88" i="10"/>
  <c r="S88" i="10" s="1"/>
  <c r="R80" i="10"/>
  <c r="S80" i="10" s="1"/>
  <c r="R83" i="10"/>
  <c r="S83" i="10" s="1"/>
  <c r="R62" i="10"/>
  <c r="S62" i="10" s="1"/>
  <c r="T62" i="10" s="1"/>
  <c r="U62" i="10" s="1"/>
  <c r="R64" i="10"/>
  <c r="S64" i="10" s="1"/>
  <c r="R56" i="10"/>
  <c r="R108" i="10"/>
  <c r="S108" i="10" s="1"/>
  <c r="R132" i="10"/>
  <c r="S132" i="10" s="1"/>
  <c r="T132" i="10" s="1"/>
  <c r="U132" i="10" s="1"/>
  <c r="R107" i="10"/>
  <c r="S107" i="10" s="1"/>
  <c r="R116" i="10"/>
  <c r="S116" i="10" s="1"/>
  <c r="R49" i="10"/>
  <c r="S49" i="10" s="1"/>
  <c r="R15" i="10"/>
  <c r="S15" i="10" s="1"/>
  <c r="R25" i="10"/>
  <c r="S25" i="10" s="1"/>
  <c r="R68" i="10"/>
  <c r="S68" i="10" s="1"/>
  <c r="R102" i="10"/>
  <c r="S102" i="10" s="1"/>
  <c r="R129" i="10"/>
  <c r="S129" i="10" s="1"/>
  <c r="R94" i="10"/>
  <c r="S94" i="10" s="1"/>
  <c r="R136" i="10"/>
  <c r="S136" i="10" s="1"/>
  <c r="T136" i="10" s="1"/>
  <c r="U136" i="10" s="1"/>
  <c r="R16" i="10"/>
  <c r="R20" i="10"/>
  <c r="S20" i="10" s="1"/>
  <c r="R58" i="10"/>
  <c r="S58" i="10" s="1"/>
  <c r="R126" i="10"/>
  <c r="S126" i="10" s="1"/>
  <c r="R19" i="10"/>
  <c r="S19" i="10" s="1"/>
  <c r="R21" i="10"/>
  <c r="S21" i="10" s="1"/>
  <c r="R36" i="10"/>
  <c r="S36" i="10" s="1"/>
  <c r="R50" i="10"/>
  <c r="S50" i="10" s="1"/>
  <c r="R65" i="10"/>
  <c r="S65" i="10" s="1"/>
  <c r="R46" i="10"/>
  <c r="S46" i="10" s="1"/>
  <c r="R70" i="10"/>
  <c r="S70" i="10" s="1"/>
  <c r="R35" i="10"/>
  <c r="S35" i="10" s="1"/>
  <c r="R118" i="10"/>
  <c r="S118" i="10" s="1"/>
  <c r="R98" i="10"/>
  <c r="S98" i="10" s="1"/>
  <c r="R113" i="10"/>
  <c r="R81" i="10"/>
  <c r="S81" i="10" s="1"/>
  <c r="R124" i="10"/>
  <c r="S124" i="10" s="1"/>
  <c r="R76" i="10"/>
  <c r="S76" i="10" s="1"/>
  <c r="R66" i="10"/>
  <c r="S66" i="10" s="1"/>
  <c r="R87" i="10"/>
  <c r="S87" i="10" s="1"/>
  <c r="R101" i="10"/>
  <c r="S101" i="10" s="1"/>
  <c r="R109" i="10"/>
  <c r="S109" i="10" s="1"/>
  <c r="R120" i="10"/>
  <c r="S120" i="10" s="1"/>
  <c r="R29" i="10"/>
  <c r="S29" i="10" s="1"/>
  <c r="R31" i="10"/>
  <c r="S31" i="10" s="1"/>
  <c r="R54" i="10"/>
  <c r="S54" i="10" s="1"/>
  <c r="R32" i="10"/>
  <c r="S32" i="10" s="1"/>
  <c r="R37" i="10"/>
  <c r="S37" i="10" s="1"/>
  <c r="R111" i="10"/>
  <c r="S111" i="10" s="1"/>
  <c r="R22" i="10"/>
  <c r="S22" i="10" s="1"/>
  <c r="R73" i="10"/>
  <c r="S73" i="10" s="1"/>
  <c r="R48" i="10"/>
  <c r="S48" i="10" s="1"/>
  <c r="R121" i="10"/>
  <c r="R115" i="10"/>
  <c r="S115" i="10" s="1"/>
  <c r="R127" i="10"/>
  <c r="S127" i="10" s="1"/>
  <c r="R42" i="10"/>
  <c r="S42" i="10" s="1"/>
  <c r="R43" i="10"/>
  <c r="S43" i="10" s="1"/>
  <c r="R82" i="10"/>
  <c r="S82" i="10" s="1"/>
  <c r="R89" i="10"/>
  <c r="S89" i="10" s="1"/>
  <c r="R128" i="10"/>
  <c r="S128" i="10" s="1"/>
  <c r="R57" i="10"/>
  <c r="S57" i="10" s="1"/>
  <c r="R41" i="10"/>
  <c r="S41" i="10" s="1"/>
  <c r="R24" i="10"/>
  <c r="S24" i="10" s="1"/>
  <c r="R133" i="10"/>
  <c r="S133" i="10" s="1"/>
  <c r="R112" i="10"/>
  <c r="S112" i="10" s="1"/>
  <c r="R27" i="10"/>
  <c r="S27" i="10" s="1"/>
  <c r="R34" i="10"/>
  <c r="S34" i="10" s="1"/>
  <c r="R38" i="10"/>
  <c r="S38" i="10" s="1"/>
  <c r="R125" i="10"/>
  <c r="S125" i="10" s="1"/>
  <c r="R91" i="10"/>
  <c r="S91" i="10" s="1"/>
  <c r="R135" i="10"/>
  <c r="S135" i="10" s="1"/>
  <c r="T135" i="10" s="1"/>
  <c r="U135" i="10" s="1"/>
  <c r="R95" i="10"/>
  <c r="S95" i="10" s="1"/>
  <c r="R84" i="10"/>
  <c r="S84" i="10" s="1"/>
  <c r="R53" i="10"/>
  <c r="S53" i="10" s="1"/>
  <c r="R18" i="10"/>
  <c r="S18" i="10" s="1"/>
  <c r="R44" i="10"/>
  <c r="S44" i="10" s="1"/>
  <c r="R123" i="10"/>
  <c r="S123" i="10" s="1"/>
  <c r="T123" i="10" s="1"/>
  <c r="U123" i="10" s="1"/>
  <c r="R131" i="10"/>
  <c r="S131" i="10" s="1"/>
  <c r="T131" i="10" s="1"/>
  <c r="U131" i="10" s="1"/>
  <c r="R30" i="10"/>
  <c r="S30" i="10" s="1"/>
  <c r="R105" i="10"/>
  <c r="S105" i="10" s="1"/>
  <c r="R67" i="10"/>
  <c r="S67" i="10" s="1"/>
  <c r="R79" i="10"/>
  <c r="S79" i="10" s="1"/>
  <c r="R33" i="10"/>
  <c r="S33" i="10" s="1"/>
  <c r="R23" i="10"/>
  <c r="S23" i="10" s="1"/>
  <c r="R104" i="10"/>
  <c r="S104" i="10" s="1"/>
  <c r="R61" i="10"/>
  <c r="S61" i="10" s="1"/>
  <c r="R117" i="10"/>
  <c r="S117" i="10" s="1"/>
  <c r="R97" i="10"/>
  <c r="S97" i="10" s="1"/>
  <c r="R110" i="10"/>
  <c r="S110" i="10" s="1"/>
  <c r="R77" i="10"/>
  <c r="S77" i="10" s="1"/>
  <c r="R134" i="10"/>
  <c r="S134" i="10" s="1"/>
  <c r="T134" i="10" s="1"/>
  <c r="U134" i="10" s="1"/>
  <c r="R122" i="10"/>
  <c r="S122" i="10" s="1"/>
  <c r="R55" i="10"/>
  <c r="S55" i="10" s="1"/>
  <c r="R26" i="10"/>
  <c r="S26" i="10" s="1"/>
  <c r="R60" i="10"/>
  <c r="S60" i="10" s="1"/>
  <c r="K89" i="9"/>
  <c r="L89" i="9" s="1"/>
  <c r="S61" i="13"/>
  <c r="T53" i="13" s="1"/>
  <c r="U53" i="13" s="1"/>
  <c r="T54" i="13"/>
  <c r="U54" i="13" s="1"/>
  <c r="S25" i="13"/>
  <c r="T25" i="13" s="1"/>
  <c r="U25" i="13" s="1"/>
  <c r="K101" i="9"/>
  <c r="L101" i="9" s="1"/>
  <c r="K80" i="9"/>
  <c r="L80" i="9" s="1"/>
  <c r="K72" i="9"/>
  <c r="L72" i="9" s="1"/>
  <c r="T24" i="12"/>
  <c r="U24" i="12" s="1"/>
  <c r="T26" i="12"/>
  <c r="U26" i="12" s="1"/>
  <c r="T25" i="12"/>
  <c r="U25" i="12" s="1"/>
  <c r="S26" i="13"/>
  <c r="T26" i="13" s="1"/>
  <c r="U26" i="13" s="1"/>
  <c r="K36" i="12"/>
  <c r="L36" i="12" s="1"/>
  <c r="T31" i="12"/>
  <c r="U31" i="12" s="1"/>
  <c r="K15" i="12"/>
  <c r="L15" i="12" s="1"/>
  <c r="K28" i="12"/>
  <c r="L28" i="12" s="1"/>
  <c r="S89" i="13"/>
  <c r="T56" i="12"/>
  <c r="U56" i="12" s="1"/>
  <c r="T34" i="12"/>
  <c r="U34" i="12" s="1"/>
  <c r="T32" i="12"/>
  <c r="U32" i="12" s="1"/>
  <c r="T36" i="12"/>
  <c r="U36" i="12" s="1"/>
  <c r="T49" i="7"/>
  <c r="U49" i="7" s="1"/>
  <c r="E22" i="9"/>
  <c r="F22" i="9" s="1"/>
  <c r="E20" i="9"/>
  <c r="F20" i="9" s="1"/>
  <c r="E23" i="9"/>
  <c r="F23" i="9" s="1"/>
  <c r="E21" i="9"/>
  <c r="F21" i="9" s="1"/>
  <c r="K49" i="9"/>
  <c r="L49" i="9" s="1"/>
  <c r="K52" i="9"/>
  <c r="L52" i="9" s="1"/>
  <c r="K50" i="9"/>
  <c r="L50" i="9" s="1"/>
  <c r="K51" i="9"/>
  <c r="L51" i="9" s="1"/>
  <c r="E29" i="9"/>
  <c r="F29" i="9" s="1"/>
  <c r="E32" i="9"/>
  <c r="F32" i="9" s="1"/>
  <c r="E47" i="9"/>
  <c r="F47" i="9" s="1"/>
  <c r="E45" i="9"/>
  <c r="F45" i="9" s="1"/>
  <c r="E53" i="9"/>
  <c r="F53" i="9" s="1"/>
  <c r="E30" i="9"/>
  <c r="F30" i="9" s="1"/>
  <c r="E36" i="9"/>
  <c r="F36" i="9" s="1"/>
  <c r="E58" i="9"/>
  <c r="F58" i="9" s="1"/>
  <c r="E50" i="9"/>
  <c r="F50" i="9" s="1"/>
  <c r="E60" i="9"/>
  <c r="F60" i="9" s="1"/>
  <c r="S79" i="9"/>
  <c r="T75" i="9" s="1"/>
  <c r="U75" i="9" s="1"/>
  <c r="S103" i="9"/>
  <c r="T103" i="9" s="1"/>
  <c r="U103" i="9" s="1"/>
  <c r="S56" i="10"/>
  <c r="E15" i="7"/>
  <c r="F15" i="7" s="1"/>
  <c r="E16" i="7"/>
  <c r="F16" i="7" s="1"/>
  <c r="E51" i="13"/>
  <c r="F51" i="13" s="1"/>
  <c r="E24" i="9"/>
  <c r="F24" i="9" s="1"/>
  <c r="E27" i="9"/>
  <c r="F27" i="9" s="1"/>
  <c r="E26" i="9"/>
  <c r="F26" i="9" s="1"/>
  <c r="E25" i="9"/>
  <c r="F25" i="9" s="1"/>
  <c r="E65" i="9"/>
  <c r="F65" i="9" s="1"/>
  <c r="E70" i="9"/>
  <c r="F70" i="9" s="1"/>
  <c r="E71" i="9"/>
  <c r="F71" i="9" s="1"/>
  <c r="E69" i="9"/>
  <c r="F69" i="9" s="1"/>
  <c r="E76" i="9"/>
  <c r="F76" i="9" s="1"/>
  <c r="E77" i="9"/>
  <c r="F77" i="9" s="1"/>
  <c r="K85" i="9"/>
  <c r="L85" i="9" s="1"/>
  <c r="K83" i="9"/>
  <c r="L83" i="9" s="1"/>
  <c r="K84" i="9"/>
  <c r="L84" i="9" s="1"/>
  <c r="K86" i="9"/>
  <c r="L86" i="9" s="1"/>
  <c r="S113" i="10"/>
  <c r="E22" i="13"/>
  <c r="F22" i="13" s="1"/>
  <c r="E18" i="13"/>
  <c r="F18" i="13" s="1"/>
  <c r="T65" i="9" l="1"/>
  <c r="U65" i="9" s="1"/>
  <c r="T39" i="10"/>
  <c r="U39" i="10" s="1"/>
  <c r="T77" i="10"/>
  <c r="U77" i="10" s="1"/>
  <c r="T27" i="10"/>
  <c r="U27" i="10" s="1"/>
  <c r="T82" i="10"/>
  <c r="U82" i="10" s="1"/>
  <c r="T109" i="10"/>
  <c r="U109" i="10" s="1"/>
  <c r="T46" i="10"/>
  <c r="U46" i="10" s="1"/>
  <c r="T129" i="10"/>
  <c r="U129" i="10" s="1"/>
  <c r="T92" i="10"/>
  <c r="U92" i="10" s="1"/>
  <c r="T51" i="10"/>
  <c r="U51" i="10" s="1"/>
  <c r="K90" i="7"/>
  <c r="L90" i="7" s="1"/>
  <c r="K89" i="7"/>
  <c r="L89" i="7" s="1"/>
  <c r="K92" i="7"/>
  <c r="L92" i="7" s="1"/>
  <c r="K91" i="7"/>
  <c r="L91" i="7" s="1"/>
  <c r="K88" i="7"/>
  <c r="L88" i="7" s="1"/>
  <c r="T75" i="7"/>
  <c r="U75" i="7" s="1"/>
  <c r="T52" i="9"/>
  <c r="U52" i="9" s="1"/>
  <c r="T49" i="9"/>
  <c r="U49" i="9" s="1"/>
  <c r="T90" i="13"/>
  <c r="U90" i="13" s="1"/>
  <c r="K27" i="13"/>
  <c r="L27" i="13" s="1"/>
  <c r="T86" i="13"/>
  <c r="U86" i="13" s="1"/>
  <c r="T88" i="13"/>
  <c r="U88" i="13" s="1"/>
  <c r="T87" i="13"/>
  <c r="U87" i="13" s="1"/>
  <c r="T85" i="13"/>
  <c r="U85" i="13" s="1"/>
  <c r="K61" i="13"/>
  <c r="L61" i="13" s="1"/>
  <c r="T116" i="7"/>
  <c r="U116" i="7" s="1"/>
  <c r="T105" i="13"/>
  <c r="U105" i="13" s="1"/>
  <c r="T16" i="9"/>
  <c r="U16" i="9" s="1"/>
  <c r="K18" i="7"/>
  <c r="L18" i="7" s="1"/>
  <c r="T44" i="13"/>
  <c r="U44" i="13" s="1"/>
  <c r="T56" i="10"/>
  <c r="U56" i="10" s="1"/>
  <c r="T60" i="10"/>
  <c r="U60" i="10" s="1"/>
  <c r="T117" i="10"/>
  <c r="U117" i="10" s="1"/>
  <c r="T33" i="10"/>
  <c r="U33" i="10" s="1"/>
  <c r="T30" i="10"/>
  <c r="U30" i="10" s="1"/>
  <c r="T18" i="10"/>
  <c r="U18" i="10" s="1"/>
  <c r="T34" i="10"/>
  <c r="U34" i="10" s="1"/>
  <c r="T24" i="10"/>
  <c r="U24" i="10" s="1"/>
  <c r="T89" i="10"/>
  <c r="U89" i="10" s="1"/>
  <c r="T127" i="10"/>
  <c r="U127" i="10" s="1"/>
  <c r="T73" i="10"/>
  <c r="U73" i="10" s="1"/>
  <c r="T32" i="10"/>
  <c r="U32" i="10" s="1"/>
  <c r="T120" i="10"/>
  <c r="U120" i="10" s="1"/>
  <c r="T66" i="10"/>
  <c r="U66" i="10" s="1"/>
  <c r="T70" i="10"/>
  <c r="U70" i="10" s="1"/>
  <c r="T36" i="10"/>
  <c r="U36" i="10" s="1"/>
  <c r="T58" i="10"/>
  <c r="U58" i="10" s="1"/>
  <c r="T94" i="10"/>
  <c r="U94" i="10" s="1"/>
  <c r="T25" i="10"/>
  <c r="U25" i="10" s="1"/>
  <c r="T107" i="10"/>
  <c r="U107" i="10" s="1"/>
  <c r="T64" i="10"/>
  <c r="U64" i="10" s="1"/>
  <c r="B88" i="5" s="1"/>
  <c r="D21" i="5" s="1"/>
  <c r="T88" i="10"/>
  <c r="U88" i="10" s="1"/>
  <c r="T72" i="10"/>
  <c r="U72" i="10" s="1"/>
  <c r="T40" i="10"/>
  <c r="U40" i="10" s="1"/>
  <c r="T52" i="10"/>
  <c r="U52" i="10" s="1"/>
  <c r="T103" i="10"/>
  <c r="U103" i="10" s="1"/>
  <c r="T130" i="10"/>
  <c r="U130" i="10" s="1"/>
  <c r="T99" i="10"/>
  <c r="U99" i="10" s="1"/>
  <c r="T119" i="10"/>
  <c r="U119" i="10" s="1"/>
  <c r="T120" i="7"/>
  <c r="U120" i="7" s="1"/>
  <c r="T58" i="7"/>
  <c r="U58" i="7" s="1"/>
  <c r="T34" i="7"/>
  <c r="U34" i="7" s="1"/>
  <c r="T68" i="7"/>
  <c r="U68" i="7" s="1"/>
  <c r="T77" i="13"/>
  <c r="U77" i="13" s="1"/>
  <c r="K37" i="13"/>
  <c r="L37" i="13" s="1"/>
  <c r="K48" i="13"/>
  <c r="L48" i="13" s="1"/>
  <c r="K65" i="13"/>
  <c r="L65" i="13" s="1"/>
  <c r="K75" i="13"/>
  <c r="L75" i="13" s="1"/>
  <c r="K74" i="13"/>
  <c r="L74" i="13" s="1"/>
  <c r="T90" i="7"/>
  <c r="U90" i="7" s="1"/>
  <c r="T92" i="7"/>
  <c r="U92" i="7" s="1"/>
  <c r="T89" i="7"/>
  <c r="U89" i="7" s="1"/>
  <c r="T91" i="7"/>
  <c r="U91" i="7" s="1"/>
  <c r="K19" i="7"/>
  <c r="L19" i="7" s="1"/>
  <c r="T123" i="13"/>
  <c r="U123" i="13" s="1"/>
  <c r="T52" i="7"/>
  <c r="U52" i="7" s="1"/>
  <c r="T69" i="13"/>
  <c r="U69" i="13" s="1"/>
  <c r="T68" i="13"/>
  <c r="U68" i="13" s="1"/>
  <c r="K17" i="7"/>
  <c r="L17" i="7" s="1"/>
  <c r="F13" i="5"/>
  <c r="T68" i="9"/>
  <c r="U68" i="9" s="1"/>
  <c r="T49" i="13"/>
  <c r="U49" i="13" s="1"/>
  <c r="T35" i="13"/>
  <c r="U35" i="13" s="1"/>
  <c r="T54" i="7"/>
  <c r="U54" i="7" s="1"/>
  <c r="T48" i="7"/>
  <c r="U48" i="7" s="1"/>
  <c r="T41" i="7"/>
  <c r="U41" i="7" s="1"/>
  <c r="T54" i="9"/>
  <c r="U54" i="9" s="1"/>
  <c r="T62" i="9"/>
  <c r="U62" i="9" s="1"/>
  <c r="T60" i="9"/>
  <c r="U60" i="9" s="1"/>
  <c r="T69" i="9"/>
  <c r="U69" i="9" s="1"/>
  <c r="T50" i="9"/>
  <c r="U50" i="9" s="1"/>
  <c r="T56" i="9"/>
  <c r="U56" i="9" s="1"/>
  <c r="T46" i="9"/>
  <c r="U46" i="9" s="1"/>
  <c r="T66" i="9"/>
  <c r="U66" i="9" s="1"/>
  <c r="T48" i="13"/>
  <c r="U48" i="13" s="1"/>
  <c r="K39" i="13"/>
  <c r="L39" i="13" s="1"/>
  <c r="K38" i="13"/>
  <c r="L38" i="13" s="1"/>
  <c r="T67" i="13"/>
  <c r="U67" i="13" s="1"/>
  <c r="T66" i="13"/>
  <c r="U66" i="13" s="1"/>
  <c r="K100" i="13"/>
  <c r="L100" i="13" s="1"/>
  <c r="K99" i="13"/>
  <c r="L99" i="13" s="1"/>
  <c r="K103" i="13"/>
  <c r="L103" i="13" s="1"/>
  <c r="K39" i="7"/>
  <c r="L39" i="7" s="1"/>
  <c r="F13" i="4"/>
  <c r="T114" i="7"/>
  <c r="U114" i="7" s="1"/>
  <c r="T22" i="7"/>
  <c r="U22" i="7" s="1"/>
  <c r="K94" i="13"/>
  <c r="L94" i="13" s="1"/>
  <c r="K91" i="13"/>
  <c r="L91" i="13" s="1"/>
  <c r="K127" i="13"/>
  <c r="L127" i="13" s="1"/>
  <c r="K126" i="13"/>
  <c r="L126" i="13" s="1"/>
  <c r="K128" i="13"/>
  <c r="L128" i="13" s="1"/>
  <c r="T124" i="13"/>
  <c r="U124" i="13" s="1"/>
  <c r="K41" i="7"/>
  <c r="L41" i="7" s="1"/>
  <c r="T23" i="9"/>
  <c r="U23" i="9" s="1"/>
  <c r="T133" i="13"/>
  <c r="U133" i="13" s="1"/>
  <c r="T100" i="13"/>
  <c r="U100" i="13" s="1"/>
  <c r="T77" i="7"/>
  <c r="U77" i="7" s="1"/>
  <c r="T27" i="7"/>
  <c r="U27" i="7" s="1"/>
  <c r="T82" i="9"/>
  <c r="U82" i="9" s="1"/>
  <c r="T129" i="9"/>
  <c r="U129" i="9" s="1"/>
  <c r="T113" i="9"/>
  <c r="U113" i="9" s="1"/>
  <c r="T105" i="9"/>
  <c r="U105" i="9" s="1"/>
  <c r="T130" i="9"/>
  <c r="U130" i="9" s="1"/>
  <c r="T121" i="9"/>
  <c r="U121" i="9" s="1"/>
  <c r="T111" i="9"/>
  <c r="U111" i="9" s="1"/>
  <c r="T95" i="9"/>
  <c r="U95" i="9" s="1"/>
  <c r="T118" i="9"/>
  <c r="U118" i="9" s="1"/>
  <c r="T107" i="9"/>
  <c r="U107" i="9" s="1"/>
  <c r="T123" i="9"/>
  <c r="U123" i="9" s="1"/>
  <c r="T109" i="9"/>
  <c r="U109" i="9" s="1"/>
  <c r="T100" i="9"/>
  <c r="U100" i="9" s="1"/>
  <c r="T21" i="9"/>
  <c r="U21" i="9" s="1"/>
  <c r="T42" i="9"/>
  <c r="U42" i="9" s="1"/>
  <c r="T26" i="9"/>
  <c r="U26" i="9" s="1"/>
  <c r="T36" i="9"/>
  <c r="U36" i="9" s="1"/>
  <c r="T20" i="9"/>
  <c r="U20" i="9" s="1"/>
  <c r="T41" i="9"/>
  <c r="U41" i="9" s="1"/>
  <c r="T40" i="9"/>
  <c r="U40" i="9" s="1"/>
  <c r="K16" i="13"/>
  <c r="L16" i="13" s="1"/>
  <c r="K15" i="13"/>
  <c r="L15" i="13" s="1"/>
  <c r="T74" i="12"/>
  <c r="U74" i="12" s="1"/>
  <c r="K20" i="13"/>
  <c r="L20" i="13" s="1"/>
  <c r="K23" i="13"/>
  <c r="L23" i="13" s="1"/>
  <c r="K31" i="13"/>
  <c r="L31" i="13" s="1"/>
  <c r="K25" i="13"/>
  <c r="L25" i="13" s="1"/>
  <c r="K55" i="13"/>
  <c r="L55" i="13" s="1"/>
  <c r="K52" i="7"/>
  <c r="L52" i="7" s="1"/>
  <c r="K51" i="7"/>
  <c r="L51" i="7" s="1"/>
  <c r="K32" i="7"/>
  <c r="L32" i="7" s="1"/>
  <c r="K25" i="7"/>
  <c r="L25" i="7" s="1"/>
  <c r="K111" i="7"/>
  <c r="L111" i="7" s="1"/>
  <c r="K121" i="7"/>
  <c r="L121" i="7" s="1"/>
  <c r="K56" i="13"/>
  <c r="L56" i="13" s="1"/>
  <c r="K118" i="13"/>
  <c r="L118" i="13" s="1"/>
  <c r="K116" i="13"/>
  <c r="L116" i="13" s="1"/>
  <c r="K117" i="13"/>
  <c r="L117" i="13" s="1"/>
  <c r="K121" i="13"/>
  <c r="L121" i="13" s="1"/>
  <c r="K120" i="13"/>
  <c r="L120" i="13" s="1"/>
  <c r="K122" i="13"/>
  <c r="L122" i="13" s="1"/>
  <c r="K119" i="13"/>
  <c r="L119" i="13" s="1"/>
  <c r="T81" i="13"/>
  <c r="U81" i="13" s="1"/>
  <c r="K117" i="7"/>
  <c r="L117" i="7" s="1"/>
  <c r="K63" i="7"/>
  <c r="L63" i="7" s="1"/>
  <c r="K60" i="7"/>
  <c r="L60" i="7" s="1"/>
  <c r="K66" i="7"/>
  <c r="L66" i="7" s="1"/>
  <c r="T38" i="12"/>
  <c r="U38" i="12" s="1"/>
  <c r="T58" i="12"/>
  <c r="U58" i="12" s="1"/>
  <c r="T39" i="7"/>
  <c r="U39" i="7" s="1"/>
  <c r="K75" i="7"/>
  <c r="L75" i="7" s="1"/>
  <c r="K74" i="7"/>
  <c r="L74" i="7" s="1"/>
  <c r="K76" i="7"/>
  <c r="L76" i="7" s="1"/>
  <c r="T102" i="13"/>
  <c r="U102" i="13" s="1"/>
  <c r="K58" i="13"/>
  <c r="L58" i="13" s="1"/>
  <c r="T109" i="13"/>
  <c r="U109" i="13" s="1"/>
  <c r="K43" i="13"/>
  <c r="L43" i="13" s="1"/>
  <c r="K42" i="13"/>
  <c r="L42" i="13" s="1"/>
  <c r="K100" i="7"/>
  <c r="L100" i="7" s="1"/>
  <c r="K35" i="7"/>
  <c r="L35" i="7" s="1"/>
  <c r="T69" i="12"/>
  <c r="U69" i="12" s="1"/>
  <c r="T134" i="13"/>
  <c r="U134" i="13" s="1"/>
  <c r="T45" i="12"/>
  <c r="U45" i="12" s="1"/>
  <c r="K45" i="7"/>
  <c r="L45" i="7" s="1"/>
  <c r="T61" i="10"/>
  <c r="U61" i="10" s="1"/>
  <c r="T91" i="10"/>
  <c r="U91" i="10" s="1"/>
  <c r="T115" i="10"/>
  <c r="U115" i="10" s="1"/>
  <c r="T76" i="10"/>
  <c r="U76" i="10" s="1"/>
  <c r="T21" i="10"/>
  <c r="U21" i="10" s="1"/>
  <c r="T14" i="10"/>
  <c r="T15" i="10"/>
  <c r="U15" i="10" s="1"/>
  <c r="T59" i="10"/>
  <c r="U59" i="10" s="1"/>
  <c r="T93" i="10"/>
  <c r="U93" i="10" s="1"/>
  <c r="T88" i="7"/>
  <c r="U88" i="7" s="1"/>
  <c r="K20" i="7"/>
  <c r="L20" i="7" s="1"/>
  <c r="K28" i="13"/>
  <c r="L28" i="13" s="1"/>
  <c r="K30" i="13"/>
  <c r="L30" i="13" s="1"/>
  <c r="K29" i="13"/>
  <c r="L29" i="13" s="1"/>
  <c r="K68" i="13"/>
  <c r="L68" i="13" s="1"/>
  <c r="K69" i="13"/>
  <c r="L69" i="13" s="1"/>
  <c r="T19" i="9"/>
  <c r="U19" i="9" s="1"/>
  <c r="T103" i="7"/>
  <c r="U103" i="7" s="1"/>
  <c r="T101" i="7"/>
  <c r="U101" i="7" s="1"/>
  <c r="T105" i="7"/>
  <c r="U105" i="7" s="1"/>
  <c r="T108" i="7"/>
  <c r="U108" i="7" s="1"/>
  <c r="T104" i="7"/>
  <c r="U104" i="7" s="1"/>
  <c r="T107" i="7"/>
  <c r="U107" i="7" s="1"/>
  <c r="T106" i="7"/>
  <c r="U106" i="7" s="1"/>
  <c r="T102" i="7"/>
  <c r="U102" i="7" s="1"/>
  <c r="T63" i="9"/>
  <c r="U63" i="9" s="1"/>
  <c r="T58" i="9"/>
  <c r="U58" i="9" s="1"/>
  <c r="K36" i="7"/>
  <c r="L36" i="7" s="1"/>
  <c r="T128" i="13"/>
  <c r="U128" i="13" s="1"/>
  <c r="T127" i="13"/>
  <c r="U127" i="13" s="1"/>
  <c r="T126" i="13"/>
  <c r="U126" i="13" s="1"/>
  <c r="T27" i="9"/>
  <c r="U27" i="9" s="1"/>
  <c r="F13" i="3"/>
  <c r="T121" i="7"/>
  <c r="U121" i="7" s="1"/>
  <c r="T20" i="7"/>
  <c r="U20" i="7" s="1"/>
  <c r="T96" i="9"/>
  <c r="U96" i="9" s="1"/>
  <c r="T119" i="9"/>
  <c r="U119" i="9" s="1"/>
  <c r="T104" i="9"/>
  <c r="U104" i="9" s="1"/>
  <c r="T122" i="9"/>
  <c r="U122" i="9" s="1"/>
  <c r="T43" i="9"/>
  <c r="U43" i="9" s="1"/>
  <c r="T29" i="9"/>
  <c r="U29" i="9" s="1"/>
  <c r="K54" i="13"/>
  <c r="L54" i="13" s="1"/>
  <c r="K26" i="7"/>
  <c r="L26" i="7" s="1"/>
  <c r="T18" i="7"/>
  <c r="U18" i="7" s="1"/>
  <c r="T82" i="7"/>
  <c r="U82" i="7" s="1"/>
  <c r="T79" i="7"/>
  <c r="U79" i="7" s="1"/>
  <c r="T81" i="7"/>
  <c r="U81" i="7" s="1"/>
  <c r="T80" i="7"/>
  <c r="U80" i="7" s="1"/>
  <c r="T55" i="7"/>
  <c r="U55" i="7" s="1"/>
  <c r="K64" i="7"/>
  <c r="L64" i="7" s="1"/>
  <c r="D14" i="4" s="1"/>
  <c r="F14" i="4" s="1"/>
  <c r="T98" i="7"/>
  <c r="U98" i="7" s="1"/>
  <c r="T97" i="7"/>
  <c r="U97" i="7" s="1"/>
  <c r="T106" i="13"/>
  <c r="U106" i="13" s="1"/>
  <c r="T69" i="7"/>
  <c r="U69" i="7" s="1"/>
  <c r="K68" i="7"/>
  <c r="L68" i="7" s="1"/>
  <c r="K77" i="13"/>
  <c r="L77" i="13" s="1"/>
  <c r="T57" i="13"/>
  <c r="U57" i="13" s="1"/>
  <c r="K47" i="7"/>
  <c r="L47" i="7" s="1"/>
  <c r="T60" i="13"/>
  <c r="U60" i="13" s="1"/>
  <c r="T61" i="13"/>
  <c r="U61" i="13" s="1"/>
  <c r="T104" i="10"/>
  <c r="U104" i="10" s="1"/>
  <c r="T84" i="10"/>
  <c r="U84" i="10" s="1"/>
  <c r="T57" i="10"/>
  <c r="U57" i="10" s="1"/>
  <c r="T111" i="10"/>
  <c r="U111" i="10" s="1"/>
  <c r="T124" i="10"/>
  <c r="U124" i="10" s="1"/>
  <c r="T65" i="10"/>
  <c r="U65" i="10" s="1"/>
  <c r="T108" i="10"/>
  <c r="U108" i="10" s="1"/>
  <c r="T90" i="10"/>
  <c r="U90" i="10" s="1"/>
  <c r="T100" i="10"/>
  <c r="U100" i="10" s="1"/>
  <c r="K62" i="13"/>
  <c r="L62" i="13" s="1"/>
  <c r="T33" i="13"/>
  <c r="U33" i="13" s="1"/>
  <c r="T63" i="13"/>
  <c r="U63" i="13" s="1"/>
  <c r="K70" i="13"/>
  <c r="L70" i="13" s="1"/>
  <c r="K71" i="13"/>
  <c r="L71" i="13" s="1"/>
  <c r="T46" i="13"/>
  <c r="U46" i="13" s="1"/>
  <c r="K16" i="7"/>
  <c r="L16" i="7" s="1"/>
  <c r="T14" i="9"/>
  <c r="T15" i="9"/>
  <c r="U15" i="9" s="1"/>
  <c r="T110" i="7"/>
  <c r="U110" i="7" s="1"/>
  <c r="T36" i="13"/>
  <c r="U36" i="13" s="1"/>
  <c r="T37" i="13"/>
  <c r="U37" i="13" s="1"/>
  <c r="T130" i="7"/>
  <c r="U130" i="7" s="1"/>
  <c r="T64" i="7"/>
  <c r="U64" i="7" s="1"/>
  <c r="B1073" i="4" s="1"/>
  <c r="D21" i="4" s="1"/>
  <c r="T67" i="7"/>
  <c r="U67" i="7" s="1"/>
  <c r="T63" i="7"/>
  <c r="U63" i="7" s="1"/>
  <c r="T74" i="7"/>
  <c r="U74" i="7" s="1"/>
  <c r="T47" i="9"/>
  <c r="U47" i="9" s="1"/>
  <c r="T64" i="9"/>
  <c r="U64" i="9" s="1"/>
  <c r="B1212" i="3" s="1"/>
  <c r="D21" i="3" s="1"/>
  <c r="T61" i="9"/>
  <c r="U61" i="9" s="1"/>
  <c r="T72" i="9"/>
  <c r="U72" i="9" s="1"/>
  <c r="T45" i="9"/>
  <c r="U45" i="9" s="1"/>
  <c r="T44" i="9"/>
  <c r="U44" i="9" s="1"/>
  <c r="T99" i="13"/>
  <c r="U99" i="13" s="1"/>
  <c r="K26" i="13"/>
  <c r="L26" i="13" s="1"/>
  <c r="K50" i="13"/>
  <c r="L50" i="13" s="1"/>
  <c r="K84" i="13"/>
  <c r="L84" i="13" s="1"/>
  <c r="K86" i="13"/>
  <c r="L86" i="13" s="1"/>
  <c r="K83" i="13"/>
  <c r="L83" i="13" s="1"/>
  <c r="K85" i="13"/>
  <c r="L85" i="13" s="1"/>
  <c r="K87" i="13"/>
  <c r="L87" i="13" s="1"/>
  <c r="K88" i="13"/>
  <c r="L88" i="13" s="1"/>
  <c r="K60" i="13"/>
  <c r="L60" i="13" s="1"/>
  <c r="K132" i="13"/>
  <c r="L132" i="13" s="1"/>
  <c r="K130" i="13"/>
  <c r="L130" i="13" s="1"/>
  <c r="K131" i="13"/>
  <c r="L131" i="13" s="1"/>
  <c r="K101" i="13"/>
  <c r="L101" i="13" s="1"/>
  <c r="K107" i="13"/>
  <c r="L107" i="13" s="1"/>
  <c r="K104" i="13"/>
  <c r="L104" i="13" s="1"/>
  <c r="K37" i="7"/>
  <c r="L37" i="7" s="1"/>
  <c r="T86" i="7"/>
  <c r="U86" i="7" s="1"/>
  <c r="T87" i="7"/>
  <c r="U87" i="7" s="1"/>
  <c r="T84" i="7"/>
  <c r="U84" i="7" s="1"/>
  <c r="T85" i="7"/>
  <c r="U85" i="7" s="1"/>
  <c r="T115" i="7"/>
  <c r="U115" i="7" s="1"/>
  <c r="T58" i="13"/>
  <c r="U58" i="13" s="1"/>
  <c r="K90" i="13"/>
  <c r="L90" i="13" s="1"/>
  <c r="K83" i="7"/>
  <c r="L83" i="7" s="1"/>
  <c r="K40" i="7"/>
  <c r="L40" i="7" s="1"/>
  <c r="K45" i="13"/>
  <c r="L45" i="13" s="1"/>
  <c r="T77" i="9"/>
  <c r="U77" i="9" s="1"/>
  <c r="T16" i="7"/>
  <c r="U16" i="7" s="1"/>
  <c r="T15" i="7"/>
  <c r="U15" i="7" s="1"/>
  <c r="T14" i="7"/>
  <c r="T40" i="13"/>
  <c r="U40" i="13" s="1"/>
  <c r="T41" i="13"/>
  <c r="U41" i="13" s="1"/>
  <c r="T55" i="13"/>
  <c r="U55" i="13" s="1"/>
  <c r="T122" i="7"/>
  <c r="U122" i="7" s="1"/>
  <c r="T19" i="7"/>
  <c r="U19" i="7" s="1"/>
  <c r="T25" i="7"/>
  <c r="U25" i="7" s="1"/>
  <c r="T62" i="7"/>
  <c r="U62" i="7" s="1"/>
  <c r="T92" i="9"/>
  <c r="U92" i="9" s="1"/>
  <c r="T78" i="9"/>
  <c r="U78" i="9" s="1"/>
  <c r="T116" i="9"/>
  <c r="U116" i="9" s="1"/>
  <c r="T80" i="9"/>
  <c r="U80" i="9" s="1"/>
  <c r="T108" i="9"/>
  <c r="U108" i="9" s="1"/>
  <c r="T98" i="9"/>
  <c r="U98" i="9" s="1"/>
  <c r="T101" i="9"/>
  <c r="U101" i="9" s="1"/>
  <c r="T132" i="9"/>
  <c r="U132" i="9" s="1"/>
  <c r="T91" i="9"/>
  <c r="U91" i="9" s="1"/>
  <c r="T94" i="9"/>
  <c r="U94" i="9" s="1"/>
  <c r="T93" i="9"/>
  <c r="U93" i="9" s="1"/>
  <c r="T88" i="9"/>
  <c r="U88" i="9" s="1"/>
  <c r="T125" i="9"/>
  <c r="U125" i="9" s="1"/>
  <c r="T17" i="9"/>
  <c r="U17" i="9" s="1"/>
  <c r="T34" i="9"/>
  <c r="U34" i="9" s="1"/>
  <c r="T24" i="9"/>
  <c r="U24" i="9" s="1"/>
  <c r="T33" i="9"/>
  <c r="U33" i="9" s="1"/>
  <c r="T31" i="9"/>
  <c r="U31" i="9" s="1"/>
  <c r="K79" i="7"/>
  <c r="L79" i="7" s="1"/>
  <c r="T80" i="12"/>
  <c r="U80" i="12" s="1"/>
  <c r="T76" i="12"/>
  <c r="U76" i="12" s="1"/>
  <c r="K21" i="13"/>
  <c r="L21" i="13" s="1"/>
  <c r="K17" i="13"/>
  <c r="L17" i="13" s="1"/>
  <c r="T95" i="13"/>
  <c r="U95" i="13" s="1"/>
  <c r="T96" i="13"/>
  <c r="U96" i="13" s="1"/>
  <c r="T125" i="13"/>
  <c r="U125" i="13" s="1"/>
  <c r="K72" i="13"/>
  <c r="L72" i="13" s="1"/>
  <c r="D15" i="2"/>
  <c r="F13" i="2"/>
  <c r="D38" i="2"/>
  <c r="F38" i="2" s="1"/>
  <c r="T115" i="13"/>
  <c r="U115" i="13" s="1"/>
  <c r="K53" i="7"/>
  <c r="L53" i="7" s="1"/>
  <c r="K31" i="7"/>
  <c r="L31" i="7" s="1"/>
  <c r="K28" i="7"/>
  <c r="L28" i="7" s="1"/>
  <c r="T118" i="13"/>
  <c r="U118" i="13" s="1"/>
  <c r="K110" i="7"/>
  <c r="L110" i="7" s="1"/>
  <c r="K82" i="7"/>
  <c r="L82" i="7" s="1"/>
  <c r="K80" i="7"/>
  <c r="L80" i="7" s="1"/>
  <c r="K81" i="7"/>
  <c r="L81" i="7" s="1"/>
  <c r="K120" i="7"/>
  <c r="L120" i="7" s="1"/>
  <c r="K124" i="7"/>
  <c r="L124" i="7" s="1"/>
  <c r="K33" i="13"/>
  <c r="L33" i="13" s="1"/>
  <c r="K35" i="13"/>
  <c r="L35" i="13" s="1"/>
  <c r="T28" i="7"/>
  <c r="U28" i="7" s="1"/>
  <c r="K118" i="7"/>
  <c r="L118" i="7" s="1"/>
  <c r="K61" i="7"/>
  <c r="L61" i="7" s="1"/>
  <c r="K59" i="7"/>
  <c r="L59" i="7" s="1"/>
  <c r="T62" i="13"/>
  <c r="U62" i="13" s="1"/>
  <c r="K99" i="7"/>
  <c r="L99" i="7" s="1"/>
  <c r="T108" i="13"/>
  <c r="U108" i="13" s="1"/>
  <c r="T50" i="7"/>
  <c r="U50" i="7" s="1"/>
  <c r="T70" i="7"/>
  <c r="U70" i="7" s="1"/>
  <c r="T60" i="7"/>
  <c r="U60" i="7" s="1"/>
  <c r="K77" i="7"/>
  <c r="L77" i="7" s="1"/>
  <c r="K70" i="7"/>
  <c r="L70" i="7" s="1"/>
  <c r="K80" i="13"/>
  <c r="L80" i="13" s="1"/>
  <c r="K78" i="13"/>
  <c r="L78" i="13" s="1"/>
  <c r="T112" i="7"/>
  <c r="U112" i="7" s="1"/>
  <c r="K98" i="7"/>
  <c r="L98" i="7" s="1"/>
  <c r="K33" i="7"/>
  <c r="L33" i="7" s="1"/>
  <c r="T56" i="13"/>
  <c r="U56" i="13" s="1"/>
  <c r="T83" i="13"/>
  <c r="U83" i="13" s="1"/>
  <c r="K48" i="7"/>
  <c r="L48" i="7" s="1"/>
  <c r="T113" i="10"/>
  <c r="U113" i="10" s="1"/>
  <c r="T26" i="10"/>
  <c r="U26" i="10" s="1"/>
  <c r="T79" i="10"/>
  <c r="U79" i="10" s="1"/>
  <c r="T53" i="10"/>
  <c r="U53" i="10" s="1"/>
  <c r="T41" i="10"/>
  <c r="U41" i="10" s="1"/>
  <c r="T22" i="10"/>
  <c r="U22" i="10" s="1"/>
  <c r="T54" i="10"/>
  <c r="U54" i="10" s="1"/>
  <c r="T98" i="10"/>
  <c r="U98" i="10" s="1"/>
  <c r="T20" i="10"/>
  <c r="U20" i="10" s="1"/>
  <c r="T74" i="10"/>
  <c r="U74" i="10" s="1"/>
  <c r="T78" i="10"/>
  <c r="U78" i="10" s="1"/>
  <c r="T69" i="10"/>
  <c r="U69" i="10" s="1"/>
  <c r="T44" i="7"/>
  <c r="U44" i="7" s="1"/>
  <c r="T121" i="10"/>
  <c r="U121" i="10" s="1"/>
  <c r="K15" i="7"/>
  <c r="L15" i="7" s="1"/>
  <c r="T35" i="7"/>
  <c r="U35" i="7" s="1"/>
  <c r="T31" i="7"/>
  <c r="U31" i="7" s="1"/>
  <c r="T36" i="7"/>
  <c r="U36" i="7" s="1"/>
  <c r="T70" i="9"/>
  <c r="U70" i="9" s="1"/>
  <c r="T53" i="9"/>
  <c r="U53" i="9" s="1"/>
  <c r="T114" i="13"/>
  <c r="U114" i="13" s="1"/>
  <c r="T113" i="13"/>
  <c r="U113" i="13" s="1"/>
  <c r="K51" i="13"/>
  <c r="L51" i="13" s="1"/>
  <c r="T132" i="13"/>
  <c r="U132" i="13" s="1"/>
  <c r="T131" i="13"/>
  <c r="U131" i="13" s="1"/>
  <c r="T34" i="13"/>
  <c r="U34" i="13" s="1"/>
  <c r="K43" i="7"/>
  <c r="L43" i="7" s="1"/>
  <c r="T16" i="10"/>
  <c r="U16" i="10" s="1"/>
  <c r="T51" i="7"/>
  <c r="U51" i="7" s="1"/>
  <c r="T85" i="9"/>
  <c r="U85" i="9" s="1"/>
  <c r="T117" i="9"/>
  <c r="U117" i="9" s="1"/>
  <c r="T87" i="9"/>
  <c r="U87" i="9" s="1"/>
  <c r="T133" i="9"/>
  <c r="U133" i="9" s="1"/>
  <c r="T86" i="9"/>
  <c r="U86" i="9" s="1"/>
  <c r="T97" i="9"/>
  <c r="U97" i="9" s="1"/>
  <c r="T90" i="9"/>
  <c r="U90" i="9" s="1"/>
  <c r="T102" i="9"/>
  <c r="U102" i="9" s="1"/>
  <c r="T114" i="9"/>
  <c r="U114" i="9" s="1"/>
  <c r="T37" i="9"/>
  <c r="U37" i="9" s="1"/>
  <c r="T22" i="9"/>
  <c r="U22" i="9" s="1"/>
  <c r="T30" i="9"/>
  <c r="U30" i="9" s="1"/>
  <c r="T32" i="9"/>
  <c r="U32" i="9" s="1"/>
  <c r="T72" i="13"/>
  <c r="U72" i="13" s="1"/>
  <c r="K24" i="13"/>
  <c r="L24" i="13" s="1"/>
  <c r="K19" i="13"/>
  <c r="L19" i="13" s="1"/>
  <c r="K55" i="7"/>
  <c r="L55" i="7" s="1"/>
  <c r="K29" i="7"/>
  <c r="L29" i="7" s="1"/>
  <c r="K22" i="7"/>
  <c r="L22" i="7" s="1"/>
  <c r="K67" i="7"/>
  <c r="L67" i="7" s="1"/>
  <c r="K34" i="13"/>
  <c r="L34" i="13" s="1"/>
  <c r="K56" i="7"/>
  <c r="L56" i="7" s="1"/>
  <c r="K58" i="7"/>
  <c r="L58" i="7" s="1"/>
  <c r="T33" i="7"/>
  <c r="U33" i="7" s="1"/>
  <c r="T109" i="7"/>
  <c r="U109" i="7" s="1"/>
  <c r="T71" i="7"/>
  <c r="U71" i="7" s="1"/>
  <c r="K73" i="7"/>
  <c r="L73" i="7" s="1"/>
  <c r="K69" i="7"/>
  <c r="L69" i="7" s="1"/>
  <c r="T103" i="13"/>
  <c r="U103" i="13" s="1"/>
  <c r="K81" i="13"/>
  <c r="L81" i="13" s="1"/>
  <c r="T32" i="7"/>
  <c r="U32" i="7" s="1"/>
  <c r="T78" i="13"/>
  <c r="U78" i="13" s="1"/>
  <c r="K50" i="7"/>
  <c r="L50" i="7" s="1"/>
  <c r="T79" i="9"/>
  <c r="U79" i="9" s="1"/>
  <c r="T89" i="13"/>
  <c r="U89" i="13" s="1"/>
  <c r="T116" i="13"/>
  <c r="U116" i="13" s="1"/>
  <c r="T55" i="10"/>
  <c r="U55" i="10" s="1"/>
  <c r="T110" i="10"/>
  <c r="U110" i="10" s="1"/>
  <c r="T67" i="10"/>
  <c r="U67" i="10" s="1"/>
  <c r="T125" i="10"/>
  <c r="U125" i="10" s="1"/>
  <c r="T112" i="10"/>
  <c r="U112" i="10" s="1"/>
  <c r="T43" i="10"/>
  <c r="U43" i="10" s="1"/>
  <c r="T31" i="10"/>
  <c r="U31" i="10" s="1"/>
  <c r="T101" i="10"/>
  <c r="U101" i="10" s="1"/>
  <c r="T118" i="10"/>
  <c r="U118" i="10" s="1"/>
  <c r="T19" i="10"/>
  <c r="U19" i="10" s="1"/>
  <c r="T102" i="10"/>
  <c r="U102" i="10" s="1"/>
  <c r="T49" i="10"/>
  <c r="U49" i="10" s="1"/>
  <c r="T83" i="10"/>
  <c r="U83" i="10" s="1"/>
  <c r="B35" i="2" s="1"/>
  <c r="T17" i="10"/>
  <c r="U17" i="10" s="1"/>
  <c r="T45" i="10"/>
  <c r="U45" i="10" s="1"/>
  <c r="T86" i="10"/>
  <c r="U86" i="10" s="1"/>
  <c r="T96" i="10"/>
  <c r="U96" i="10" s="1"/>
  <c r="T63" i="10"/>
  <c r="U63" i="10" s="1"/>
  <c r="T46" i="7"/>
  <c r="U46" i="7" s="1"/>
  <c r="T59" i="7"/>
  <c r="U59" i="7" s="1"/>
  <c r="T29" i="7"/>
  <c r="U29" i="7" s="1"/>
  <c r="T79" i="13"/>
  <c r="U79" i="13" s="1"/>
  <c r="T91" i="13"/>
  <c r="U91" i="13" s="1"/>
  <c r="T93" i="13"/>
  <c r="U93" i="13" s="1"/>
  <c r="K46" i="13"/>
  <c r="L46" i="13" s="1"/>
  <c r="T43" i="7"/>
  <c r="U43" i="7" s="1"/>
  <c r="T45" i="13"/>
  <c r="U45" i="13" s="1"/>
  <c r="T76" i="7"/>
  <c r="U76" i="7" s="1"/>
  <c r="T122" i="10"/>
  <c r="U122" i="10" s="1"/>
  <c r="T97" i="10"/>
  <c r="U97" i="10" s="1"/>
  <c r="T23" i="10"/>
  <c r="U23" i="10" s="1"/>
  <c r="T105" i="10"/>
  <c r="U105" i="10" s="1"/>
  <c r="T44" i="10"/>
  <c r="U44" i="10" s="1"/>
  <c r="T95" i="10"/>
  <c r="U95" i="10" s="1"/>
  <c r="T38" i="10"/>
  <c r="U38" i="10" s="1"/>
  <c r="T133" i="10"/>
  <c r="U133" i="10" s="1"/>
  <c r="T128" i="10"/>
  <c r="U128" i="10" s="1"/>
  <c r="T42" i="10"/>
  <c r="U42" i="10" s="1"/>
  <c r="T48" i="10"/>
  <c r="U48" i="10" s="1"/>
  <c r="T37" i="10"/>
  <c r="U37" i="10" s="1"/>
  <c r="T29" i="10"/>
  <c r="U29" i="10" s="1"/>
  <c r="T87" i="10"/>
  <c r="U87" i="10" s="1"/>
  <c r="T81" i="10"/>
  <c r="U81" i="10" s="1"/>
  <c r="T35" i="10"/>
  <c r="U35" i="10" s="1"/>
  <c r="T50" i="10"/>
  <c r="U50" i="10" s="1"/>
  <c r="T126" i="10"/>
  <c r="U126" i="10" s="1"/>
  <c r="T68" i="10"/>
  <c r="U68" i="10" s="1"/>
  <c r="T116" i="10"/>
  <c r="U116" i="10" s="1"/>
  <c r="T80" i="10"/>
  <c r="U80" i="10" s="1"/>
  <c r="T106" i="10"/>
  <c r="U106" i="10" s="1"/>
  <c r="T75" i="10"/>
  <c r="U75" i="10" s="1"/>
  <c r="T85" i="10"/>
  <c r="U85" i="10" s="1"/>
  <c r="T114" i="10"/>
  <c r="U114" i="10" s="1"/>
  <c r="T47" i="10"/>
  <c r="U47" i="10" s="1"/>
  <c r="T71" i="10"/>
  <c r="U71" i="10" s="1"/>
  <c r="T113" i="7"/>
  <c r="U113" i="7" s="1"/>
  <c r="T23" i="7"/>
  <c r="U23" i="7" s="1"/>
  <c r="T37" i="7"/>
  <c r="U37" i="7" s="1"/>
  <c r="T30" i="7"/>
  <c r="U30" i="7" s="1"/>
  <c r="T76" i="13"/>
  <c r="U76" i="13" s="1"/>
  <c r="K36" i="13"/>
  <c r="L36" i="13" s="1"/>
  <c r="K49" i="13"/>
  <c r="L49" i="13" s="1"/>
  <c r="K64" i="13"/>
  <c r="L64" i="13" s="1"/>
  <c r="T94" i="7"/>
  <c r="U94" i="7" s="1"/>
  <c r="T95" i="7"/>
  <c r="U95" i="7" s="1"/>
  <c r="T96" i="7"/>
  <c r="U96" i="7" s="1"/>
  <c r="T93" i="7"/>
  <c r="U93" i="7" s="1"/>
  <c r="T64" i="13"/>
  <c r="U64" i="13" s="1"/>
  <c r="T128" i="7"/>
  <c r="U128" i="7" s="1"/>
  <c r="T56" i="7"/>
  <c r="U56" i="7" s="1"/>
  <c r="K115" i="13"/>
  <c r="L115" i="13" s="1"/>
  <c r="T71" i="13"/>
  <c r="U71" i="13" s="1"/>
  <c r="T70" i="13"/>
  <c r="U70" i="13" s="1"/>
  <c r="T52" i="13"/>
  <c r="U52" i="13" s="1"/>
  <c r="T129" i="13"/>
  <c r="U129" i="13" s="1"/>
  <c r="T47" i="13"/>
  <c r="U47" i="13" s="1"/>
  <c r="T97" i="13"/>
  <c r="U97" i="13" s="1"/>
  <c r="T83" i="7"/>
  <c r="U83" i="7" s="1"/>
  <c r="T50" i="13"/>
  <c r="U50" i="13" s="1"/>
  <c r="T73" i="13"/>
  <c r="U73" i="13" s="1"/>
  <c r="T131" i="7"/>
  <c r="U131" i="7" s="1"/>
  <c r="T65" i="7"/>
  <c r="U65" i="7" s="1"/>
  <c r="T45" i="7"/>
  <c r="U45" i="7" s="1"/>
  <c r="T40" i="7"/>
  <c r="U40" i="7" s="1"/>
  <c r="T55" i="9"/>
  <c r="U55" i="9" s="1"/>
  <c r="T59" i="9"/>
  <c r="U59" i="9" s="1"/>
  <c r="T67" i="9"/>
  <c r="U67" i="9" s="1"/>
  <c r="T57" i="9"/>
  <c r="U57" i="9" s="1"/>
  <c r="T48" i="9"/>
  <c r="U48" i="9" s="1"/>
  <c r="T51" i="9"/>
  <c r="U51" i="9" s="1"/>
  <c r="T74" i="9"/>
  <c r="U74" i="9" s="1"/>
  <c r="G899" i="1" s="1"/>
  <c r="I901" i="1" s="1"/>
  <c r="K901" i="1" s="1"/>
  <c r="K127" i="7"/>
  <c r="L127" i="7" s="1"/>
  <c r="K128" i="7"/>
  <c r="L128" i="7" s="1"/>
  <c r="K132" i="7"/>
  <c r="L132" i="7" s="1"/>
  <c r="K129" i="7"/>
  <c r="L129" i="7" s="1"/>
  <c r="K133" i="7"/>
  <c r="L133" i="7" s="1"/>
  <c r="K130" i="7"/>
  <c r="L130" i="7" s="1"/>
  <c r="K134" i="7"/>
  <c r="L134" i="7" s="1"/>
  <c r="K135" i="7"/>
  <c r="L135" i="7" s="1"/>
  <c r="K131" i="7"/>
  <c r="L131" i="7" s="1"/>
  <c r="K136" i="7"/>
  <c r="L136" i="7" s="1"/>
  <c r="T74" i="13"/>
  <c r="U74" i="13" s="1"/>
  <c r="T39" i="13"/>
  <c r="U39" i="13" s="1"/>
  <c r="K67" i="13"/>
  <c r="L67" i="13" s="1"/>
  <c r="K66" i="13"/>
  <c r="L66" i="13" s="1"/>
  <c r="K41" i="13"/>
  <c r="L41" i="13" s="1"/>
  <c r="K102" i="13"/>
  <c r="L102" i="13" s="1"/>
  <c r="K98" i="13"/>
  <c r="L98" i="13" s="1"/>
  <c r="K108" i="13"/>
  <c r="L108" i="13" s="1"/>
  <c r="K124" i="13"/>
  <c r="L124" i="13" s="1"/>
  <c r="K38" i="7"/>
  <c r="L38" i="7" s="1"/>
  <c r="K84" i="7"/>
  <c r="L84" i="7" s="1"/>
  <c r="K86" i="7"/>
  <c r="L86" i="7" s="1"/>
  <c r="K87" i="7"/>
  <c r="L87" i="7" s="1"/>
  <c r="K85" i="7"/>
  <c r="L85" i="7" s="1"/>
  <c r="T38" i="7"/>
  <c r="U38" i="7" s="1"/>
  <c r="K93" i="13"/>
  <c r="L93" i="13" s="1"/>
  <c r="K42" i="7"/>
  <c r="L42" i="7" s="1"/>
  <c r="K44" i="7"/>
  <c r="L44" i="7" s="1"/>
  <c r="K21" i="7"/>
  <c r="L21" i="7" s="1"/>
  <c r="K44" i="13"/>
  <c r="L44" i="13" s="1"/>
  <c r="T54" i="12"/>
  <c r="U54" i="12" s="1"/>
  <c r="T51" i="13"/>
  <c r="U51" i="13" s="1"/>
  <c r="T124" i="7"/>
  <c r="U124" i="7" s="1"/>
  <c r="T123" i="7"/>
  <c r="U123" i="7" s="1"/>
  <c r="T101" i="13"/>
  <c r="U101" i="13" s="1"/>
  <c r="T118" i="7"/>
  <c r="U118" i="7" s="1"/>
  <c r="T117" i="7"/>
  <c r="U117" i="7" s="1"/>
  <c r="T119" i="7"/>
  <c r="U119" i="7" s="1"/>
  <c r="T42" i="7"/>
  <c r="U42" i="7" s="1"/>
  <c r="T66" i="7"/>
  <c r="U66" i="7" s="1"/>
  <c r="T124" i="9"/>
  <c r="U124" i="9" s="1"/>
  <c r="T81" i="9"/>
  <c r="U81" i="9" s="1"/>
  <c r="T110" i="9"/>
  <c r="U110" i="9" s="1"/>
  <c r="T115" i="9"/>
  <c r="U115" i="9" s="1"/>
  <c r="T89" i="9"/>
  <c r="U89" i="9" s="1"/>
  <c r="T126" i="9"/>
  <c r="U126" i="9" s="1"/>
  <c r="T127" i="9"/>
  <c r="U127" i="9" s="1"/>
  <c r="T134" i="9"/>
  <c r="U134" i="9" s="1"/>
  <c r="T135" i="9"/>
  <c r="U135" i="9" s="1"/>
  <c r="T83" i="9"/>
  <c r="U83" i="9" s="1"/>
  <c r="T106" i="9"/>
  <c r="U106" i="9" s="1"/>
  <c r="T131" i="9"/>
  <c r="U131" i="9" s="1"/>
  <c r="T76" i="9"/>
  <c r="U76" i="9" s="1"/>
  <c r="T128" i="9"/>
  <c r="U128" i="9" s="1"/>
  <c r="T84" i="9"/>
  <c r="U84" i="9" s="1"/>
  <c r="T112" i="9"/>
  <c r="U112" i="9" s="1"/>
  <c r="T35" i="9"/>
  <c r="U35" i="9" s="1"/>
  <c r="T25" i="9"/>
  <c r="U25" i="9" s="1"/>
  <c r="T18" i="9"/>
  <c r="U18" i="9" s="1"/>
  <c r="T28" i="9"/>
  <c r="U28" i="9" s="1"/>
  <c r="T39" i="9"/>
  <c r="U39" i="9" s="1"/>
  <c r="T38" i="9"/>
  <c r="U38" i="9" s="1"/>
  <c r="T82" i="13"/>
  <c r="U82" i="13" s="1"/>
  <c r="K110" i="13"/>
  <c r="L110" i="13" s="1"/>
  <c r="T73" i="12"/>
  <c r="U73" i="12" s="1"/>
  <c r="T77" i="12"/>
  <c r="U77" i="12" s="1"/>
  <c r="K22" i="13"/>
  <c r="L22" i="13" s="1"/>
  <c r="K18" i="13"/>
  <c r="L18" i="13" s="1"/>
  <c r="K32" i="13"/>
  <c r="L32" i="13" s="1"/>
  <c r="K96" i="13"/>
  <c r="L96" i="13" s="1"/>
  <c r="K95" i="13"/>
  <c r="L95" i="13" s="1"/>
  <c r="K125" i="13"/>
  <c r="L125" i="13" s="1"/>
  <c r="K73" i="13"/>
  <c r="L73" i="13" s="1"/>
  <c r="K54" i="7"/>
  <c r="L54" i="7" s="1"/>
  <c r="K24" i="7"/>
  <c r="L24" i="7" s="1"/>
  <c r="K30" i="7"/>
  <c r="L30" i="7" s="1"/>
  <c r="K27" i="7"/>
  <c r="L27" i="7" s="1"/>
  <c r="T117" i="13"/>
  <c r="U117" i="13" s="1"/>
  <c r="K112" i="7"/>
  <c r="L112" i="7" s="1"/>
  <c r="K102" i="7"/>
  <c r="L102" i="7" s="1"/>
  <c r="K122" i="7"/>
  <c r="L122" i="7" s="1"/>
  <c r="K82" i="13"/>
  <c r="L82" i="13" s="1"/>
  <c r="K57" i="13"/>
  <c r="L57" i="13" s="1"/>
  <c r="T121" i="13"/>
  <c r="U121" i="13" s="1"/>
  <c r="T122" i="13"/>
  <c r="U122" i="13" s="1"/>
  <c r="T134" i="7"/>
  <c r="U134" i="7" s="1"/>
  <c r="T133" i="7"/>
  <c r="U133" i="7" s="1"/>
  <c r="T132" i="7"/>
  <c r="U132" i="7" s="1"/>
  <c r="K114" i="7"/>
  <c r="L114" i="7" s="1"/>
  <c r="K57" i="7"/>
  <c r="L57" i="7" s="1"/>
  <c r="K65" i="7"/>
  <c r="L65" i="7" s="1"/>
  <c r="K62" i="7"/>
  <c r="L62" i="7" s="1"/>
  <c r="T99" i="7"/>
  <c r="U99" i="7" s="1"/>
  <c r="T98" i="13"/>
  <c r="U98" i="13" s="1"/>
  <c r="T107" i="13"/>
  <c r="U107" i="13" s="1"/>
  <c r="T111" i="13"/>
  <c r="U111" i="13" s="1"/>
  <c r="T72" i="7"/>
  <c r="U72" i="7" s="1"/>
  <c r="T17" i="7"/>
  <c r="U17" i="7" s="1"/>
  <c r="K78" i="7"/>
  <c r="L78" i="7" s="1"/>
  <c r="K71" i="7"/>
  <c r="L71" i="7" s="1"/>
  <c r="K72" i="7"/>
  <c r="L72" i="7" s="1"/>
  <c r="T112" i="13"/>
  <c r="U112" i="13" s="1"/>
  <c r="K59" i="13"/>
  <c r="L59" i="13" s="1"/>
  <c r="K53" i="13"/>
  <c r="L53" i="13" s="1"/>
  <c r="T42" i="13"/>
  <c r="U42" i="13" s="1"/>
  <c r="T43" i="13"/>
  <c r="U43" i="13" s="1"/>
  <c r="K76" i="13"/>
  <c r="L76" i="13" s="1"/>
  <c r="K101" i="7"/>
  <c r="L101" i="7" s="1"/>
  <c r="K34" i="7"/>
  <c r="L34" i="7" s="1"/>
  <c r="K97" i="7"/>
  <c r="L97" i="7" s="1"/>
  <c r="T37" i="12"/>
  <c r="U37" i="12" s="1"/>
  <c r="T84" i="13"/>
  <c r="U84" i="13" s="1"/>
  <c r="T59" i="13"/>
  <c r="U59" i="13" s="1"/>
  <c r="K49" i="7"/>
  <c r="L49" i="7" s="1"/>
  <c r="T78" i="7"/>
  <c r="U78" i="7" s="1"/>
  <c r="D24" i="4" l="1"/>
  <c r="F21" i="4"/>
  <c r="D20" i="3"/>
  <c r="D24" i="5"/>
  <c r="F21" i="5"/>
  <c r="D24" i="3"/>
  <c r="F21" i="3"/>
  <c r="D20" i="4"/>
  <c r="D20" i="5"/>
  <c r="D23" i="4" l="1"/>
  <c r="F20" i="4"/>
  <c r="F20" i="3"/>
  <c r="D23" i="3"/>
  <c r="D23" i="5"/>
  <c r="F20" i="5"/>
</calcChain>
</file>

<file path=xl/comments1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2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3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4.xml><?xml version="1.0" encoding="utf-8"?>
<comments xmlns="http://schemas.openxmlformats.org/spreadsheetml/2006/main">
  <authors>
    <author>Plaga</author>
  </authors>
  <commentLis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sharedStrings.xml><?xml version="1.0" encoding="utf-8"?>
<sst xmlns="http://schemas.openxmlformats.org/spreadsheetml/2006/main" count="234" uniqueCount="60">
  <si>
    <t>Frauen</t>
  </si>
  <si>
    <t>Männer</t>
  </si>
  <si>
    <t>Alter x</t>
  </si>
  <si>
    <t>Zinssatz</t>
  </si>
  <si>
    <t>Alter des Mannes</t>
  </si>
  <si>
    <t>Alter der Frau</t>
  </si>
  <si>
    <t>Mann Alter</t>
  </si>
  <si>
    <t>Frau Alter</t>
  </si>
  <si>
    <t>Disk</t>
  </si>
  <si>
    <t>y</t>
  </si>
  <si>
    <t>dy</t>
  </si>
  <si>
    <t>dx</t>
  </si>
  <si>
    <t>Faktor</t>
  </si>
  <si>
    <t>x</t>
  </si>
  <si>
    <t>Differenz</t>
  </si>
  <si>
    <t>vorschüssig</t>
  </si>
  <si>
    <t>dxy (Funktionsbestandteil)</t>
  </si>
  <si>
    <t>Nachschüssig</t>
  </si>
  <si>
    <t>Vorschüssig</t>
  </si>
  <si>
    <t>nachschüssig</t>
  </si>
  <si>
    <t>Alter des 2. Mannes</t>
  </si>
  <si>
    <t>Alter der 2. Frau</t>
  </si>
  <si>
    <t>Alter der 1. Frau</t>
  </si>
  <si>
    <t>Alter des 1. Mannes</t>
  </si>
  <si>
    <t>dxx (Funktionsbestandteil)</t>
  </si>
  <si>
    <t>dyy (Funktionsbestandteil)</t>
  </si>
  <si>
    <t>Verbundene Leibrente - 2 Männer</t>
  </si>
  <si>
    <t>Verbundene Leibrente - 2 Frauen</t>
  </si>
  <si>
    <t>(jährlich) bis zum Tod der letztversterbenden Person</t>
  </si>
  <si>
    <t>Verbundene Leibrente Mann - Frau</t>
  </si>
  <si>
    <t>Korrigiert</t>
  </si>
  <si>
    <r>
      <t xml:space="preserve">Leibrentenfaktor Frau (jährlich) </t>
    </r>
    <r>
      <rPr>
        <sz val="10"/>
        <color indexed="22"/>
        <rFont val="Arial"/>
        <family val="2"/>
      </rPr>
      <t>bei unverbundener Verrentung anzusetzen</t>
    </r>
  </si>
  <si>
    <t>Datum:</t>
  </si>
  <si>
    <t>Stand:</t>
  </si>
  <si>
    <t>LBF - jährlich vorsch.</t>
  </si>
  <si>
    <t>LBF</t>
  </si>
  <si>
    <t>abw. Zahlungsweise</t>
  </si>
  <si>
    <t>Drucken Leibrentenbarwertfaktor Mann</t>
  </si>
  <si>
    <r>
      <t xml:space="preserve">(jährlich) bis zum Tod der </t>
    </r>
    <r>
      <rPr>
        <sz val="14"/>
        <color indexed="10"/>
        <rFont val="Arial"/>
        <family val="2"/>
      </rPr>
      <t>erst</t>
    </r>
    <r>
      <rPr>
        <sz val="14"/>
        <rFont val="Arial"/>
        <family val="2"/>
      </rPr>
      <t>versterbenden Person</t>
    </r>
  </si>
  <si>
    <r>
      <t xml:space="preserve">(bis zum Tod der letzt- bzw. 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versterbenden Person - verbundene Leibrente)</t>
    </r>
  </si>
  <si>
    <t>Korrekturfaktor bei</t>
  </si>
  <si>
    <t>Leibrentenbarwertfaktor Mann (jährlich)</t>
  </si>
  <si>
    <t>Leibrentenbarwertfaktor 1. Frau (jährlich)</t>
  </si>
  <si>
    <t>Leibrentenbarwertfaktor Frau (jährlich)</t>
  </si>
  <si>
    <t>Leibrentenbarwertfaktor des 1. Mannes (jährlich)</t>
  </si>
  <si>
    <t>Leibrentenbarwertfaktorfaktor des 2. Mannes (jährlich)</t>
  </si>
  <si>
    <t>Leibrentenbarwertfaktor 2. Frau (jährlich)</t>
  </si>
  <si>
    <t>An das Leben gebundener Abzinsungsfaktor (letztversterbende Person)</t>
  </si>
  <si>
    <r>
      <t>An das Leben gebundener Abzinsungsfaktor (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 Person)</t>
    </r>
  </si>
  <si>
    <t xml:space="preserve">An das Leben gebundener Abzinsungsfaktor </t>
  </si>
  <si>
    <t>An das Leben gebundener Abzinsungsfaktor</t>
  </si>
  <si>
    <t>(jährlich-nachschüssig)</t>
  </si>
  <si>
    <t>Anzahl der Zinsperioden im Jahr</t>
  </si>
  <si>
    <t>Kapitalisierungszinsatz in %</t>
  </si>
  <si>
    <t>Vorschüssig/Nachschüssig</t>
  </si>
  <si>
    <t xml:space="preserve">Geschäftsstelle des Gutachterausschusses für Grundstückswerte in der Landeshauptstadt Kiel </t>
  </si>
  <si>
    <t>www.gutachterausschuss-kiel.de</t>
  </si>
  <si>
    <t xml:space="preserve">Geschäftsstelle des Gutachterausschusses für Grundstückswerte in der Landeshauptstadt Kiel  </t>
  </si>
  <si>
    <t>2009-2011</t>
  </si>
  <si>
    <t xml:space="preserve">Absterbeordnung     2009-2011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</si>
</sst>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00"/>
    <numFmt numFmtId="166" formatCode="dd/mm/yy"/>
    <numFmt numFmtId="167" formatCode="#,##0.00_ ;[Red]\-#,##0.00\ "/>
    <numFmt numFmtId="168" formatCode="0.00_ ;[Red]\-0.00\ "/>
  </numFmts>
  <fonts count="2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11"/>
      <color indexed="22"/>
      <name val="Arial"/>
      <family val="2"/>
    </font>
    <font>
      <sz val="10"/>
      <color indexed="22"/>
      <name val="Arial"/>
      <family val="2"/>
    </font>
    <font>
      <sz val="14"/>
      <color indexed="22"/>
      <name val="Arial"/>
      <family val="2"/>
    </font>
    <font>
      <sz val="11"/>
      <color indexed="44"/>
      <name val="Arial"/>
      <family val="2"/>
    </font>
    <font>
      <sz val="10"/>
      <color indexed="44"/>
      <name val="Arial"/>
      <family val="2"/>
    </font>
    <font>
      <sz val="11"/>
      <color indexed="47"/>
      <name val="Arial"/>
      <family val="2"/>
    </font>
    <font>
      <sz val="10"/>
      <color indexed="47"/>
      <name val="Arial"/>
      <family val="2"/>
    </font>
    <font>
      <sz val="9"/>
      <name val="Arial"/>
      <family val="2"/>
    </font>
    <font>
      <sz val="14"/>
      <color indexed="47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44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sz val="8"/>
      <name val="MetaNormalLF-Roman"/>
      <family val="2"/>
    </font>
    <font>
      <u/>
      <sz val="10.4"/>
      <color theme="10"/>
      <name val="Arial"/>
      <family val="2"/>
    </font>
    <font>
      <u/>
      <sz val="10.5"/>
      <color rgb="FF3333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Protection="1">
      <protection hidden="1"/>
    </xf>
    <xf numFmtId="1" fontId="5" fillId="3" borderId="1" xfId="0" applyNumberFormat="1" applyFont="1" applyFill="1" applyBorder="1" applyAlignment="1" applyProtection="1">
      <alignment horizontal="center"/>
      <protection hidden="1"/>
    </xf>
    <xf numFmtId="1" fontId="5" fillId="4" borderId="1" xfId="0" applyNumberFormat="1" applyFont="1" applyFill="1" applyBorder="1" applyAlignment="1" applyProtection="1">
      <alignment horizontal="center"/>
      <protection hidden="1"/>
    </xf>
    <xf numFmtId="164" fontId="5" fillId="4" borderId="1" xfId="0" applyNumberFormat="1" applyFont="1" applyFill="1" applyBorder="1" applyAlignment="1" applyProtection="1">
      <alignment horizontal="center"/>
      <protection hidden="1"/>
    </xf>
    <xf numFmtId="164" fontId="6" fillId="4" borderId="1" xfId="0" applyNumberFormat="1" applyFont="1" applyFill="1" applyBorder="1" applyAlignment="1" applyProtection="1">
      <alignment horizontal="center"/>
      <protection hidden="1"/>
    </xf>
    <xf numFmtId="1" fontId="5" fillId="5" borderId="1" xfId="0" applyNumberFormat="1" applyFont="1" applyFill="1" applyBorder="1" applyAlignment="1" applyProtection="1">
      <alignment horizontal="center"/>
      <protection hidden="1"/>
    </xf>
    <xf numFmtId="164" fontId="5" fillId="5" borderId="1" xfId="0" applyNumberFormat="1" applyFont="1" applyFill="1" applyBorder="1" applyAlignment="1" applyProtection="1">
      <alignment horizontal="center"/>
      <protection hidden="1"/>
    </xf>
    <xf numFmtId="164" fontId="6" fillId="5" borderId="1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Border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1" fontId="5" fillId="0" borderId="3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Alignment="1" applyProtection="1">
      <alignment horizontal="center"/>
      <protection locked="0" hidden="1"/>
    </xf>
    <xf numFmtId="1" fontId="9" fillId="4" borderId="1" xfId="0" applyNumberFormat="1" applyFont="1" applyFill="1" applyBorder="1" applyAlignment="1" applyProtection="1">
      <alignment horizontal="center"/>
      <protection locked="0" hidden="1"/>
    </xf>
    <xf numFmtId="1" fontId="9" fillId="5" borderId="1" xfId="0" applyNumberFormat="1" applyFont="1" applyFill="1" applyBorder="1" applyAlignment="1" applyProtection="1">
      <alignment horizontal="center"/>
      <protection locked="0" hidden="1"/>
    </xf>
    <xf numFmtId="1" fontId="10" fillId="5" borderId="1" xfId="0" applyNumberFormat="1" applyFont="1" applyFill="1" applyBorder="1" applyAlignment="1" applyProtection="1">
      <alignment horizontal="center"/>
      <protection locked="0" hidden="1"/>
    </xf>
    <xf numFmtId="0" fontId="3" fillId="2" borderId="4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6" borderId="5" xfId="0" applyFont="1" applyFill="1" applyBorder="1" applyAlignment="1" applyProtection="1">
      <alignment horizontal="center"/>
      <protection locked="0" hidden="1"/>
    </xf>
    <xf numFmtId="0" fontId="12" fillId="2" borderId="4" xfId="0" applyFont="1" applyFill="1" applyBorder="1" applyAlignment="1" applyProtection="1">
      <alignment horizontal="right" vertical="center"/>
      <protection hidden="1"/>
    </xf>
    <xf numFmtId="164" fontId="13" fillId="2" borderId="0" xfId="0" applyNumberFormat="1" applyFont="1" applyFill="1" applyBorder="1" applyAlignment="1" applyProtection="1">
      <alignment horizontal="center" vertical="center"/>
      <protection hidden="1"/>
    </xf>
    <xf numFmtId="16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7" borderId="4" xfId="0" applyFont="1" applyFill="1" applyBorder="1" applyAlignment="1" applyProtection="1">
      <alignment horizontal="left"/>
      <protection hidden="1"/>
    </xf>
    <xf numFmtId="0" fontId="3" fillId="7" borderId="0" xfId="0" applyFont="1" applyFill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0" fillId="7" borderId="8" xfId="0" applyFill="1" applyBorder="1" applyAlignment="1" applyProtection="1">
      <alignment horizontal="center"/>
      <protection hidden="1"/>
    </xf>
    <xf numFmtId="0" fontId="3" fillId="7" borderId="4" xfId="0" applyFont="1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15" fillId="7" borderId="4" xfId="0" applyFont="1" applyFill="1" applyBorder="1" applyAlignment="1" applyProtection="1">
      <alignment horizontal="right" vertical="center"/>
      <protection hidden="1"/>
    </xf>
    <xf numFmtId="164" fontId="16" fillId="7" borderId="0" xfId="0" applyNumberFormat="1" applyFont="1" applyFill="1" applyBorder="1" applyAlignment="1" applyProtection="1">
      <alignment horizontal="center" vertical="center"/>
      <protection hidden="1"/>
    </xf>
    <xf numFmtId="164" fontId="2" fillId="7" borderId="0" xfId="0" applyNumberFormat="1" applyFont="1" applyFill="1" applyBorder="1" applyAlignment="1" applyProtection="1">
      <alignment horizontal="center" vertical="center"/>
      <protection hidden="1"/>
    </xf>
    <xf numFmtId="0" fontId="3" fillId="7" borderId="6" xfId="0" applyFont="1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3" fillId="7" borderId="7" xfId="0" applyFont="1" applyFill="1" applyBorder="1" applyProtection="1">
      <protection hidden="1"/>
    </xf>
    <xf numFmtId="0" fontId="3" fillId="8" borderId="4" xfId="0" applyFont="1" applyFill="1" applyBorder="1" applyProtection="1">
      <protection hidden="1"/>
    </xf>
    <xf numFmtId="0" fontId="3" fillId="8" borderId="0" xfId="0" applyFont="1" applyFill="1" applyBorder="1" applyProtection="1">
      <protection hidden="1"/>
    </xf>
    <xf numFmtId="0" fontId="3" fillId="8" borderId="0" xfId="0" applyFont="1" applyFill="1" applyBorder="1" applyAlignment="1" applyProtection="1">
      <alignment horizontal="center"/>
      <protection hidden="1"/>
    </xf>
    <xf numFmtId="0" fontId="17" fillId="8" borderId="4" xfId="0" applyFont="1" applyFill="1" applyBorder="1" applyAlignment="1" applyProtection="1">
      <alignment horizontal="right" vertical="center"/>
      <protection hidden="1"/>
    </xf>
    <xf numFmtId="164" fontId="18" fillId="8" borderId="0" xfId="0" applyNumberFormat="1" applyFont="1" applyFill="1" applyBorder="1" applyAlignment="1" applyProtection="1">
      <alignment horizontal="center" vertical="center"/>
      <protection hidden="1"/>
    </xf>
    <xf numFmtId="0" fontId="8" fillId="8" borderId="4" xfId="0" applyFont="1" applyFill="1" applyBorder="1" applyAlignment="1" applyProtection="1">
      <alignment horizontal="right" vertical="center"/>
      <protection hidden="1"/>
    </xf>
    <xf numFmtId="164" fontId="2" fillId="8" borderId="0" xfId="0" applyNumberFormat="1" applyFont="1" applyFill="1" applyBorder="1" applyAlignment="1" applyProtection="1">
      <alignment horizontal="center" vertical="center"/>
      <protection hidden="1"/>
    </xf>
    <xf numFmtId="0" fontId="3" fillId="8" borderId="6" xfId="0" applyFont="1" applyFill="1" applyBorder="1" applyProtection="1">
      <protection hidden="1"/>
    </xf>
    <xf numFmtId="0" fontId="3" fillId="8" borderId="7" xfId="0" applyFont="1" applyFill="1" applyBorder="1" applyProtection="1">
      <protection hidden="1"/>
    </xf>
    <xf numFmtId="0" fontId="14" fillId="2" borderId="4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164" fontId="14" fillId="2" borderId="0" xfId="0" applyNumberFormat="1" applyFont="1" applyFill="1" applyBorder="1" applyAlignment="1" applyProtection="1">
      <alignment horizontal="right"/>
      <protection hidden="1"/>
    </xf>
    <xf numFmtId="0" fontId="14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Border="1" applyAlignment="1" applyProtection="1">
      <alignment horizontal="right"/>
      <protection hidden="1"/>
    </xf>
    <xf numFmtId="164" fontId="1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8" borderId="4" xfId="0" applyFont="1" applyFill="1" applyBorder="1" applyProtection="1">
      <protection hidden="1"/>
    </xf>
    <xf numFmtId="0" fontId="18" fillId="8" borderId="0" xfId="0" applyFont="1" applyFill="1" applyBorder="1" applyProtection="1">
      <protection hidden="1"/>
    </xf>
    <xf numFmtId="0" fontId="20" fillId="8" borderId="0" xfId="0" applyFont="1" applyFill="1" applyBorder="1" applyProtection="1">
      <protection hidden="1"/>
    </xf>
    <xf numFmtId="166" fontId="0" fillId="0" borderId="0" xfId="0" applyNumberFormat="1"/>
    <xf numFmtId="0" fontId="2" fillId="2" borderId="0" xfId="0" applyFont="1" applyFill="1" applyBorder="1" applyAlignment="1" applyProtection="1">
      <alignment horizontal="right"/>
      <protection hidden="1"/>
    </xf>
    <xf numFmtId="0" fontId="2" fillId="8" borderId="0" xfId="0" applyFont="1" applyFill="1" applyBorder="1" applyAlignment="1" applyProtection="1">
      <alignment horizontal="right"/>
      <protection hidden="1"/>
    </xf>
    <xf numFmtId="166" fontId="19" fillId="8" borderId="8" xfId="0" applyNumberFormat="1" applyFont="1" applyFill="1" applyBorder="1" applyAlignment="1" applyProtection="1">
      <alignment horizontal="left"/>
      <protection hidden="1"/>
    </xf>
    <xf numFmtId="166" fontId="19" fillId="2" borderId="8" xfId="0" applyNumberFormat="1" applyFont="1" applyFill="1" applyBorder="1" applyAlignment="1" applyProtection="1">
      <alignment horizontal="left"/>
      <protection hidden="1"/>
    </xf>
    <xf numFmtId="0" fontId="2" fillId="7" borderId="0" xfId="0" applyFont="1" applyFill="1" applyBorder="1" applyAlignment="1" applyProtection="1">
      <alignment horizontal="right"/>
      <protection hidden="1"/>
    </xf>
    <xf numFmtId="166" fontId="19" fillId="7" borderId="8" xfId="0" applyNumberFormat="1" applyFont="1" applyFill="1" applyBorder="1" applyAlignment="1" applyProtection="1">
      <alignment horizontal="left"/>
      <protection hidden="1"/>
    </xf>
    <xf numFmtId="164" fontId="14" fillId="2" borderId="0" xfId="0" applyNumberFormat="1" applyFont="1" applyFill="1" applyBorder="1" applyAlignment="1" applyProtection="1">
      <alignment horizontal="center"/>
      <protection hidden="1"/>
    </xf>
    <xf numFmtId="0" fontId="18" fillId="8" borderId="0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164" fontId="21" fillId="3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3" fillId="6" borderId="10" xfId="0" applyFont="1" applyFill="1" applyBorder="1" applyAlignment="1" applyProtection="1">
      <alignment horizontal="center"/>
      <protection locked="0" hidden="1"/>
    </xf>
    <xf numFmtId="0" fontId="2" fillId="2" borderId="7" xfId="0" applyFont="1" applyFill="1" applyBorder="1" applyProtection="1">
      <protection hidden="1"/>
    </xf>
    <xf numFmtId="164" fontId="3" fillId="2" borderId="7" xfId="0" applyNumberFormat="1" applyFont="1" applyFill="1" applyBorder="1" applyAlignment="1" applyProtection="1">
      <alignment horizontal="right"/>
      <protection hidden="1"/>
    </xf>
    <xf numFmtId="164" fontId="3" fillId="2" borderId="7" xfId="0" applyNumberFormat="1" applyFont="1" applyFill="1" applyBorder="1" applyAlignment="1" applyProtection="1">
      <alignment horizontal="center" vertical="center"/>
      <protection hidden="1"/>
    </xf>
    <xf numFmtId="164" fontId="3" fillId="2" borderId="11" xfId="0" applyNumberFormat="1" applyFont="1" applyFill="1" applyBorder="1" applyAlignment="1" applyProtection="1">
      <alignment horizontal="center"/>
      <protection hidden="1"/>
    </xf>
    <xf numFmtId="0" fontId="3" fillId="8" borderId="5" xfId="0" applyFont="1" applyFill="1" applyBorder="1" applyAlignment="1" applyProtection="1">
      <alignment horizontal="center"/>
      <protection locked="0" hidden="1"/>
    </xf>
    <xf numFmtId="0" fontId="3" fillId="8" borderId="10" xfId="0" applyFont="1" applyFill="1" applyBorder="1" applyAlignment="1" applyProtection="1">
      <alignment horizontal="center"/>
      <protection locked="0" hidden="1"/>
    </xf>
    <xf numFmtId="164" fontId="2" fillId="5" borderId="5" xfId="0" applyNumberFormat="1" applyFont="1" applyFill="1" applyBorder="1" applyAlignment="1" applyProtection="1">
      <alignment horizontal="center"/>
      <protection hidden="1"/>
    </xf>
    <xf numFmtId="164" fontId="3" fillId="5" borderId="10" xfId="0" applyNumberFormat="1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Protection="1">
      <protection hidden="1"/>
    </xf>
    <xf numFmtId="0" fontId="2" fillId="8" borderId="8" xfId="0" applyFont="1" applyFill="1" applyBorder="1" applyAlignment="1" applyProtection="1">
      <alignment horizontal="center"/>
      <protection hidden="1"/>
    </xf>
    <xf numFmtId="0" fontId="2" fillId="8" borderId="7" xfId="0" applyFont="1" applyFill="1" applyBorder="1" applyProtection="1">
      <protection hidden="1"/>
    </xf>
    <xf numFmtId="0" fontId="3" fillId="8" borderId="9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64" fontId="3" fillId="2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164" fontId="2" fillId="9" borderId="5" xfId="0" applyNumberFormat="1" applyFont="1" applyFill="1" applyBorder="1" applyAlignment="1" applyProtection="1">
      <alignment horizontal="center" vertical="center"/>
      <protection hidden="1"/>
    </xf>
    <xf numFmtId="164" fontId="3" fillId="9" borderId="5" xfId="0" applyNumberFormat="1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horizontal="center"/>
      <protection hidden="1"/>
    </xf>
    <xf numFmtId="0" fontId="3" fillId="7" borderId="10" xfId="0" applyFont="1" applyFill="1" applyBorder="1" applyAlignment="1" applyProtection="1">
      <alignment horizontal="center"/>
      <protection hidden="1"/>
    </xf>
    <xf numFmtId="0" fontId="3" fillId="8" borderId="10" xfId="0" applyFont="1" applyFill="1" applyBorder="1" applyAlignment="1" applyProtection="1">
      <alignment horizontal="center"/>
      <protection hidden="1"/>
    </xf>
    <xf numFmtId="0" fontId="18" fillId="8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8" xfId="0" applyFont="1" applyFill="1" applyBorder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0" fontId="16" fillId="7" borderId="0" xfId="0" applyFont="1" applyFill="1" applyProtection="1">
      <protection hidden="1"/>
    </xf>
    <xf numFmtId="0" fontId="16" fillId="7" borderId="0" xfId="0" applyFont="1" applyFill="1" applyBorder="1" applyAlignment="1" applyProtection="1">
      <alignment horizontal="center"/>
      <protection hidden="1"/>
    </xf>
    <xf numFmtId="0" fontId="16" fillId="7" borderId="8" xfId="0" applyFont="1" applyFill="1" applyBorder="1" applyAlignment="1" applyProtection="1">
      <alignment horizontal="center"/>
      <protection hidden="1"/>
    </xf>
    <xf numFmtId="0" fontId="16" fillId="7" borderId="0" xfId="0" applyFont="1" applyFill="1" applyBorder="1" applyProtection="1">
      <protection hidden="1"/>
    </xf>
    <xf numFmtId="0" fontId="23" fillId="7" borderId="4" xfId="0" applyFont="1" applyFill="1" applyBorder="1" applyProtection="1">
      <protection hidden="1"/>
    </xf>
    <xf numFmtId="0" fontId="23" fillId="7" borderId="0" xfId="0" applyFont="1" applyFill="1" applyBorder="1" applyProtection="1">
      <protection hidden="1"/>
    </xf>
    <xf numFmtId="0" fontId="23" fillId="7" borderId="0" xfId="0" applyFont="1" applyFill="1" applyBorder="1" applyAlignment="1" applyProtection="1">
      <alignment horizontal="center"/>
      <protection hidden="1"/>
    </xf>
    <xf numFmtId="0" fontId="16" fillId="7" borderId="0" xfId="0" applyFont="1" applyFill="1" applyAlignment="1" applyProtection="1">
      <alignment horizontal="center"/>
      <protection hidden="1"/>
    </xf>
    <xf numFmtId="0" fontId="20" fillId="8" borderId="0" xfId="0" applyFont="1" applyFill="1" applyBorder="1" applyAlignment="1" applyProtection="1">
      <alignment horizontal="center"/>
      <protection hidden="1"/>
    </xf>
    <xf numFmtId="164" fontId="2" fillId="5" borderId="12" xfId="0" applyNumberFormat="1" applyFont="1" applyFill="1" applyBorder="1" applyAlignment="1" applyProtection="1">
      <alignment horizontal="center" vertical="center"/>
      <protection hidden="1"/>
    </xf>
    <xf numFmtId="164" fontId="3" fillId="5" borderId="13" xfId="0" applyNumberFormat="1" applyFont="1" applyFill="1" applyBorder="1" applyAlignment="1" applyProtection="1">
      <alignment horizontal="center" vertical="center"/>
      <protection hidden="1"/>
    </xf>
    <xf numFmtId="164" fontId="3" fillId="5" borderId="8" xfId="0" applyNumberFormat="1" applyFont="1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164" fontId="3" fillId="5" borderId="5" xfId="0" applyNumberFormat="1" applyFont="1" applyFill="1" applyBorder="1" applyAlignment="1" applyProtection="1">
      <alignment horizontal="center" vertical="center"/>
      <protection hidden="1"/>
    </xf>
    <xf numFmtId="164" fontId="2" fillId="9" borderId="14" xfId="0" applyNumberFormat="1" applyFont="1" applyFill="1" applyBorder="1" applyAlignment="1" applyProtection="1">
      <alignment horizontal="center" vertical="center"/>
      <protection hidden="1"/>
    </xf>
    <xf numFmtId="164" fontId="2" fillId="9" borderId="12" xfId="0" applyNumberFormat="1" applyFont="1" applyFill="1" applyBorder="1" applyAlignment="1" applyProtection="1">
      <alignment horizontal="center" vertical="center"/>
      <protection hidden="1"/>
    </xf>
    <xf numFmtId="164" fontId="3" fillId="9" borderId="8" xfId="0" applyNumberFormat="1" applyFont="1" applyFill="1" applyBorder="1" applyAlignment="1" applyProtection="1">
      <alignment horizontal="center" vertical="center"/>
      <protection hidden="1"/>
    </xf>
    <xf numFmtId="164" fontId="3" fillId="9" borderId="15" xfId="0" applyNumberFormat="1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1" fillId="8" borderId="9" xfId="0" applyFont="1" applyFill="1" applyBorder="1" applyAlignment="1" applyProtection="1">
      <alignment horizontal="center"/>
      <protection hidden="1"/>
    </xf>
    <xf numFmtId="0" fontId="21" fillId="8" borderId="10" xfId="0" applyFont="1" applyFill="1" applyBorder="1" applyAlignment="1" applyProtection="1">
      <alignment horizontal="center"/>
      <protection hidden="1"/>
    </xf>
    <xf numFmtId="0" fontId="21" fillId="7" borderId="9" xfId="0" applyFont="1" applyFill="1" applyBorder="1" applyAlignment="1" applyProtection="1">
      <alignment horizontal="center"/>
      <protection hidden="1"/>
    </xf>
    <xf numFmtId="0" fontId="21" fillId="7" borderId="10" xfId="0" applyFont="1" applyFill="1" applyBorder="1" applyAlignment="1" applyProtection="1">
      <alignment horizontal="center"/>
      <protection hidden="1"/>
    </xf>
    <xf numFmtId="0" fontId="21" fillId="2" borderId="9" xfId="0" applyFont="1" applyFill="1" applyBorder="1" applyAlignment="1" applyProtection="1">
      <alignment horizontal="center"/>
      <protection hidden="1"/>
    </xf>
    <xf numFmtId="0" fontId="21" fillId="2" borderId="10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165" fontId="3" fillId="10" borderId="5" xfId="0" applyNumberFormat="1" applyFont="1" applyFill="1" applyBorder="1" applyAlignment="1" applyProtection="1">
      <alignment horizontal="center"/>
      <protection hidden="1"/>
    </xf>
    <xf numFmtId="165" fontId="3" fillId="10" borderId="5" xfId="0" applyNumberFormat="1" applyFont="1" applyFill="1" applyBorder="1" applyAlignment="1" applyProtection="1">
      <alignment horizontal="left"/>
      <protection hidden="1"/>
    </xf>
    <xf numFmtId="0" fontId="2" fillId="10" borderId="16" xfId="0" applyFont="1" applyFill="1" applyBorder="1" applyProtection="1">
      <protection hidden="1"/>
    </xf>
    <xf numFmtId="165" fontId="11" fillId="10" borderId="5" xfId="0" applyNumberFormat="1" applyFont="1" applyFill="1" applyBorder="1" applyAlignment="1" applyProtection="1">
      <alignment horizontal="left"/>
      <protection hidden="1"/>
    </xf>
    <xf numFmtId="0" fontId="2" fillId="10" borderId="15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22" fillId="2" borderId="4" xfId="0" applyFont="1" applyFill="1" applyBorder="1" applyProtection="1">
      <protection hidden="1"/>
    </xf>
    <xf numFmtId="0" fontId="22" fillId="2" borderId="0" xfId="0" applyFont="1" applyFill="1" applyBorder="1" applyProtection="1"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16" fillId="7" borderId="4" xfId="0" applyFont="1" applyFill="1" applyBorder="1" applyProtection="1">
      <protection hidden="1"/>
    </xf>
    <xf numFmtId="0" fontId="18" fillId="8" borderId="4" xfId="0" applyFont="1" applyFill="1" applyBorder="1" applyProtection="1">
      <protection hidden="1"/>
    </xf>
    <xf numFmtId="0" fontId="18" fillId="8" borderId="8" xfId="0" applyFont="1" applyFill="1" applyBorder="1" applyAlignment="1" applyProtection="1">
      <alignment horizontal="center"/>
      <protection hidden="1"/>
    </xf>
    <xf numFmtId="0" fontId="13" fillId="11" borderId="0" xfId="0" applyFont="1" applyFill="1" applyProtection="1">
      <protection hidden="1"/>
    </xf>
    <xf numFmtId="0" fontId="18" fillId="11" borderId="0" xfId="0" applyFont="1" applyFill="1" applyProtection="1">
      <protection hidden="1"/>
    </xf>
    <xf numFmtId="0" fontId="3" fillId="11" borderId="4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horizontal="right"/>
      <protection hidden="1"/>
    </xf>
    <xf numFmtId="166" fontId="19" fillId="11" borderId="8" xfId="0" applyNumberFormat="1" applyFont="1" applyFill="1" applyBorder="1" applyAlignment="1" applyProtection="1">
      <alignment horizontal="left"/>
      <protection hidden="1"/>
    </xf>
    <xf numFmtId="0" fontId="2" fillId="11" borderId="0" xfId="0" applyFont="1" applyFill="1" applyBorder="1" applyProtection="1">
      <protection hidden="1"/>
    </xf>
    <xf numFmtId="0" fontId="2" fillId="11" borderId="8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 wrapText="1"/>
      <protection hidden="1"/>
    </xf>
    <xf numFmtId="0" fontId="21" fillId="11" borderId="9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/>
      <protection hidden="1"/>
    </xf>
    <xf numFmtId="0" fontId="2" fillId="11" borderId="10" xfId="0" applyFont="1" applyFill="1" applyBorder="1" applyAlignment="1" applyProtection="1">
      <alignment horizontal="center" wrapText="1"/>
      <protection hidden="1"/>
    </xf>
    <xf numFmtId="0" fontId="21" fillId="11" borderId="10" xfId="0" applyFont="1" applyFill="1" applyBorder="1" applyAlignment="1" applyProtection="1">
      <alignment horizontal="center"/>
      <protection hidden="1"/>
    </xf>
    <xf numFmtId="0" fontId="3" fillId="11" borderId="17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wrapText="1"/>
      <protection hidden="1"/>
    </xf>
    <xf numFmtId="0" fontId="3" fillId="11" borderId="6" xfId="0" applyFont="1" applyFill="1" applyBorder="1" applyProtection="1">
      <protection hidden="1"/>
    </xf>
    <xf numFmtId="0" fontId="2" fillId="11" borderId="7" xfId="0" applyFont="1" applyFill="1" applyBorder="1" applyProtection="1">
      <protection hidden="1"/>
    </xf>
    <xf numFmtId="0" fontId="3" fillId="11" borderId="7" xfId="0" applyFont="1" applyFill="1" applyBorder="1" applyProtection="1">
      <protection hidden="1"/>
    </xf>
    <xf numFmtId="164" fontId="3" fillId="11" borderId="16" xfId="0" applyNumberFormat="1" applyFont="1" applyFill="1" applyBorder="1" applyAlignment="1" applyProtection="1">
      <alignment horizontal="right"/>
      <protection hidden="1"/>
    </xf>
    <xf numFmtId="164" fontId="3" fillId="11" borderId="7" xfId="0" applyNumberFormat="1" applyFont="1" applyFill="1" applyBorder="1" applyAlignment="1" applyProtection="1">
      <alignment horizontal="center" vertical="center"/>
      <protection hidden="1"/>
    </xf>
    <xf numFmtId="164" fontId="3" fillId="11" borderId="15" xfId="0" applyNumberFormat="1" applyFont="1" applyFill="1" applyBorder="1" applyAlignment="1" applyProtection="1">
      <alignment horizontal="center"/>
      <protection hidden="1"/>
    </xf>
    <xf numFmtId="0" fontId="18" fillId="11" borderId="0" xfId="0" applyFont="1" applyFill="1" applyBorder="1" applyProtection="1">
      <protection hidden="1"/>
    </xf>
    <xf numFmtId="0" fontId="20" fillId="11" borderId="0" xfId="0" applyFont="1" applyFill="1" applyBorder="1" applyProtection="1">
      <protection hidden="1"/>
    </xf>
    <xf numFmtId="0" fontId="20" fillId="11" borderId="0" xfId="0" applyFont="1" applyFill="1" applyBorder="1" applyAlignment="1" applyProtection="1">
      <alignment horizontal="right"/>
      <protection hidden="1"/>
    </xf>
    <xf numFmtId="164" fontId="20" fillId="11" borderId="0" xfId="0" applyNumberFormat="1" applyFont="1" applyFill="1" applyBorder="1" applyAlignment="1" applyProtection="1">
      <alignment horizontal="center" vertical="center"/>
      <protection hidden="1"/>
    </xf>
    <xf numFmtId="0" fontId="18" fillId="11" borderId="0" xfId="0" applyFont="1" applyFill="1" applyBorder="1" applyAlignment="1" applyProtection="1">
      <alignment horizontal="center"/>
      <protection hidden="1"/>
    </xf>
    <xf numFmtId="0" fontId="18" fillId="11" borderId="0" xfId="0" applyFont="1" applyFill="1" applyBorder="1" applyAlignment="1" applyProtection="1">
      <alignment horizontal="right"/>
      <protection hidden="1"/>
    </xf>
    <xf numFmtId="164" fontId="20" fillId="11" borderId="0" xfId="0" applyNumberFormat="1" applyFont="1" applyFill="1" applyBorder="1" applyAlignment="1" applyProtection="1">
      <alignment horizontal="right"/>
      <protection hidden="1"/>
    </xf>
    <xf numFmtId="0" fontId="20" fillId="11" borderId="0" xfId="0" applyFont="1" applyFill="1" applyBorder="1" applyAlignment="1" applyProtection="1">
      <alignment horizontal="center"/>
      <protection hidden="1"/>
    </xf>
    <xf numFmtId="164" fontId="21" fillId="12" borderId="12" xfId="0" applyNumberFormat="1" applyFont="1" applyFill="1" applyBorder="1" applyAlignment="1" applyProtection="1">
      <alignment horizontal="center" vertical="center"/>
      <protection hidden="1"/>
    </xf>
    <xf numFmtId="165" fontId="3" fillId="0" borderId="5" xfId="0" applyNumberFormat="1" applyFont="1" applyFill="1" applyBorder="1" applyAlignment="1" applyProtection="1">
      <alignment horizontal="left"/>
      <protection hidden="1"/>
    </xf>
    <xf numFmtId="0" fontId="2" fillId="0" borderId="16" xfId="0" applyFont="1" applyFill="1" applyBorder="1" applyProtection="1">
      <protection hidden="1"/>
    </xf>
    <xf numFmtId="165" fontId="3" fillId="0" borderId="5" xfId="0" applyNumberFormat="1" applyFont="1" applyFill="1" applyBorder="1" applyAlignment="1" applyProtection="1">
      <alignment horizontal="center"/>
      <protection hidden="1"/>
    </xf>
    <xf numFmtId="165" fontId="11" fillId="0" borderId="5" xfId="0" applyNumberFormat="1" applyFont="1" applyFill="1" applyBorder="1" applyAlignment="1" applyProtection="1">
      <alignment horizontal="left"/>
      <protection hidden="1"/>
    </xf>
    <xf numFmtId="0" fontId="2" fillId="0" borderId="15" xfId="0" applyFont="1" applyFill="1" applyBorder="1" applyProtection="1">
      <protection hidden="1"/>
    </xf>
    <xf numFmtId="0" fontId="3" fillId="13" borderId="5" xfId="0" applyFont="1" applyFill="1" applyBorder="1" applyAlignment="1" applyProtection="1">
      <alignment horizontal="center"/>
      <protection locked="0" hidden="1"/>
    </xf>
    <xf numFmtId="0" fontId="3" fillId="13" borderId="10" xfId="0" applyFont="1" applyFill="1" applyBorder="1" applyAlignment="1" applyProtection="1">
      <alignment horizontal="center"/>
      <protection locked="0" hidden="1"/>
    </xf>
    <xf numFmtId="164" fontId="2" fillId="14" borderId="5" xfId="0" applyNumberFormat="1" applyFont="1" applyFill="1" applyBorder="1" applyAlignment="1" applyProtection="1">
      <alignment horizontal="center"/>
      <protection hidden="1"/>
    </xf>
    <xf numFmtId="164" fontId="3" fillId="14" borderId="5" xfId="0" applyNumberFormat="1" applyFont="1" applyFill="1" applyBorder="1" applyAlignment="1" applyProtection="1">
      <alignment horizontal="center"/>
      <protection hidden="1"/>
    </xf>
    <xf numFmtId="1" fontId="26" fillId="0" borderId="1" xfId="0" applyNumberFormat="1" applyFont="1" applyBorder="1"/>
    <xf numFmtId="1" fontId="26" fillId="0" borderId="3" xfId="0" applyNumberFormat="1" applyFont="1" applyBorder="1"/>
    <xf numFmtId="167" fontId="3" fillId="8" borderId="5" xfId="0" applyNumberFormat="1" applyFont="1" applyFill="1" applyBorder="1" applyAlignment="1" applyProtection="1">
      <alignment horizontal="center" vertical="center"/>
      <protection locked="0"/>
    </xf>
    <xf numFmtId="168" fontId="3" fillId="6" borderId="5" xfId="0" applyNumberFormat="1" applyFont="1" applyFill="1" applyBorder="1" applyAlignment="1" applyProtection="1">
      <alignment horizontal="center"/>
      <protection locked="0" hidden="1"/>
    </xf>
    <xf numFmtId="168" fontId="3" fillId="13" borderId="5" xfId="0" applyNumberFormat="1" applyFont="1" applyFill="1" applyBorder="1" applyAlignment="1" applyProtection="1">
      <alignment horizontal="center"/>
      <protection locked="0" hidden="1"/>
    </xf>
    <xf numFmtId="168" fontId="3" fillId="6" borderId="5" xfId="0" applyNumberFormat="1" applyFont="1" applyFill="1" applyBorder="1" applyAlignment="1" applyProtection="1">
      <alignment horizontal="center" vertical="center"/>
      <protection locked="0" hidden="1"/>
    </xf>
    <xf numFmtId="0" fontId="27" fillId="2" borderId="12" xfId="1" applyFill="1" applyBorder="1" applyAlignment="1" applyProtection="1">
      <alignment horizontal="center" wrapText="1"/>
      <protection hidden="1"/>
    </xf>
    <xf numFmtId="0" fontId="3" fillId="2" borderId="16" xfId="0" applyFont="1" applyFill="1" applyBorder="1" applyAlignment="1" applyProtection="1">
      <alignment horizontal="center" wrapText="1"/>
      <protection hidden="1"/>
    </xf>
    <xf numFmtId="0" fontId="3" fillId="2" borderId="15" xfId="0" applyFont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7" fillId="11" borderId="12" xfId="0" applyFont="1" applyFill="1" applyBorder="1" applyAlignment="1" applyProtection="1">
      <alignment horizontal="center" vertical="center"/>
      <protection hidden="1"/>
    </xf>
    <xf numFmtId="0" fontId="7" fillId="11" borderId="16" xfId="0" applyFont="1" applyFill="1" applyBorder="1" applyAlignment="1" applyProtection="1">
      <alignment horizontal="center" vertical="center"/>
      <protection hidden="1"/>
    </xf>
    <xf numFmtId="0" fontId="7" fillId="11" borderId="15" xfId="0" applyFont="1" applyFill="1" applyBorder="1" applyAlignment="1" applyProtection="1">
      <alignment horizontal="center" vertical="center"/>
      <protection hidden="1"/>
    </xf>
    <xf numFmtId="0" fontId="3" fillId="11" borderId="12" xfId="0" applyFont="1" applyFill="1" applyBorder="1" applyAlignment="1" applyProtection="1">
      <alignment horizontal="center" vertical="center" wrapText="1"/>
      <protection hidden="1"/>
    </xf>
    <xf numFmtId="0" fontId="3" fillId="11" borderId="16" xfId="0" applyFont="1" applyFill="1" applyBorder="1" applyAlignment="1" applyProtection="1">
      <alignment horizontal="center" vertical="center" wrapText="1"/>
      <protection hidden="1"/>
    </xf>
    <xf numFmtId="0" fontId="3" fillId="11" borderId="15" xfId="0" applyFont="1" applyFill="1" applyBorder="1" applyAlignment="1" applyProtection="1">
      <alignment horizontal="center" vertical="center" wrapText="1"/>
      <protection hidden="1"/>
    </xf>
    <xf numFmtId="0" fontId="27" fillId="11" borderId="12" xfId="1" applyFill="1" applyBorder="1" applyAlignment="1" applyProtection="1">
      <alignment horizontal="center" wrapText="1"/>
      <protection hidden="1"/>
    </xf>
    <xf numFmtId="0" fontId="3" fillId="11" borderId="16" xfId="0" applyFont="1" applyFill="1" applyBorder="1" applyAlignment="1" applyProtection="1">
      <alignment horizontal="center" wrapText="1"/>
      <protection hidden="1"/>
    </xf>
    <xf numFmtId="0" fontId="3" fillId="11" borderId="15" xfId="0" applyFont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15" xfId="0" applyFont="1" applyFill="1" applyBorder="1" applyAlignment="1" applyProtection="1">
      <alignment horizontal="center" vertical="center" wrapText="1"/>
      <protection hidden="1"/>
    </xf>
    <xf numFmtId="164" fontId="21" fillId="3" borderId="9" xfId="0" applyNumberFormat="1" applyFont="1" applyFill="1" applyBorder="1" applyAlignment="1" applyProtection="1">
      <alignment horizontal="center" vertical="center"/>
      <protection hidden="1"/>
    </xf>
    <xf numFmtId="164" fontId="21" fillId="3" borderId="17" xfId="0" applyNumberFormat="1" applyFont="1" applyFill="1" applyBorder="1" applyAlignment="1" applyProtection="1">
      <alignment horizontal="center" vertical="center"/>
      <protection hidden="1"/>
    </xf>
    <xf numFmtId="164" fontId="21" fillId="3" borderId="10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3" fillId="7" borderId="12" xfId="0" applyFont="1" applyFill="1" applyBorder="1" applyAlignment="1" applyProtection="1">
      <alignment horizontal="center" vertical="center" wrapText="1"/>
      <protection hidden="1"/>
    </xf>
    <xf numFmtId="0" fontId="3" fillId="7" borderId="16" xfId="0" applyFont="1" applyFill="1" applyBorder="1" applyAlignment="1" applyProtection="1">
      <alignment horizontal="center" vertical="center" wrapText="1"/>
      <protection hidden="1"/>
    </xf>
    <xf numFmtId="0" fontId="3" fillId="7" borderId="15" xfId="0" applyFont="1" applyFill="1" applyBorder="1" applyAlignment="1" applyProtection="1">
      <alignment horizontal="center" vertical="center" wrapText="1"/>
      <protection hidden="1"/>
    </xf>
    <xf numFmtId="0" fontId="7" fillId="7" borderId="12" xfId="0" applyFont="1" applyFill="1" applyBorder="1" applyAlignment="1" applyProtection="1">
      <alignment horizontal="center" vertical="center"/>
      <protection hidden="1"/>
    </xf>
    <xf numFmtId="0" fontId="7" fillId="7" borderId="16" xfId="0" applyFont="1" applyFill="1" applyBorder="1" applyAlignment="1" applyProtection="1">
      <alignment horizontal="center" vertical="center"/>
      <protection hidden="1"/>
    </xf>
    <xf numFmtId="0" fontId="11" fillId="7" borderId="16" xfId="0" applyFont="1" applyFill="1" applyBorder="1" applyAlignment="1" applyProtection="1">
      <alignment horizontal="center" vertical="center" wrapText="1"/>
      <protection hidden="1"/>
    </xf>
    <xf numFmtId="0" fontId="11" fillId="7" borderId="15" xfId="0" applyFont="1" applyFill="1" applyBorder="1" applyAlignment="1" applyProtection="1">
      <alignment horizontal="center" vertical="center" wrapText="1"/>
      <protection hidden="1"/>
    </xf>
    <xf numFmtId="0" fontId="28" fillId="7" borderId="6" xfId="0" applyFont="1" applyFill="1" applyBorder="1" applyAlignment="1" applyProtection="1">
      <alignment horizontal="center"/>
      <protection hidden="1"/>
    </xf>
    <xf numFmtId="0" fontId="28" fillId="7" borderId="7" xfId="0" applyFont="1" applyFill="1" applyBorder="1" applyAlignment="1" applyProtection="1">
      <alignment horizontal="center"/>
      <protection hidden="1"/>
    </xf>
    <xf numFmtId="0" fontId="28" fillId="7" borderId="11" xfId="0" applyFont="1" applyFill="1" applyBorder="1" applyAlignment="1" applyProtection="1">
      <alignment horizontal="center"/>
      <protection hidden="1"/>
    </xf>
    <xf numFmtId="0" fontId="2" fillId="7" borderId="9" xfId="0" applyFont="1" applyFill="1" applyBorder="1" applyAlignment="1" applyProtection="1">
      <alignment horizontal="center" wrapText="1"/>
      <protection hidden="1"/>
    </xf>
    <xf numFmtId="0" fontId="2" fillId="7" borderId="10" xfId="0" applyFont="1" applyFill="1" applyBorder="1" applyAlignment="1" applyProtection="1">
      <alignment horizontal="center" wrapText="1"/>
      <protection hidden="1"/>
    </xf>
    <xf numFmtId="0" fontId="3" fillId="8" borderId="12" xfId="0" applyFont="1" applyFill="1" applyBorder="1" applyAlignment="1" applyProtection="1">
      <alignment horizontal="center" vertical="center" wrapText="1"/>
      <protection hidden="1"/>
    </xf>
    <xf numFmtId="0" fontId="3" fillId="8" borderId="16" xfId="0" applyFont="1" applyFill="1" applyBorder="1" applyAlignment="1" applyProtection="1">
      <alignment horizontal="center" vertical="center" wrapText="1"/>
      <protection hidden="1"/>
    </xf>
    <xf numFmtId="0" fontId="3" fillId="8" borderId="15" xfId="0" applyFont="1" applyFill="1" applyBorder="1" applyAlignment="1" applyProtection="1">
      <alignment horizontal="center" vertical="center" wrapText="1"/>
      <protection hidden="1"/>
    </xf>
    <xf numFmtId="0" fontId="28" fillId="15" borderId="6" xfId="0" applyFont="1" applyFill="1" applyBorder="1" applyAlignment="1" applyProtection="1">
      <alignment horizontal="center"/>
      <protection hidden="1"/>
    </xf>
    <xf numFmtId="0" fontId="28" fillId="15" borderId="7" xfId="0" applyFont="1" applyFill="1" applyBorder="1" applyAlignment="1" applyProtection="1">
      <alignment horizontal="center"/>
      <protection hidden="1"/>
    </xf>
    <xf numFmtId="0" fontId="28" fillId="15" borderId="11" xfId="0" applyFont="1" applyFill="1" applyBorder="1" applyAlignment="1" applyProtection="1">
      <alignment horizontal="center"/>
      <protection hidden="1"/>
    </xf>
    <xf numFmtId="0" fontId="7" fillId="8" borderId="12" xfId="0" applyFont="1" applyFill="1" applyBorder="1" applyAlignment="1" applyProtection="1">
      <alignment horizontal="center" vertical="center"/>
      <protection hidden="1"/>
    </xf>
    <xf numFmtId="0" fontId="7" fillId="8" borderId="16" xfId="0" applyFont="1" applyFill="1" applyBorder="1" applyAlignment="1" applyProtection="1">
      <alignment horizontal="center" vertical="center"/>
      <protection hidden="1"/>
    </xf>
    <xf numFmtId="0" fontId="11" fillId="8" borderId="16" xfId="0" applyFont="1" applyFill="1" applyBorder="1" applyAlignment="1" applyProtection="1">
      <alignment horizontal="center" vertical="center" wrapText="1"/>
      <protection hidden="1"/>
    </xf>
    <xf numFmtId="0" fontId="11" fillId="8" borderId="15" xfId="0" applyFont="1" applyFill="1" applyBorder="1" applyAlignment="1" applyProtection="1">
      <alignment horizontal="center" vertical="center" wrapText="1"/>
      <protection hidden="1"/>
    </xf>
    <xf numFmtId="0" fontId="2" fillId="8" borderId="9" xfId="0" applyFont="1" applyFill="1" applyBorder="1" applyAlignment="1" applyProtection="1">
      <alignment horizontal="center" wrapText="1"/>
      <protection hidden="1"/>
    </xf>
    <xf numFmtId="0" fontId="2" fillId="8" borderId="10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6" xfId="0" applyFont="1" applyFill="1" applyBorder="1" applyAlignment="1" applyProtection="1">
      <alignment horizontal="center"/>
      <protection hidden="1"/>
    </xf>
    <xf numFmtId="0" fontId="1" fillId="4" borderId="15" xfId="0" applyFont="1" applyFill="1" applyBorder="1" applyAlignment="1" applyProtection="1">
      <alignment horizontal="center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center"/>
      <protection hidden="1"/>
    </xf>
    <xf numFmtId="0" fontId="1" fillId="5" borderId="15" xfId="0" applyFont="1" applyFill="1" applyBorder="1" applyAlignment="1" applyProtection="1">
      <alignment horizontal="center"/>
      <protection hidden="1"/>
    </xf>
    <xf numFmtId="0" fontId="1" fillId="5" borderId="18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495300</xdr:colOff>
          <xdr:row>895</xdr:row>
          <xdr:rowOff>219075</xdr:rowOff>
        </xdr:from>
        <xdr:to>
          <xdr:col>9</xdr:col>
          <xdr:colOff>1190625</xdr:colOff>
          <xdr:row>899</xdr:row>
          <xdr:rowOff>152400</xdr:rowOff>
        </xdr:to>
        <xdr:sp macro="" textlink="">
          <xdr:nvSpPr>
            <xdr:cNvPr id="9224" name="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 Leibrentenbarwertfaktor Mann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N903"/>
  <sheetViews>
    <sheetView showGridLines="0" showRowColHeaders="0" tabSelected="1" showOutlineSymbols="0" zoomScale="105" zoomScaleNormal="105" workbookViewId="0">
      <selection activeCell="D5" sqref="D5"/>
    </sheetView>
  </sheetViews>
  <sheetFormatPr baseColWidth="10" defaultRowHeight="12.75"/>
  <cols>
    <col min="1" max="1" width="51.85546875" style="122" customWidth="1"/>
    <col min="2" max="2" width="15" style="122" customWidth="1"/>
    <col min="3" max="3" width="16.5703125" style="122" customWidth="1"/>
    <col min="4" max="4" width="18.42578125" style="126" customWidth="1"/>
    <col min="5" max="5" width="23" style="126" customWidth="1"/>
    <col min="6" max="6" width="15" style="126" customWidth="1"/>
    <col min="7" max="16384" width="11.42578125" style="122"/>
  </cols>
  <sheetData>
    <row r="1" spans="1:7" ht="18.75" customHeight="1" thickBot="1">
      <c r="A1" s="219" t="s">
        <v>55</v>
      </c>
      <c r="B1" s="220"/>
      <c r="C1" s="220"/>
      <c r="D1" s="220"/>
      <c r="E1" s="220"/>
      <c r="F1" s="221"/>
    </row>
    <row r="2" spans="1:7" ht="18.75" customHeight="1" thickBot="1">
      <c r="A2" s="213" t="s">
        <v>56</v>
      </c>
      <c r="B2" s="214"/>
      <c r="C2" s="214"/>
      <c r="D2" s="214"/>
      <c r="E2" s="214"/>
      <c r="F2" s="215"/>
    </row>
    <row r="3" spans="1:7" ht="57" customHeight="1" thickBot="1">
      <c r="A3" s="216" t="str">
        <f>"Leibrentenbarwertfaktor "&amp;Absterbeordnung!B6&amp; " -   Eine Person - männlich "</f>
        <v xml:space="preserve">Leibrentenbarwertfaktor 2009-2011 -   Eine Person - männlich </v>
      </c>
      <c r="B3" s="217"/>
      <c r="C3" s="217"/>
      <c r="D3" s="217"/>
      <c r="E3" s="217"/>
      <c r="F3" s="218"/>
    </row>
    <row r="4" spans="1:7" ht="18.75" thickBot="1">
      <c r="A4" s="41"/>
      <c r="B4" s="42"/>
      <c r="C4" s="42"/>
      <c r="D4" s="43"/>
      <c r="E4" s="83" t="s">
        <v>33</v>
      </c>
      <c r="F4" s="86">
        <f>Absterbeordnung!E1</f>
        <v>41976</v>
      </c>
    </row>
    <row r="5" spans="1:7" ht="18.75" thickBot="1">
      <c r="A5" s="41" t="s">
        <v>4</v>
      </c>
      <c r="B5" s="98"/>
      <c r="C5" s="42"/>
      <c r="D5" s="105">
        <v>60</v>
      </c>
      <c r="E5" s="43"/>
      <c r="F5" s="99"/>
    </row>
    <row r="6" spans="1:7" ht="18">
      <c r="A6" s="41"/>
      <c r="B6" s="98"/>
      <c r="C6" s="42"/>
      <c r="D6" s="43"/>
      <c r="E6" s="43"/>
      <c r="F6" s="99"/>
    </row>
    <row r="7" spans="1:7" ht="18.75" thickBot="1">
      <c r="A7" s="41"/>
      <c r="B7" s="98"/>
      <c r="C7" s="42"/>
      <c r="D7" s="43"/>
      <c r="E7" s="43"/>
      <c r="F7" s="99"/>
    </row>
    <row r="8" spans="1:7" ht="18.75" thickBot="1">
      <c r="A8" s="41" t="s">
        <v>3</v>
      </c>
      <c r="B8" s="98"/>
      <c r="C8" s="42"/>
      <c r="D8" s="209">
        <v>2</v>
      </c>
      <c r="E8" s="43"/>
      <c r="F8" s="99"/>
    </row>
    <row r="9" spans="1:7" ht="18.75" thickBot="1">
      <c r="A9" s="41" t="s">
        <v>54</v>
      </c>
      <c r="B9" s="98"/>
      <c r="C9" s="42"/>
      <c r="D9" s="105" t="s">
        <v>18</v>
      </c>
      <c r="E9" s="43"/>
      <c r="F9" s="99"/>
    </row>
    <row r="10" spans="1:7" ht="18.75" thickBot="1">
      <c r="A10" s="41" t="s">
        <v>52</v>
      </c>
      <c r="B10" s="98"/>
      <c r="C10" s="42"/>
      <c r="D10" s="106">
        <v>12</v>
      </c>
      <c r="E10" s="43"/>
      <c r="F10" s="99"/>
    </row>
    <row r="11" spans="1:7" ht="18">
      <c r="A11" s="41"/>
      <c r="B11" s="98"/>
      <c r="C11" s="42"/>
      <c r="D11" s="153"/>
      <c r="E11" s="151" t="s">
        <v>40</v>
      </c>
      <c r="F11" s="91" t="s">
        <v>35</v>
      </c>
    </row>
    <row r="12" spans="1:7" ht="18.75" thickBot="1">
      <c r="A12" s="41"/>
      <c r="B12" s="98"/>
      <c r="C12" s="42"/>
      <c r="D12" s="154" t="s">
        <v>34</v>
      </c>
      <c r="E12" s="152" t="s">
        <v>36</v>
      </c>
      <c r="F12" s="92" t="s">
        <v>30</v>
      </c>
    </row>
    <row r="13" spans="1:7" ht="18.75" thickBot="1">
      <c r="A13" s="41" t="s">
        <v>41</v>
      </c>
      <c r="B13" s="98"/>
      <c r="C13" s="42"/>
      <c r="D13" s="107">
        <f>LOOKUP(D5,Daten1M!A15:A136,Daten1M!F15:F136)</f>
        <v>17.313099550548461</v>
      </c>
      <c r="E13" s="93">
        <f>IF(D9="vorschüssig",B49,IF(D9="nachschüssig",B50,0))</f>
        <v>-0.46161041666666663</v>
      </c>
      <c r="F13" s="108">
        <f>D13+E13</f>
        <v>16.851489133881795</v>
      </c>
    </row>
    <row r="14" spans="1:7" ht="18.75" thickBot="1">
      <c r="A14" s="41"/>
      <c r="B14" s="98"/>
      <c r="C14" s="42"/>
      <c r="D14" s="42"/>
      <c r="E14" s="42"/>
      <c r="F14" s="160"/>
    </row>
    <row r="15" spans="1:7" ht="18.75" thickBot="1">
      <c r="A15" s="156" t="s">
        <v>50</v>
      </c>
      <c r="B15" s="157"/>
      <c r="C15" s="157"/>
      <c r="D15" s="155">
        <f>1-((D13-1)*(D8/100))</f>
        <v>0.6737380089890308</v>
      </c>
      <c r="E15" s="158" t="s">
        <v>51</v>
      </c>
      <c r="F15" s="159"/>
      <c r="G15" s="73"/>
    </row>
    <row r="16" spans="1:7" s="73" customFormat="1">
      <c r="A16" s="122"/>
      <c r="B16" s="122"/>
      <c r="C16" s="122"/>
      <c r="D16" s="126"/>
      <c r="E16" s="126"/>
      <c r="F16" s="126"/>
    </row>
    <row r="17" spans="1:6" s="73" customFormat="1">
      <c r="A17" s="122"/>
      <c r="B17" s="122"/>
      <c r="C17" s="122"/>
      <c r="D17" s="126"/>
      <c r="E17" s="126"/>
      <c r="F17" s="126"/>
    </row>
    <row r="18" spans="1:6" s="73" customFormat="1">
      <c r="A18" s="122"/>
      <c r="B18" s="122"/>
      <c r="C18" s="122"/>
      <c r="D18" s="126"/>
      <c r="E18" s="126"/>
      <c r="F18" s="126"/>
    </row>
    <row r="19" spans="1:6" s="73" customFormat="1">
      <c r="A19" s="122"/>
      <c r="B19" s="122"/>
      <c r="C19" s="122"/>
      <c r="D19" s="126"/>
      <c r="E19" s="126"/>
      <c r="F19" s="126"/>
    </row>
    <row r="20" spans="1:6" s="73" customFormat="1">
      <c r="A20" s="122"/>
      <c r="B20" s="122"/>
      <c r="C20" s="122"/>
      <c r="D20" s="126"/>
      <c r="E20" s="126"/>
      <c r="F20" s="126"/>
    </row>
    <row r="21" spans="1:6" s="73" customFormat="1">
      <c r="A21" s="122"/>
      <c r="B21" s="122"/>
      <c r="C21" s="122"/>
      <c r="D21" s="126"/>
      <c r="E21" s="126"/>
      <c r="F21" s="126"/>
    </row>
    <row r="22" spans="1:6" s="73" customFormat="1">
      <c r="A22" s="122"/>
      <c r="B22" s="122"/>
      <c r="C22" s="122"/>
      <c r="D22" s="126"/>
      <c r="E22" s="126"/>
      <c r="F22" s="126"/>
    </row>
    <row r="23" spans="1:6" s="73" customFormat="1">
      <c r="A23" s="122"/>
      <c r="B23" s="122"/>
      <c r="C23" s="122"/>
      <c r="D23" s="126"/>
      <c r="E23" s="126"/>
      <c r="F23" s="126"/>
    </row>
    <row r="24" spans="1:6" s="73" customFormat="1">
      <c r="A24" s="122"/>
      <c r="B24" s="122"/>
      <c r="C24" s="122"/>
      <c r="D24" s="126"/>
      <c r="E24" s="126"/>
      <c r="F24" s="126"/>
    </row>
    <row r="25" spans="1:6" s="73" customFormat="1">
      <c r="A25" s="122"/>
      <c r="B25" s="122"/>
      <c r="C25" s="122"/>
      <c r="D25" s="126"/>
      <c r="E25" s="126"/>
      <c r="F25" s="126"/>
    </row>
    <row r="26" spans="1:6" s="73" customFormat="1">
      <c r="A26" s="122"/>
      <c r="B26" s="122"/>
      <c r="C26" s="122"/>
      <c r="D26" s="126"/>
      <c r="E26" s="126"/>
      <c r="F26" s="126"/>
    </row>
    <row r="27" spans="1:6" s="73" customFormat="1">
      <c r="A27" s="122"/>
      <c r="B27" s="122"/>
      <c r="C27" s="122"/>
      <c r="D27" s="126"/>
      <c r="E27" s="126"/>
      <c r="F27" s="126"/>
    </row>
    <row r="28" spans="1:6" s="73" customFormat="1">
      <c r="A28" s="122"/>
      <c r="B28" s="122"/>
      <c r="C28" s="122"/>
      <c r="D28" s="126"/>
      <c r="E28" s="126"/>
      <c r="F28" s="126"/>
    </row>
    <row r="29" spans="1:6" s="73" customFormat="1">
      <c r="A29" s="122"/>
      <c r="B29" s="122"/>
      <c r="C29" s="122"/>
      <c r="D29" s="126"/>
      <c r="E29" s="126"/>
      <c r="F29" s="126"/>
    </row>
    <row r="30" spans="1:6" s="73" customFormat="1">
      <c r="A30" s="122"/>
      <c r="B30" s="122"/>
      <c r="C30" s="122"/>
      <c r="D30" s="126"/>
      <c r="E30" s="126"/>
      <c r="F30" s="126"/>
    </row>
    <row r="31" spans="1:6" s="73" customFormat="1">
      <c r="A31" s="122"/>
      <c r="B31" s="122"/>
      <c r="C31" s="122"/>
      <c r="D31" s="126"/>
      <c r="E31" s="126"/>
      <c r="F31" s="126"/>
    </row>
    <row r="32" spans="1:6" s="73" customFormat="1">
      <c r="A32" s="122"/>
      <c r="B32" s="122"/>
      <c r="C32" s="122"/>
      <c r="D32" s="126"/>
      <c r="E32" s="126"/>
      <c r="F32" s="126"/>
    </row>
    <row r="33" spans="1:6" s="73" customFormat="1">
      <c r="A33" s="122"/>
      <c r="B33" s="122"/>
      <c r="C33" s="122"/>
      <c r="D33" s="126"/>
      <c r="E33" s="126"/>
      <c r="F33" s="126"/>
    </row>
    <row r="34" spans="1:6" s="73" customFormat="1">
      <c r="A34" s="122"/>
      <c r="B34" s="122"/>
      <c r="C34" s="122"/>
      <c r="D34" s="126"/>
      <c r="E34" s="126"/>
      <c r="F34" s="126"/>
    </row>
    <row r="35" spans="1:6" s="73" customFormat="1">
      <c r="A35" s="122"/>
      <c r="B35" s="122"/>
      <c r="C35" s="122"/>
      <c r="D35" s="126"/>
      <c r="E35" s="126"/>
      <c r="F35" s="126"/>
    </row>
    <row r="36" spans="1:6" s="73" customFormat="1">
      <c r="A36" s="122"/>
      <c r="B36" s="122"/>
      <c r="C36" s="122"/>
      <c r="D36" s="126"/>
      <c r="E36" s="126"/>
      <c r="F36" s="126"/>
    </row>
    <row r="37" spans="1:6" s="73" customFormat="1">
      <c r="A37" s="122"/>
      <c r="B37" s="122"/>
      <c r="C37" s="122"/>
      <c r="D37" s="126"/>
      <c r="E37" s="126"/>
      <c r="F37" s="126"/>
    </row>
    <row r="38" spans="1:6" s="73" customFormat="1">
      <c r="A38" s="122"/>
      <c r="B38" s="122"/>
      <c r="C38" s="122"/>
      <c r="D38" s="126"/>
      <c r="E38" s="126"/>
      <c r="F38" s="126"/>
    </row>
    <row r="39" spans="1:6" s="73" customFormat="1">
      <c r="A39" s="122"/>
      <c r="B39" s="122"/>
      <c r="C39" s="122"/>
      <c r="D39" s="126"/>
      <c r="E39" s="126"/>
      <c r="F39" s="126"/>
    </row>
    <row r="40" spans="1:6" s="73" customFormat="1">
      <c r="A40" s="122"/>
      <c r="B40" s="122"/>
      <c r="C40" s="122"/>
      <c r="D40" s="126"/>
      <c r="E40" s="126"/>
      <c r="F40" s="126"/>
    </row>
    <row r="41" spans="1:6" s="73" customFormat="1">
      <c r="A41" s="122"/>
      <c r="B41" s="122"/>
      <c r="C41" s="122"/>
      <c r="D41" s="126"/>
      <c r="E41" s="126"/>
      <c r="F41" s="126"/>
    </row>
    <row r="42" spans="1:6" s="73" customFormat="1">
      <c r="A42" s="122"/>
      <c r="B42" s="122"/>
      <c r="C42" s="122"/>
      <c r="D42" s="126"/>
      <c r="E42" s="126"/>
      <c r="F42" s="126"/>
    </row>
    <row r="43" spans="1:6" s="73" customFormat="1">
      <c r="A43" s="122"/>
      <c r="B43" s="122"/>
      <c r="C43" s="122"/>
      <c r="D43" s="126"/>
      <c r="E43" s="126"/>
      <c r="F43" s="126"/>
    </row>
    <row r="44" spans="1:6" s="73" customFormat="1">
      <c r="A44" s="122"/>
      <c r="B44" s="122"/>
      <c r="C44" s="122"/>
      <c r="D44" s="126"/>
      <c r="E44" s="126"/>
      <c r="F44" s="126"/>
    </row>
    <row r="45" spans="1:6" s="73" customFormat="1"/>
    <row r="46" spans="1:6" s="73" customFormat="1"/>
    <row r="47" spans="1:6" s="73" customFormat="1">
      <c r="A47" s="73" t="s">
        <v>52</v>
      </c>
      <c r="B47" s="73">
        <f>nachschüssig</f>
        <v>12</v>
      </c>
    </row>
    <row r="48" spans="1:6" s="73" customFormat="1">
      <c r="A48" s="73" t="s">
        <v>53</v>
      </c>
      <c r="B48" s="73">
        <f>D8</f>
        <v>2</v>
      </c>
      <c r="C48" s="73" t="s">
        <v>37</v>
      </c>
    </row>
    <row r="49" spans="1:14" s="73" customFormat="1">
      <c r="A49" s="122" t="s">
        <v>18</v>
      </c>
      <c r="B49" s="122">
        <f>(-1*((B47-1)/(2*B47)))-(((B47*B47-1)/(6*B47^2))*(B48/100))+(((B47^2-1)/(12*B47^2))*((B48/100)^2))</f>
        <v>-0.46161041666666663</v>
      </c>
      <c r="C49" s="122"/>
    </row>
    <row r="50" spans="1:14" s="73" customFormat="1" ht="22.5" customHeight="1">
      <c r="A50" s="73" t="s">
        <v>17</v>
      </c>
      <c r="B50" s="73">
        <f>(-1+((B47-1)/(2*B47)))-(((B47*B47-1)/(6*B47^2))*(B48/100))+(((B47^2-1)/(12*B47^2))*((B48/100)^2))</f>
        <v>-0.54494375000000006</v>
      </c>
    </row>
    <row r="51" spans="1:14" s="73" customFormat="1"/>
    <row r="52" spans="1:14" s="73" customFormat="1">
      <c r="F52" s="123"/>
    </row>
    <row r="53" spans="1:14" s="73" customFormat="1">
      <c r="D53" s="123"/>
      <c r="E53" s="123"/>
      <c r="F53" s="123"/>
    </row>
    <row r="54" spans="1:14">
      <c r="A54" s="73"/>
      <c r="B54" s="73"/>
      <c r="C54" s="73"/>
      <c r="D54" s="123"/>
      <c r="E54" s="123"/>
      <c r="F54" s="123"/>
    </row>
    <row r="55" spans="1:14">
      <c r="A55" s="73"/>
      <c r="B55" s="73"/>
      <c r="C55" s="73"/>
      <c r="D55" s="123"/>
      <c r="E55" s="123"/>
      <c r="F55" s="123"/>
    </row>
    <row r="58" spans="1:14">
      <c r="B58" s="122" t="s">
        <v>15</v>
      </c>
      <c r="C58" s="122">
        <v>1</v>
      </c>
    </row>
    <row r="59" spans="1:14">
      <c r="B59" s="122" t="s">
        <v>19</v>
      </c>
      <c r="C59" s="122">
        <v>2</v>
      </c>
    </row>
    <row r="60" spans="1:14">
      <c r="C60" s="122">
        <v>4</v>
      </c>
    </row>
    <row r="61" spans="1:14">
      <c r="C61" s="122">
        <v>12</v>
      </c>
    </row>
    <row r="63" spans="1:14">
      <c r="B63" s="123">
        <v>2</v>
      </c>
      <c r="C63" s="123">
        <v>2.5</v>
      </c>
      <c r="D63" s="123">
        <v>3</v>
      </c>
      <c r="E63" s="123">
        <v>3.5</v>
      </c>
      <c r="F63" s="123">
        <v>4</v>
      </c>
      <c r="G63" s="123">
        <v>4.5</v>
      </c>
      <c r="H63" s="123">
        <v>5</v>
      </c>
      <c r="I63" s="123">
        <v>5.5</v>
      </c>
      <c r="J63" s="123">
        <v>6</v>
      </c>
      <c r="K63" s="123">
        <v>7</v>
      </c>
      <c r="L63" s="123">
        <v>8</v>
      </c>
      <c r="M63" s="123">
        <v>9</v>
      </c>
      <c r="N63" s="124">
        <v>10</v>
      </c>
    </row>
    <row r="895" spans="6:11" ht="18.75" thickBot="1">
      <c r="F895" s="49"/>
      <c r="G895" s="101"/>
      <c r="H895" s="50"/>
      <c r="I895" s="102"/>
      <c r="J895" s="103"/>
      <c r="K895" s="104"/>
    </row>
    <row r="896" spans="6:11" ht="18">
      <c r="F896" s="72" t="s">
        <v>31</v>
      </c>
      <c r="G896" s="73"/>
      <c r="H896" s="74"/>
      <c r="I896" s="75" t="e">
        <f>LOOKUP(D6,Daten!A15:A136,Daten!L15:L136)</f>
        <v>#N/A</v>
      </c>
      <c r="J896" s="78"/>
      <c r="K896" s="89" t="e">
        <f>I896+E13</f>
        <v>#N/A</v>
      </c>
    </row>
    <row r="897" spans="6:11" ht="18">
      <c r="F897" s="74"/>
      <c r="G897" s="74"/>
      <c r="H897" s="74"/>
      <c r="I897" s="76"/>
      <c r="J897" s="78"/>
      <c r="K897" s="77"/>
    </row>
    <row r="898" spans="6:11" ht="18">
      <c r="F898" s="74"/>
      <c r="G898" s="74"/>
      <c r="H898" s="74"/>
      <c r="I898" s="76"/>
      <c r="J898" s="78"/>
      <c r="K898" s="77"/>
    </row>
    <row r="899" spans="6:11" ht="18">
      <c r="F899" s="127" t="s">
        <v>16</v>
      </c>
      <c r="G899" s="47">
        <f>LOOKUP(D5,Daten!N15:N127,Daten!U15:U127)</f>
        <v>14.99867459054585</v>
      </c>
      <c r="H899" s="74"/>
      <c r="I899" s="77"/>
      <c r="J899" s="78"/>
      <c r="K899" s="77"/>
    </row>
    <row r="900" spans="6:11" ht="18">
      <c r="F900" s="74" t="s">
        <v>29</v>
      </c>
      <c r="G900" s="47"/>
      <c r="H900" s="74"/>
      <c r="I900" s="77"/>
      <c r="J900" s="78"/>
      <c r="K900" s="77"/>
    </row>
    <row r="901" spans="6:11" ht="18">
      <c r="F901" s="74" t="s">
        <v>28</v>
      </c>
      <c r="G901" s="73"/>
      <c r="H901" s="74"/>
      <c r="I901" s="75" t="e">
        <f>D13+I896-G899</f>
        <v>#N/A</v>
      </c>
      <c r="J901" s="78"/>
      <c r="K901" s="75" t="e">
        <f>I901+E13</f>
        <v>#N/A</v>
      </c>
    </row>
    <row r="902" spans="6:11" ht="18">
      <c r="F902" s="74"/>
      <c r="G902" s="73"/>
      <c r="H902" s="74"/>
      <c r="I902" s="125"/>
      <c r="J902" s="125"/>
      <c r="K902" s="123"/>
    </row>
    <row r="903" spans="6:11" ht="18">
      <c r="F903" s="74"/>
      <c r="G903" s="73"/>
      <c r="H903" s="74"/>
      <c r="I903" s="125"/>
      <c r="J903" s="125"/>
      <c r="K903" s="123"/>
    </row>
  </sheetData>
  <sheetProtection password="F002" sheet="1"/>
  <dataConsolidate/>
  <customSheetViews>
    <customSheetView guid="{AC77A39F-ABA0-4848-B5DA-4147A1099D4C}" scale="104" showPageBreaks="1" showGridLines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4" showPageBreaks="1" showGridLines="0" showRowCol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2:F2"/>
    <mergeCell ref="A3:F3"/>
    <mergeCell ref="A1:F1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$A$49:$A$50</formula1>
    </dataValidation>
    <dataValidation type="whole" allowBlank="1" showInputMessage="1" showErrorMessage="1" errorTitle="Raten pro Jahr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4" r:id="rId7" name="Button 8">
              <controlPr defaultSize="0" print="0" autoFill="0" autoPict="0" macro="[0]!MannDru">
                <anchor moveWithCells="1" sizeWithCells="1">
                  <from>
                    <xdr:col>8</xdr:col>
                    <xdr:colOff>495300</xdr:colOff>
                    <xdr:row>895</xdr:row>
                    <xdr:rowOff>219075</xdr:rowOff>
                  </from>
                  <to>
                    <xdr:col>9</xdr:col>
                    <xdr:colOff>1190625</xdr:colOff>
                    <xdr:row>899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B233"/>
  <sheetViews>
    <sheetView workbookViewId="0">
      <selection activeCell="M1" sqref="M1:M65536"/>
    </sheetView>
  </sheetViews>
  <sheetFormatPr baseColWidth="10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Mann!D5</f>
        <v>60</v>
      </c>
    </row>
    <row r="2" spans="1:21">
      <c r="A2" s="2" t="s">
        <v>7</v>
      </c>
      <c r="B2" s="2">
        <f>'2 Männer'!D6</f>
        <v>50</v>
      </c>
    </row>
    <row r="3" spans="1:21">
      <c r="A3" s="2" t="s">
        <v>14</v>
      </c>
      <c r="B3" s="2">
        <f>B1-B2</f>
        <v>10</v>
      </c>
    </row>
    <row r="5" spans="1:21">
      <c r="A5" s="2" t="s">
        <v>3</v>
      </c>
      <c r="B5" s="2">
        <f>Mann!D8</f>
        <v>2</v>
      </c>
    </row>
    <row r="10" spans="1:21" ht="13.5" thickBot="1"/>
    <row r="11" spans="1:21" ht="13.5" thickBot="1">
      <c r="B11" s="268" t="s">
        <v>1</v>
      </c>
      <c r="C11" s="268"/>
      <c r="D11" s="268"/>
      <c r="E11" s="268"/>
      <c r="F11" s="268"/>
      <c r="H11" s="269" t="s">
        <v>1</v>
      </c>
      <c r="I11" s="270"/>
      <c r="J11" s="270"/>
      <c r="K11" s="270"/>
      <c r="L11" s="271"/>
      <c r="M11" s="35"/>
    </row>
    <row r="12" spans="1:21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 t="shared" ref="H14:H45" si="0"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1">N14+$B$3</f>
        <v>10</v>
      </c>
      <c r="P14" s="6">
        <f t="shared" ref="P14:P45" si="2">B14</f>
        <v>100000</v>
      </c>
      <c r="Q14" s="6">
        <f t="shared" ref="Q14:Q45" si="3">B14</f>
        <v>100000</v>
      </c>
      <c r="R14" s="5" t="e">
        <f t="shared" ref="R14:R45" si="4">LOOKUP(N14,$O$14:$O$136,$Q$14:$Q$136)</f>
        <v>#N/A</v>
      </c>
      <c r="T14" s="20" t="e">
        <f>SUM(S14:$S$136)</f>
        <v>#N/A</v>
      </c>
    </row>
    <row r="15" spans="1:21">
      <c r="A15" s="21">
        <v>1</v>
      </c>
      <c r="B15" s="22">
        <f>Absterbeordnung!B9</f>
        <v>99613.218279845081</v>
      </c>
      <c r="C15" s="15">
        <f t="shared" ref="C15:C46" si="5">1/(((1+($B$5/100))^A15))</f>
        <v>0.98039215686274506</v>
      </c>
      <c r="D15" s="14">
        <f t="shared" ref="D15:D46" si="6">B15*C15</f>
        <v>97660.017921416744</v>
      </c>
      <c r="E15" s="14">
        <f>SUM(D15:$D$127)</f>
        <v>3861761.1434231978</v>
      </c>
      <c r="F15" s="16">
        <f t="shared" ref="F15:F46" si="7">E15/D15</f>
        <v>39.542908404241828</v>
      </c>
      <c r="G15" s="5"/>
      <c r="H15" s="14">
        <f t="shared" si="0"/>
        <v>99613.218279845081</v>
      </c>
      <c r="I15" s="15">
        <f t="shared" ref="I15:I46" si="8">1/(((1+($B$5/100))^A15))</f>
        <v>0.98039215686274506</v>
      </c>
      <c r="J15" s="14">
        <f t="shared" ref="J15:J46" si="9">H15*I15</f>
        <v>97660.017921416744</v>
      </c>
      <c r="K15" s="14">
        <f>SUM($J15:J$127)</f>
        <v>3861761.1434231978</v>
      </c>
      <c r="L15" s="16">
        <f t="shared" ref="L15:L46" si="10">K15/J15</f>
        <v>39.542908404241828</v>
      </c>
      <c r="M15" s="16"/>
      <c r="N15" s="6">
        <v>1</v>
      </c>
      <c r="O15" s="6">
        <f t="shared" si="1"/>
        <v>11</v>
      </c>
      <c r="P15" s="6">
        <f t="shared" si="2"/>
        <v>99613.218279845081</v>
      </c>
      <c r="Q15" s="6">
        <f t="shared" si="3"/>
        <v>99613.218279845081</v>
      </c>
      <c r="R15" s="5" t="e">
        <f t="shared" si="4"/>
        <v>#N/A</v>
      </c>
      <c r="S15" s="5" t="e">
        <f t="shared" ref="S15:S46" si="11">P15*R15*I15</f>
        <v>#N/A</v>
      </c>
      <c r="T15" s="20" t="e">
        <f>SUM(S15:$S$136)</f>
        <v>#N/A</v>
      </c>
      <c r="U15" s="6" t="e">
        <f t="shared" ref="U15:U46" si="12">T15/S15</f>
        <v>#N/A</v>
      </c>
    </row>
    <row r="16" spans="1:21">
      <c r="A16" s="21">
        <v>2</v>
      </c>
      <c r="B16" s="22">
        <f>Absterbeordnung!B10</f>
        <v>99580.623528639146</v>
      </c>
      <c r="C16" s="15">
        <f t="shared" si="5"/>
        <v>0.96116878123798544</v>
      </c>
      <c r="D16" s="14">
        <f t="shared" si="6"/>
        <v>95713.78655194075</v>
      </c>
      <c r="E16" s="14">
        <f>SUM(D16:$D$127)</f>
        <v>3764101.1255017808</v>
      </c>
      <c r="F16" s="16">
        <f t="shared" si="7"/>
        <v>39.326634762894116</v>
      </c>
      <c r="G16" s="5"/>
      <c r="H16" s="14">
        <f t="shared" si="0"/>
        <v>99580.623528639146</v>
      </c>
      <c r="I16" s="15">
        <f t="shared" si="8"/>
        <v>0.96116878123798544</v>
      </c>
      <c r="J16" s="14">
        <f t="shared" si="9"/>
        <v>95713.78655194075</v>
      </c>
      <c r="K16" s="14">
        <f>SUM($J16:J$127)</f>
        <v>3764101.1255017808</v>
      </c>
      <c r="L16" s="16">
        <f t="shared" si="10"/>
        <v>39.326634762894116</v>
      </c>
      <c r="M16" s="16"/>
      <c r="N16" s="6">
        <v>2</v>
      </c>
      <c r="O16" s="6">
        <f t="shared" si="1"/>
        <v>12</v>
      </c>
      <c r="P16" s="6">
        <f t="shared" si="2"/>
        <v>99580.623528639146</v>
      </c>
      <c r="Q16" s="6">
        <f t="shared" si="3"/>
        <v>99580.623528639146</v>
      </c>
      <c r="R16" s="5" t="e">
        <f t="shared" si="4"/>
        <v>#N/A</v>
      </c>
      <c r="S16" s="5" t="e">
        <f t="shared" si="11"/>
        <v>#N/A</v>
      </c>
      <c r="T16" s="20" t="e">
        <f>SUM(S16:$S$136)</f>
        <v>#N/A</v>
      </c>
      <c r="U16" s="6" t="e">
        <f t="shared" si="12"/>
        <v>#N/A</v>
      </c>
    </row>
    <row r="17" spans="1:21">
      <c r="A17" s="21">
        <v>3</v>
      </c>
      <c r="B17" s="22">
        <f>Absterbeordnung!B11</f>
        <v>99561.828111383336</v>
      </c>
      <c r="C17" s="15">
        <f t="shared" si="5"/>
        <v>0.94232233454704462</v>
      </c>
      <c r="D17" s="14">
        <f t="shared" si="6"/>
        <v>93819.334297690322</v>
      </c>
      <c r="E17" s="14">
        <f>SUM(D17:$D$127)</f>
        <v>3668387.3389498405</v>
      </c>
      <c r="F17" s="16">
        <f t="shared" si="7"/>
        <v>39.100547519448241</v>
      </c>
      <c r="G17" s="5"/>
      <c r="H17" s="14">
        <f t="shared" si="0"/>
        <v>99561.828111383336</v>
      </c>
      <c r="I17" s="15">
        <f t="shared" si="8"/>
        <v>0.94232233454704462</v>
      </c>
      <c r="J17" s="14">
        <f t="shared" si="9"/>
        <v>93819.334297690322</v>
      </c>
      <c r="K17" s="14">
        <f>SUM($J17:J$127)</f>
        <v>3668387.3389498405</v>
      </c>
      <c r="L17" s="16">
        <f t="shared" si="10"/>
        <v>39.100547519448241</v>
      </c>
      <c r="M17" s="16"/>
      <c r="N17" s="6">
        <v>3</v>
      </c>
      <c r="O17" s="6">
        <f t="shared" si="1"/>
        <v>13</v>
      </c>
      <c r="P17" s="6">
        <f t="shared" si="2"/>
        <v>99561.828111383336</v>
      </c>
      <c r="Q17" s="6">
        <f t="shared" si="3"/>
        <v>99561.828111383336</v>
      </c>
      <c r="R17" s="5" t="e">
        <f t="shared" si="4"/>
        <v>#N/A</v>
      </c>
      <c r="S17" s="5" t="e">
        <f t="shared" si="11"/>
        <v>#N/A</v>
      </c>
      <c r="T17" s="20" t="e">
        <f>SUM(S17:$S$136)</f>
        <v>#N/A</v>
      </c>
      <c r="U17" s="6" t="e">
        <f t="shared" si="12"/>
        <v>#N/A</v>
      </c>
    </row>
    <row r="18" spans="1:21">
      <c r="A18" s="21">
        <v>4</v>
      </c>
      <c r="B18" s="22">
        <f>Absterbeordnung!B12</f>
        <v>99547.983159401323</v>
      </c>
      <c r="C18" s="15">
        <f t="shared" si="5"/>
        <v>0.9238454260265142</v>
      </c>
      <c r="D18" s="14">
        <f t="shared" si="6"/>
        <v>91966.948911977379</v>
      </c>
      <c r="E18" s="14">
        <f>SUM(D18:$D$127)</f>
        <v>3574568.0046521504</v>
      </c>
      <c r="F18" s="16">
        <f t="shared" si="7"/>
        <v>38.867963403607206</v>
      </c>
      <c r="G18" s="5"/>
      <c r="H18" s="14">
        <f t="shared" si="0"/>
        <v>99547.983159401323</v>
      </c>
      <c r="I18" s="15">
        <f t="shared" si="8"/>
        <v>0.9238454260265142</v>
      </c>
      <c r="J18" s="14">
        <f t="shared" si="9"/>
        <v>91966.948911977379</v>
      </c>
      <c r="K18" s="14">
        <f>SUM($J18:J$127)</f>
        <v>3574568.0046521504</v>
      </c>
      <c r="L18" s="16">
        <f t="shared" si="10"/>
        <v>38.867963403607206</v>
      </c>
      <c r="M18" s="16"/>
      <c r="N18" s="6">
        <v>4</v>
      </c>
      <c r="O18" s="6">
        <f t="shared" si="1"/>
        <v>14</v>
      </c>
      <c r="P18" s="6">
        <f t="shared" si="2"/>
        <v>99547.983159401323</v>
      </c>
      <c r="Q18" s="6">
        <f t="shared" si="3"/>
        <v>99547.983159401323</v>
      </c>
      <c r="R18" s="5" t="e">
        <f t="shared" si="4"/>
        <v>#N/A</v>
      </c>
      <c r="S18" s="5" t="e">
        <f t="shared" si="11"/>
        <v>#N/A</v>
      </c>
      <c r="T18" s="20" t="e">
        <f>SUM(S18:$S$136)</f>
        <v>#N/A</v>
      </c>
      <c r="U18" s="6" t="e">
        <f t="shared" si="12"/>
        <v>#N/A</v>
      </c>
    </row>
    <row r="19" spans="1:21">
      <c r="A19" s="21">
        <v>5</v>
      </c>
      <c r="B19" s="22">
        <f>Absterbeordnung!B13</f>
        <v>99534.763604488166</v>
      </c>
      <c r="C19" s="15">
        <f t="shared" si="5"/>
        <v>0.90573080982991594</v>
      </c>
      <c r="D19" s="14">
        <f t="shared" si="6"/>
        <v>90151.702045722312</v>
      </c>
      <c r="E19" s="14">
        <f>SUM(D19:$D$127)</f>
        <v>3482601.055740173</v>
      </c>
      <c r="F19" s="16">
        <f t="shared" si="7"/>
        <v>38.630452633871506</v>
      </c>
      <c r="G19" s="5"/>
      <c r="H19" s="14">
        <f t="shared" si="0"/>
        <v>99534.763604488166</v>
      </c>
      <c r="I19" s="15">
        <f t="shared" si="8"/>
        <v>0.90573080982991594</v>
      </c>
      <c r="J19" s="14">
        <f t="shared" si="9"/>
        <v>90151.702045722312</v>
      </c>
      <c r="K19" s="14">
        <f>SUM($J19:J$127)</f>
        <v>3482601.055740173</v>
      </c>
      <c r="L19" s="16">
        <f t="shared" si="10"/>
        <v>38.630452633871506</v>
      </c>
      <c r="M19" s="16"/>
      <c r="N19" s="6">
        <v>5</v>
      </c>
      <c r="O19" s="6">
        <f t="shared" si="1"/>
        <v>15</v>
      </c>
      <c r="P19" s="6">
        <f t="shared" si="2"/>
        <v>99534.763604488166</v>
      </c>
      <c r="Q19" s="6">
        <f t="shared" si="3"/>
        <v>99534.763604488166</v>
      </c>
      <c r="R19" s="5" t="e">
        <f t="shared" si="4"/>
        <v>#N/A</v>
      </c>
      <c r="S19" s="5" t="e">
        <f t="shared" si="11"/>
        <v>#N/A</v>
      </c>
      <c r="T19" s="20" t="e">
        <f>SUM(S19:$S$136)</f>
        <v>#N/A</v>
      </c>
      <c r="U19" s="6" t="e">
        <f t="shared" si="12"/>
        <v>#N/A</v>
      </c>
    </row>
    <row r="20" spans="1:21">
      <c r="A20" s="21">
        <v>6</v>
      </c>
      <c r="B20" s="22">
        <f>Absterbeordnung!B14</f>
        <v>99524.010094819139</v>
      </c>
      <c r="C20" s="15">
        <f t="shared" si="5"/>
        <v>0.88797138218619198</v>
      </c>
      <c r="D20" s="14">
        <f t="shared" si="6"/>
        <v>88374.472804609075</v>
      </c>
      <c r="E20" s="14">
        <f>SUM(D20:$D$127)</f>
        <v>3392449.353694451</v>
      </c>
      <c r="F20" s="16">
        <f t="shared" si="7"/>
        <v>38.387208953370092</v>
      </c>
      <c r="G20" s="5"/>
      <c r="H20" s="14">
        <f t="shared" si="0"/>
        <v>99524.010094819139</v>
      </c>
      <c r="I20" s="15">
        <f t="shared" si="8"/>
        <v>0.88797138218619198</v>
      </c>
      <c r="J20" s="14">
        <f t="shared" si="9"/>
        <v>88374.472804609075</v>
      </c>
      <c r="K20" s="14">
        <f>SUM($J20:J$127)</f>
        <v>3392449.353694451</v>
      </c>
      <c r="L20" s="16">
        <f t="shared" si="10"/>
        <v>38.387208953370092</v>
      </c>
      <c r="M20" s="16"/>
      <c r="N20" s="6">
        <v>6</v>
      </c>
      <c r="O20" s="6">
        <f t="shared" si="1"/>
        <v>16</v>
      </c>
      <c r="P20" s="6">
        <f t="shared" si="2"/>
        <v>99524.010094819139</v>
      </c>
      <c r="Q20" s="6">
        <f t="shared" si="3"/>
        <v>99524.010094819139</v>
      </c>
      <c r="R20" s="5" t="e">
        <f t="shared" si="4"/>
        <v>#N/A</v>
      </c>
      <c r="S20" s="5" t="e">
        <f t="shared" si="11"/>
        <v>#N/A</v>
      </c>
      <c r="T20" s="20" t="e">
        <f>SUM(S20:$S$136)</f>
        <v>#N/A</v>
      </c>
      <c r="U20" s="6" t="e">
        <f t="shared" si="12"/>
        <v>#N/A</v>
      </c>
    </row>
    <row r="21" spans="1:21">
      <c r="A21" s="21">
        <v>7</v>
      </c>
      <c r="B21" s="22">
        <f>Absterbeordnung!B15</f>
        <v>99513.494781665286</v>
      </c>
      <c r="C21" s="15">
        <f t="shared" si="5"/>
        <v>0.87056017861391388</v>
      </c>
      <c r="D21" s="14">
        <f t="shared" si="6"/>
        <v>86632.485791621322</v>
      </c>
      <c r="E21" s="14">
        <f>SUM(D21:$D$127)</f>
        <v>3304074.8808898418</v>
      </c>
      <c r="F21" s="16">
        <f t="shared" si="7"/>
        <v>38.138982746462943</v>
      </c>
      <c r="G21" s="5"/>
      <c r="H21" s="14">
        <f t="shared" si="0"/>
        <v>99513.494781665286</v>
      </c>
      <c r="I21" s="15">
        <f t="shared" si="8"/>
        <v>0.87056017861391388</v>
      </c>
      <c r="J21" s="14">
        <f t="shared" si="9"/>
        <v>86632.485791621322</v>
      </c>
      <c r="K21" s="14">
        <f>SUM($J21:J$127)</f>
        <v>3304074.8808898418</v>
      </c>
      <c r="L21" s="16">
        <f t="shared" si="10"/>
        <v>38.138982746462943</v>
      </c>
      <c r="M21" s="16"/>
      <c r="N21" s="6">
        <v>7</v>
      </c>
      <c r="O21" s="6">
        <f t="shared" si="1"/>
        <v>17</v>
      </c>
      <c r="P21" s="6">
        <f t="shared" si="2"/>
        <v>99513.494781665286</v>
      </c>
      <c r="Q21" s="6">
        <f t="shared" si="3"/>
        <v>99513.494781665286</v>
      </c>
      <c r="R21" s="5" t="e">
        <f t="shared" si="4"/>
        <v>#N/A</v>
      </c>
      <c r="S21" s="5" t="e">
        <f t="shared" si="11"/>
        <v>#N/A</v>
      </c>
      <c r="T21" s="20" t="e">
        <f>SUM(S21:$S$136)</f>
        <v>#N/A</v>
      </c>
      <c r="U21" s="6" t="e">
        <f t="shared" si="12"/>
        <v>#N/A</v>
      </c>
    </row>
    <row r="22" spans="1:21">
      <c r="A22" s="21">
        <v>8</v>
      </c>
      <c r="B22" s="22">
        <f>Absterbeordnung!B16</f>
        <v>99505.29559407098</v>
      </c>
      <c r="C22" s="15">
        <f t="shared" si="5"/>
        <v>0.85349037119011162</v>
      </c>
      <c r="D22" s="14">
        <f t="shared" si="6"/>
        <v>84926.811671965421</v>
      </c>
      <c r="E22" s="14">
        <f>SUM(D22:$D$127)</f>
        <v>3217442.3950982206</v>
      </c>
      <c r="F22" s="16">
        <f t="shared" si="7"/>
        <v>37.884883840050094</v>
      </c>
      <c r="G22" s="5"/>
      <c r="H22" s="14">
        <f t="shared" si="0"/>
        <v>99505.29559407098</v>
      </c>
      <c r="I22" s="15">
        <f t="shared" si="8"/>
        <v>0.85349037119011162</v>
      </c>
      <c r="J22" s="14">
        <f t="shared" si="9"/>
        <v>84926.811671965421</v>
      </c>
      <c r="K22" s="14">
        <f>SUM($J22:J$127)</f>
        <v>3217442.3950982206</v>
      </c>
      <c r="L22" s="16">
        <f t="shared" si="10"/>
        <v>37.884883840050094</v>
      </c>
      <c r="M22" s="16"/>
      <c r="N22" s="6">
        <v>8</v>
      </c>
      <c r="O22" s="6">
        <f t="shared" si="1"/>
        <v>18</v>
      </c>
      <c r="P22" s="6">
        <f t="shared" si="2"/>
        <v>99505.29559407098</v>
      </c>
      <c r="Q22" s="6">
        <f t="shared" si="3"/>
        <v>99505.29559407098</v>
      </c>
      <c r="R22" s="5" t="e">
        <f t="shared" si="4"/>
        <v>#N/A</v>
      </c>
      <c r="S22" s="5" t="e">
        <f t="shared" si="11"/>
        <v>#N/A</v>
      </c>
      <c r="T22" s="20" t="e">
        <f>SUM(S22:$S$136)</f>
        <v>#N/A</v>
      </c>
      <c r="U22" s="6" t="e">
        <f t="shared" si="12"/>
        <v>#N/A</v>
      </c>
    </row>
    <row r="23" spans="1:21">
      <c r="A23" s="21">
        <v>9</v>
      </c>
      <c r="B23" s="22">
        <f>Absterbeordnung!B17</f>
        <v>99497.007145366733</v>
      </c>
      <c r="C23" s="15">
        <f t="shared" si="5"/>
        <v>0.83675526587265847</v>
      </c>
      <c r="D23" s="14">
        <f t="shared" si="6"/>
        <v>83254.644667455141</v>
      </c>
      <c r="E23" s="14">
        <f>SUM(D23:$D$127)</f>
        <v>3132515.5834262548</v>
      </c>
      <c r="F23" s="16">
        <f t="shared" si="7"/>
        <v>37.625715609483329</v>
      </c>
      <c r="G23" s="5"/>
      <c r="H23" s="14">
        <f t="shared" si="0"/>
        <v>99497.007145366733</v>
      </c>
      <c r="I23" s="15">
        <f t="shared" si="8"/>
        <v>0.83675526587265847</v>
      </c>
      <c r="J23" s="14">
        <f t="shared" si="9"/>
        <v>83254.644667455141</v>
      </c>
      <c r="K23" s="14">
        <f>SUM($J23:J$127)</f>
        <v>3132515.5834262548</v>
      </c>
      <c r="L23" s="16">
        <f t="shared" si="10"/>
        <v>37.625715609483329</v>
      </c>
      <c r="M23" s="16"/>
      <c r="N23" s="6">
        <v>9</v>
      </c>
      <c r="O23" s="6">
        <f t="shared" si="1"/>
        <v>19</v>
      </c>
      <c r="P23" s="6">
        <f t="shared" si="2"/>
        <v>99497.007145366733</v>
      </c>
      <c r="Q23" s="6">
        <f t="shared" si="3"/>
        <v>99497.007145366733</v>
      </c>
      <c r="R23" s="5" t="e">
        <f t="shared" si="4"/>
        <v>#N/A</v>
      </c>
      <c r="S23" s="5" t="e">
        <f t="shared" si="11"/>
        <v>#N/A</v>
      </c>
      <c r="T23" s="20" t="e">
        <f>SUM(S23:$S$136)</f>
        <v>#N/A</v>
      </c>
      <c r="U23" s="6" t="e">
        <f t="shared" si="12"/>
        <v>#N/A</v>
      </c>
    </row>
    <row r="24" spans="1:21">
      <c r="A24" s="21">
        <v>10</v>
      </c>
      <c r="B24" s="22">
        <f>Absterbeordnung!B18</f>
        <v>99489.193211688369</v>
      </c>
      <c r="C24" s="15">
        <f t="shared" si="5"/>
        <v>0.82034829987515534</v>
      </c>
      <c r="D24" s="14">
        <f t="shared" si="6"/>
        <v>81615.7905071594</v>
      </c>
      <c r="E24" s="14">
        <f>SUM(D24:$D$127)</f>
        <v>3049260.9387587998</v>
      </c>
      <c r="F24" s="16">
        <f t="shared" si="7"/>
        <v>37.361164056743604</v>
      </c>
      <c r="G24" s="5"/>
      <c r="H24" s="14">
        <f t="shared" si="0"/>
        <v>99489.193211688369</v>
      </c>
      <c r="I24" s="15">
        <f t="shared" si="8"/>
        <v>0.82034829987515534</v>
      </c>
      <c r="J24" s="14">
        <f t="shared" si="9"/>
        <v>81615.7905071594</v>
      </c>
      <c r="K24" s="14">
        <f>SUM($J24:J$127)</f>
        <v>3049260.9387587998</v>
      </c>
      <c r="L24" s="16">
        <f t="shared" si="10"/>
        <v>37.361164056743604</v>
      </c>
      <c r="M24" s="16"/>
      <c r="N24" s="6">
        <v>10</v>
      </c>
      <c r="O24" s="6">
        <f t="shared" si="1"/>
        <v>20</v>
      </c>
      <c r="P24" s="6">
        <f t="shared" si="2"/>
        <v>99489.193211688369</v>
      </c>
      <c r="Q24" s="6">
        <f t="shared" si="3"/>
        <v>99489.193211688369</v>
      </c>
      <c r="R24" s="5">
        <f t="shared" si="4"/>
        <v>100000</v>
      </c>
      <c r="S24" s="5">
        <f t="shared" si="11"/>
        <v>8161579050.7159395</v>
      </c>
      <c r="T24" s="20">
        <f>SUM(S24:$S$136)</f>
        <v>295630927307.80304</v>
      </c>
      <c r="U24" s="6">
        <f t="shared" si="12"/>
        <v>36.222270895222181</v>
      </c>
    </row>
    <row r="25" spans="1:21">
      <c r="A25" s="21">
        <v>11</v>
      </c>
      <c r="B25" s="22">
        <f>Absterbeordnung!B19</f>
        <v>99480.301942400911</v>
      </c>
      <c r="C25" s="15">
        <f t="shared" si="5"/>
        <v>0.80426303909328967</v>
      </c>
      <c r="D25" s="14">
        <f t="shared" si="6"/>
        <v>80008.329970113438</v>
      </c>
      <c r="E25" s="14">
        <f>SUM(D25:$D$127)</f>
        <v>2967645.1482516401</v>
      </c>
      <c r="F25" s="16">
        <f t="shared" si="7"/>
        <v>37.091702193511395</v>
      </c>
      <c r="G25" s="5"/>
      <c r="H25" s="14">
        <f t="shared" si="0"/>
        <v>99480.301942400911</v>
      </c>
      <c r="I25" s="15">
        <f t="shared" si="8"/>
        <v>0.80426303909328967</v>
      </c>
      <c r="J25" s="14">
        <f t="shared" si="9"/>
        <v>80008.329970113438</v>
      </c>
      <c r="K25" s="14">
        <f>SUM($J25:J$127)</f>
        <v>2967645.1482516401</v>
      </c>
      <c r="L25" s="16">
        <f t="shared" si="10"/>
        <v>37.091702193511395</v>
      </c>
      <c r="M25" s="16"/>
      <c r="N25" s="6">
        <v>11</v>
      </c>
      <c r="O25" s="6">
        <f t="shared" si="1"/>
        <v>21</v>
      </c>
      <c r="P25" s="6">
        <f t="shared" si="2"/>
        <v>99480.301942400911</v>
      </c>
      <c r="Q25" s="6">
        <f t="shared" si="3"/>
        <v>99480.301942400911</v>
      </c>
      <c r="R25" s="5">
        <f t="shared" si="4"/>
        <v>99613.218279845081</v>
      </c>
      <c r="S25" s="5">
        <f t="shared" si="11"/>
        <v>7969887237.5187817</v>
      </c>
      <c r="T25" s="20">
        <f>SUM(S25:$S$136)</f>
        <v>287469348257.08698</v>
      </c>
      <c r="U25" s="6">
        <f t="shared" si="12"/>
        <v>36.069437332037225</v>
      </c>
    </row>
    <row r="26" spans="1:21">
      <c r="A26" s="21">
        <v>12</v>
      </c>
      <c r="B26" s="22">
        <f>Absterbeordnung!B20</f>
        <v>99471.764889965358</v>
      </c>
      <c r="C26" s="15">
        <f t="shared" si="5"/>
        <v>0.78849317558165644</v>
      </c>
      <c r="D26" s="14">
        <f t="shared" si="6"/>
        <v>78432.807778800707</v>
      </c>
      <c r="E26" s="14">
        <f>SUM(D26:$D$127)</f>
        <v>2887636.8182815267</v>
      </c>
      <c r="F26" s="16">
        <f t="shared" si="7"/>
        <v>36.816695717758236</v>
      </c>
      <c r="G26" s="5"/>
      <c r="H26" s="14">
        <f t="shared" si="0"/>
        <v>99471.764889965358</v>
      </c>
      <c r="I26" s="15">
        <f t="shared" si="8"/>
        <v>0.78849317558165644</v>
      </c>
      <c r="J26" s="14">
        <f t="shared" si="9"/>
        <v>78432.807778800707</v>
      </c>
      <c r="K26" s="14">
        <f>SUM($J26:J$127)</f>
        <v>2887636.8182815267</v>
      </c>
      <c r="L26" s="16">
        <f t="shared" si="10"/>
        <v>36.816695717758236</v>
      </c>
      <c r="M26" s="16"/>
      <c r="N26" s="6">
        <v>12</v>
      </c>
      <c r="O26" s="6">
        <f t="shared" si="1"/>
        <v>22</v>
      </c>
      <c r="P26" s="6">
        <f t="shared" si="2"/>
        <v>99471.764889965358</v>
      </c>
      <c r="Q26" s="6">
        <f t="shared" si="3"/>
        <v>99471.764889965358</v>
      </c>
      <c r="R26" s="5">
        <f t="shared" si="4"/>
        <v>99580.623528639146</v>
      </c>
      <c r="S26" s="5">
        <f t="shared" si="11"/>
        <v>7810387903.7148733</v>
      </c>
      <c r="T26" s="20">
        <f>SUM(S26:$S$136)</f>
        <v>279499461019.56818</v>
      </c>
      <c r="U26" s="6">
        <f t="shared" si="12"/>
        <v>35.785605589016797</v>
      </c>
    </row>
    <row r="27" spans="1:21">
      <c r="A27" s="21">
        <v>13</v>
      </c>
      <c r="B27" s="22">
        <f>Absterbeordnung!B21</f>
        <v>99460.695337629135</v>
      </c>
      <c r="C27" s="15">
        <f t="shared" si="5"/>
        <v>0.77303252508005538</v>
      </c>
      <c r="D27" s="14">
        <f t="shared" si="6"/>
        <v>76886.352463065545</v>
      </c>
      <c r="E27" s="14">
        <f>SUM(D27:$D$127)</f>
        <v>2809204.0105027258</v>
      </c>
      <c r="F27" s="16">
        <f t="shared" si="7"/>
        <v>36.537095602918654</v>
      </c>
      <c r="G27" s="5"/>
      <c r="H27" s="14">
        <f t="shared" si="0"/>
        <v>99460.695337629135</v>
      </c>
      <c r="I27" s="15">
        <f t="shared" si="8"/>
        <v>0.77303252508005538</v>
      </c>
      <c r="J27" s="14">
        <f t="shared" si="9"/>
        <v>76886.352463065545</v>
      </c>
      <c r="K27" s="14">
        <f>SUM($J27:J$127)</f>
        <v>2809204.0105027258</v>
      </c>
      <c r="L27" s="16">
        <f t="shared" si="10"/>
        <v>36.537095602918654</v>
      </c>
      <c r="M27" s="16"/>
      <c r="N27" s="6">
        <v>13</v>
      </c>
      <c r="O27" s="6">
        <f t="shared" si="1"/>
        <v>23</v>
      </c>
      <c r="P27" s="6">
        <f t="shared" si="2"/>
        <v>99460.695337629135</v>
      </c>
      <c r="Q27" s="6">
        <f t="shared" si="3"/>
        <v>99460.695337629135</v>
      </c>
      <c r="R27" s="5">
        <f t="shared" si="4"/>
        <v>99561.828111383336</v>
      </c>
      <c r="S27" s="5">
        <f t="shared" si="11"/>
        <v>7654945808.0389662</v>
      </c>
      <c r="T27" s="20">
        <f>SUM(S27:$S$136)</f>
        <v>271689073115.85355</v>
      </c>
      <c r="U27" s="6">
        <f t="shared" si="12"/>
        <v>35.491965577409424</v>
      </c>
    </row>
    <row r="28" spans="1:21">
      <c r="A28" s="21">
        <v>14</v>
      </c>
      <c r="B28" s="22">
        <f>Absterbeordnung!B22</f>
        <v>99449.665640618434</v>
      </c>
      <c r="C28" s="15">
        <f t="shared" si="5"/>
        <v>0.75787502458828948</v>
      </c>
      <c r="D28" s="14">
        <f t="shared" si="6"/>
        <v>75370.417792680862</v>
      </c>
      <c r="E28" s="14">
        <f>SUM(D28:$D$127)</f>
        <v>2732317.6580396602</v>
      </c>
      <c r="F28" s="16">
        <f t="shared" si="7"/>
        <v>36.251857665899692</v>
      </c>
      <c r="G28" s="5"/>
      <c r="H28" s="14">
        <f t="shared" si="0"/>
        <v>99449.665640618434</v>
      </c>
      <c r="I28" s="15">
        <f t="shared" si="8"/>
        <v>0.75787502458828948</v>
      </c>
      <c r="J28" s="14">
        <f t="shared" si="9"/>
        <v>75370.417792680862</v>
      </c>
      <c r="K28" s="14">
        <f>SUM($J28:J$127)</f>
        <v>2732317.6580396602</v>
      </c>
      <c r="L28" s="16">
        <f t="shared" si="10"/>
        <v>36.251857665899692</v>
      </c>
      <c r="M28" s="16"/>
      <c r="N28" s="6">
        <v>14</v>
      </c>
      <c r="O28" s="6">
        <f t="shared" si="1"/>
        <v>24</v>
      </c>
      <c r="P28" s="6">
        <f t="shared" si="2"/>
        <v>99449.665640618434</v>
      </c>
      <c r="Q28" s="6">
        <f t="shared" si="3"/>
        <v>99449.665640618434</v>
      </c>
      <c r="R28" s="5">
        <f t="shared" si="4"/>
        <v>99547.983159401323</v>
      </c>
      <c r="S28" s="5">
        <f t="shared" si="11"/>
        <v>7502973081.1428356</v>
      </c>
      <c r="T28" s="20">
        <f>SUM(S28:$S$136)</f>
        <v>264034127307.81458</v>
      </c>
      <c r="U28" s="6">
        <f t="shared" si="12"/>
        <v>35.190600372992073</v>
      </c>
    </row>
    <row r="29" spans="1:21">
      <c r="A29" s="21">
        <v>15</v>
      </c>
      <c r="B29" s="22">
        <f>Absterbeordnung!B23</f>
        <v>99434.738837183017</v>
      </c>
      <c r="C29" s="15">
        <f t="shared" si="5"/>
        <v>0.74301472998851925</v>
      </c>
      <c r="D29" s="14">
        <f t="shared" si="6"/>
        <v>73881.475628588465</v>
      </c>
      <c r="E29" s="14">
        <f>SUM(D29:$D$127)</f>
        <v>2656947.24024698</v>
      </c>
      <c r="F29" s="16">
        <f t="shared" si="7"/>
        <v>35.962292545479059</v>
      </c>
      <c r="G29" s="5"/>
      <c r="H29" s="14">
        <f t="shared" si="0"/>
        <v>99434.738837183017</v>
      </c>
      <c r="I29" s="15">
        <f t="shared" si="8"/>
        <v>0.74301472998851925</v>
      </c>
      <c r="J29" s="14">
        <f t="shared" si="9"/>
        <v>73881.475628588465</v>
      </c>
      <c r="K29" s="14">
        <f>SUM($J29:J$127)</f>
        <v>2656947.24024698</v>
      </c>
      <c r="L29" s="16">
        <f t="shared" si="10"/>
        <v>35.962292545479059</v>
      </c>
      <c r="M29" s="16"/>
      <c r="N29" s="6">
        <v>15</v>
      </c>
      <c r="O29" s="6">
        <f t="shared" si="1"/>
        <v>25</v>
      </c>
      <c r="P29" s="6">
        <f t="shared" si="2"/>
        <v>99434.738837183017</v>
      </c>
      <c r="Q29" s="6">
        <f t="shared" si="3"/>
        <v>99434.738837183017</v>
      </c>
      <c r="R29" s="5">
        <f t="shared" si="4"/>
        <v>99534.763604488166</v>
      </c>
      <c r="S29" s="5">
        <f t="shared" si="11"/>
        <v>7353775211.4423075</v>
      </c>
      <c r="T29" s="20">
        <f>SUM(S29:$S$136)</f>
        <v>256531154226.67175</v>
      </c>
      <c r="U29" s="6">
        <f t="shared" si="12"/>
        <v>34.88428009432694</v>
      </c>
    </row>
    <row r="30" spans="1:21">
      <c r="A30" s="21">
        <v>16</v>
      </c>
      <c r="B30" s="22">
        <f>Absterbeordnung!B24</f>
        <v>99417.036720398202</v>
      </c>
      <c r="C30" s="15">
        <f t="shared" si="5"/>
        <v>0.72844581371423445</v>
      </c>
      <c r="D30" s="14">
        <f t="shared" si="6"/>
        <v>72419.924210848389</v>
      </c>
      <c r="E30" s="14">
        <f>SUM(D30:$D$127)</f>
        <v>2583065.7646183912</v>
      </c>
      <c r="F30" s="16">
        <f t="shared" si="7"/>
        <v>35.667888260941481</v>
      </c>
      <c r="G30" s="5"/>
      <c r="H30" s="14">
        <f t="shared" si="0"/>
        <v>99417.036720398202</v>
      </c>
      <c r="I30" s="15">
        <f t="shared" si="8"/>
        <v>0.72844581371423445</v>
      </c>
      <c r="J30" s="14">
        <f t="shared" si="9"/>
        <v>72419.924210848389</v>
      </c>
      <c r="K30" s="14">
        <f>SUM($J30:J$127)</f>
        <v>2583065.7646183912</v>
      </c>
      <c r="L30" s="16">
        <f t="shared" si="10"/>
        <v>35.667888260941481</v>
      </c>
      <c r="M30" s="16"/>
      <c r="N30" s="6">
        <v>16</v>
      </c>
      <c r="O30" s="6">
        <f t="shared" si="1"/>
        <v>26</v>
      </c>
      <c r="P30" s="6">
        <f t="shared" si="2"/>
        <v>99417.036720398202</v>
      </c>
      <c r="Q30" s="6">
        <f t="shared" si="3"/>
        <v>99417.036720398202</v>
      </c>
      <c r="R30" s="5">
        <f t="shared" si="4"/>
        <v>99524.010094819139</v>
      </c>
      <c r="S30" s="5">
        <f t="shared" si="11"/>
        <v>7207521268.226512</v>
      </c>
      <c r="T30" s="20">
        <f>SUM(S30:$S$136)</f>
        <v>249177379015.22946</v>
      </c>
      <c r="U30" s="6">
        <f t="shared" si="12"/>
        <v>34.571854836377369</v>
      </c>
    </row>
    <row r="31" spans="1:21">
      <c r="A31" s="21">
        <v>17</v>
      </c>
      <c r="B31" s="22">
        <f>Absterbeordnung!B25</f>
        <v>99391.21858413078</v>
      </c>
      <c r="C31" s="15">
        <f t="shared" si="5"/>
        <v>0.7141625624649357</v>
      </c>
      <c r="D31" s="14">
        <f t="shared" si="6"/>
        <v>70981.48735055537</v>
      </c>
      <c r="E31" s="14">
        <f>SUM(D31:$D$127)</f>
        <v>2510645.8404075429</v>
      </c>
      <c r="F31" s="16">
        <f t="shared" si="7"/>
        <v>35.370431560672266</v>
      </c>
      <c r="G31" s="5"/>
      <c r="H31" s="14">
        <f t="shared" si="0"/>
        <v>99391.21858413078</v>
      </c>
      <c r="I31" s="15">
        <f t="shared" si="8"/>
        <v>0.7141625624649357</v>
      </c>
      <c r="J31" s="14">
        <f t="shared" si="9"/>
        <v>70981.48735055537</v>
      </c>
      <c r="K31" s="14">
        <f>SUM($J31:J$127)</f>
        <v>2510645.8404075429</v>
      </c>
      <c r="L31" s="16">
        <f t="shared" si="10"/>
        <v>35.370431560672266</v>
      </c>
      <c r="M31" s="16"/>
      <c r="N31" s="6">
        <v>17</v>
      </c>
      <c r="O31" s="6">
        <f t="shared" si="1"/>
        <v>27</v>
      </c>
      <c r="P31" s="6">
        <f t="shared" si="2"/>
        <v>99391.21858413078</v>
      </c>
      <c r="Q31" s="6">
        <f t="shared" si="3"/>
        <v>99391.21858413078</v>
      </c>
      <c r="R31" s="5">
        <f t="shared" si="4"/>
        <v>99513.494781665286</v>
      </c>
      <c r="S31" s="5">
        <f t="shared" si="11"/>
        <v>7063615871.0543337</v>
      </c>
      <c r="T31" s="20">
        <f>SUM(S31:$S$136)</f>
        <v>241969857747.00296</v>
      </c>
      <c r="U31" s="6">
        <f t="shared" si="12"/>
        <v>34.255806397762953</v>
      </c>
    </row>
    <row r="32" spans="1:21">
      <c r="A32" s="21">
        <v>18</v>
      </c>
      <c r="B32" s="22">
        <f>Absterbeordnung!B26</f>
        <v>99357.546306551696</v>
      </c>
      <c r="C32" s="15">
        <f t="shared" si="5"/>
        <v>0.7001593749656233</v>
      </c>
      <c r="D32" s="14">
        <f t="shared" si="6"/>
        <v>69566.117520113214</v>
      </c>
      <c r="E32" s="14">
        <f>SUM(D32:$D$127)</f>
        <v>2439664.3530569877</v>
      </c>
      <c r="F32" s="16">
        <f t="shared" si="7"/>
        <v>35.06972129573888</v>
      </c>
      <c r="G32" s="5"/>
      <c r="H32" s="14">
        <f t="shared" si="0"/>
        <v>99357.546306551696</v>
      </c>
      <c r="I32" s="15">
        <f t="shared" si="8"/>
        <v>0.7001593749656233</v>
      </c>
      <c r="J32" s="14">
        <f t="shared" si="9"/>
        <v>69566.117520113214</v>
      </c>
      <c r="K32" s="14">
        <f>SUM($J32:J$127)</f>
        <v>2439664.3530569877</v>
      </c>
      <c r="L32" s="16">
        <f t="shared" si="10"/>
        <v>35.06972129573888</v>
      </c>
      <c r="M32" s="16"/>
      <c r="N32" s="6">
        <v>18</v>
      </c>
      <c r="O32" s="6">
        <f t="shared" si="1"/>
        <v>28</v>
      </c>
      <c r="P32" s="6">
        <f t="shared" si="2"/>
        <v>99357.546306551696</v>
      </c>
      <c r="Q32" s="6">
        <f t="shared" si="3"/>
        <v>99357.546306551696</v>
      </c>
      <c r="R32" s="5">
        <f t="shared" si="4"/>
        <v>99505.29559407098</v>
      </c>
      <c r="S32" s="5">
        <f t="shared" si="11"/>
        <v>6922197087.1707449</v>
      </c>
      <c r="T32" s="20">
        <f>SUM(S32:$S$136)</f>
        <v>234906241875.94864</v>
      </c>
      <c r="U32" s="6">
        <f t="shared" si="12"/>
        <v>33.935214342757178</v>
      </c>
    </row>
    <row r="33" spans="1:21">
      <c r="A33" s="21">
        <v>19</v>
      </c>
      <c r="B33" s="22">
        <f>Absterbeordnung!B27</f>
        <v>99309.70823210747</v>
      </c>
      <c r="C33" s="15">
        <f t="shared" si="5"/>
        <v>0.68643075977021895</v>
      </c>
      <c r="D33" s="14">
        <f t="shared" si="6"/>
        <v>68169.238474324302</v>
      </c>
      <c r="E33" s="14">
        <f>SUM(D33:$D$127)</f>
        <v>2370098.2355368747</v>
      </c>
      <c r="F33" s="16">
        <f t="shared" si="7"/>
        <v>34.767855539849748</v>
      </c>
      <c r="G33" s="5"/>
      <c r="H33" s="14">
        <f t="shared" si="0"/>
        <v>99309.70823210747</v>
      </c>
      <c r="I33" s="15">
        <f t="shared" si="8"/>
        <v>0.68643075977021895</v>
      </c>
      <c r="J33" s="14">
        <f t="shared" si="9"/>
        <v>68169.238474324302</v>
      </c>
      <c r="K33" s="14">
        <f>SUM($J33:J$127)</f>
        <v>2370098.2355368747</v>
      </c>
      <c r="L33" s="16">
        <f t="shared" si="10"/>
        <v>34.767855539849748</v>
      </c>
      <c r="M33" s="16"/>
      <c r="N33" s="6">
        <v>19</v>
      </c>
      <c r="O33" s="6">
        <f t="shared" si="1"/>
        <v>29</v>
      </c>
      <c r="P33" s="6">
        <f t="shared" si="2"/>
        <v>99309.70823210747</v>
      </c>
      <c r="Q33" s="6">
        <f t="shared" si="3"/>
        <v>99309.70823210747</v>
      </c>
      <c r="R33" s="5">
        <f t="shared" si="4"/>
        <v>99497.007145366733</v>
      </c>
      <c r="S33" s="5">
        <f t="shared" si="11"/>
        <v>6782635207.5740528</v>
      </c>
      <c r="T33" s="20">
        <f>SUM(S33:$S$136)</f>
        <v>227984044788.77783</v>
      </c>
      <c r="U33" s="6">
        <f t="shared" si="12"/>
        <v>33.612900858090072</v>
      </c>
    </row>
    <row r="34" spans="1:21">
      <c r="A34" s="21">
        <v>20</v>
      </c>
      <c r="B34" s="22">
        <f>Absterbeordnung!B28</f>
        <v>99261.177090087993</v>
      </c>
      <c r="C34" s="15">
        <f t="shared" si="5"/>
        <v>0.67297133310805779</v>
      </c>
      <c r="D34" s="14">
        <f t="shared" si="6"/>
        <v>66799.926672191519</v>
      </c>
      <c r="E34" s="14">
        <f>SUM(D34:$D$127)</f>
        <v>2301928.9970625499</v>
      </c>
      <c r="F34" s="16">
        <f t="shared" si="7"/>
        <v>34.460052753633214</v>
      </c>
      <c r="G34" s="5"/>
      <c r="H34" s="14">
        <f t="shared" si="0"/>
        <v>99261.177090087993</v>
      </c>
      <c r="I34" s="15">
        <f t="shared" si="8"/>
        <v>0.67297133310805779</v>
      </c>
      <c r="J34" s="14">
        <f t="shared" si="9"/>
        <v>66799.926672191519</v>
      </c>
      <c r="K34" s="14">
        <f>SUM($J34:J$127)</f>
        <v>2301928.9970625499</v>
      </c>
      <c r="L34" s="16">
        <f t="shared" si="10"/>
        <v>34.460052753633214</v>
      </c>
      <c r="M34" s="16"/>
      <c r="N34" s="6">
        <v>20</v>
      </c>
      <c r="O34" s="6">
        <f t="shared" si="1"/>
        <v>30</v>
      </c>
      <c r="P34" s="6">
        <f t="shared" si="2"/>
        <v>99261.177090087993</v>
      </c>
      <c r="Q34" s="6">
        <f t="shared" si="3"/>
        <v>99261.177090087993</v>
      </c>
      <c r="R34" s="5">
        <f t="shared" si="4"/>
        <v>99489.193211688369</v>
      </c>
      <c r="S34" s="5">
        <f t="shared" si="11"/>
        <v>6645870811.2162771</v>
      </c>
      <c r="T34" s="20">
        <f>SUM(S34:$S$136)</f>
        <v>221201409581.2038</v>
      </c>
      <c r="U34" s="6">
        <f t="shared" si="12"/>
        <v>33.28403694033306</v>
      </c>
    </row>
    <row r="35" spans="1:21">
      <c r="A35" s="21">
        <v>21</v>
      </c>
      <c r="B35" s="22">
        <f>Absterbeordnung!B29</f>
        <v>99207.78620550796</v>
      </c>
      <c r="C35" s="15">
        <f t="shared" si="5"/>
        <v>0.65977581677260566</v>
      </c>
      <c r="D35" s="14">
        <f t="shared" si="6"/>
        <v>65454.898173941052</v>
      </c>
      <c r="E35" s="14">
        <f>SUM(D35:$D$127)</f>
        <v>2235129.0703903581</v>
      </c>
      <c r="F35" s="16">
        <f t="shared" si="7"/>
        <v>34.14762122844779</v>
      </c>
      <c r="G35" s="5"/>
      <c r="H35" s="14">
        <f t="shared" si="0"/>
        <v>99207.78620550796</v>
      </c>
      <c r="I35" s="15">
        <f t="shared" si="8"/>
        <v>0.65977581677260566</v>
      </c>
      <c r="J35" s="14">
        <f t="shared" si="9"/>
        <v>65454.898173941052</v>
      </c>
      <c r="K35" s="14">
        <f>SUM($J35:J$127)</f>
        <v>2235129.0703903581</v>
      </c>
      <c r="L35" s="16">
        <f t="shared" si="10"/>
        <v>34.14762122844779</v>
      </c>
      <c r="M35" s="16"/>
      <c r="N35" s="6">
        <v>21</v>
      </c>
      <c r="O35" s="6">
        <f t="shared" si="1"/>
        <v>31</v>
      </c>
      <c r="P35" s="6">
        <f t="shared" si="2"/>
        <v>99207.78620550796</v>
      </c>
      <c r="Q35" s="6">
        <f t="shared" si="3"/>
        <v>99207.78620550796</v>
      </c>
      <c r="R35" s="5">
        <f t="shared" si="4"/>
        <v>99480.301942400911</v>
      </c>
      <c r="S35" s="5">
        <f t="shared" si="11"/>
        <v>6511473033.9527617</v>
      </c>
      <c r="T35" s="20">
        <f>SUM(S35:$S$136)</f>
        <v>214555538769.98755</v>
      </c>
      <c r="U35" s="6">
        <f t="shared" si="12"/>
        <v>32.950384291116769</v>
      </c>
    </row>
    <row r="36" spans="1:21">
      <c r="A36" s="21">
        <v>22</v>
      </c>
      <c r="B36" s="22">
        <f>Absterbeordnung!B30</f>
        <v>99154.173566902085</v>
      </c>
      <c r="C36" s="15">
        <f t="shared" si="5"/>
        <v>0.64683903605157411</v>
      </c>
      <c r="D36" s="14">
        <f t="shared" si="6"/>
        <v>64136.790050505413</v>
      </c>
      <c r="E36" s="14">
        <f>SUM(D36:$D$127)</f>
        <v>2169674.1722164168</v>
      </c>
      <c r="F36" s="16">
        <f t="shared" si="7"/>
        <v>33.828855022333926</v>
      </c>
      <c r="G36" s="5"/>
      <c r="H36" s="14">
        <f t="shared" si="0"/>
        <v>99154.173566902085</v>
      </c>
      <c r="I36" s="15">
        <f t="shared" si="8"/>
        <v>0.64683903605157411</v>
      </c>
      <c r="J36" s="14">
        <f t="shared" si="9"/>
        <v>64136.790050505413</v>
      </c>
      <c r="K36" s="14">
        <f>SUM($J36:J$127)</f>
        <v>2169674.1722164168</v>
      </c>
      <c r="L36" s="16">
        <f t="shared" si="10"/>
        <v>33.828855022333926</v>
      </c>
      <c r="M36" s="16"/>
      <c r="N36" s="6">
        <v>22</v>
      </c>
      <c r="O36" s="6">
        <f t="shared" si="1"/>
        <v>32</v>
      </c>
      <c r="P36" s="6">
        <f t="shared" si="2"/>
        <v>99154.173566902085</v>
      </c>
      <c r="Q36" s="6">
        <f t="shared" si="3"/>
        <v>99154.173566902085</v>
      </c>
      <c r="R36" s="5">
        <f t="shared" si="4"/>
        <v>99471.764889965358</v>
      </c>
      <c r="S36" s="5">
        <f t="shared" si="11"/>
        <v>6379799700.7009439</v>
      </c>
      <c r="T36" s="20">
        <f>SUM(S36:$S$136)</f>
        <v>208044065736.03476</v>
      </c>
      <c r="U36" s="6">
        <f t="shared" si="12"/>
        <v>32.609811513859455</v>
      </c>
    </row>
    <row r="37" spans="1:21">
      <c r="A37" s="21">
        <v>23</v>
      </c>
      <c r="B37" s="22">
        <f>Absterbeordnung!B31</f>
        <v>99101.485220340357</v>
      </c>
      <c r="C37" s="15">
        <f t="shared" si="5"/>
        <v>0.63415591769762181</v>
      </c>
      <c r="D37" s="14">
        <f t="shared" si="6"/>
        <v>62845.793305102241</v>
      </c>
      <c r="E37" s="14">
        <f>SUM(D37:$D$127)</f>
        <v>2105537.3821659121</v>
      </c>
      <c r="F37" s="16">
        <f t="shared" si="7"/>
        <v>33.503235004831588</v>
      </c>
      <c r="G37" s="5"/>
      <c r="H37" s="14">
        <f t="shared" si="0"/>
        <v>99101.485220340357</v>
      </c>
      <c r="I37" s="15">
        <f t="shared" si="8"/>
        <v>0.63415591769762181</v>
      </c>
      <c r="J37" s="14">
        <f t="shared" si="9"/>
        <v>62845.793305102241</v>
      </c>
      <c r="K37" s="14">
        <f>SUM($J37:J$127)</f>
        <v>2105537.3821659121</v>
      </c>
      <c r="L37" s="16">
        <f t="shared" si="10"/>
        <v>33.503235004831588</v>
      </c>
      <c r="M37" s="16"/>
      <c r="N37" s="6">
        <v>23</v>
      </c>
      <c r="O37" s="6">
        <f t="shared" si="1"/>
        <v>33</v>
      </c>
      <c r="P37" s="6">
        <f t="shared" si="2"/>
        <v>99101.485220340357</v>
      </c>
      <c r="Q37" s="6">
        <f t="shared" si="3"/>
        <v>99101.485220340357</v>
      </c>
      <c r="R37" s="5">
        <f t="shared" si="4"/>
        <v>99460.695337629135</v>
      </c>
      <c r="S37" s="5">
        <f t="shared" si="11"/>
        <v>6250686301.1703863</v>
      </c>
      <c r="T37" s="20">
        <f>SUM(S37:$S$136)</f>
        <v>201664266035.33377</v>
      </c>
      <c r="U37" s="6">
        <f t="shared" si="12"/>
        <v>32.262739852674081</v>
      </c>
    </row>
    <row r="38" spans="1:21">
      <c r="A38" s="21">
        <v>24</v>
      </c>
      <c r="B38" s="22">
        <f>Absterbeordnung!B32</f>
        <v>99049.676174666631</v>
      </c>
      <c r="C38" s="15">
        <f t="shared" si="5"/>
        <v>0.62172148793884485</v>
      </c>
      <c r="D38" s="14">
        <f t="shared" si="6"/>
        <v>61581.312051174486</v>
      </c>
      <c r="E38" s="14">
        <f>SUM(D38:$D$127)</f>
        <v>2042691.588860811</v>
      </c>
      <c r="F38" s="16">
        <f t="shared" si="7"/>
        <v>33.170640910725005</v>
      </c>
      <c r="G38" s="5"/>
      <c r="H38" s="14">
        <f t="shared" si="0"/>
        <v>99049.676174666631</v>
      </c>
      <c r="I38" s="15">
        <f t="shared" si="8"/>
        <v>0.62172148793884485</v>
      </c>
      <c r="J38" s="14">
        <f t="shared" si="9"/>
        <v>61581.312051174486</v>
      </c>
      <c r="K38" s="14">
        <f>SUM($J38:J$127)</f>
        <v>2042691.588860811</v>
      </c>
      <c r="L38" s="16">
        <f t="shared" si="10"/>
        <v>33.170640910725005</v>
      </c>
      <c r="M38" s="16"/>
      <c r="N38" s="6">
        <v>24</v>
      </c>
      <c r="O38" s="6">
        <f t="shared" si="1"/>
        <v>34</v>
      </c>
      <c r="P38" s="6">
        <f t="shared" si="2"/>
        <v>99049.676174666631</v>
      </c>
      <c r="Q38" s="6">
        <f t="shared" si="3"/>
        <v>99049.676174666631</v>
      </c>
      <c r="R38" s="5">
        <f t="shared" si="4"/>
        <v>99449.665640618434</v>
      </c>
      <c r="S38" s="5">
        <f t="shared" si="11"/>
        <v>6124240893.1998892</v>
      </c>
      <c r="T38" s="20">
        <f>SUM(S38:$S$136)</f>
        <v>195413579734.16339</v>
      </c>
      <c r="U38" s="6">
        <f t="shared" si="12"/>
        <v>31.908212485753584</v>
      </c>
    </row>
    <row r="39" spans="1:21">
      <c r="A39" s="21">
        <v>25</v>
      </c>
      <c r="B39" s="22">
        <f>Absterbeordnung!B33</f>
        <v>98994.251800292768</v>
      </c>
      <c r="C39" s="15">
        <f t="shared" si="5"/>
        <v>0.60953087052827937</v>
      </c>
      <c r="D39" s="14">
        <f t="shared" si="6"/>
        <v>60340.052477128134</v>
      </c>
      <c r="E39" s="14">
        <f>SUM(D39:$D$127)</f>
        <v>1981110.2768096363</v>
      </c>
      <c r="F39" s="16">
        <f t="shared" si="7"/>
        <v>32.832425486546853</v>
      </c>
      <c r="G39" s="5"/>
      <c r="H39" s="14">
        <f t="shared" si="0"/>
        <v>98994.251800292768</v>
      </c>
      <c r="I39" s="15">
        <f t="shared" si="8"/>
        <v>0.60953087052827937</v>
      </c>
      <c r="J39" s="14">
        <f t="shared" si="9"/>
        <v>60340.052477128134</v>
      </c>
      <c r="K39" s="14">
        <f>SUM($J39:J$127)</f>
        <v>1981110.2768096363</v>
      </c>
      <c r="L39" s="16">
        <f t="shared" si="10"/>
        <v>32.832425486546853</v>
      </c>
      <c r="M39" s="16"/>
      <c r="N39" s="6">
        <v>25</v>
      </c>
      <c r="O39" s="6">
        <f t="shared" si="1"/>
        <v>35</v>
      </c>
      <c r="P39" s="6">
        <f t="shared" si="2"/>
        <v>98994.251800292768</v>
      </c>
      <c r="Q39" s="6">
        <f t="shared" si="3"/>
        <v>98994.251800292768</v>
      </c>
      <c r="R39" s="5">
        <f t="shared" si="4"/>
        <v>99434.738837183017</v>
      </c>
      <c r="S39" s="5">
        <f t="shared" si="11"/>
        <v>5999897359.4851542</v>
      </c>
      <c r="T39" s="20">
        <f>SUM(S39:$S$136)</f>
        <v>189289338840.9635</v>
      </c>
      <c r="U39" s="6">
        <f t="shared" si="12"/>
        <v>31.548762837037309</v>
      </c>
    </row>
    <row r="40" spans="1:21">
      <c r="A40" s="21">
        <v>26</v>
      </c>
      <c r="B40" s="22">
        <f>Absterbeordnung!B34</f>
        <v>98939.865476536506</v>
      </c>
      <c r="C40" s="15">
        <f t="shared" si="5"/>
        <v>0.59757928483164635</v>
      </c>
      <c r="D40" s="14">
        <f t="shared" si="6"/>
        <v>59124.414052807981</v>
      </c>
      <c r="E40" s="14">
        <f>SUM(D40:$D$127)</f>
        <v>1920770.2243325079</v>
      </c>
      <c r="F40" s="16">
        <f t="shared" si="7"/>
        <v>32.486921944240144</v>
      </c>
      <c r="G40" s="5"/>
      <c r="H40" s="14">
        <f t="shared" si="0"/>
        <v>98939.865476536506</v>
      </c>
      <c r="I40" s="15">
        <f t="shared" si="8"/>
        <v>0.59757928483164635</v>
      </c>
      <c r="J40" s="14">
        <f t="shared" si="9"/>
        <v>59124.414052807981</v>
      </c>
      <c r="K40" s="14">
        <f>SUM($J40:J$127)</f>
        <v>1920770.2243325079</v>
      </c>
      <c r="L40" s="16">
        <f t="shared" si="10"/>
        <v>32.486921944240144</v>
      </c>
      <c r="M40" s="16"/>
      <c r="N40" s="6">
        <v>26</v>
      </c>
      <c r="O40" s="6">
        <f t="shared" si="1"/>
        <v>36</v>
      </c>
      <c r="P40" s="6">
        <f t="shared" si="2"/>
        <v>98939.865476536506</v>
      </c>
      <c r="Q40" s="6">
        <f t="shared" si="3"/>
        <v>98939.865476536506</v>
      </c>
      <c r="R40" s="5">
        <f t="shared" si="4"/>
        <v>99417.036720398202</v>
      </c>
      <c r="S40" s="5">
        <f t="shared" si="11"/>
        <v>5877974042.9600391</v>
      </c>
      <c r="T40" s="20">
        <f>SUM(S40:$S$136)</f>
        <v>183289441481.47833</v>
      </c>
      <c r="U40" s="6">
        <f t="shared" si="12"/>
        <v>31.182417639458844</v>
      </c>
    </row>
    <row r="41" spans="1:21">
      <c r="A41" s="21">
        <v>27</v>
      </c>
      <c r="B41" s="22">
        <f>Absterbeordnung!B35</f>
        <v>98882.378005080362</v>
      </c>
      <c r="C41" s="15">
        <f t="shared" si="5"/>
        <v>0.58586204395259456</v>
      </c>
      <c r="D41" s="14">
        <f t="shared" si="6"/>
        <v>57931.432088949463</v>
      </c>
      <c r="E41" s="14">
        <f>SUM(D41:$D$127)</f>
        <v>1861645.8102797002</v>
      </c>
      <c r="F41" s="16">
        <f t="shared" si="7"/>
        <v>32.135332118516935</v>
      </c>
      <c r="G41" s="5"/>
      <c r="H41" s="14">
        <f t="shared" si="0"/>
        <v>98882.378005080362</v>
      </c>
      <c r="I41" s="15">
        <f t="shared" si="8"/>
        <v>0.58586204395259456</v>
      </c>
      <c r="J41" s="14">
        <f t="shared" si="9"/>
        <v>57931.432088949463</v>
      </c>
      <c r="K41" s="14">
        <f>SUM($J41:J$127)</f>
        <v>1861645.8102797002</v>
      </c>
      <c r="L41" s="16">
        <f t="shared" si="10"/>
        <v>32.135332118516935</v>
      </c>
      <c r="M41" s="16"/>
      <c r="N41" s="6">
        <v>27</v>
      </c>
      <c r="O41" s="6">
        <f t="shared" si="1"/>
        <v>37</v>
      </c>
      <c r="P41" s="6">
        <f t="shared" si="2"/>
        <v>98882.378005080362</v>
      </c>
      <c r="Q41" s="6">
        <f t="shared" si="3"/>
        <v>98882.378005080362</v>
      </c>
      <c r="R41" s="5">
        <f t="shared" si="4"/>
        <v>99391.21858413078</v>
      </c>
      <c r="S41" s="5">
        <f t="shared" si="11"/>
        <v>5757875629.6445036</v>
      </c>
      <c r="T41" s="20">
        <f>SUM(S41:$S$136)</f>
        <v>177411467438.51828</v>
      </c>
      <c r="U41" s="6">
        <f t="shared" si="12"/>
        <v>30.811965879414423</v>
      </c>
    </row>
    <row r="42" spans="1:21">
      <c r="A42" s="21">
        <v>28</v>
      </c>
      <c r="B42" s="22">
        <f>Absterbeordnung!B36</f>
        <v>98819.789517493031</v>
      </c>
      <c r="C42" s="15">
        <f t="shared" si="5"/>
        <v>0.57437455289470041</v>
      </c>
      <c r="D42" s="14">
        <f t="shared" si="6"/>
        <v>56759.572421258461</v>
      </c>
      <c r="E42" s="14">
        <f>SUM(D42:$D$127)</f>
        <v>1803714.3781907505</v>
      </c>
      <c r="F42" s="16">
        <f t="shared" si="7"/>
        <v>31.778153027720762</v>
      </c>
      <c r="G42" s="5"/>
      <c r="H42" s="14">
        <f t="shared" si="0"/>
        <v>98819.789517493031</v>
      </c>
      <c r="I42" s="15">
        <f t="shared" si="8"/>
        <v>0.57437455289470041</v>
      </c>
      <c r="J42" s="14">
        <f t="shared" si="9"/>
        <v>56759.572421258461</v>
      </c>
      <c r="K42" s="14">
        <f>SUM($J42:J$127)</f>
        <v>1803714.3781907505</v>
      </c>
      <c r="L42" s="16">
        <f t="shared" si="10"/>
        <v>31.778153027720762</v>
      </c>
      <c r="M42" s="16"/>
      <c r="N42" s="6">
        <v>28</v>
      </c>
      <c r="O42" s="6">
        <f t="shared" si="1"/>
        <v>38</v>
      </c>
      <c r="P42" s="6">
        <f t="shared" si="2"/>
        <v>98819.789517493031</v>
      </c>
      <c r="Q42" s="6">
        <f t="shared" si="3"/>
        <v>98819.789517493031</v>
      </c>
      <c r="R42" s="5">
        <f t="shared" si="4"/>
        <v>99357.546306551696</v>
      </c>
      <c r="S42" s="5">
        <f t="shared" si="11"/>
        <v>5639491845.1852627</v>
      </c>
      <c r="T42" s="20">
        <f>SUM(S42:$S$136)</f>
        <v>171653591808.87375</v>
      </c>
      <c r="U42" s="6">
        <f t="shared" si="12"/>
        <v>30.437776402748707</v>
      </c>
    </row>
    <row r="43" spans="1:21">
      <c r="A43" s="21">
        <v>29</v>
      </c>
      <c r="B43" s="22">
        <f>Absterbeordnung!B37</f>
        <v>98760.407177592395</v>
      </c>
      <c r="C43" s="15">
        <f t="shared" si="5"/>
        <v>0.56311230675951029</v>
      </c>
      <c r="D43" s="14">
        <f t="shared" si="6"/>
        <v>55613.200702282549</v>
      </c>
      <c r="E43" s="14">
        <f>SUM(D43:$D$127)</f>
        <v>1746954.8057694922</v>
      </c>
      <c r="F43" s="16">
        <f t="shared" si="7"/>
        <v>31.412592400886421</v>
      </c>
      <c r="G43" s="5"/>
      <c r="H43" s="14">
        <f t="shared" si="0"/>
        <v>98760.407177592395</v>
      </c>
      <c r="I43" s="15">
        <f t="shared" si="8"/>
        <v>0.56311230675951029</v>
      </c>
      <c r="J43" s="14">
        <f t="shared" si="9"/>
        <v>55613.200702282549</v>
      </c>
      <c r="K43" s="14">
        <f>SUM($J43:J$127)</f>
        <v>1746954.8057694922</v>
      </c>
      <c r="L43" s="16">
        <f t="shared" si="10"/>
        <v>31.412592400886421</v>
      </c>
      <c r="M43" s="16"/>
      <c r="N43" s="6">
        <v>29</v>
      </c>
      <c r="O43" s="6">
        <f t="shared" si="1"/>
        <v>39</v>
      </c>
      <c r="P43" s="6">
        <f t="shared" si="2"/>
        <v>98760.407177592395</v>
      </c>
      <c r="Q43" s="6">
        <f t="shared" si="3"/>
        <v>98760.407177592395</v>
      </c>
      <c r="R43" s="5">
        <f t="shared" si="4"/>
        <v>99309.70823210747</v>
      </c>
      <c r="S43" s="5">
        <f t="shared" si="11"/>
        <v>5522930735.5973148</v>
      </c>
      <c r="T43" s="20">
        <f>SUM(S43:$S$136)</f>
        <v>166014099963.68851</v>
      </c>
      <c r="U43" s="6">
        <f t="shared" si="12"/>
        <v>30.059058842376334</v>
      </c>
    </row>
    <row r="44" spans="1:21">
      <c r="A44" s="21">
        <v>30</v>
      </c>
      <c r="B44" s="22">
        <f>Absterbeordnung!B38</f>
        <v>98695.463125452632</v>
      </c>
      <c r="C44" s="15">
        <f t="shared" si="5"/>
        <v>0.55207088897991197</v>
      </c>
      <c r="D44" s="14">
        <f t="shared" si="6"/>
        <v>54486.892065952758</v>
      </c>
      <c r="E44" s="14">
        <f>SUM(D44:$D$127)</f>
        <v>1691341.6050672093</v>
      </c>
      <c r="F44" s="16">
        <f t="shared" si="7"/>
        <v>31.041256730516999</v>
      </c>
      <c r="G44" s="5"/>
      <c r="H44" s="14">
        <f t="shared" si="0"/>
        <v>98695.463125452632</v>
      </c>
      <c r="I44" s="15">
        <f t="shared" si="8"/>
        <v>0.55207088897991197</v>
      </c>
      <c r="J44" s="14">
        <f t="shared" si="9"/>
        <v>54486.892065952758</v>
      </c>
      <c r="K44" s="14">
        <f>SUM($J44:J$127)</f>
        <v>1691341.6050672093</v>
      </c>
      <c r="L44" s="16">
        <f t="shared" si="10"/>
        <v>31.041256730516999</v>
      </c>
      <c r="M44" s="16"/>
      <c r="N44" s="6">
        <v>30</v>
      </c>
      <c r="O44" s="6">
        <f t="shared" si="1"/>
        <v>40</v>
      </c>
      <c r="P44" s="6">
        <f t="shared" si="2"/>
        <v>98695.463125452632</v>
      </c>
      <c r="Q44" s="6">
        <f t="shared" si="3"/>
        <v>98695.463125452632</v>
      </c>
      <c r="R44" s="5">
        <f t="shared" si="4"/>
        <v>99261.177090087993</v>
      </c>
      <c r="S44" s="5">
        <f t="shared" si="11"/>
        <v>5408433042.4470472</v>
      </c>
      <c r="T44" s="20">
        <f>SUM(S44:$S$136)</f>
        <v>160491169228.09119</v>
      </c>
      <c r="U44" s="6">
        <f t="shared" si="12"/>
        <v>29.674245380964706</v>
      </c>
    </row>
    <row r="45" spans="1:21">
      <c r="A45" s="21">
        <v>31</v>
      </c>
      <c r="B45" s="22">
        <f>Absterbeordnung!B39</f>
        <v>98632.308636910006</v>
      </c>
      <c r="C45" s="15">
        <f t="shared" si="5"/>
        <v>0.54124596958814919</v>
      </c>
      <c r="D45" s="14">
        <f t="shared" si="6"/>
        <v>53384.339520901936</v>
      </c>
      <c r="E45" s="14">
        <f>SUM(D45:$D$127)</f>
        <v>1636854.7130012568</v>
      </c>
      <c r="F45" s="16">
        <f t="shared" si="7"/>
        <v>30.661702058903771</v>
      </c>
      <c r="G45" s="5"/>
      <c r="H45" s="14">
        <f t="shared" si="0"/>
        <v>98632.308636910006</v>
      </c>
      <c r="I45" s="15">
        <f t="shared" si="8"/>
        <v>0.54124596958814919</v>
      </c>
      <c r="J45" s="14">
        <f t="shared" si="9"/>
        <v>53384.339520901936</v>
      </c>
      <c r="K45" s="14">
        <f>SUM($J45:J$127)</f>
        <v>1636854.7130012568</v>
      </c>
      <c r="L45" s="16">
        <f t="shared" si="10"/>
        <v>30.661702058903771</v>
      </c>
      <c r="M45" s="16"/>
      <c r="N45" s="6">
        <v>31</v>
      </c>
      <c r="O45" s="6">
        <f t="shared" si="1"/>
        <v>41</v>
      </c>
      <c r="P45" s="6">
        <f t="shared" si="2"/>
        <v>98632.308636910006</v>
      </c>
      <c r="Q45" s="6">
        <f t="shared" si="3"/>
        <v>98632.308636910006</v>
      </c>
      <c r="R45" s="5">
        <f t="shared" si="4"/>
        <v>99207.78620550796</v>
      </c>
      <c r="S45" s="5">
        <f t="shared" si="11"/>
        <v>5296142141.9118881</v>
      </c>
      <c r="T45" s="20">
        <f>SUM(S45:$S$136)</f>
        <v>155082736185.6442</v>
      </c>
      <c r="U45" s="6">
        <f t="shared" si="12"/>
        <v>29.282208073376953</v>
      </c>
    </row>
    <row r="46" spans="1:21">
      <c r="A46" s="21">
        <v>32</v>
      </c>
      <c r="B46" s="22">
        <f>Absterbeordnung!B40</f>
        <v>98561.909679858611</v>
      </c>
      <c r="C46" s="15">
        <f t="shared" si="5"/>
        <v>0.53063330351779314</v>
      </c>
      <c r="D46" s="14">
        <f t="shared" si="6"/>
        <v>52300.231734445726</v>
      </c>
      <c r="E46" s="14">
        <f>SUM(D46:$D$127)</f>
        <v>1583470.3734803549</v>
      </c>
      <c r="F46" s="16">
        <f t="shared" si="7"/>
        <v>30.276546029861226</v>
      </c>
      <c r="G46" s="5"/>
      <c r="H46" s="14">
        <f t="shared" ref="H46:H77" si="13">B46</f>
        <v>98561.909679858611</v>
      </c>
      <c r="I46" s="15">
        <f t="shared" si="8"/>
        <v>0.53063330351779314</v>
      </c>
      <c r="J46" s="14">
        <f t="shared" si="9"/>
        <v>52300.231734445726</v>
      </c>
      <c r="K46" s="14">
        <f>SUM($J46:J$127)</f>
        <v>1583470.3734803549</v>
      </c>
      <c r="L46" s="16">
        <f t="shared" si="10"/>
        <v>30.276546029861226</v>
      </c>
      <c r="M46" s="16"/>
      <c r="N46" s="6">
        <v>32</v>
      </c>
      <c r="O46" s="6">
        <f t="shared" ref="O46:O77" si="14">N46+$B$3</f>
        <v>42</v>
      </c>
      <c r="P46" s="6">
        <f t="shared" ref="P46:P77" si="15">B46</f>
        <v>98561.909679858611</v>
      </c>
      <c r="Q46" s="6">
        <f t="shared" ref="Q46:Q77" si="16">B46</f>
        <v>98561.909679858611</v>
      </c>
      <c r="R46" s="5">
        <f t="shared" ref="R46:R77" si="17">LOOKUP(N46,$O$14:$O$136,$Q$14:$Q$136)</f>
        <v>99154.173566902085</v>
      </c>
      <c r="S46" s="5">
        <f t="shared" si="11"/>
        <v>5185786254.9864321</v>
      </c>
      <c r="T46" s="20">
        <f>SUM(S46:$S$136)</f>
        <v>149786594043.73227</v>
      </c>
      <c r="U46" s="6">
        <f t="shared" si="12"/>
        <v>28.884066307149439</v>
      </c>
    </row>
    <row r="47" spans="1:21">
      <c r="A47" s="21">
        <v>33</v>
      </c>
      <c r="B47" s="22">
        <f>Absterbeordnung!B41</f>
        <v>98489.456742457754</v>
      </c>
      <c r="C47" s="15">
        <f t="shared" ref="C47:C78" si="18">1/(((1+($B$5/100))^A47))</f>
        <v>0.52022872893901284</v>
      </c>
      <c r="D47" s="14">
        <f t="shared" ref="D47:D78" si="19">B47*C47</f>
        <v>51237.044895022686</v>
      </c>
      <c r="E47" s="14">
        <f>SUM(D47:$D$127)</f>
        <v>1531170.1417459091</v>
      </c>
      <c r="F47" s="16">
        <f t="shared" ref="F47:F78" si="20">E47/D47</f>
        <v>29.884044735270269</v>
      </c>
      <c r="G47" s="5"/>
      <c r="H47" s="14">
        <f t="shared" si="13"/>
        <v>98489.456742457754</v>
      </c>
      <c r="I47" s="15">
        <f t="shared" ref="I47:I78" si="21">1/(((1+($B$5/100))^A47))</f>
        <v>0.52022872893901284</v>
      </c>
      <c r="J47" s="14">
        <f t="shared" ref="J47:J78" si="22">H47*I47</f>
        <v>51237.044895022686</v>
      </c>
      <c r="K47" s="14">
        <f>SUM($J47:J$127)</f>
        <v>1531170.1417459091</v>
      </c>
      <c r="L47" s="16">
        <f t="shared" ref="L47:L78" si="23">K47/J47</f>
        <v>29.884044735270269</v>
      </c>
      <c r="M47" s="16"/>
      <c r="N47" s="6">
        <v>33</v>
      </c>
      <c r="O47" s="6">
        <f t="shared" si="14"/>
        <v>43</v>
      </c>
      <c r="P47" s="6">
        <f t="shared" si="15"/>
        <v>98489.456742457754</v>
      </c>
      <c r="Q47" s="6">
        <f t="shared" si="16"/>
        <v>98489.456742457754</v>
      </c>
      <c r="R47" s="5">
        <f t="shared" si="17"/>
        <v>99101.485220340357</v>
      </c>
      <c r="S47" s="5">
        <f t="shared" ref="S47:S78" si="24">P47*R47*I47</f>
        <v>5077667247.3980064</v>
      </c>
      <c r="T47" s="20">
        <f>SUM(S47:$S$136)</f>
        <v>144600807788.74585</v>
      </c>
      <c r="U47" s="6">
        <f t="shared" ref="U47:U78" si="25">T47/S47</f>
        <v>28.477803042892365</v>
      </c>
    </row>
    <row r="48" spans="1:21">
      <c r="A48" s="21">
        <v>34</v>
      </c>
      <c r="B48" s="22">
        <f>Absterbeordnung!B42</f>
        <v>98414.276964636447</v>
      </c>
      <c r="C48" s="15">
        <f t="shared" si="18"/>
        <v>0.51002816562648323</v>
      </c>
      <c r="D48" s="14">
        <f t="shared" si="19"/>
        <v>50194.053151730193</v>
      </c>
      <c r="E48" s="14">
        <f>SUM(D48:$D$127)</f>
        <v>1479933.0968508865</v>
      </c>
      <c r="F48" s="16">
        <f t="shared" si="20"/>
        <v>29.484231774972191</v>
      </c>
      <c r="G48" s="5"/>
      <c r="H48" s="14">
        <f t="shared" si="13"/>
        <v>98414.276964636447</v>
      </c>
      <c r="I48" s="15">
        <f t="shared" si="21"/>
        <v>0.51002816562648323</v>
      </c>
      <c r="J48" s="14">
        <f t="shared" si="22"/>
        <v>50194.053151730193</v>
      </c>
      <c r="K48" s="14">
        <f>SUM($J48:J$127)</f>
        <v>1479933.0968508865</v>
      </c>
      <c r="L48" s="16">
        <f t="shared" si="23"/>
        <v>29.484231774972191</v>
      </c>
      <c r="M48" s="16"/>
      <c r="N48" s="6">
        <v>34</v>
      </c>
      <c r="O48" s="6">
        <f t="shared" si="14"/>
        <v>44</v>
      </c>
      <c r="P48" s="6">
        <f t="shared" si="15"/>
        <v>98414.276964636447</v>
      </c>
      <c r="Q48" s="6">
        <f t="shared" si="16"/>
        <v>98414.276964636447</v>
      </c>
      <c r="R48" s="5">
        <f t="shared" si="17"/>
        <v>99049.676174666631</v>
      </c>
      <c r="S48" s="5">
        <f t="shared" si="24"/>
        <v>4971704710.5728807</v>
      </c>
      <c r="T48" s="20">
        <f>SUM(S48:$S$136)</f>
        <v>139523140541.34787</v>
      </c>
      <c r="U48" s="6">
        <f t="shared" si="25"/>
        <v>28.063440743903485</v>
      </c>
    </row>
    <row r="49" spans="1:21">
      <c r="A49" s="21">
        <v>35</v>
      </c>
      <c r="B49" s="22">
        <f>Absterbeordnung!B43</f>
        <v>98336.216681097183</v>
      </c>
      <c r="C49" s="15">
        <f t="shared" si="18"/>
        <v>0.50002761335929735</v>
      </c>
      <c r="D49" s="14">
        <f t="shared" si="19"/>
        <v>49170.823733831749</v>
      </c>
      <c r="E49" s="14">
        <f>SUM(D49:$D$127)</f>
        <v>1429739.043699156</v>
      </c>
      <c r="F49" s="16">
        <f t="shared" si="20"/>
        <v>29.076979703218413</v>
      </c>
      <c r="G49" s="5"/>
      <c r="H49" s="14">
        <f t="shared" si="13"/>
        <v>98336.216681097183</v>
      </c>
      <c r="I49" s="15">
        <f t="shared" si="21"/>
        <v>0.50002761335929735</v>
      </c>
      <c r="J49" s="14">
        <f t="shared" si="22"/>
        <v>49170.823733831749</v>
      </c>
      <c r="K49" s="14">
        <f>SUM($J49:J$127)</f>
        <v>1429739.043699156</v>
      </c>
      <c r="L49" s="16">
        <f t="shared" si="23"/>
        <v>29.076979703218413</v>
      </c>
      <c r="M49" s="16"/>
      <c r="N49" s="6">
        <v>35</v>
      </c>
      <c r="O49" s="6">
        <f t="shared" si="14"/>
        <v>45</v>
      </c>
      <c r="P49" s="6">
        <f t="shared" si="15"/>
        <v>98336.216681097183</v>
      </c>
      <c r="Q49" s="6">
        <f t="shared" si="16"/>
        <v>98336.216681097183</v>
      </c>
      <c r="R49" s="5">
        <f t="shared" si="17"/>
        <v>98994.251800292768</v>
      </c>
      <c r="S49" s="5">
        <f t="shared" si="24"/>
        <v>4867628905.9347515</v>
      </c>
      <c r="T49" s="20">
        <f>SUM(S49:$S$136)</f>
        <v>134551435830.77498</v>
      </c>
      <c r="U49" s="6">
        <f t="shared" si="25"/>
        <v>27.64208990268877</v>
      </c>
    </row>
    <row r="50" spans="1:21">
      <c r="A50" s="21">
        <v>36</v>
      </c>
      <c r="B50" s="22">
        <f>Absterbeordnung!B44</f>
        <v>98253.614917393978</v>
      </c>
      <c r="C50" s="15">
        <f t="shared" si="18"/>
        <v>0.49022315035225233</v>
      </c>
      <c r="D50" s="14">
        <f t="shared" si="19"/>
        <v>48166.196638301932</v>
      </c>
      <c r="E50" s="14">
        <f>SUM(D50:$D$127)</f>
        <v>1380568.2199653243</v>
      </c>
      <c r="F50" s="16">
        <f t="shared" si="20"/>
        <v>28.662595685777926</v>
      </c>
      <c r="G50" s="5"/>
      <c r="H50" s="14">
        <f t="shared" si="13"/>
        <v>98253.614917393978</v>
      </c>
      <c r="I50" s="15">
        <f t="shared" si="21"/>
        <v>0.49022315035225233</v>
      </c>
      <c r="J50" s="14">
        <f t="shared" si="22"/>
        <v>48166.196638301932</v>
      </c>
      <c r="K50" s="14">
        <f>SUM($J50:J$127)</f>
        <v>1380568.2199653243</v>
      </c>
      <c r="L50" s="16">
        <f t="shared" si="23"/>
        <v>28.662595685777926</v>
      </c>
      <c r="M50" s="16"/>
      <c r="N50" s="6">
        <v>36</v>
      </c>
      <c r="O50" s="6">
        <f t="shared" si="14"/>
        <v>46</v>
      </c>
      <c r="P50" s="6">
        <f t="shared" si="15"/>
        <v>98253.614917393978</v>
      </c>
      <c r="Q50" s="6">
        <f t="shared" si="16"/>
        <v>98253.614917393978</v>
      </c>
      <c r="R50" s="5">
        <f t="shared" si="17"/>
        <v>98939.865476536506</v>
      </c>
      <c r="S50" s="5">
        <f t="shared" si="24"/>
        <v>4765557015.9099979</v>
      </c>
      <c r="T50" s="20">
        <f>SUM(S50:$S$136)</f>
        <v>129683806924.84023</v>
      </c>
      <c r="U50" s="6">
        <f t="shared" si="25"/>
        <v>27.212728017288594</v>
      </c>
    </row>
    <row r="51" spans="1:21">
      <c r="A51" s="21">
        <v>37</v>
      </c>
      <c r="B51" s="22">
        <f>Absterbeordnung!B45</f>
        <v>98167.068477502864</v>
      </c>
      <c r="C51" s="15">
        <f t="shared" si="18"/>
        <v>0.48061093171789437</v>
      </c>
      <c r="D51" s="14">
        <f t="shared" si="19"/>
        <v>47180.166244986991</v>
      </c>
      <c r="E51" s="14">
        <f>SUM(D51:$D$127)</f>
        <v>1332402.0233270221</v>
      </c>
      <c r="F51" s="16">
        <f t="shared" si="20"/>
        <v>28.240723366857427</v>
      </c>
      <c r="G51" s="5"/>
      <c r="H51" s="14">
        <f t="shared" si="13"/>
        <v>98167.068477502864</v>
      </c>
      <c r="I51" s="15">
        <f t="shared" si="21"/>
        <v>0.48061093171789437</v>
      </c>
      <c r="J51" s="14">
        <f t="shared" si="22"/>
        <v>47180.166244986991</v>
      </c>
      <c r="K51" s="14">
        <f>SUM($J51:J$127)</f>
        <v>1332402.0233270221</v>
      </c>
      <c r="L51" s="16">
        <f t="shared" si="23"/>
        <v>28.240723366857427</v>
      </c>
      <c r="M51" s="16"/>
      <c r="N51" s="6">
        <v>37</v>
      </c>
      <c r="O51" s="6">
        <f t="shared" si="14"/>
        <v>47</v>
      </c>
      <c r="P51" s="6">
        <f t="shared" si="15"/>
        <v>98167.068477502864</v>
      </c>
      <c r="Q51" s="6">
        <f t="shared" si="16"/>
        <v>98167.068477502864</v>
      </c>
      <c r="R51" s="5">
        <f t="shared" si="17"/>
        <v>98882.378005080362</v>
      </c>
      <c r="S51" s="5">
        <f t="shared" si="24"/>
        <v>4665287032.9793358</v>
      </c>
      <c r="T51" s="20">
        <f>SUM(S51:$S$136)</f>
        <v>124918249908.93022</v>
      </c>
      <c r="U51" s="6">
        <f t="shared" si="25"/>
        <v>26.776112386198708</v>
      </c>
    </row>
    <row r="52" spans="1:21">
      <c r="A52" s="21">
        <v>38</v>
      </c>
      <c r="B52" s="22">
        <f>Absterbeordnung!B46</f>
        <v>98073.919664887886</v>
      </c>
      <c r="C52" s="15">
        <f t="shared" si="18"/>
        <v>0.47118718795871989</v>
      </c>
      <c r="D52" s="14">
        <f t="shared" si="19"/>
        <v>46211.174418987925</v>
      </c>
      <c r="E52" s="14">
        <f>SUM(D52:$D$127)</f>
        <v>1285221.8570820352</v>
      </c>
      <c r="F52" s="16">
        <f t="shared" si="20"/>
        <v>27.811928029120686</v>
      </c>
      <c r="G52" s="5"/>
      <c r="H52" s="14">
        <f t="shared" si="13"/>
        <v>98073.919664887886</v>
      </c>
      <c r="I52" s="15">
        <f t="shared" si="21"/>
        <v>0.47118718795871989</v>
      </c>
      <c r="J52" s="14">
        <f t="shared" si="22"/>
        <v>46211.174418987925</v>
      </c>
      <c r="K52" s="14">
        <f>SUM($J52:J$127)</f>
        <v>1285221.8570820352</v>
      </c>
      <c r="L52" s="16">
        <f t="shared" si="23"/>
        <v>27.811928029120686</v>
      </c>
      <c r="M52" s="16"/>
      <c r="N52" s="6">
        <v>38</v>
      </c>
      <c r="O52" s="6">
        <f t="shared" si="14"/>
        <v>48</v>
      </c>
      <c r="P52" s="6">
        <f t="shared" si="15"/>
        <v>98073.919664887886</v>
      </c>
      <c r="Q52" s="6">
        <f t="shared" si="16"/>
        <v>98073.919664887886</v>
      </c>
      <c r="R52" s="5">
        <f t="shared" si="17"/>
        <v>98819.789517493031</v>
      </c>
      <c r="S52" s="5">
        <f t="shared" si="24"/>
        <v>4566578529.4405451</v>
      </c>
      <c r="T52" s="20">
        <f>SUM(S52:$S$136)</f>
        <v>120252962875.95087</v>
      </c>
      <c r="U52" s="6">
        <f t="shared" si="25"/>
        <v>26.333273828684852</v>
      </c>
    </row>
    <row r="53" spans="1:21">
      <c r="A53" s="21">
        <v>39</v>
      </c>
      <c r="B53" s="22">
        <f>Absterbeordnung!B47</f>
        <v>97966.119073033013</v>
      </c>
      <c r="C53" s="15">
        <f t="shared" si="18"/>
        <v>0.46194822348894127</v>
      </c>
      <c r="D53" s="14">
        <f t="shared" si="19"/>
        <v>45255.274667893689</v>
      </c>
      <c r="E53" s="14">
        <f>SUM(D53:$D$127)</f>
        <v>1239010.6826630475</v>
      </c>
      <c r="F53" s="16">
        <f t="shared" si="20"/>
        <v>27.378260142172167</v>
      </c>
      <c r="G53" s="5"/>
      <c r="H53" s="14">
        <f t="shared" si="13"/>
        <v>97966.119073033013</v>
      </c>
      <c r="I53" s="15">
        <f t="shared" si="21"/>
        <v>0.46194822348894127</v>
      </c>
      <c r="J53" s="14">
        <f t="shared" si="22"/>
        <v>45255.274667893689</v>
      </c>
      <c r="K53" s="14">
        <f>SUM($J53:J$127)</f>
        <v>1239010.6826630475</v>
      </c>
      <c r="L53" s="16">
        <f t="shared" si="23"/>
        <v>27.378260142172167</v>
      </c>
      <c r="M53" s="16"/>
      <c r="N53" s="6">
        <v>39</v>
      </c>
      <c r="O53" s="6">
        <f t="shared" si="14"/>
        <v>49</v>
      </c>
      <c r="P53" s="6">
        <f t="shared" si="15"/>
        <v>97966.119073033013</v>
      </c>
      <c r="Q53" s="6">
        <f t="shared" si="16"/>
        <v>97966.119073033013</v>
      </c>
      <c r="R53" s="5">
        <f t="shared" si="17"/>
        <v>98760.407177592395</v>
      </c>
      <c r="S53" s="5">
        <f t="shared" si="24"/>
        <v>4469429353.1349621</v>
      </c>
      <c r="T53" s="20">
        <f>SUM(S53:$S$136)</f>
        <v>115686384346.51033</v>
      </c>
      <c r="U53" s="6">
        <f t="shared" si="25"/>
        <v>25.883927277061712</v>
      </c>
    </row>
    <row r="54" spans="1:21">
      <c r="A54" s="21">
        <v>40</v>
      </c>
      <c r="B54" s="22">
        <f>Absterbeordnung!B48</f>
        <v>97853.654401721535</v>
      </c>
      <c r="C54" s="15">
        <f t="shared" si="18"/>
        <v>0.45289041518523643</v>
      </c>
      <c r="D54" s="14">
        <f t="shared" si="19"/>
        <v>44316.982169388306</v>
      </c>
      <c r="E54" s="14">
        <f>SUM(D54:$D$127)</f>
        <v>1193755.4079951539</v>
      </c>
      <c r="F54" s="16">
        <f t="shared" si="20"/>
        <v>26.936748613260345</v>
      </c>
      <c r="G54" s="5"/>
      <c r="H54" s="14">
        <f t="shared" si="13"/>
        <v>97853.654401721535</v>
      </c>
      <c r="I54" s="15">
        <f t="shared" si="21"/>
        <v>0.45289041518523643</v>
      </c>
      <c r="J54" s="14">
        <f t="shared" si="22"/>
        <v>44316.982169388306</v>
      </c>
      <c r="K54" s="14">
        <f>SUM($J54:J$127)</f>
        <v>1193755.4079951539</v>
      </c>
      <c r="L54" s="16">
        <f t="shared" si="23"/>
        <v>26.936748613260345</v>
      </c>
      <c r="M54" s="16"/>
      <c r="N54" s="6">
        <v>40</v>
      </c>
      <c r="O54" s="6">
        <f t="shared" si="14"/>
        <v>50</v>
      </c>
      <c r="P54" s="6">
        <f t="shared" si="15"/>
        <v>97853.654401721535</v>
      </c>
      <c r="Q54" s="6">
        <f t="shared" si="16"/>
        <v>97853.654401721535</v>
      </c>
      <c r="R54" s="5">
        <f t="shared" si="17"/>
        <v>98695.463125452632</v>
      </c>
      <c r="S54" s="5">
        <f t="shared" si="24"/>
        <v>4373885079.5302057</v>
      </c>
      <c r="T54" s="20">
        <f>SUM(S54:$S$136)</f>
        <v>111216954993.37535</v>
      </c>
      <c r="U54" s="6">
        <f t="shared" si="25"/>
        <v>25.427498201512201</v>
      </c>
    </row>
    <row r="55" spans="1:21">
      <c r="A55" s="21">
        <v>41</v>
      </c>
      <c r="B55" s="22">
        <f>Absterbeordnung!B49</f>
        <v>97728.122440662613</v>
      </c>
      <c r="C55" s="15">
        <f t="shared" si="18"/>
        <v>0.44401021096591808</v>
      </c>
      <c r="D55" s="14">
        <f t="shared" si="19"/>
        <v>43392.284262181682</v>
      </c>
      <c r="E55" s="14">
        <f>SUM(D55:$D$127)</f>
        <v>1149438.4258257656</v>
      </c>
      <c r="F55" s="16">
        <f t="shared" si="20"/>
        <v>26.489465705025182</v>
      </c>
      <c r="G55" s="5"/>
      <c r="H55" s="14">
        <f t="shared" si="13"/>
        <v>97728.122440662613</v>
      </c>
      <c r="I55" s="15">
        <f t="shared" si="21"/>
        <v>0.44401021096591808</v>
      </c>
      <c r="J55" s="14">
        <f t="shared" si="22"/>
        <v>43392.284262181682</v>
      </c>
      <c r="K55" s="14">
        <f>SUM($J55:J$127)</f>
        <v>1149438.4258257656</v>
      </c>
      <c r="L55" s="16">
        <f t="shared" si="23"/>
        <v>26.489465705025182</v>
      </c>
      <c r="M55" s="16"/>
      <c r="N55" s="6">
        <v>41</v>
      </c>
      <c r="O55" s="6">
        <f t="shared" si="14"/>
        <v>51</v>
      </c>
      <c r="P55" s="6">
        <f t="shared" si="15"/>
        <v>97728.122440662613</v>
      </c>
      <c r="Q55" s="6">
        <f t="shared" si="16"/>
        <v>97728.122440662613</v>
      </c>
      <c r="R55" s="5">
        <f t="shared" si="17"/>
        <v>98632.308636910006</v>
      </c>
      <c r="S55" s="5">
        <f t="shared" si="24"/>
        <v>4279881173.8080363</v>
      </c>
      <c r="T55" s="20">
        <f>SUM(S55:$S$136)</f>
        <v>106843069913.84515</v>
      </c>
      <c r="U55" s="6">
        <f t="shared" si="25"/>
        <v>24.964027171525707</v>
      </c>
    </row>
    <row r="56" spans="1:21">
      <c r="A56" s="21">
        <v>42</v>
      </c>
      <c r="B56" s="22">
        <f>Absterbeordnung!B50</f>
        <v>97594.281638560264</v>
      </c>
      <c r="C56" s="15">
        <f t="shared" si="18"/>
        <v>0.4353041283979589</v>
      </c>
      <c r="D56" s="14">
        <f t="shared" si="19"/>
        <v>42483.193705298399</v>
      </c>
      <c r="E56" s="14">
        <f>SUM(D56:$D$127)</f>
        <v>1106046.1415635841</v>
      </c>
      <c r="F56" s="16">
        <f t="shared" si="20"/>
        <v>26.034910398594651</v>
      </c>
      <c r="G56" s="5"/>
      <c r="H56" s="14">
        <f t="shared" si="13"/>
        <v>97594.281638560264</v>
      </c>
      <c r="I56" s="15">
        <f t="shared" si="21"/>
        <v>0.4353041283979589</v>
      </c>
      <c r="J56" s="14">
        <f t="shared" si="22"/>
        <v>42483.193705298399</v>
      </c>
      <c r="K56" s="14">
        <f>SUM($J56:J$127)</f>
        <v>1106046.1415635841</v>
      </c>
      <c r="L56" s="16">
        <f t="shared" si="23"/>
        <v>26.034910398594651</v>
      </c>
      <c r="M56" s="16"/>
      <c r="N56" s="6">
        <v>42</v>
      </c>
      <c r="O56" s="6">
        <f t="shared" si="14"/>
        <v>52</v>
      </c>
      <c r="P56" s="6">
        <f t="shared" si="15"/>
        <v>97594.281638560264</v>
      </c>
      <c r="Q56" s="6">
        <f t="shared" si="16"/>
        <v>97594.281638560264</v>
      </c>
      <c r="R56" s="5">
        <f t="shared" si="17"/>
        <v>98561.909679858611</v>
      </c>
      <c r="S56" s="5">
        <f t="shared" si="24"/>
        <v>4187224700.893559</v>
      </c>
      <c r="T56" s="20">
        <f>SUM(S56:$S$136)</f>
        <v>102563188740.03712</v>
      </c>
      <c r="U56" s="6">
        <f t="shared" si="25"/>
        <v>24.49431211994666</v>
      </c>
    </row>
    <row r="57" spans="1:21">
      <c r="A57" s="21">
        <v>43</v>
      </c>
      <c r="B57" s="22">
        <f>Absterbeordnung!B51</f>
        <v>97445.020967092685</v>
      </c>
      <c r="C57" s="15">
        <f t="shared" si="18"/>
        <v>0.4267687533313323</v>
      </c>
      <c r="D57" s="14">
        <f t="shared" si="19"/>
        <v>41586.490116471679</v>
      </c>
      <c r="E57" s="14">
        <f>SUM(D57:$D$127)</f>
        <v>1063562.9478582856</v>
      </c>
      <c r="F57" s="16">
        <f t="shared" si="20"/>
        <v>25.574722581289134</v>
      </c>
      <c r="G57" s="5"/>
      <c r="H57" s="14">
        <f t="shared" si="13"/>
        <v>97445.020967092685</v>
      </c>
      <c r="I57" s="15">
        <f t="shared" si="21"/>
        <v>0.4267687533313323</v>
      </c>
      <c r="J57" s="14">
        <f t="shared" si="22"/>
        <v>41586.490116471679</v>
      </c>
      <c r="K57" s="14">
        <f>SUM($J57:J$127)</f>
        <v>1063562.9478582856</v>
      </c>
      <c r="L57" s="16">
        <f t="shared" si="23"/>
        <v>25.574722581289134</v>
      </c>
      <c r="M57" s="16"/>
      <c r="N57" s="6">
        <v>43</v>
      </c>
      <c r="O57" s="6">
        <f t="shared" si="14"/>
        <v>53</v>
      </c>
      <c r="P57" s="6">
        <f t="shared" si="15"/>
        <v>97445.020967092685</v>
      </c>
      <c r="Q57" s="6">
        <f t="shared" si="16"/>
        <v>97445.020967092685</v>
      </c>
      <c r="R57" s="5">
        <f t="shared" si="17"/>
        <v>98489.456742457754</v>
      </c>
      <c r="S57" s="5">
        <f t="shared" si="24"/>
        <v>4095830819.3968849</v>
      </c>
      <c r="T57" s="20">
        <f>SUM(S57:$S$136)</f>
        <v>98375964039.14357</v>
      </c>
      <c r="U57" s="6">
        <f t="shared" si="25"/>
        <v>24.018561404748041</v>
      </c>
    </row>
    <row r="58" spans="1:21">
      <c r="A58" s="21">
        <v>44</v>
      </c>
      <c r="B58" s="22">
        <f>Absterbeordnung!B52</f>
        <v>97271.256197611699</v>
      </c>
      <c r="C58" s="15">
        <f t="shared" si="18"/>
        <v>0.41840073856012966</v>
      </c>
      <c r="D58" s="14">
        <f t="shared" si="19"/>
        <v>40698.365433752326</v>
      </c>
      <c r="E58" s="14">
        <f>SUM(D58:$D$127)</f>
        <v>1021976.4577418129</v>
      </c>
      <c r="F58" s="16">
        <f t="shared" si="20"/>
        <v>25.110995167738565</v>
      </c>
      <c r="G58" s="5"/>
      <c r="H58" s="14">
        <f t="shared" si="13"/>
        <v>97271.256197611699</v>
      </c>
      <c r="I58" s="15">
        <f t="shared" si="21"/>
        <v>0.41840073856012966</v>
      </c>
      <c r="J58" s="14">
        <f t="shared" si="22"/>
        <v>40698.365433752326</v>
      </c>
      <c r="K58" s="14">
        <f>SUM($J58:J$127)</f>
        <v>1021976.4577418129</v>
      </c>
      <c r="L58" s="16">
        <f t="shared" si="23"/>
        <v>25.110995167738565</v>
      </c>
      <c r="M58" s="16"/>
      <c r="N58" s="6">
        <v>44</v>
      </c>
      <c r="O58" s="6">
        <f t="shared" si="14"/>
        <v>54</v>
      </c>
      <c r="P58" s="6">
        <f t="shared" si="15"/>
        <v>97271.256197611699</v>
      </c>
      <c r="Q58" s="6">
        <f t="shared" si="16"/>
        <v>97271.256197611699</v>
      </c>
      <c r="R58" s="5">
        <f t="shared" si="17"/>
        <v>98414.276964636447</v>
      </c>
      <c r="S58" s="5">
        <f t="shared" si="24"/>
        <v>4005300207.8052878</v>
      </c>
      <c r="T58" s="20">
        <f>SUM(S58:$S$136)</f>
        <v>94280133219.746674</v>
      </c>
      <c r="U58" s="6">
        <f t="shared" si="25"/>
        <v>23.538843114935361</v>
      </c>
    </row>
    <row r="59" spans="1:21">
      <c r="A59" s="21">
        <v>45</v>
      </c>
      <c r="B59" s="22">
        <f>Absterbeordnung!B53</f>
        <v>97077.74201009114</v>
      </c>
      <c r="C59" s="15">
        <f t="shared" si="18"/>
        <v>0.41019680250993107</v>
      </c>
      <c r="D59" s="14">
        <f t="shared" si="19"/>
        <v>39820.979367423395</v>
      </c>
      <c r="E59" s="14">
        <f>SUM(D59:$D$127)</f>
        <v>981278.0923080605</v>
      </c>
      <c r="F59" s="16">
        <f t="shared" si="20"/>
        <v>24.642239038219664</v>
      </c>
      <c r="G59" s="5"/>
      <c r="H59" s="14">
        <f t="shared" si="13"/>
        <v>97077.74201009114</v>
      </c>
      <c r="I59" s="15">
        <f t="shared" si="21"/>
        <v>0.41019680250993107</v>
      </c>
      <c r="J59" s="14">
        <f t="shared" si="22"/>
        <v>39820.979367423395</v>
      </c>
      <c r="K59" s="14">
        <f>SUM($J59:J$127)</f>
        <v>981278.0923080605</v>
      </c>
      <c r="L59" s="16">
        <f t="shared" si="23"/>
        <v>24.642239038219664</v>
      </c>
      <c r="M59" s="16"/>
      <c r="N59" s="6">
        <v>45</v>
      </c>
      <c r="O59" s="6">
        <f t="shared" si="14"/>
        <v>55</v>
      </c>
      <c r="P59" s="6">
        <f t="shared" si="15"/>
        <v>97077.74201009114</v>
      </c>
      <c r="Q59" s="6">
        <f t="shared" si="16"/>
        <v>97077.74201009114</v>
      </c>
      <c r="R59" s="5">
        <f t="shared" si="17"/>
        <v>98336.216681097183</v>
      </c>
      <c r="S59" s="5">
        <f t="shared" si="24"/>
        <v>3915844455.5284472</v>
      </c>
      <c r="T59" s="20">
        <f>SUM(S59:$S$136)</f>
        <v>90274833011.94136</v>
      </c>
      <c r="U59" s="6">
        <f t="shared" si="25"/>
        <v>23.053733118661036</v>
      </c>
    </row>
    <row r="60" spans="1:21">
      <c r="A60" s="21">
        <v>46</v>
      </c>
      <c r="B60" s="22">
        <f>Absterbeordnung!B54</f>
        <v>96862.71757043399</v>
      </c>
      <c r="C60" s="15">
        <f t="shared" si="18"/>
        <v>0.40215372795091275</v>
      </c>
      <c r="D60" s="14">
        <f t="shared" si="19"/>
        <v>38953.702970406404</v>
      </c>
      <c r="E60" s="14">
        <f>SUM(D60:$D$127)</f>
        <v>941457.11294063716</v>
      </c>
      <c r="F60" s="16">
        <f t="shared" si="20"/>
        <v>24.168616617934202</v>
      </c>
      <c r="G60" s="5"/>
      <c r="H60" s="14">
        <f t="shared" si="13"/>
        <v>96862.71757043399</v>
      </c>
      <c r="I60" s="15">
        <f t="shared" si="21"/>
        <v>0.40215372795091275</v>
      </c>
      <c r="J60" s="14">
        <f t="shared" si="22"/>
        <v>38953.702970406404</v>
      </c>
      <c r="K60" s="14">
        <f>SUM($J60:J$127)</f>
        <v>941457.11294063716</v>
      </c>
      <c r="L60" s="16">
        <f t="shared" si="23"/>
        <v>24.168616617934202</v>
      </c>
      <c r="M60" s="16"/>
      <c r="N60" s="6">
        <v>46</v>
      </c>
      <c r="O60" s="6">
        <f t="shared" si="14"/>
        <v>56</v>
      </c>
      <c r="P60" s="6">
        <f t="shared" si="15"/>
        <v>96862.71757043399</v>
      </c>
      <c r="Q60" s="6">
        <f t="shared" si="16"/>
        <v>96862.71757043399</v>
      </c>
      <c r="R60" s="5">
        <f t="shared" si="17"/>
        <v>98253.614917393978</v>
      </c>
      <c r="S60" s="5">
        <f t="shared" si="24"/>
        <v>3827342131.2608576</v>
      </c>
      <c r="T60" s="20">
        <f>SUM(S60:$S$136)</f>
        <v>86358988556.412903</v>
      </c>
      <c r="U60" s="6">
        <f t="shared" si="25"/>
        <v>22.563697102240319</v>
      </c>
    </row>
    <row r="61" spans="1:21">
      <c r="A61" s="21">
        <v>47</v>
      </c>
      <c r="B61" s="22">
        <f>Absterbeordnung!B55</f>
        <v>96623.125709782733</v>
      </c>
      <c r="C61" s="15">
        <f t="shared" si="18"/>
        <v>0.39426836073618909</v>
      </c>
      <c r="D61" s="14">
        <f t="shared" si="19"/>
        <v>38095.441382802768</v>
      </c>
      <c r="E61" s="14">
        <f>SUM(D61:$D$127)</f>
        <v>902503.40997023077</v>
      </c>
      <c r="F61" s="16">
        <f t="shared" si="20"/>
        <v>23.690588091667138</v>
      </c>
      <c r="G61" s="5"/>
      <c r="H61" s="14">
        <f t="shared" si="13"/>
        <v>96623.125709782733</v>
      </c>
      <c r="I61" s="15">
        <f t="shared" si="21"/>
        <v>0.39426836073618909</v>
      </c>
      <c r="J61" s="14">
        <f t="shared" si="22"/>
        <v>38095.441382802768</v>
      </c>
      <c r="K61" s="14">
        <f>SUM($J61:J$127)</f>
        <v>902503.40997023077</v>
      </c>
      <c r="L61" s="16">
        <f t="shared" si="23"/>
        <v>23.690588091667138</v>
      </c>
      <c r="M61" s="16"/>
      <c r="N61" s="6">
        <v>47</v>
      </c>
      <c r="O61" s="6">
        <f t="shared" si="14"/>
        <v>57</v>
      </c>
      <c r="P61" s="6">
        <f t="shared" si="15"/>
        <v>96623.125709782733</v>
      </c>
      <c r="Q61" s="6">
        <f t="shared" si="16"/>
        <v>96623.125709782733</v>
      </c>
      <c r="R61" s="5">
        <f t="shared" si="17"/>
        <v>98167.068477502864</v>
      </c>
      <c r="S61" s="5">
        <f t="shared" si="24"/>
        <v>3739717802.9062953</v>
      </c>
      <c r="T61" s="20">
        <f>SUM(S61:$S$136)</f>
        <v>82531646425.152054</v>
      </c>
      <c r="U61" s="6">
        <f t="shared" si="25"/>
        <v>22.068950325881051</v>
      </c>
    </row>
    <row r="62" spans="1:21">
      <c r="A62" s="21">
        <v>48</v>
      </c>
      <c r="B62" s="22">
        <f>Absterbeordnung!B56</f>
        <v>96344.204842494655</v>
      </c>
      <c r="C62" s="15">
        <f t="shared" si="18"/>
        <v>0.38653760856489122</v>
      </c>
      <c r="D62" s="14">
        <f t="shared" si="19"/>
        <v>37240.658538903896</v>
      </c>
      <c r="E62" s="14">
        <f>SUM(D62:$D$127)</f>
        <v>864407.96858742798</v>
      </c>
      <c r="F62" s="16">
        <f t="shared" si="20"/>
        <v>23.211403946694819</v>
      </c>
      <c r="G62" s="5"/>
      <c r="H62" s="14">
        <f t="shared" si="13"/>
        <v>96344.204842494655</v>
      </c>
      <c r="I62" s="15">
        <f t="shared" si="21"/>
        <v>0.38653760856489122</v>
      </c>
      <c r="J62" s="14">
        <f t="shared" si="22"/>
        <v>37240.658538903896</v>
      </c>
      <c r="K62" s="14">
        <f>SUM($J62:J$127)</f>
        <v>864407.96858742798</v>
      </c>
      <c r="L62" s="16">
        <f t="shared" si="23"/>
        <v>23.211403946694819</v>
      </c>
      <c r="M62" s="16"/>
      <c r="N62" s="6">
        <v>48</v>
      </c>
      <c r="O62" s="6">
        <f t="shared" si="14"/>
        <v>58</v>
      </c>
      <c r="P62" s="6">
        <f t="shared" si="15"/>
        <v>96344.204842494655</v>
      </c>
      <c r="Q62" s="6">
        <f t="shared" si="16"/>
        <v>96344.204842494655</v>
      </c>
      <c r="R62" s="5">
        <f t="shared" si="17"/>
        <v>98073.919664887886</v>
      </c>
      <c r="S62" s="5">
        <f t="shared" si="24"/>
        <v>3652337353.8119822</v>
      </c>
      <c r="T62" s="20">
        <f>SUM(S62:$S$136)</f>
        <v>78791928622.245758</v>
      </c>
      <c r="U62" s="6">
        <f t="shared" si="25"/>
        <v>21.573015028310518</v>
      </c>
    </row>
    <row r="63" spans="1:21">
      <c r="A63" s="21">
        <v>49</v>
      </c>
      <c r="B63" s="22">
        <f>Absterbeordnung!B57</f>
        <v>96035.203298003209</v>
      </c>
      <c r="C63" s="15">
        <f t="shared" si="18"/>
        <v>0.37895843976950117</v>
      </c>
      <c r="D63" s="14">
        <f t="shared" si="19"/>
        <v>36393.350804758149</v>
      </c>
      <c r="E63" s="14">
        <f>SUM(D63:$D$127)</f>
        <v>827167.31004852417</v>
      </c>
      <c r="F63" s="16">
        <f t="shared" si="20"/>
        <v>22.728528474503051</v>
      </c>
      <c r="G63" s="5"/>
      <c r="H63" s="14">
        <f t="shared" si="13"/>
        <v>96035.203298003209</v>
      </c>
      <c r="I63" s="15">
        <f t="shared" si="21"/>
        <v>0.37895843976950117</v>
      </c>
      <c r="J63" s="14">
        <f t="shared" si="22"/>
        <v>36393.350804758149</v>
      </c>
      <c r="K63" s="14">
        <f>SUM($J63:J$127)</f>
        <v>827167.31004852417</v>
      </c>
      <c r="L63" s="16">
        <f t="shared" si="23"/>
        <v>22.728528474503051</v>
      </c>
      <c r="M63" s="16"/>
      <c r="N63" s="6">
        <v>49</v>
      </c>
      <c r="O63" s="6">
        <f t="shared" si="14"/>
        <v>59</v>
      </c>
      <c r="P63" s="6">
        <f t="shared" si="15"/>
        <v>96035.203298003209</v>
      </c>
      <c r="Q63" s="6">
        <f t="shared" si="16"/>
        <v>96035.203298003209</v>
      </c>
      <c r="R63" s="5">
        <f t="shared" si="17"/>
        <v>97966.119073033013</v>
      </c>
      <c r="S63" s="5">
        <f t="shared" si="24"/>
        <v>3565315338.4055986</v>
      </c>
      <c r="T63" s="20">
        <f>SUM(S63:$S$136)</f>
        <v>75139591268.433777</v>
      </c>
      <c r="U63" s="6">
        <f t="shared" si="25"/>
        <v>21.075160017132184</v>
      </c>
    </row>
    <row r="64" spans="1:21">
      <c r="A64" s="21">
        <v>50</v>
      </c>
      <c r="B64" s="22">
        <f>Absterbeordnung!B58</f>
        <v>95691.028421085968</v>
      </c>
      <c r="C64" s="15">
        <f t="shared" si="18"/>
        <v>0.37152788212696192</v>
      </c>
      <c r="D64" s="14">
        <f t="shared" si="19"/>
        <v>35551.885127836991</v>
      </c>
      <c r="E64" s="14">
        <f>SUM(D64:$D$127)</f>
        <v>790773.95924376603</v>
      </c>
      <c r="F64" s="16">
        <f t="shared" si="20"/>
        <v>22.24281374673415</v>
      </c>
      <c r="G64" s="5"/>
      <c r="H64" s="14">
        <f t="shared" si="13"/>
        <v>95691.028421085968</v>
      </c>
      <c r="I64" s="15">
        <f t="shared" si="21"/>
        <v>0.37152788212696192</v>
      </c>
      <c r="J64" s="14">
        <f t="shared" si="22"/>
        <v>35551.885127836991</v>
      </c>
      <c r="K64" s="14">
        <f>SUM($J64:J$127)</f>
        <v>790773.95924376603</v>
      </c>
      <c r="L64" s="16">
        <f t="shared" si="23"/>
        <v>22.24281374673415</v>
      </c>
      <c r="M64" s="16"/>
      <c r="N64" s="6">
        <v>50</v>
      </c>
      <c r="O64" s="6">
        <f t="shared" si="14"/>
        <v>60</v>
      </c>
      <c r="P64" s="6">
        <f t="shared" si="15"/>
        <v>95691.028421085968</v>
      </c>
      <c r="Q64" s="6">
        <f t="shared" si="16"/>
        <v>95691.028421085968</v>
      </c>
      <c r="R64" s="5">
        <f t="shared" si="17"/>
        <v>97853.654401721535</v>
      </c>
      <c r="S64" s="5">
        <f t="shared" si="24"/>
        <v>3478881880.6290646</v>
      </c>
      <c r="T64" s="20">
        <f>SUM(S64:$S$136)</f>
        <v>71574275930.028152</v>
      </c>
      <c r="U64" s="6">
        <f t="shared" si="25"/>
        <v>20.573931046226214</v>
      </c>
    </row>
    <row r="65" spans="1:21">
      <c r="A65" s="21">
        <v>51</v>
      </c>
      <c r="B65" s="22">
        <f>Absterbeordnung!B59</f>
        <v>95308.190228211301</v>
      </c>
      <c r="C65" s="15">
        <f t="shared" si="18"/>
        <v>0.36424302169309997</v>
      </c>
      <c r="D65" s="14">
        <f t="shared" si="19"/>
        <v>34715.343200824464</v>
      </c>
      <c r="E65" s="14">
        <f>SUM(D65:$D$127)</f>
        <v>755222.07411592908</v>
      </c>
      <c r="F65" s="16">
        <f t="shared" si="20"/>
        <v>21.7547056858131</v>
      </c>
      <c r="G65" s="5"/>
      <c r="H65" s="14">
        <f t="shared" si="13"/>
        <v>95308.190228211301</v>
      </c>
      <c r="I65" s="15">
        <f t="shared" si="21"/>
        <v>0.36424302169309997</v>
      </c>
      <c r="J65" s="14">
        <f t="shared" si="22"/>
        <v>34715.343200824464</v>
      </c>
      <c r="K65" s="14">
        <f>SUM($J65:J$127)</f>
        <v>755222.07411592908</v>
      </c>
      <c r="L65" s="16">
        <f t="shared" si="23"/>
        <v>21.7547056858131</v>
      </c>
      <c r="M65" s="16"/>
      <c r="N65" s="6">
        <v>51</v>
      </c>
      <c r="O65" s="6">
        <f t="shared" si="14"/>
        <v>61</v>
      </c>
      <c r="P65" s="6">
        <f t="shared" si="15"/>
        <v>95308.190228211301</v>
      </c>
      <c r="Q65" s="6">
        <f t="shared" si="16"/>
        <v>95308.190228211301</v>
      </c>
      <c r="R65" s="5">
        <f t="shared" si="17"/>
        <v>97728.122440662613</v>
      </c>
      <c r="S65" s="5">
        <f t="shared" si="24"/>
        <v>3392665310.8997979</v>
      </c>
      <c r="T65" s="20">
        <f>SUM(S65:$S$136)</f>
        <v>68095394049.399109</v>
      </c>
      <c r="U65" s="6">
        <f t="shared" si="25"/>
        <v>20.071356237417639</v>
      </c>
    </row>
    <row r="66" spans="1:21">
      <c r="A66" s="21">
        <v>52</v>
      </c>
      <c r="B66" s="22">
        <f>Absterbeordnung!B60</f>
        <v>94857.284228128294</v>
      </c>
      <c r="C66" s="15">
        <f t="shared" si="18"/>
        <v>0.35710100165990188</v>
      </c>
      <c r="D66" s="14">
        <f t="shared" si="19"/>
        <v>33873.631212602624</v>
      </c>
      <c r="E66" s="14">
        <f>SUM(D66:$D$127)</f>
        <v>720506.73091510462</v>
      </c>
      <c r="F66" s="16">
        <f t="shared" si="20"/>
        <v>21.270430866798876</v>
      </c>
      <c r="G66" s="5"/>
      <c r="H66" s="14">
        <f t="shared" si="13"/>
        <v>94857.284228128294</v>
      </c>
      <c r="I66" s="15">
        <f t="shared" si="21"/>
        <v>0.35710100165990188</v>
      </c>
      <c r="J66" s="14">
        <f t="shared" si="22"/>
        <v>33873.631212602624</v>
      </c>
      <c r="K66" s="14">
        <f>SUM($J66:J$127)</f>
        <v>720506.73091510462</v>
      </c>
      <c r="L66" s="16">
        <f t="shared" si="23"/>
        <v>21.270430866798876</v>
      </c>
      <c r="M66" s="16"/>
      <c r="N66" s="6">
        <v>52</v>
      </c>
      <c r="O66" s="6">
        <f t="shared" si="14"/>
        <v>62</v>
      </c>
      <c r="P66" s="6">
        <f t="shared" si="15"/>
        <v>94857.284228128294</v>
      </c>
      <c r="Q66" s="6">
        <f t="shared" si="16"/>
        <v>94857.284228128294</v>
      </c>
      <c r="R66" s="5">
        <f t="shared" si="17"/>
        <v>97594.281638560264</v>
      </c>
      <c r="S66" s="5">
        <f t="shared" si="24"/>
        <v>3305872704.6834664</v>
      </c>
      <c r="T66" s="20">
        <f>SUM(S66:$S$136)</f>
        <v>64702728738.499313</v>
      </c>
      <c r="U66" s="6">
        <f t="shared" si="25"/>
        <v>19.572056917628512</v>
      </c>
    </row>
    <row r="67" spans="1:21">
      <c r="A67" s="21">
        <v>53</v>
      </c>
      <c r="B67" s="22">
        <f>Absterbeordnung!B61</f>
        <v>94382.426824396738</v>
      </c>
      <c r="C67" s="15">
        <f t="shared" si="18"/>
        <v>0.35009902123519798</v>
      </c>
      <c r="D67" s="14">
        <f t="shared" si="19"/>
        <v>33043.195253023994</v>
      </c>
      <c r="E67" s="14">
        <f>SUM(D67:$D$127)</f>
        <v>686633.09970250202</v>
      </c>
      <c r="F67" s="16">
        <f t="shared" si="20"/>
        <v>20.779863885580614</v>
      </c>
      <c r="G67" s="5"/>
      <c r="H67" s="14">
        <f t="shared" si="13"/>
        <v>94382.426824396738</v>
      </c>
      <c r="I67" s="15">
        <f t="shared" si="21"/>
        <v>0.35009902123519798</v>
      </c>
      <c r="J67" s="14">
        <f t="shared" si="22"/>
        <v>33043.195253023994</v>
      </c>
      <c r="K67" s="14">
        <f>SUM($J67:J$127)</f>
        <v>686633.09970250202</v>
      </c>
      <c r="L67" s="16">
        <f t="shared" si="23"/>
        <v>20.779863885580614</v>
      </c>
      <c r="M67" s="16"/>
      <c r="N67" s="6">
        <v>53</v>
      </c>
      <c r="O67" s="6">
        <f t="shared" si="14"/>
        <v>63</v>
      </c>
      <c r="P67" s="6">
        <f t="shared" si="15"/>
        <v>94382.426824396738</v>
      </c>
      <c r="Q67" s="6">
        <f t="shared" si="16"/>
        <v>94382.426824396738</v>
      </c>
      <c r="R67" s="5">
        <f t="shared" si="17"/>
        <v>97445.020967092685</v>
      </c>
      <c r="S67" s="5">
        <f t="shared" si="24"/>
        <v>3219894854.2506609</v>
      </c>
      <c r="T67" s="20">
        <f>SUM(S67:$S$136)</f>
        <v>61396856033.815849</v>
      </c>
      <c r="U67" s="6">
        <f t="shared" si="25"/>
        <v>19.067969239046541</v>
      </c>
    </row>
    <row r="68" spans="1:21">
      <c r="A68" s="21">
        <v>54</v>
      </c>
      <c r="B68" s="22">
        <f>Absterbeordnung!B62</f>
        <v>93861.460913579504</v>
      </c>
      <c r="C68" s="15">
        <f t="shared" si="18"/>
        <v>0.34323433454431168</v>
      </c>
      <c r="D68" s="14">
        <f t="shared" si="19"/>
        <v>32216.476076029383</v>
      </c>
      <c r="E68" s="14">
        <f>SUM(D68:$D$127)</f>
        <v>653589.90444947791</v>
      </c>
      <c r="F68" s="16">
        <f t="shared" si="20"/>
        <v>20.287442453576741</v>
      </c>
      <c r="G68" s="5"/>
      <c r="H68" s="14">
        <f t="shared" si="13"/>
        <v>93861.460913579504</v>
      </c>
      <c r="I68" s="15">
        <f t="shared" si="21"/>
        <v>0.34323433454431168</v>
      </c>
      <c r="J68" s="14">
        <f t="shared" si="22"/>
        <v>32216.476076029383</v>
      </c>
      <c r="K68" s="14">
        <f>SUM($J68:J$127)</f>
        <v>653589.90444947791</v>
      </c>
      <c r="L68" s="16">
        <f t="shared" si="23"/>
        <v>20.287442453576741</v>
      </c>
      <c r="M68" s="16"/>
      <c r="N68" s="6">
        <v>54</v>
      </c>
      <c r="O68" s="6">
        <f t="shared" si="14"/>
        <v>64</v>
      </c>
      <c r="P68" s="6">
        <f t="shared" si="15"/>
        <v>93861.460913579504</v>
      </c>
      <c r="Q68" s="6">
        <f t="shared" si="16"/>
        <v>93861.460913579504</v>
      </c>
      <c r="R68" s="5">
        <f t="shared" si="17"/>
        <v>97271.256197611699</v>
      </c>
      <c r="S68" s="5">
        <f t="shared" si="24"/>
        <v>3133737098.1756821</v>
      </c>
      <c r="T68" s="20">
        <f>SUM(S68:$S$136)</f>
        <v>58176961179.565193</v>
      </c>
      <c r="U68" s="6">
        <f t="shared" si="25"/>
        <v>18.56472299907773</v>
      </c>
    </row>
    <row r="69" spans="1:21">
      <c r="A69" s="21">
        <v>55</v>
      </c>
      <c r="B69" s="22">
        <f>Absterbeordnung!B63</f>
        <v>93280.186256341825</v>
      </c>
      <c r="C69" s="15">
        <f t="shared" si="18"/>
        <v>0.33650424955324687</v>
      </c>
      <c r="D69" s="14">
        <f t="shared" si="19"/>
        <v>31389.1790743774</v>
      </c>
      <c r="E69" s="14">
        <f>SUM(D69:$D$127)</f>
        <v>621373.42837344855</v>
      </c>
      <c r="F69" s="16">
        <f t="shared" si="20"/>
        <v>19.795784620588183</v>
      </c>
      <c r="G69" s="5"/>
      <c r="H69" s="14">
        <f t="shared" si="13"/>
        <v>93280.186256341825</v>
      </c>
      <c r="I69" s="15">
        <f t="shared" si="21"/>
        <v>0.33650424955324687</v>
      </c>
      <c r="J69" s="14">
        <f t="shared" si="22"/>
        <v>31389.1790743774</v>
      </c>
      <c r="K69" s="14">
        <f>SUM($J69:J$127)</f>
        <v>621373.42837344855</v>
      </c>
      <c r="L69" s="16">
        <f t="shared" si="23"/>
        <v>19.795784620588183</v>
      </c>
      <c r="M69" s="16"/>
      <c r="N69" s="6">
        <v>55</v>
      </c>
      <c r="O69" s="6">
        <f t="shared" si="14"/>
        <v>65</v>
      </c>
      <c r="P69" s="6">
        <f t="shared" si="15"/>
        <v>93280.186256341825</v>
      </c>
      <c r="Q69" s="6">
        <f t="shared" si="16"/>
        <v>93280.186256341825</v>
      </c>
      <c r="R69" s="5">
        <f t="shared" si="17"/>
        <v>97077.74201009114</v>
      </c>
      <c r="S69" s="5">
        <f t="shared" si="24"/>
        <v>3047190628.090961</v>
      </c>
      <c r="T69" s="20">
        <f>SUM(S69:$S$136)</f>
        <v>55043224081.389511</v>
      </c>
      <c r="U69" s="6">
        <f t="shared" si="25"/>
        <v>18.063597194729372</v>
      </c>
    </row>
    <row r="70" spans="1:21">
      <c r="A70" s="21">
        <v>56</v>
      </c>
      <c r="B70" s="22">
        <f>Absterbeordnung!B64</f>
        <v>92649.041845169777</v>
      </c>
      <c r="C70" s="15">
        <f t="shared" si="18"/>
        <v>0.3299061270129871</v>
      </c>
      <c r="D70" s="14">
        <f t="shared" si="19"/>
        <v>30565.486566604137</v>
      </c>
      <c r="E70" s="14">
        <f>SUM(D70:$D$127)</f>
        <v>589984.24929907115</v>
      </c>
      <c r="F70" s="16">
        <f t="shared" si="20"/>
        <v>19.302301895749572</v>
      </c>
      <c r="G70" s="5"/>
      <c r="H70" s="14">
        <f t="shared" si="13"/>
        <v>92649.041845169777</v>
      </c>
      <c r="I70" s="15">
        <f t="shared" si="21"/>
        <v>0.3299061270129871</v>
      </c>
      <c r="J70" s="14">
        <f t="shared" si="22"/>
        <v>30565.486566604137</v>
      </c>
      <c r="K70" s="14">
        <f>SUM($J70:J$127)</f>
        <v>589984.24929907115</v>
      </c>
      <c r="L70" s="16">
        <f t="shared" si="23"/>
        <v>19.302301895749572</v>
      </c>
      <c r="M70" s="16"/>
      <c r="N70" s="6">
        <v>56</v>
      </c>
      <c r="O70" s="6">
        <f t="shared" si="14"/>
        <v>66</v>
      </c>
      <c r="P70" s="6">
        <f t="shared" si="15"/>
        <v>92649.041845169777</v>
      </c>
      <c r="Q70" s="6">
        <f t="shared" si="16"/>
        <v>92649.041845169777</v>
      </c>
      <c r="R70" s="5">
        <f t="shared" si="17"/>
        <v>96862.71757043399</v>
      </c>
      <c r="S70" s="5">
        <f t="shared" si="24"/>
        <v>2960656092.7038708</v>
      </c>
      <c r="T70" s="20">
        <f>SUM(S70:$S$136)</f>
        <v>51996033453.298546</v>
      </c>
      <c r="U70" s="6">
        <f t="shared" si="25"/>
        <v>17.562334774861426</v>
      </c>
    </row>
    <row r="71" spans="1:21">
      <c r="A71" s="21">
        <v>57</v>
      </c>
      <c r="B71" s="22">
        <f>Absterbeordnung!B65</f>
        <v>91973.703510688429</v>
      </c>
      <c r="C71" s="15">
        <f t="shared" si="18"/>
        <v>0.32343737942449713</v>
      </c>
      <c r="D71" s="14">
        <f t="shared" si="19"/>
        <v>29747.733639462738</v>
      </c>
      <c r="E71" s="14">
        <f>SUM(D71:$D$127)</f>
        <v>559418.76273246703</v>
      </c>
      <c r="F71" s="16">
        <f t="shared" si="20"/>
        <v>18.805424625368889</v>
      </c>
      <c r="G71" s="5"/>
      <c r="H71" s="14">
        <f t="shared" si="13"/>
        <v>91973.703510688429</v>
      </c>
      <c r="I71" s="15">
        <f t="shared" si="21"/>
        <v>0.32343737942449713</v>
      </c>
      <c r="J71" s="14">
        <f t="shared" si="22"/>
        <v>29747.733639462738</v>
      </c>
      <c r="K71" s="14">
        <f>SUM($J71:J$127)</f>
        <v>559418.76273246703</v>
      </c>
      <c r="L71" s="16">
        <f t="shared" si="23"/>
        <v>18.805424625368889</v>
      </c>
      <c r="M71" s="16"/>
      <c r="N71" s="6">
        <v>57</v>
      </c>
      <c r="O71" s="6">
        <f t="shared" si="14"/>
        <v>67</v>
      </c>
      <c r="P71" s="6">
        <f t="shared" si="15"/>
        <v>91973.703510688429</v>
      </c>
      <c r="Q71" s="6">
        <f t="shared" si="16"/>
        <v>91973.703510688429</v>
      </c>
      <c r="R71" s="5">
        <f t="shared" si="17"/>
        <v>96623.125709782733</v>
      </c>
      <c r="S71" s="5">
        <f t="shared" si="24"/>
        <v>2874319007.0269403</v>
      </c>
      <c r="T71" s="20">
        <f>SUM(S71:$S$136)</f>
        <v>49035377360.594673</v>
      </c>
      <c r="U71" s="6">
        <f t="shared" si="25"/>
        <v>17.059824341249634</v>
      </c>
    </row>
    <row r="72" spans="1:21">
      <c r="A72" s="21">
        <v>58</v>
      </c>
      <c r="B72" s="22">
        <f>Absterbeordnung!B66</f>
        <v>91233.761002253901</v>
      </c>
      <c r="C72" s="15">
        <f t="shared" si="18"/>
        <v>0.31709547002401678</v>
      </c>
      <c r="D72" s="14">
        <f t="shared" si="19"/>
        <v>28929.812327068514</v>
      </c>
      <c r="E72" s="14">
        <f>SUM(D72:$D$127)</f>
        <v>529671.0290930043</v>
      </c>
      <c r="F72" s="16">
        <f t="shared" si="20"/>
        <v>18.308830458516713</v>
      </c>
      <c r="G72" s="5"/>
      <c r="H72" s="14">
        <f t="shared" si="13"/>
        <v>91233.761002253901</v>
      </c>
      <c r="I72" s="15">
        <f t="shared" si="21"/>
        <v>0.31709547002401678</v>
      </c>
      <c r="J72" s="14">
        <f t="shared" si="22"/>
        <v>28929.812327068514</v>
      </c>
      <c r="K72" s="14">
        <f>SUM($J72:J$127)</f>
        <v>529671.0290930043</v>
      </c>
      <c r="L72" s="16">
        <f t="shared" si="23"/>
        <v>18.308830458516713</v>
      </c>
      <c r="M72" s="16"/>
      <c r="N72" s="6">
        <v>58</v>
      </c>
      <c r="O72" s="6">
        <f t="shared" si="14"/>
        <v>68</v>
      </c>
      <c r="P72" s="6">
        <f t="shared" si="15"/>
        <v>91233.761002253901</v>
      </c>
      <c r="Q72" s="6">
        <f t="shared" si="16"/>
        <v>91233.761002253901</v>
      </c>
      <c r="R72" s="5">
        <f t="shared" si="17"/>
        <v>96344.204842494655</v>
      </c>
      <c r="S72" s="5">
        <f t="shared" si="24"/>
        <v>2787219764.8940158</v>
      </c>
      <c r="T72" s="20">
        <f>SUM(S72:$S$136)</f>
        <v>46161058353.567734</v>
      </c>
      <c r="U72" s="6">
        <f t="shared" si="25"/>
        <v>16.561685926234457</v>
      </c>
    </row>
    <row r="73" spans="1:21">
      <c r="A73" s="21">
        <v>59</v>
      </c>
      <c r="B73" s="22">
        <f>Absterbeordnung!B67</f>
        <v>90431.428487643367</v>
      </c>
      <c r="C73" s="15">
        <f t="shared" si="18"/>
        <v>0.3108779117882518</v>
      </c>
      <c r="D73" s="14">
        <f t="shared" si="19"/>
        <v>28113.133648267194</v>
      </c>
      <c r="E73" s="14">
        <f>SUM(D73:$D$127)</f>
        <v>500741.21676593611</v>
      </c>
      <c r="F73" s="16">
        <f t="shared" si="20"/>
        <v>17.811647147944328</v>
      </c>
      <c r="G73" s="5"/>
      <c r="H73" s="14">
        <f t="shared" si="13"/>
        <v>90431.428487643367</v>
      </c>
      <c r="I73" s="15">
        <f t="shared" si="21"/>
        <v>0.3108779117882518</v>
      </c>
      <c r="J73" s="14">
        <f t="shared" si="22"/>
        <v>28113.133648267194</v>
      </c>
      <c r="K73" s="14">
        <f>SUM($J73:J$127)</f>
        <v>500741.21676593611</v>
      </c>
      <c r="L73" s="16">
        <f t="shared" si="23"/>
        <v>17.811647147944328</v>
      </c>
      <c r="M73" s="16"/>
      <c r="N73" s="6">
        <v>59</v>
      </c>
      <c r="O73" s="6">
        <f t="shared" si="14"/>
        <v>69</v>
      </c>
      <c r="P73" s="6">
        <f t="shared" si="15"/>
        <v>90431.428487643367</v>
      </c>
      <c r="Q73" s="6">
        <f t="shared" si="16"/>
        <v>90431.428487643367</v>
      </c>
      <c r="R73" s="5">
        <f t="shared" si="17"/>
        <v>96035.203298003209</v>
      </c>
      <c r="S73" s="5">
        <f t="shared" si="24"/>
        <v>2699850505.2552748</v>
      </c>
      <c r="T73" s="20">
        <f>SUM(S73:$S$136)</f>
        <v>43373838588.673721</v>
      </c>
      <c r="U73" s="6">
        <f t="shared" si="25"/>
        <v>16.065274171383301</v>
      </c>
    </row>
    <row r="74" spans="1:21">
      <c r="A74" s="21">
        <v>60</v>
      </c>
      <c r="B74" s="22">
        <f>Absterbeordnung!B68</f>
        <v>89568.438489460023</v>
      </c>
      <c r="C74" s="15">
        <f t="shared" si="18"/>
        <v>0.30478226645907031</v>
      </c>
      <c r="D74" s="14">
        <f t="shared" si="19"/>
        <v>27298.871686017454</v>
      </c>
      <c r="E74" s="14">
        <f>SUM(D74:$D$127)</f>
        <v>472628.08311766892</v>
      </c>
      <c r="F74" s="16">
        <f t="shared" si="20"/>
        <v>17.313099550548461</v>
      </c>
      <c r="G74" s="5"/>
      <c r="H74" s="14">
        <f t="shared" si="13"/>
        <v>89568.438489460023</v>
      </c>
      <c r="I74" s="15">
        <f t="shared" si="21"/>
        <v>0.30478226645907031</v>
      </c>
      <c r="J74" s="14">
        <f t="shared" si="22"/>
        <v>27298.871686017454</v>
      </c>
      <c r="K74" s="14">
        <f>SUM($J74:J$127)</f>
        <v>472628.08311766892</v>
      </c>
      <c r="L74" s="16">
        <f t="shared" si="23"/>
        <v>17.313099550548461</v>
      </c>
      <c r="M74" s="16"/>
      <c r="N74" s="6">
        <v>60</v>
      </c>
      <c r="O74" s="6">
        <f t="shared" si="14"/>
        <v>70</v>
      </c>
      <c r="P74" s="6">
        <f t="shared" si="15"/>
        <v>89568.438489460023</v>
      </c>
      <c r="Q74" s="6">
        <f t="shared" si="16"/>
        <v>89568.438489460023</v>
      </c>
      <c r="R74" s="5">
        <f t="shared" si="17"/>
        <v>95691.028421085968</v>
      </c>
      <c r="S74" s="5">
        <f t="shared" si="24"/>
        <v>2612257106.370275</v>
      </c>
      <c r="T74" s="20">
        <f>SUM(S74:$S$136)</f>
        <v>40673988083.418449</v>
      </c>
      <c r="U74" s="6">
        <f t="shared" si="25"/>
        <v>15.570438294236228</v>
      </c>
    </row>
    <row r="75" spans="1:21">
      <c r="A75" s="21">
        <v>61</v>
      </c>
      <c r="B75" s="22">
        <f>Absterbeordnung!B69</f>
        <v>88637.655499988876</v>
      </c>
      <c r="C75" s="15">
        <f t="shared" si="18"/>
        <v>0.29880614358732388</v>
      </c>
      <c r="D75" s="14">
        <f t="shared" si="19"/>
        <v>26485.476016573426</v>
      </c>
      <c r="E75" s="14">
        <f>SUM(D75:$D$127)</f>
        <v>445329.21143165149</v>
      </c>
      <c r="F75" s="16">
        <f t="shared" si="20"/>
        <v>16.814091283576872</v>
      </c>
      <c r="G75" s="5"/>
      <c r="H75" s="14">
        <f t="shared" si="13"/>
        <v>88637.655499988876</v>
      </c>
      <c r="I75" s="15">
        <f t="shared" si="21"/>
        <v>0.29880614358732388</v>
      </c>
      <c r="J75" s="14">
        <f t="shared" si="22"/>
        <v>26485.476016573426</v>
      </c>
      <c r="K75" s="14">
        <f>SUM($J75:J$127)</f>
        <v>445329.21143165149</v>
      </c>
      <c r="L75" s="16">
        <f t="shared" si="23"/>
        <v>16.814091283576872</v>
      </c>
      <c r="M75" s="16"/>
      <c r="N75" s="6">
        <v>61</v>
      </c>
      <c r="O75" s="6">
        <f t="shared" si="14"/>
        <v>71</v>
      </c>
      <c r="P75" s="6">
        <f t="shared" si="15"/>
        <v>88637.655499988876</v>
      </c>
      <c r="Q75" s="6">
        <f t="shared" si="16"/>
        <v>88637.655499988876</v>
      </c>
      <c r="R75" s="5">
        <f t="shared" si="17"/>
        <v>95308.190228211301</v>
      </c>
      <c r="S75" s="5">
        <f t="shared" si="24"/>
        <v>2524282786.4723082</v>
      </c>
      <c r="T75" s="20">
        <f>SUM(S75:$S$136)</f>
        <v>38061730977.04818</v>
      </c>
      <c r="U75" s="6">
        <f t="shared" si="25"/>
        <v>15.078235759092406</v>
      </c>
    </row>
    <row r="76" spans="1:21">
      <c r="A76" s="21">
        <v>62</v>
      </c>
      <c r="B76" s="22">
        <f>Absterbeordnung!B70</f>
        <v>87648.004244425771</v>
      </c>
      <c r="C76" s="15">
        <f t="shared" si="18"/>
        <v>0.29294719959541554</v>
      </c>
      <c r="D76" s="14">
        <f t="shared" si="19"/>
        <v>25676.237393531625</v>
      </c>
      <c r="E76" s="14">
        <f>SUM(D76:$D$127)</f>
        <v>418843.73541507806</v>
      </c>
      <c r="F76" s="16">
        <f t="shared" si="20"/>
        <v>16.312504398350573</v>
      </c>
      <c r="G76" s="5"/>
      <c r="H76" s="14">
        <f t="shared" si="13"/>
        <v>87648.004244425771</v>
      </c>
      <c r="I76" s="15">
        <f t="shared" si="21"/>
        <v>0.29294719959541554</v>
      </c>
      <c r="J76" s="14">
        <f t="shared" si="22"/>
        <v>25676.237393531625</v>
      </c>
      <c r="K76" s="14">
        <f>SUM($J76:J$127)</f>
        <v>418843.73541507806</v>
      </c>
      <c r="L76" s="16">
        <f t="shared" si="23"/>
        <v>16.312504398350573</v>
      </c>
      <c r="M76" s="16"/>
      <c r="N76" s="6">
        <v>62</v>
      </c>
      <c r="O76" s="6">
        <f t="shared" si="14"/>
        <v>72</v>
      </c>
      <c r="P76" s="6">
        <f t="shared" si="15"/>
        <v>87648.004244425771</v>
      </c>
      <c r="Q76" s="6">
        <f t="shared" si="16"/>
        <v>87648.004244425771</v>
      </c>
      <c r="R76" s="5">
        <f t="shared" si="17"/>
        <v>94857.284228128294</v>
      </c>
      <c r="S76" s="5">
        <f t="shared" si="24"/>
        <v>2435578148.3471251</v>
      </c>
      <c r="T76" s="20">
        <f>SUM(S76:$S$136)</f>
        <v>35537448190.575859</v>
      </c>
      <c r="U76" s="6">
        <f t="shared" si="25"/>
        <v>14.590970203396228</v>
      </c>
    </row>
    <row r="77" spans="1:21">
      <c r="A77" s="21">
        <v>63</v>
      </c>
      <c r="B77" s="22">
        <f>Absterbeordnung!B71</f>
        <v>86597.231612869684</v>
      </c>
      <c r="C77" s="15">
        <f t="shared" si="18"/>
        <v>0.28720313685825061</v>
      </c>
      <c r="D77" s="14">
        <f t="shared" si="19"/>
        <v>24870.996562456639</v>
      </c>
      <c r="E77" s="14">
        <f>SUM(D77:$D$127)</f>
        <v>393167.4980215464</v>
      </c>
      <c r="F77" s="16">
        <f t="shared" si="20"/>
        <v>15.808272782082327</v>
      </c>
      <c r="G77" s="5"/>
      <c r="H77" s="14">
        <f t="shared" si="13"/>
        <v>86597.231612869684</v>
      </c>
      <c r="I77" s="15">
        <f t="shared" si="21"/>
        <v>0.28720313685825061</v>
      </c>
      <c r="J77" s="14">
        <f t="shared" si="22"/>
        <v>24870.996562456639</v>
      </c>
      <c r="K77" s="14">
        <f>SUM($J77:J$127)</f>
        <v>393167.4980215464</v>
      </c>
      <c r="L77" s="16">
        <f t="shared" si="23"/>
        <v>15.808272782082327</v>
      </c>
      <c r="M77" s="16"/>
      <c r="N77" s="6">
        <v>63</v>
      </c>
      <c r="O77" s="6">
        <f t="shared" si="14"/>
        <v>73</v>
      </c>
      <c r="P77" s="6">
        <f t="shared" si="15"/>
        <v>86597.231612869684</v>
      </c>
      <c r="Q77" s="6">
        <f t="shared" si="16"/>
        <v>86597.231612869684</v>
      </c>
      <c r="R77" s="5">
        <f t="shared" si="17"/>
        <v>94382.426824396738</v>
      </c>
      <c r="S77" s="5">
        <f t="shared" si="24"/>
        <v>2347385013.1058865</v>
      </c>
      <c r="T77" s="20">
        <f>SUM(S77:$S$136)</f>
        <v>33101870042.228737</v>
      </c>
      <c r="U77" s="6">
        <f t="shared" si="25"/>
        <v>14.101593840556555</v>
      </c>
    </row>
    <row r="78" spans="1:21">
      <c r="A78" s="21">
        <v>64</v>
      </c>
      <c r="B78" s="22">
        <f>Absterbeordnung!B72</f>
        <v>85502.345180811113</v>
      </c>
      <c r="C78" s="15">
        <f t="shared" si="18"/>
        <v>0.28157170280220639</v>
      </c>
      <c r="D78" s="14">
        <f t="shared" si="19"/>
        <v>24075.04092614301</v>
      </c>
      <c r="E78" s="14">
        <f>SUM(D78:$D$127)</f>
        <v>368296.50145908981</v>
      </c>
      <c r="F78" s="16">
        <f t="shared" si="20"/>
        <v>15.297855675051327</v>
      </c>
      <c r="G78" s="5"/>
      <c r="H78" s="14">
        <f t="shared" ref="H78:H109" si="26">B78</f>
        <v>85502.345180811113</v>
      </c>
      <c r="I78" s="15">
        <f t="shared" si="21"/>
        <v>0.28157170280220639</v>
      </c>
      <c r="J78" s="14">
        <f t="shared" si="22"/>
        <v>24075.04092614301</v>
      </c>
      <c r="K78" s="14">
        <f>SUM($J78:J$127)</f>
        <v>368296.50145908981</v>
      </c>
      <c r="L78" s="16">
        <f t="shared" si="23"/>
        <v>15.297855675051327</v>
      </c>
      <c r="M78" s="16"/>
      <c r="N78" s="6">
        <v>64</v>
      </c>
      <c r="O78" s="6">
        <f t="shared" ref="O78:O109" si="27">N78+$B$3</f>
        <v>74</v>
      </c>
      <c r="P78" s="6">
        <f t="shared" ref="P78:P109" si="28">B78</f>
        <v>85502.345180811113</v>
      </c>
      <c r="Q78" s="6">
        <f t="shared" ref="Q78:Q109" si="29">B78</f>
        <v>85502.345180811113</v>
      </c>
      <c r="R78" s="5">
        <f t="shared" ref="R78:R109" si="30">LOOKUP(N78,$O$14:$O$136,$Q$14:$Q$136)</f>
        <v>93861.460913579504</v>
      </c>
      <c r="S78" s="5">
        <f t="shared" si="24"/>
        <v>2259718512.881999</v>
      </c>
      <c r="T78" s="20">
        <f>SUM(S78:$S$136)</f>
        <v>30754485029.122849</v>
      </c>
      <c r="U78" s="6">
        <f t="shared" si="25"/>
        <v>13.609874351075348</v>
      </c>
    </row>
    <row r="79" spans="1:21">
      <c r="A79" s="21">
        <v>65</v>
      </c>
      <c r="B79" s="22">
        <f>Absterbeordnung!B73</f>
        <v>84297.107501213453</v>
      </c>
      <c r="C79" s="15">
        <f t="shared" ref="C79:C110" si="31">1/(((1+($B$5/100))^A79))</f>
        <v>0.27605068902177099</v>
      </c>
      <c r="D79" s="14">
        <f t="shared" ref="D79:D110" si="32">B79*C79</f>
        <v>23270.274608252275</v>
      </c>
      <c r="E79" s="14">
        <f>SUM(D79:$D$127)</f>
        <v>344221.46053294674</v>
      </c>
      <c r="F79" s="16">
        <f t="shared" ref="F79:F110" si="33">E79/D79</f>
        <v>14.792324814717761</v>
      </c>
      <c r="G79" s="5"/>
      <c r="H79" s="14">
        <f t="shared" si="26"/>
        <v>84297.107501213453</v>
      </c>
      <c r="I79" s="15">
        <f t="shared" ref="I79:I110" si="34">1/(((1+($B$5/100))^A79))</f>
        <v>0.27605068902177099</v>
      </c>
      <c r="J79" s="14">
        <f t="shared" ref="J79:J110" si="35">H79*I79</f>
        <v>23270.274608252275</v>
      </c>
      <c r="K79" s="14">
        <f>SUM($J79:J$127)</f>
        <v>344221.46053294674</v>
      </c>
      <c r="L79" s="16">
        <f t="shared" ref="L79:L110" si="36">K79/J79</f>
        <v>14.792324814717761</v>
      </c>
      <c r="M79" s="16"/>
      <c r="N79" s="6">
        <v>65</v>
      </c>
      <c r="O79" s="6">
        <f t="shared" si="27"/>
        <v>75</v>
      </c>
      <c r="P79" s="6">
        <f t="shared" si="28"/>
        <v>84297.107501213453</v>
      </c>
      <c r="Q79" s="6">
        <f t="shared" si="29"/>
        <v>84297.107501213453</v>
      </c>
      <c r="R79" s="5">
        <f t="shared" si="30"/>
        <v>93280.186256341825</v>
      </c>
      <c r="S79" s="5">
        <f t="shared" ref="S79:S110" si="37">P79*R79*I79</f>
        <v>2170655549.693994</v>
      </c>
      <c r="T79" s="20">
        <f>SUM(S79:$S$136)</f>
        <v>28494766516.240849</v>
      </c>
      <c r="U79" s="6">
        <f t="shared" ref="U79:U110" si="38">T79/S79</f>
        <v>13.127263107340024</v>
      </c>
    </row>
    <row r="80" spans="1:21">
      <c r="A80" s="21">
        <v>66</v>
      </c>
      <c r="B80" s="22">
        <f>Absterbeordnung!B74</f>
        <v>83027.68470084788</v>
      </c>
      <c r="C80" s="15">
        <f t="shared" si="31"/>
        <v>0.27063793041350098</v>
      </c>
      <c r="D80" s="14">
        <f t="shared" si="32"/>
        <v>22470.440754462168</v>
      </c>
      <c r="E80" s="14">
        <f>SUM(D80:$D$127)</f>
        <v>320951.18592469447</v>
      </c>
      <c r="F80" s="16">
        <f t="shared" si="33"/>
        <v>14.283261705089615</v>
      </c>
      <c r="G80" s="5"/>
      <c r="H80" s="14">
        <f t="shared" si="26"/>
        <v>83027.68470084788</v>
      </c>
      <c r="I80" s="15">
        <f t="shared" si="34"/>
        <v>0.27063793041350098</v>
      </c>
      <c r="J80" s="14">
        <f t="shared" si="35"/>
        <v>22470.440754462168</v>
      </c>
      <c r="K80" s="14">
        <f>SUM($J80:J$127)</f>
        <v>320951.18592469447</v>
      </c>
      <c r="L80" s="16">
        <f t="shared" si="36"/>
        <v>14.283261705089615</v>
      </c>
      <c r="M80" s="16"/>
      <c r="N80" s="6">
        <v>66</v>
      </c>
      <c r="O80" s="6">
        <f t="shared" si="27"/>
        <v>76</v>
      </c>
      <c r="P80" s="6">
        <f t="shared" si="28"/>
        <v>83027.68470084788</v>
      </c>
      <c r="Q80" s="6">
        <f t="shared" si="29"/>
        <v>83027.68470084788</v>
      </c>
      <c r="R80" s="5">
        <f t="shared" si="30"/>
        <v>92649.041845169777</v>
      </c>
      <c r="S80" s="5">
        <f t="shared" si="37"/>
        <v>2081864805.7395737</v>
      </c>
      <c r="T80" s="20">
        <f>SUM(S80:$S$136)</f>
        <v>26324110966.546856</v>
      </c>
      <c r="U80" s="6">
        <f t="shared" si="38"/>
        <v>12.644486276905635</v>
      </c>
    </row>
    <row r="81" spans="1:21">
      <c r="A81" s="21">
        <v>67</v>
      </c>
      <c r="B81" s="22">
        <f>Absterbeordnung!B75</f>
        <v>81654.315242326178</v>
      </c>
      <c r="C81" s="15">
        <f t="shared" si="31"/>
        <v>0.26533130432696173</v>
      </c>
      <c r="D81" s="14">
        <f t="shared" si="32"/>
        <v>21665.445967171316</v>
      </c>
      <c r="E81" s="14">
        <f>SUM(D81:$D$127)</f>
        <v>298480.74517023232</v>
      </c>
      <c r="F81" s="16">
        <f t="shared" si="33"/>
        <v>13.776810577659324</v>
      </c>
      <c r="G81" s="5"/>
      <c r="H81" s="14">
        <f t="shared" si="26"/>
        <v>81654.315242326178</v>
      </c>
      <c r="I81" s="15">
        <f t="shared" si="34"/>
        <v>0.26533130432696173</v>
      </c>
      <c r="J81" s="14">
        <f t="shared" si="35"/>
        <v>21665.445967171316</v>
      </c>
      <c r="K81" s="14">
        <f>SUM($J81:J$127)</f>
        <v>298480.74517023232</v>
      </c>
      <c r="L81" s="16">
        <f t="shared" si="36"/>
        <v>13.776810577659324</v>
      </c>
      <c r="M81" s="16"/>
      <c r="N81" s="6">
        <v>67</v>
      </c>
      <c r="O81" s="6">
        <f t="shared" si="27"/>
        <v>77</v>
      </c>
      <c r="P81" s="6">
        <f t="shared" si="28"/>
        <v>81654.315242326178</v>
      </c>
      <c r="Q81" s="6">
        <f t="shared" si="29"/>
        <v>81654.315242326178</v>
      </c>
      <c r="R81" s="5">
        <f t="shared" si="30"/>
        <v>91973.703510688429</v>
      </c>
      <c r="S81" s="5">
        <f t="shared" si="37"/>
        <v>1992651303.811455</v>
      </c>
      <c r="T81" s="20">
        <f>SUM(S81:$S$136)</f>
        <v>24242246160.807281</v>
      </c>
      <c r="U81" s="6">
        <f t="shared" si="38"/>
        <v>12.165824554671351</v>
      </c>
    </row>
    <row r="82" spans="1:21">
      <c r="A82" s="21">
        <v>68</v>
      </c>
      <c r="B82" s="22">
        <f>Absterbeordnung!B76</f>
        <v>80194.327995615589</v>
      </c>
      <c r="C82" s="15">
        <f t="shared" si="31"/>
        <v>0.26012872973231543</v>
      </c>
      <c r="D82" s="14">
        <f t="shared" si="32"/>
        <v>20860.848673236145</v>
      </c>
      <c r="E82" s="14">
        <f>SUM(D82:$D$127)</f>
        <v>276815.29920306092</v>
      </c>
      <c r="F82" s="16">
        <f t="shared" si="33"/>
        <v>13.269608707636463</v>
      </c>
      <c r="G82" s="5"/>
      <c r="H82" s="14">
        <f t="shared" si="26"/>
        <v>80194.327995615589</v>
      </c>
      <c r="I82" s="15">
        <f t="shared" si="34"/>
        <v>0.26012872973231543</v>
      </c>
      <c r="J82" s="14">
        <f t="shared" si="35"/>
        <v>20860.848673236145</v>
      </c>
      <c r="K82" s="14">
        <f>SUM($J82:J$127)</f>
        <v>276815.29920306092</v>
      </c>
      <c r="L82" s="16">
        <f t="shared" si="36"/>
        <v>13.269608707636463</v>
      </c>
      <c r="M82" s="16"/>
      <c r="N82" s="6">
        <v>68</v>
      </c>
      <c r="O82" s="6">
        <f t="shared" si="27"/>
        <v>78</v>
      </c>
      <c r="P82" s="6">
        <f t="shared" si="28"/>
        <v>80194.327995615589</v>
      </c>
      <c r="Q82" s="6">
        <f t="shared" si="29"/>
        <v>80194.327995615589</v>
      </c>
      <c r="R82" s="5">
        <f t="shared" si="30"/>
        <v>91233.761002253901</v>
      </c>
      <c r="S82" s="5">
        <f t="shared" si="37"/>
        <v>1903213682.1582119</v>
      </c>
      <c r="T82" s="20">
        <f>SUM(S82:$S$136)</f>
        <v>22249594856.995823</v>
      </c>
      <c r="U82" s="6">
        <f t="shared" si="38"/>
        <v>11.690539567667022</v>
      </c>
    </row>
    <row r="83" spans="1:21">
      <c r="A83" s="21">
        <v>69</v>
      </c>
      <c r="B83" s="22">
        <f>Absterbeordnung!B77</f>
        <v>78658.731088357061</v>
      </c>
      <c r="C83" s="15">
        <f t="shared" si="31"/>
        <v>0.25502816640423082</v>
      </c>
      <c r="D83" s="14">
        <f t="shared" si="32"/>
        <v>20060.191961147168</v>
      </c>
      <c r="E83" s="14">
        <f>SUM(D83:$D$127)</f>
        <v>255954.45052982486</v>
      </c>
      <c r="F83" s="16">
        <f t="shared" si="33"/>
        <v>12.759322095499417</v>
      </c>
      <c r="G83" s="5"/>
      <c r="H83" s="14">
        <f t="shared" si="26"/>
        <v>78658.731088357061</v>
      </c>
      <c r="I83" s="15">
        <f t="shared" si="34"/>
        <v>0.25502816640423082</v>
      </c>
      <c r="J83" s="14">
        <f t="shared" si="35"/>
        <v>20060.191961147168</v>
      </c>
      <c r="K83" s="14">
        <f>SUM($J83:J$127)</f>
        <v>255954.45052982486</v>
      </c>
      <c r="L83" s="16">
        <f t="shared" si="36"/>
        <v>12.759322095499417</v>
      </c>
      <c r="M83" s="16"/>
      <c r="N83" s="6">
        <v>69</v>
      </c>
      <c r="O83" s="6">
        <f t="shared" si="27"/>
        <v>79</v>
      </c>
      <c r="P83" s="6">
        <f t="shared" si="28"/>
        <v>78658.731088357061</v>
      </c>
      <c r="Q83" s="6">
        <f t="shared" si="29"/>
        <v>78658.731088357061</v>
      </c>
      <c r="R83" s="5">
        <f t="shared" si="30"/>
        <v>90431.428487643367</v>
      </c>
      <c r="S83" s="5">
        <f t="shared" si="37"/>
        <v>1814071814.7828784</v>
      </c>
      <c r="T83" s="20">
        <f>SUM(S83:$S$136)</f>
        <v>20346381174.837612</v>
      </c>
      <c r="U83" s="6">
        <f t="shared" si="38"/>
        <v>11.215863125723509</v>
      </c>
    </row>
    <row r="84" spans="1:21">
      <c r="A84" s="21">
        <v>70</v>
      </c>
      <c r="B84" s="22">
        <f>Absterbeordnung!B78</f>
        <v>77011.408999533145</v>
      </c>
      <c r="C84" s="15">
        <f t="shared" si="31"/>
        <v>0.25002761412179492</v>
      </c>
      <c r="D84" s="14">
        <f t="shared" si="32"/>
        <v>19254.978852310996</v>
      </c>
      <c r="E84" s="14">
        <f>SUM(D84:$D$127)</f>
        <v>235894.2585686777</v>
      </c>
      <c r="F84" s="16">
        <f t="shared" si="33"/>
        <v>12.251078558851052</v>
      </c>
      <c r="G84" s="5"/>
      <c r="H84" s="14">
        <f t="shared" si="26"/>
        <v>77011.408999533145</v>
      </c>
      <c r="I84" s="15">
        <f t="shared" si="34"/>
        <v>0.25002761412179492</v>
      </c>
      <c r="J84" s="14">
        <f t="shared" si="35"/>
        <v>19254.978852310996</v>
      </c>
      <c r="K84" s="14">
        <f>SUM($J84:J$127)</f>
        <v>235894.2585686777</v>
      </c>
      <c r="L84" s="16">
        <f t="shared" si="36"/>
        <v>12.251078558851052</v>
      </c>
      <c r="M84" s="16"/>
      <c r="N84" s="6">
        <v>70</v>
      </c>
      <c r="O84" s="6">
        <f t="shared" si="27"/>
        <v>80</v>
      </c>
      <c r="P84" s="6">
        <f t="shared" si="28"/>
        <v>77011.408999533145</v>
      </c>
      <c r="Q84" s="6">
        <f t="shared" si="29"/>
        <v>77011.408999533145</v>
      </c>
      <c r="R84" s="5">
        <f t="shared" si="30"/>
        <v>89568.438489460023</v>
      </c>
      <c r="S84" s="5">
        <f t="shared" si="37"/>
        <v>1724638388.9490712</v>
      </c>
      <c r="T84" s="20">
        <f>SUM(S84:$S$136)</f>
        <v>18532309360.054733</v>
      </c>
      <c r="U84" s="6">
        <f t="shared" si="38"/>
        <v>10.745620344997432</v>
      </c>
    </row>
    <row r="85" spans="1:21">
      <c r="A85" s="21">
        <v>71</v>
      </c>
      <c r="B85" s="22">
        <f>Absterbeordnung!B79</f>
        <v>75257.996698578208</v>
      </c>
      <c r="C85" s="15">
        <f t="shared" si="31"/>
        <v>0.24512511188411268</v>
      </c>
      <c r="D85" s="14">
        <f t="shared" si="32"/>
        <v>18447.624860913165</v>
      </c>
      <c r="E85" s="14">
        <f>SUM(D85:$D$127)</f>
        <v>216639.2797163667</v>
      </c>
      <c r="F85" s="16">
        <f t="shared" si="33"/>
        <v>11.743478163163546</v>
      </c>
      <c r="G85" s="5"/>
      <c r="H85" s="14">
        <f t="shared" si="26"/>
        <v>75257.996698578208</v>
      </c>
      <c r="I85" s="15">
        <f t="shared" si="34"/>
        <v>0.24512511188411268</v>
      </c>
      <c r="J85" s="14">
        <f t="shared" si="35"/>
        <v>18447.624860913165</v>
      </c>
      <c r="K85" s="14">
        <f>SUM($J85:J$127)</f>
        <v>216639.2797163667</v>
      </c>
      <c r="L85" s="16">
        <f t="shared" si="36"/>
        <v>11.743478163163546</v>
      </c>
      <c r="M85" s="16"/>
      <c r="N85" s="6">
        <v>71</v>
      </c>
      <c r="O85" s="6">
        <f t="shared" si="27"/>
        <v>81</v>
      </c>
      <c r="P85" s="6">
        <f t="shared" si="28"/>
        <v>75257.996698578208</v>
      </c>
      <c r="Q85" s="6">
        <f t="shared" si="29"/>
        <v>75257.996698578208</v>
      </c>
      <c r="R85" s="5">
        <f t="shared" si="30"/>
        <v>88637.655499988876</v>
      </c>
      <c r="S85" s="5">
        <f t="shared" si="37"/>
        <v>1635154217.2146513</v>
      </c>
      <c r="T85" s="20">
        <f>SUM(S85:$S$136)</f>
        <v>16807670971.105656</v>
      </c>
      <c r="U85" s="6">
        <f t="shared" si="38"/>
        <v>10.278951547295716</v>
      </c>
    </row>
    <row r="86" spans="1:21">
      <c r="A86" s="21">
        <v>72</v>
      </c>
      <c r="B86" s="22">
        <f>Absterbeordnung!B80</f>
        <v>73381.961997813647</v>
      </c>
      <c r="C86" s="15">
        <f t="shared" si="31"/>
        <v>0.24031873714128693</v>
      </c>
      <c r="D86" s="14">
        <f t="shared" si="32"/>
        <v>17635.060436264484</v>
      </c>
      <c r="E86" s="14">
        <f>SUM(D86:$D$127)</f>
        <v>198191.65485545353</v>
      </c>
      <c r="F86" s="16">
        <f t="shared" si="33"/>
        <v>11.238501595826406</v>
      </c>
      <c r="G86" s="5"/>
      <c r="H86" s="14">
        <f t="shared" si="26"/>
        <v>73381.961997813647</v>
      </c>
      <c r="I86" s="15">
        <f t="shared" si="34"/>
        <v>0.24031873714128693</v>
      </c>
      <c r="J86" s="14">
        <f t="shared" si="35"/>
        <v>17635.060436264484</v>
      </c>
      <c r="K86" s="14">
        <f>SUM($J86:J$127)</f>
        <v>198191.65485545353</v>
      </c>
      <c r="L86" s="16">
        <f t="shared" si="36"/>
        <v>11.238501595826406</v>
      </c>
      <c r="M86" s="16"/>
      <c r="N86" s="6">
        <v>72</v>
      </c>
      <c r="O86" s="6">
        <f t="shared" si="27"/>
        <v>82</v>
      </c>
      <c r="P86" s="6">
        <f t="shared" si="28"/>
        <v>73381.961997813647</v>
      </c>
      <c r="Q86" s="6">
        <f t="shared" si="29"/>
        <v>73381.961997813647</v>
      </c>
      <c r="R86" s="5">
        <f t="shared" si="30"/>
        <v>87648.004244425771</v>
      </c>
      <c r="S86" s="5">
        <f t="shared" si="37"/>
        <v>1545677851.9684143</v>
      </c>
      <c r="T86" s="20">
        <f>SUM(S86:$S$136)</f>
        <v>15172516753.891003</v>
      </c>
      <c r="U86" s="6">
        <f t="shared" si="38"/>
        <v>9.8160924894982902</v>
      </c>
    </row>
    <row r="87" spans="1:21">
      <c r="A87" s="21">
        <v>73</v>
      </c>
      <c r="B87" s="22">
        <f>Absterbeordnung!B81</f>
        <v>71392.685403107011</v>
      </c>
      <c r="C87" s="15">
        <f t="shared" si="31"/>
        <v>0.2356066050404774</v>
      </c>
      <c r="D87" s="14">
        <f t="shared" si="32"/>
        <v>16820.588232548889</v>
      </c>
      <c r="E87" s="14">
        <f>SUM(D87:$D$127)</f>
        <v>180556.59441918906</v>
      </c>
      <c r="F87" s="16">
        <f t="shared" si="33"/>
        <v>10.7342616038719</v>
      </c>
      <c r="G87" s="5"/>
      <c r="H87" s="14">
        <f t="shared" si="26"/>
        <v>71392.685403107011</v>
      </c>
      <c r="I87" s="15">
        <f t="shared" si="34"/>
        <v>0.2356066050404774</v>
      </c>
      <c r="J87" s="14">
        <f t="shared" si="35"/>
        <v>16820.588232548889</v>
      </c>
      <c r="K87" s="14">
        <f>SUM($J87:J$127)</f>
        <v>180556.59441918906</v>
      </c>
      <c r="L87" s="16">
        <f t="shared" si="36"/>
        <v>10.7342616038719</v>
      </c>
      <c r="M87" s="16"/>
      <c r="N87" s="6">
        <v>73</v>
      </c>
      <c r="O87" s="6">
        <f t="shared" si="27"/>
        <v>83</v>
      </c>
      <c r="P87" s="6">
        <f t="shared" si="28"/>
        <v>71392.685403107011</v>
      </c>
      <c r="Q87" s="6">
        <f t="shared" si="29"/>
        <v>71392.685403107011</v>
      </c>
      <c r="R87" s="5">
        <f t="shared" si="30"/>
        <v>86597.231612869684</v>
      </c>
      <c r="S87" s="5">
        <f t="shared" si="37"/>
        <v>1456616375.0387464</v>
      </c>
      <c r="T87" s="20">
        <f>SUM(S87:$S$136)</f>
        <v>13626838901.922588</v>
      </c>
      <c r="U87" s="6">
        <f t="shared" si="38"/>
        <v>9.3551323021204613</v>
      </c>
    </row>
    <row r="88" spans="1:21">
      <c r="A88" s="21">
        <v>74</v>
      </c>
      <c r="B88" s="22">
        <f>Absterbeordnung!B82</f>
        <v>69261.635265038785</v>
      </c>
      <c r="C88" s="15">
        <f t="shared" si="31"/>
        <v>0.23098686768674251</v>
      </c>
      <c r="D88" s="14">
        <f t="shared" si="32"/>
        <v>15998.528180732932</v>
      </c>
      <c r="E88" s="14">
        <f>SUM(D88:$D$127)</f>
        <v>163736.00618664012</v>
      </c>
      <c r="F88" s="16">
        <f t="shared" si="33"/>
        <v>10.234441839707968</v>
      </c>
      <c r="G88" s="5"/>
      <c r="H88" s="14">
        <f t="shared" si="26"/>
        <v>69261.635265038785</v>
      </c>
      <c r="I88" s="15">
        <f t="shared" si="34"/>
        <v>0.23098686768674251</v>
      </c>
      <c r="J88" s="14">
        <f t="shared" si="35"/>
        <v>15998.528180732932</v>
      </c>
      <c r="K88" s="14">
        <f>SUM($J88:J$127)</f>
        <v>163736.00618664012</v>
      </c>
      <c r="L88" s="16">
        <f t="shared" si="36"/>
        <v>10.234441839707968</v>
      </c>
      <c r="M88" s="16"/>
      <c r="N88" s="6">
        <v>74</v>
      </c>
      <c r="O88" s="6">
        <f t="shared" si="27"/>
        <v>84</v>
      </c>
      <c r="P88" s="6">
        <f t="shared" si="28"/>
        <v>69261.635265038785</v>
      </c>
      <c r="Q88" s="6">
        <f t="shared" si="29"/>
        <v>69261.635265038785</v>
      </c>
      <c r="R88" s="5">
        <f t="shared" si="30"/>
        <v>85502.345180811113</v>
      </c>
      <c r="S88" s="5">
        <f t="shared" si="37"/>
        <v>1367911678.8939614</v>
      </c>
      <c r="T88" s="20">
        <f>SUM(S88:$S$136)</f>
        <v>12170222526.883846</v>
      </c>
      <c r="U88" s="6">
        <f t="shared" si="38"/>
        <v>8.8969359021221308</v>
      </c>
    </row>
    <row r="89" spans="1:21">
      <c r="A89" s="21">
        <v>75</v>
      </c>
      <c r="B89" s="22">
        <f>Absterbeordnung!B83</f>
        <v>66915.915022212925</v>
      </c>
      <c r="C89" s="15">
        <f t="shared" si="31"/>
        <v>0.22645771341837509</v>
      </c>
      <c r="D89" s="14">
        <f t="shared" si="32"/>
        <v>15153.625107228636</v>
      </c>
      <c r="E89" s="14">
        <f>SUM(D89:$D$127)</f>
        <v>147737.47800590721</v>
      </c>
      <c r="F89" s="16">
        <f t="shared" si="33"/>
        <v>9.7493158871558041</v>
      </c>
      <c r="G89" s="5"/>
      <c r="H89" s="14">
        <f t="shared" si="26"/>
        <v>66915.915022212925</v>
      </c>
      <c r="I89" s="15">
        <f t="shared" si="34"/>
        <v>0.22645771341837509</v>
      </c>
      <c r="J89" s="14">
        <f t="shared" si="35"/>
        <v>15153.625107228636</v>
      </c>
      <c r="K89" s="14">
        <f>SUM($J89:J$127)</f>
        <v>147737.47800590721</v>
      </c>
      <c r="L89" s="16">
        <f t="shared" si="36"/>
        <v>9.7493158871558041</v>
      </c>
      <c r="M89" s="16"/>
      <c r="N89" s="6">
        <v>75</v>
      </c>
      <c r="O89" s="6">
        <f t="shared" si="27"/>
        <v>85</v>
      </c>
      <c r="P89" s="6">
        <f t="shared" si="28"/>
        <v>66915.915022212925</v>
      </c>
      <c r="Q89" s="6">
        <f t="shared" si="29"/>
        <v>66915.915022212925</v>
      </c>
      <c r="R89" s="5">
        <f t="shared" si="30"/>
        <v>84297.107501213453</v>
      </c>
      <c r="S89" s="5">
        <f t="shared" si="37"/>
        <v>1277406764.6971395</v>
      </c>
      <c r="T89" s="20">
        <f>SUM(S89:$S$136)</f>
        <v>10802310847.989883</v>
      </c>
      <c r="U89" s="6">
        <f t="shared" si="38"/>
        <v>8.4564377976744201</v>
      </c>
    </row>
    <row r="90" spans="1:21">
      <c r="A90" s="21">
        <v>76</v>
      </c>
      <c r="B90" s="22">
        <f>Absterbeordnung!B84</f>
        <v>64410.746845509086</v>
      </c>
      <c r="C90" s="15">
        <f t="shared" si="31"/>
        <v>0.22201736609644609</v>
      </c>
      <c r="D90" s="14">
        <f t="shared" si="32"/>
        <v>14300.3043629449</v>
      </c>
      <c r="E90" s="14">
        <f>SUM(D90:$D$127)</f>
        <v>132583.85289867857</v>
      </c>
      <c r="F90" s="16">
        <f t="shared" si="33"/>
        <v>9.2714007711773778</v>
      </c>
      <c r="G90" s="5"/>
      <c r="H90" s="14">
        <f t="shared" si="26"/>
        <v>64410.746845509086</v>
      </c>
      <c r="I90" s="15">
        <f t="shared" si="34"/>
        <v>0.22201736609644609</v>
      </c>
      <c r="J90" s="14">
        <f t="shared" si="35"/>
        <v>14300.3043629449</v>
      </c>
      <c r="K90" s="14">
        <f>SUM($J90:J$127)</f>
        <v>132583.85289867857</v>
      </c>
      <c r="L90" s="16">
        <f t="shared" si="36"/>
        <v>9.2714007711773778</v>
      </c>
      <c r="M90" s="16"/>
      <c r="N90" s="6">
        <v>76</v>
      </c>
      <c r="O90" s="6">
        <f t="shared" si="27"/>
        <v>86</v>
      </c>
      <c r="P90" s="6">
        <f t="shared" si="28"/>
        <v>64410.746845509086</v>
      </c>
      <c r="Q90" s="6">
        <f t="shared" si="29"/>
        <v>64410.746845509086</v>
      </c>
      <c r="R90" s="5">
        <f t="shared" si="30"/>
        <v>83027.68470084788</v>
      </c>
      <c r="S90" s="5">
        <f t="shared" si="37"/>
        <v>1187321161.7727485</v>
      </c>
      <c r="T90" s="20">
        <f>SUM(S90:$S$136)</f>
        <v>9524904083.2927437</v>
      </c>
      <c r="U90" s="6">
        <f t="shared" si="38"/>
        <v>8.022180004836633</v>
      </c>
    </row>
    <row r="91" spans="1:21">
      <c r="A91" s="21">
        <v>77</v>
      </c>
      <c r="B91" s="22">
        <f>Absterbeordnung!B85</f>
        <v>61730.118003572905</v>
      </c>
      <c r="C91" s="15">
        <f t="shared" si="31"/>
        <v>0.2176640844082805</v>
      </c>
      <c r="D91" s="14">
        <f t="shared" si="32"/>
        <v>13436.429615662808</v>
      </c>
      <c r="E91" s="14">
        <f>SUM(D91:$D$127)</f>
        <v>118283.5485357337</v>
      </c>
      <c r="F91" s="16">
        <f t="shared" si="33"/>
        <v>8.8031978672258973</v>
      </c>
      <c r="G91" s="5"/>
      <c r="H91" s="14">
        <f t="shared" si="26"/>
        <v>61730.118003572905</v>
      </c>
      <c r="I91" s="15">
        <f t="shared" si="34"/>
        <v>0.2176640844082805</v>
      </c>
      <c r="J91" s="14">
        <f t="shared" si="35"/>
        <v>13436.429615662808</v>
      </c>
      <c r="K91" s="14">
        <f>SUM($J91:J$127)</f>
        <v>118283.5485357337</v>
      </c>
      <c r="L91" s="16">
        <f t="shared" si="36"/>
        <v>8.8031978672258973</v>
      </c>
      <c r="M91" s="16"/>
      <c r="N91" s="6">
        <v>77</v>
      </c>
      <c r="O91" s="6">
        <f t="shared" si="27"/>
        <v>87</v>
      </c>
      <c r="P91" s="6">
        <f t="shared" si="28"/>
        <v>61730.118003572905</v>
      </c>
      <c r="Q91" s="6">
        <f t="shared" si="29"/>
        <v>61730.118003572905</v>
      </c>
      <c r="R91" s="5">
        <f t="shared" si="30"/>
        <v>81654.315242326178</v>
      </c>
      <c r="S91" s="5">
        <f t="shared" si="37"/>
        <v>1097142459.5686586</v>
      </c>
      <c r="T91" s="20">
        <f>SUM(S91:$S$136)</f>
        <v>8337582921.5200005</v>
      </c>
      <c r="U91" s="6">
        <f t="shared" si="38"/>
        <v>7.5993621874755624</v>
      </c>
    </row>
    <row r="92" spans="1:21">
      <c r="A92" s="21">
        <v>78</v>
      </c>
      <c r="B92" s="22">
        <f>Absterbeordnung!B86</f>
        <v>58844.496802633359</v>
      </c>
      <c r="C92" s="15">
        <f t="shared" si="31"/>
        <v>0.21339616118458871</v>
      </c>
      <c r="D92" s="14">
        <f t="shared" si="32"/>
        <v>12557.189724520764</v>
      </c>
      <c r="E92" s="14">
        <f>SUM(D92:$D$127)</f>
        <v>104847.11892007089</v>
      </c>
      <c r="F92" s="16">
        <f t="shared" si="33"/>
        <v>8.3495687506682401</v>
      </c>
      <c r="G92" s="5"/>
      <c r="H92" s="14">
        <f t="shared" si="26"/>
        <v>58844.496802633359</v>
      </c>
      <c r="I92" s="15">
        <f t="shared" si="34"/>
        <v>0.21339616118458871</v>
      </c>
      <c r="J92" s="14">
        <f t="shared" si="35"/>
        <v>12557.189724520764</v>
      </c>
      <c r="K92" s="14">
        <f>SUM($J92:J$127)</f>
        <v>104847.11892007089</v>
      </c>
      <c r="L92" s="16">
        <f t="shared" si="36"/>
        <v>8.3495687506682401</v>
      </c>
      <c r="M92" s="16"/>
      <c r="N92" s="6">
        <v>78</v>
      </c>
      <c r="O92" s="6">
        <f t="shared" si="27"/>
        <v>88</v>
      </c>
      <c r="P92" s="6">
        <f t="shared" si="28"/>
        <v>58844.496802633359</v>
      </c>
      <c r="Q92" s="6">
        <f t="shared" si="29"/>
        <v>58844.496802633359</v>
      </c>
      <c r="R92" s="5">
        <f t="shared" si="30"/>
        <v>80194.327995615589</v>
      </c>
      <c r="S92" s="5">
        <f t="shared" si="37"/>
        <v>1007015391.4713918</v>
      </c>
      <c r="T92" s="20">
        <f>SUM(S92:$S$136)</f>
        <v>7240440461.9513416</v>
      </c>
      <c r="U92" s="6">
        <f t="shared" si="38"/>
        <v>7.1899997986843429</v>
      </c>
    </row>
    <row r="93" spans="1:21">
      <c r="A93" s="21">
        <v>79</v>
      </c>
      <c r="B93" s="22">
        <f>Absterbeordnung!B87</f>
        <v>55736.323765437315</v>
      </c>
      <c r="C93" s="15">
        <f t="shared" si="31"/>
        <v>0.20921192272998898</v>
      </c>
      <c r="D93" s="14">
        <f t="shared" si="32"/>
        <v>11660.703460868321</v>
      </c>
      <c r="E93" s="14">
        <f>SUM(D93:$D$127)</f>
        <v>92289.929195550125</v>
      </c>
      <c r="F93" s="16">
        <f t="shared" si="33"/>
        <v>7.9146107698615387</v>
      </c>
      <c r="G93" s="5"/>
      <c r="H93" s="14">
        <f t="shared" si="26"/>
        <v>55736.323765437315</v>
      </c>
      <c r="I93" s="15">
        <f t="shared" si="34"/>
        <v>0.20921192272998898</v>
      </c>
      <c r="J93" s="14">
        <f t="shared" si="35"/>
        <v>11660.703460868321</v>
      </c>
      <c r="K93" s="14">
        <f>SUM($J93:J$127)</f>
        <v>92289.929195550125</v>
      </c>
      <c r="L93" s="16">
        <f t="shared" si="36"/>
        <v>7.9146107698615387</v>
      </c>
      <c r="M93" s="16"/>
      <c r="N93" s="6">
        <v>79</v>
      </c>
      <c r="O93" s="6">
        <f t="shared" si="27"/>
        <v>89</v>
      </c>
      <c r="P93" s="6">
        <f t="shared" si="28"/>
        <v>55736.323765437315</v>
      </c>
      <c r="Q93" s="6">
        <f t="shared" si="29"/>
        <v>55736.323765437315</v>
      </c>
      <c r="R93" s="5">
        <f t="shared" si="30"/>
        <v>78658.731088357061</v>
      </c>
      <c r="S93" s="5">
        <f t="shared" si="37"/>
        <v>917216137.82951581</v>
      </c>
      <c r="T93" s="20">
        <f>SUM(S93:$S$136)</f>
        <v>6233425070.4799509</v>
      </c>
      <c r="U93" s="6">
        <f t="shared" si="38"/>
        <v>6.7960263817758575</v>
      </c>
    </row>
    <row r="94" spans="1:21">
      <c r="A94" s="21">
        <v>80</v>
      </c>
      <c r="B94" s="22">
        <f>Absterbeordnung!B88</f>
        <v>52456.013604187683</v>
      </c>
      <c r="C94" s="15">
        <f t="shared" si="31"/>
        <v>0.20510972816665585</v>
      </c>
      <c r="D94" s="14">
        <f t="shared" si="32"/>
        <v>10759.238691061337</v>
      </c>
      <c r="E94" s="14">
        <f>SUM(D94:$D$127)</f>
        <v>80629.225734681793</v>
      </c>
      <c r="F94" s="16">
        <f t="shared" si="33"/>
        <v>7.493952690320711</v>
      </c>
      <c r="G94" s="5"/>
      <c r="H94" s="14">
        <f t="shared" si="26"/>
        <v>52456.013604187683</v>
      </c>
      <c r="I94" s="15">
        <f t="shared" si="34"/>
        <v>0.20510972816665585</v>
      </c>
      <c r="J94" s="14">
        <f t="shared" si="35"/>
        <v>10759.238691061337</v>
      </c>
      <c r="K94" s="14">
        <f>SUM($J94:J$127)</f>
        <v>80629.225734681793</v>
      </c>
      <c r="L94" s="16">
        <f t="shared" si="36"/>
        <v>7.493952690320711</v>
      </c>
      <c r="M94" s="16"/>
      <c r="N94" s="6">
        <v>80</v>
      </c>
      <c r="O94" s="6">
        <f t="shared" si="27"/>
        <v>90</v>
      </c>
      <c r="P94" s="6">
        <f t="shared" si="28"/>
        <v>52456.013604187683</v>
      </c>
      <c r="Q94" s="6">
        <f t="shared" si="29"/>
        <v>52456.013604187683</v>
      </c>
      <c r="R94" s="5">
        <f t="shared" si="30"/>
        <v>77011.408999533145</v>
      </c>
      <c r="S94" s="5">
        <f t="shared" si="37"/>
        <v>828584131.36092615</v>
      </c>
      <c r="T94" s="20">
        <f>SUM(S94:$S$136)</f>
        <v>5316208932.6504345</v>
      </c>
      <c r="U94" s="6">
        <f t="shared" si="38"/>
        <v>6.4160158654242032</v>
      </c>
    </row>
    <row r="95" spans="1:21">
      <c r="A95" s="21">
        <v>81</v>
      </c>
      <c r="B95" s="22">
        <f>Absterbeordnung!B89</f>
        <v>49043.604413369525</v>
      </c>
      <c r="C95" s="15">
        <f t="shared" si="31"/>
        <v>0.20108796879083907</v>
      </c>
      <c r="D95" s="14">
        <f t="shared" si="32"/>
        <v>9862.078793665909</v>
      </c>
      <c r="E95" s="14">
        <f>SUM(D95:$D$127)</f>
        <v>69869.987043620466</v>
      </c>
      <c r="F95" s="16">
        <f t="shared" si="33"/>
        <v>7.0847119056172696</v>
      </c>
      <c r="G95" s="5"/>
      <c r="H95" s="14">
        <f t="shared" si="26"/>
        <v>49043.604413369525</v>
      </c>
      <c r="I95" s="15">
        <f t="shared" si="34"/>
        <v>0.20108796879083907</v>
      </c>
      <c r="J95" s="14">
        <f t="shared" si="35"/>
        <v>9862.078793665909</v>
      </c>
      <c r="K95" s="14">
        <f>SUM($J95:J$127)</f>
        <v>69869.987043620466</v>
      </c>
      <c r="L95" s="16">
        <f t="shared" si="36"/>
        <v>7.0847119056172696</v>
      </c>
      <c r="M95" s="16"/>
      <c r="N95" s="6">
        <v>81</v>
      </c>
      <c r="O95" s="6">
        <f t="shared" si="27"/>
        <v>91</v>
      </c>
      <c r="P95" s="6">
        <f t="shared" si="28"/>
        <v>49043.604413369525</v>
      </c>
      <c r="Q95" s="6">
        <f t="shared" si="29"/>
        <v>49043.604413369525</v>
      </c>
      <c r="R95" s="5">
        <f t="shared" si="30"/>
        <v>75257.996698578208</v>
      </c>
      <c r="S95" s="5">
        <f t="shared" si="37"/>
        <v>742200293.2948271</v>
      </c>
      <c r="T95" s="20">
        <f>SUM(S95:$S$136)</f>
        <v>4487624801.2895079</v>
      </c>
      <c r="U95" s="6">
        <f t="shared" si="38"/>
        <v>6.0463797196410853</v>
      </c>
    </row>
    <row r="96" spans="1:21">
      <c r="A96" s="21">
        <v>82</v>
      </c>
      <c r="B96" s="22">
        <f>Absterbeordnung!B90</f>
        <v>45470.629557457971</v>
      </c>
      <c r="C96" s="15">
        <f t="shared" si="31"/>
        <v>0.19714506744199911</v>
      </c>
      <c r="D96" s="14">
        <f t="shared" si="32"/>
        <v>8964.3103307352103</v>
      </c>
      <c r="E96" s="14">
        <f>SUM(D96:$D$127)</f>
        <v>60007.908249954518</v>
      </c>
      <c r="F96" s="16">
        <f t="shared" si="33"/>
        <v>6.6940909044848915</v>
      </c>
      <c r="G96" s="5"/>
      <c r="H96" s="14">
        <f t="shared" si="26"/>
        <v>45470.629557457971</v>
      </c>
      <c r="I96" s="15">
        <f t="shared" si="34"/>
        <v>0.19714506744199911</v>
      </c>
      <c r="J96" s="14">
        <f t="shared" si="35"/>
        <v>8964.3103307352103</v>
      </c>
      <c r="K96" s="14">
        <f>SUM($J96:J$127)</f>
        <v>60007.908249954518</v>
      </c>
      <c r="L96" s="16">
        <f t="shared" si="36"/>
        <v>6.6940909044848915</v>
      </c>
      <c r="M96" s="16"/>
      <c r="N96" s="6">
        <v>82</v>
      </c>
      <c r="O96" s="6">
        <f t="shared" si="27"/>
        <v>92</v>
      </c>
      <c r="P96" s="6">
        <f t="shared" si="28"/>
        <v>45470.629557457971</v>
      </c>
      <c r="Q96" s="6">
        <f t="shared" si="29"/>
        <v>45470.629557457971</v>
      </c>
      <c r="R96" s="5">
        <f t="shared" si="30"/>
        <v>73381.961997813647</v>
      </c>
      <c r="S96" s="5">
        <f t="shared" si="37"/>
        <v>657818680.02661943</v>
      </c>
      <c r="T96" s="20">
        <f>SUM(S96:$S$136)</f>
        <v>3745424507.9946795</v>
      </c>
      <c r="U96" s="6">
        <f t="shared" si="38"/>
        <v>5.6937034804835829</v>
      </c>
    </row>
    <row r="97" spans="1:21">
      <c r="A97" s="21">
        <v>83</v>
      </c>
      <c r="B97" s="22">
        <f>Absterbeordnung!B91</f>
        <v>41818.052282860313</v>
      </c>
      <c r="C97" s="15">
        <f t="shared" si="31"/>
        <v>0.19327947788431285</v>
      </c>
      <c r="D97" s="14">
        <f t="shared" si="32"/>
        <v>8082.5713113701386</v>
      </c>
      <c r="E97" s="14">
        <f>SUM(D97:$D$127)</f>
        <v>51043.597919219304</v>
      </c>
      <c r="F97" s="16">
        <f t="shared" si="33"/>
        <v>6.3152672525652624</v>
      </c>
      <c r="G97" s="5"/>
      <c r="H97" s="14">
        <f t="shared" si="26"/>
        <v>41818.052282860313</v>
      </c>
      <c r="I97" s="15">
        <f t="shared" si="34"/>
        <v>0.19327947788431285</v>
      </c>
      <c r="J97" s="14">
        <f t="shared" si="35"/>
        <v>8082.5713113701386</v>
      </c>
      <c r="K97" s="14">
        <f>SUM($J97:J$127)</f>
        <v>51043.597919219304</v>
      </c>
      <c r="L97" s="16">
        <f t="shared" si="36"/>
        <v>6.3152672525652624</v>
      </c>
      <c r="M97" s="16"/>
      <c r="N97" s="6">
        <v>83</v>
      </c>
      <c r="O97" s="6">
        <f t="shared" si="27"/>
        <v>93</v>
      </c>
      <c r="P97" s="6">
        <f t="shared" si="28"/>
        <v>41818.052282860313</v>
      </c>
      <c r="Q97" s="6">
        <f t="shared" si="29"/>
        <v>41818.052282860313</v>
      </c>
      <c r="R97" s="5">
        <f t="shared" si="30"/>
        <v>71392.685403107011</v>
      </c>
      <c r="S97" s="5">
        <f t="shared" si="37"/>
        <v>577036470.88082635</v>
      </c>
      <c r="T97" s="20">
        <f>SUM(S97:$S$136)</f>
        <v>3087605827.9680605</v>
      </c>
      <c r="U97" s="6">
        <f t="shared" si="38"/>
        <v>5.3507984049169997</v>
      </c>
    </row>
    <row r="98" spans="1:21">
      <c r="A98" s="21">
        <v>84</v>
      </c>
      <c r="B98" s="22">
        <f>Absterbeordnung!B92</f>
        <v>38142.075339978153</v>
      </c>
      <c r="C98" s="15">
        <f t="shared" si="31"/>
        <v>0.18948968420030671</v>
      </c>
      <c r="D98" s="14">
        <f t="shared" si="32"/>
        <v>7227.5298109167661</v>
      </c>
      <c r="E98" s="14">
        <f>SUM(D98:$D$127)</f>
        <v>42961.02660784917</v>
      </c>
      <c r="F98" s="16">
        <f t="shared" si="33"/>
        <v>5.9440815509275415</v>
      </c>
      <c r="G98" s="5"/>
      <c r="H98" s="14">
        <f t="shared" si="26"/>
        <v>38142.075339978153</v>
      </c>
      <c r="I98" s="15">
        <f t="shared" si="34"/>
        <v>0.18948968420030671</v>
      </c>
      <c r="J98" s="14">
        <f t="shared" si="35"/>
        <v>7227.5298109167661</v>
      </c>
      <c r="K98" s="14">
        <f>SUM($J98:J$127)</f>
        <v>42961.02660784917</v>
      </c>
      <c r="L98" s="16">
        <f t="shared" si="36"/>
        <v>5.9440815509275415</v>
      </c>
      <c r="M98" s="16"/>
      <c r="N98" s="6">
        <v>84</v>
      </c>
      <c r="O98" s="6">
        <f t="shared" si="27"/>
        <v>94</v>
      </c>
      <c r="P98" s="6">
        <f t="shared" si="28"/>
        <v>38142.075339978153</v>
      </c>
      <c r="Q98" s="6">
        <f t="shared" si="29"/>
        <v>38142.075339978153</v>
      </c>
      <c r="R98" s="5">
        <f t="shared" si="30"/>
        <v>69261.635265038785</v>
      </c>
      <c r="S98" s="5">
        <f t="shared" si="37"/>
        <v>500590533.63091183</v>
      </c>
      <c r="T98" s="20">
        <f>SUM(S98:$S$136)</f>
        <v>2510569357.087234</v>
      </c>
      <c r="U98" s="6">
        <f t="shared" si="38"/>
        <v>5.0152154074457407</v>
      </c>
    </row>
    <row r="99" spans="1:21">
      <c r="A99" s="21">
        <v>85</v>
      </c>
      <c r="B99" s="22">
        <f>Absterbeordnung!B93</f>
        <v>34396.851091701465</v>
      </c>
      <c r="C99" s="15">
        <f t="shared" si="31"/>
        <v>0.18577420019637911</v>
      </c>
      <c r="D99" s="14">
        <f t="shared" si="32"/>
        <v>6390.0475008347894</v>
      </c>
      <c r="E99" s="14">
        <f>SUM(D99:$D$127)</f>
        <v>35733.496796932399</v>
      </c>
      <c r="F99" s="16">
        <f t="shared" si="33"/>
        <v>5.5920549561273543</v>
      </c>
      <c r="G99" s="5"/>
      <c r="H99" s="14">
        <f t="shared" si="26"/>
        <v>34396.851091701465</v>
      </c>
      <c r="I99" s="15">
        <f t="shared" si="34"/>
        <v>0.18577420019637911</v>
      </c>
      <c r="J99" s="14">
        <f t="shared" si="35"/>
        <v>6390.0475008347894</v>
      </c>
      <c r="K99" s="14">
        <f>SUM($J99:J$127)</f>
        <v>35733.496796932399</v>
      </c>
      <c r="L99" s="16">
        <f t="shared" si="36"/>
        <v>5.5920549561273543</v>
      </c>
      <c r="M99" s="16"/>
      <c r="N99" s="6">
        <v>85</v>
      </c>
      <c r="O99" s="6">
        <f t="shared" si="27"/>
        <v>95</v>
      </c>
      <c r="P99" s="6">
        <f t="shared" si="28"/>
        <v>34396.851091701465</v>
      </c>
      <c r="Q99" s="6">
        <f t="shared" si="29"/>
        <v>34396.851091701465</v>
      </c>
      <c r="R99" s="5">
        <f t="shared" si="30"/>
        <v>66915.915022212925</v>
      </c>
      <c r="S99" s="5">
        <f t="shared" si="37"/>
        <v>427595875.55376482</v>
      </c>
      <c r="T99" s="20">
        <f>SUM(S99:$S$136)</f>
        <v>2009978823.4563236</v>
      </c>
      <c r="U99" s="6">
        <f t="shared" si="38"/>
        <v>4.7006506338567196</v>
      </c>
    </row>
    <row r="100" spans="1:21">
      <c r="A100" s="13">
        <v>86</v>
      </c>
      <c r="B100" s="22">
        <f>Absterbeordnung!B94</f>
        <v>30660.15659792654</v>
      </c>
      <c r="C100" s="15">
        <f t="shared" si="31"/>
        <v>0.18213156881997952</v>
      </c>
      <c r="D100" s="14">
        <f t="shared" si="32"/>
        <v>5584.1824214466069</v>
      </c>
      <c r="E100" s="14">
        <f>SUM(D100:$D$127)</f>
        <v>29343.449296097628</v>
      </c>
      <c r="F100" s="16">
        <f t="shared" si="33"/>
        <v>5.2547440397722678</v>
      </c>
      <c r="G100" s="5"/>
      <c r="H100" s="14">
        <f t="shared" si="26"/>
        <v>30660.15659792654</v>
      </c>
      <c r="I100" s="15">
        <f t="shared" si="34"/>
        <v>0.18213156881997952</v>
      </c>
      <c r="J100" s="14">
        <f t="shared" si="35"/>
        <v>5584.1824214466069</v>
      </c>
      <c r="K100" s="14">
        <f>SUM($J100:J$127)</f>
        <v>29343.449296097628</v>
      </c>
      <c r="L100" s="16">
        <f t="shared" si="36"/>
        <v>5.2547440397722678</v>
      </c>
      <c r="M100" s="16"/>
      <c r="N100" s="20">
        <v>86</v>
      </c>
      <c r="O100" s="6">
        <f t="shared" si="27"/>
        <v>96</v>
      </c>
      <c r="P100" s="6">
        <f t="shared" si="28"/>
        <v>30660.15659792654</v>
      </c>
      <c r="Q100" s="6">
        <f t="shared" si="29"/>
        <v>30660.15659792654</v>
      </c>
      <c r="R100" s="5">
        <f t="shared" si="30"/>
        <v>64410.746845509086</v>
      </c>
      <c r="S100" s="5">
        <f t="shared" si="37"/>
        <v>359681360.28693932</v>
      </c>
      <c r="T100" s="20">
        <f>SUM(S100:$S$136)</f>
        <v>1582382947.9025588</v>
      </c>
      <c r="U100" s="6">
        <f t="shared" si="38"/>
        <v>4.3994021448322966</v>
      </c>
    </row>
    <row r="101" spans="1:21">
      <c r="A101" s="13">
        <v>87</v>
      </c>
      <c r="B101" s="22">
        <f>Absterbeordnung!B95</f>
        <v>26952.962964575552</v>
      </c>
      <c r="C101" s="15">
        <f t="shared" si="31"/>
        <v>0.17856036158821526</v>
      </c>
      <c r="D101" s="14">
        <f t="shared" si="32"/>
        <v>4812.7308128283848</v>
      </c>
      <c r="E101" s="14">
        <f>SUM(D101:$D$127)</f>
        <v>23759.266874651021</v>
      </c>
      <c r="F101" s="16">
        <f t="shared" si="33"/>
        <v>4.9367537472323288</v>
      </c>
      <c r="G101" s="5"/>
      <c r="H101" s="14">
        <f t="shared" si="26"/>
        <v>26952.962964575552</v>
      </c>
      <c r="I101" s="15">
        <f t="shared" si="34"/>
        <v>0.17856036158821526</v>
      </c>
      <c r="J101" s="14">
        <f t="shared" si="35"/>
        <v>4812.7308128283848</v>
      </c>
      <c r="K101" s="14">
        <f>SUM($J101:J$127)</f>
        <v>23759.266874651021</v>
      </c>
      <c r="L101" s="16">
        <f t="shared" si="36"/>
        <v>4.9367537472323288</v>
      </c>
      <c r="M101" s="16"/>
      <c r="N101" s="20">
        <v>87</v>
      </c>
      <c r="O101" s="6">
        <f t="shared" si="27"/>
        <v>97</v>
      </c>
      <c r="P101" s="6">
        <f t="shared" si="28"/>
        <v>26952.962964575552</v>
      </c>
      <c r="Q101" s="6">
        <f t="shared" si="29"/>
        <v>26952.962964575552</v>
      </c>
      <c r="R101" s="5">
        <f t="shared" si="30"/>
        <v>61730.118003572905</v>
      </c>
      <c r="S101" s="5">
        <f t="shared" si="37"/>
        <v>297090440.99532753</v>
      </c>
      <c r="T101" s="20">
        <f>SUM(S101:$S$136)</f>
        <v>1222701587.6156192</v>
      </c>
      <c r="U101" s="6">
        <f t="shared" si="38"/>
        <v>4.1155871037764191</v>
      </c>
    </row>
    <row r="102" spans="1:21">
      <c r="A102" s="13">
        <v>88</v>
      </c>
      <c r="B102" s="22">
        <f>Absterbeordnung!B96</f>
        <v>23307.653668030736</v>
      </c>
      <c r="C102" s="15">
        <f t="shared" si="31"/>
        <v>0.17505917802766199</v>
      </c>
      <c r="D102" s="14">
        <f t="shared" si="32"/>
        <v>4080.2186928788819</v>
      </c>
      <c r="E102" s="14">
        <f>SUM(D102:$D$127)</f>
        <v>18946.536061822637</v>
      </c>
      <c r="F102" s="16">
        <f t="shared" si="33"/>
        <v>4.6435099409964522</v>
      </c>
      <c r="G102" s="5"/>
      <c r="H102" s="14">
        <f t="shared" si="26"/>
        <v>23307.653668030736</v>
      </c>
      <c r="I102" s="15">
        <f t="shared" si="34"/>
        <v>0.17505917802766199</v>
      </c>
      <c r="J102" s="14">
        <f t="shared" si="35"/>
        <v>4080.2186928788819</v>
      </c>
      <c r="K102" s="14">
        <f>SUM($J102:J$127)</f>
        <v>18946.536061822637</v>
      </c>
      <c r="L102" s="16">
        <f t="shared" si="36"/>
        <v>4.6435099409964522</v>
      </c>
      <c r="M102" s="16"/>
      <c r="N102" s="20">
        <v>88</v>
      </c>
      <c r="O102" s="6">
        <f t="shared" si="27"/>
        <v>98</v>
      </c>
      <c r="P102" s="6">
        <f t="shared" si="28"/>
        <v>23307.653668030736</v>
      </c>
      <c r="Q102" s="6">
        <f t="shared" si="29"/>
        <v>23307.653668030736</v>
      </c>
      <c r="R102" s="5">
        <f t="shared" si="30"/>
        <v>58844.496802633359</v>
      </c>
      <c r="S102" s="5">
        <f t="shared" si="37"/>
        <v>240098415.82715622</v>
      </c>
      <c r="T102" s="20">
        <f>SUM(S102:$S$136)</f>
        <v>925611146.62029111</v>
      </c>
      <c r="U102" s="6">
        <f t="shared" si="38"/>
        <v>3.855132252461952</v>
      </c>
    </row>
    <row r="103" spans="1:21">
      <c r="A103" s="13">
        <v>89</v>
      </c>
      <c r="B103" s="22">
        <f>Absterbeordnung!B97</f>
        <v>19850.912606108082</v>
      </c>
      <c r="C103" s="15">
        <f t="shared" si="31"/>
        <v>0.17162664512515882</v>
      </c>
      <c r="D103" s="14">
        <f t="shared" si="32"/>
        <v>3406.9455332590537</v>
      </c>
      <c r="E103" s="14">
        <f>SUM(D103:$D$127)</f>
        <v>14866.317368943759</v>
      </c>
      <c r="F103" s="16">
        <f t="shared" si="33"/>
        <v>4.3635324438905165</v>
      </c>
      <c r="G103" s="5"/>
      <c r="H103" s="14">
        <f t="shared" si="26"/>
        <v>19850.912606108082</v>
      </c>
      <c r="I103" s="15">
        <f t="shared" si="34"/>
        <v>0.17162664512515882</v>
      </c>
      <c r="J103" s="14">
        <f t="shared" si="35"/>
        <v>3406.9455332590537</v>
      </c>
      <c r="K103" s="14">
        <f>SUM($J103:J$127)</f>
        <v>14866.317368943759</v>
      </c>
      <c r="L103" s="16">
        <f t="shared" si="36"/>
        <v>4.3635324438905165</v>
      </c>
      <c r="M103" s="16"/>
      <c r="N103" s="20">
        <v>89</v>
      </c>
      <c r="O103" s="6">
        <f t="shared" si="27"/>
        <v>99</v>
      </c>
      <c r="P103" s="6">
        <f t="shared" si="28"/>
        <v>19850.912606108082</v>
      </c>
      <c r="Q103" s="6">
        <f t="shared" si="29"/>
        <v>19850.912606108082</v>
      </c>
      <c r="R103" s="5">
        <f t="shared" si="30"/>
        <v>55736.323765437315</v>
      </c>
      <c r="S103" s="5">
        <f t="shared" si="37"/>
        <v>189890619.29293707</v>
      </c>
      <c r="T103" s="20">
        <f>SUM(S103:$S$136)</f>
        <v>685512730.79313493</v>
      </c>
      <c r="U103" s="6">
        <f t="shared" si="38"/>
        <v>3.6100399974767599</v>
      </c>
    </row>
    <row r="104" spans="1:21">
      <c r="A104" s="13">
        <v>90</v>
      </c>
      <c r="B104" s="22">
        <f>Absterbeordnung!B98</f>
        <v>16530.499075044776</v>
      </c>
      <c r="C104" s="15">
        <f t="shared" si="31"/>
        <v>0.16826141678937137</v>
      </c>
      <c r="D104" s="14">
        <f t="shared" si="32"/>
        <v>2781.4451946024269</v>
      </c>
      <c r="E104" s="14">
        <f>SUM(D104:$D$127)</f>
        <v>11459.371835684704</v>
      </c>
      <c r="F104" s="16">
        <f t="shared" si="33"/>
        <v>4.1199344347759759</v>
      </c>
      <c r="G104" s="5"/>
      <c r="H104" s="14">
        <f t="shared" si="26"/>
        <v>16530.499075044776</v>
      </c>
      <c r="I104" s="15">
        <f t="shared" si="34"/>
        <v>0.16826141678937137</v>
      </c>
      <c r="J104" s="14">
        <f t="shared" si="35"/>
        <v>2781.4451946024269</v>
      </c>
      <c r="K104" s="14">
        <f>SUM($J104:J$127)</f>
        <v>11459.371835684704</v>
      </c>
      <c r="L104" s="16">
        <f t="shared" si="36"/>
        <v>4.1199344347759759</v>
      </c>
      <c r="M104" s="16"/>
      <c r="N104" s="20">
        <v>90</v>
      </c>
      <c r="O104" s="6">
        <f t="shared" si="27"/>
        <v>100</v>
      </c>
      <c r="P104" s="6">
        <f t="shared" si="28"/>
        <v>16530.499075044776</v>
      </c>
      <c r="Q104" s="6">
        <f t="shared" si="29"/>
        <v>16530.499075044776</v>
      </c>
      <c r="R104" s="5">
        <f t="shared" si="30"/>
        <v>52456.013604187683</v>
      </c>
      <c r="S104" s="5">
        <f t="shared" si="37"/>
        <v>145903526.96736738</v>
      </c>
      <c r="T104" s="20">
        <f>SUM(S104:$S$136)</f>
        <v>495622111.50019795</v>
      </c>
      <c r="U104" s="6">
        <f t="shared" si="38"/>
        <v>3.3969165914066508</v>
      </c>
    </row>
    <row r="105" spans="1:21">
      <c r="A105" s="13">
        <v>91</v>
      </c>
      <c r="B105" s="22">
        <f>Absterbeordnung!B99</f>
        <v>13621.193629613725</v>
      </c>
      <c r="C105" s="15">
        <f t="shared" si="31"/>
        <v>0.16496217332291313</v>
      </c>
      <c r="D105" s="14">
        <f t="shared" si="32"/>
        <v>2246.9817043932994</v>
      </c>
      <c r="E105" s="14">
        <f>SUM(D105:$D$127)</f>
        <v>8677.9266410822784</v>
      </c>
      <c r="F105" s="16">
        <f t="shared" si="33"/>
        <v>3.8620370713812191</v>
      </c>
      <c r="G105" s="5"/>
      <c r="H105" s="14">
        <f t="shared" si="26"/>
        <v>13621.193629613725</v>
      </c>
      <c r="I105" s="15">
        <f t="shared" si="34"/>
        <v>0.16496217332291313</v>
      </c>
      <c r="J105" s="14">
        <f t="shared" si="35"/>
        <v>2246.9817043932994</v>
      </c>
      <c r="K105" s="14">
        <f>SUM($J105:J$127)</f>
        <v>8677.9266410822784</v>
      </c>
      <c r="L105" s="16">
        <f t="shared" si="36"/>
        <v>3.8620370713812191</v>
      </c>
      <c r="M105" s="16"/>
      <c r="N105" s="20">
        <v>91</v>
      </c>
      <c r="O105" s="6">
        <f t="shared" si="27"/>
        <v>101</v>
      </c>
      <c r="P105" s="6">
        <f t="shared" si="28"/>
        <v>13621.193629613725</v>
      </c>
      <c r="Q105" s="6">
        <f t="shared" si="29"/>
        <v>13621.193629613725</v>
      </c>
      <c r="R105" s="5">
        <f t="shared" si="30"/>
        <v>49043.604413369525</v>
      </c>
      <c r="S105" s="5">
        <f t="shared" si="37"/>
        <v>110200081.83434379</v>
      </c>
      <c r="T105" s="20">
        <f>SUM(S105:$S$136)</f>
        <v>349718584.53283054</v>
      </c>
      <c r="U105" s="6">
        <f t="shared" si="38"/>
        <v>3.1734875211666216</v>
      </c>
    </row>
    <row r="106" spans="1:21">
      <c r="A106" s="13">
        <v>92</v>
      </c>
      <c r="B106" s="22">
        <f>Absterbeordnung!B100</f>
        <v>10899.405254032594</v>
      </c>
      <c r="C106" s="15">
        <f t="shared" si="31"/>
        <v>0.16172762090481677</v>
      </c>
      <c r="D106" s="14">
        <f t="shared" si="32"/>
        <v>1762.7348810121514</v>
      </c>
      <c r="E106" s="14">
        <f>SUM(D106:$D$127)</f>
        <v>6430.9449366889776</v>
      </c>
      <c r="F106" s="16">
        <f t="shared" si="33"/>
        <v>3.6482768940252486</v>
      </c>
      <c r="G106" s="5"/>
      <c r="H106" s="14">
        <f t="shared" si="26"/>
        <v>10899.405254032594</v>
      </c>
      <c r="I106" s="15">
        <f t="shared" si="34"/>
        <v>0.16172762090481677</v>
      </c>
      <c r="J106" s="14">
        <f t="shared" si="35"/>
        <v>1762.7348810121514</v>
      </c>
      <c r="K106" s="14">
        <f>SUM($J106:J$127)</f>
        <v>6430.9449366889776</v>
      </c>
      <c r="L106" s="16">
        <f t="shared" si="36"/>
        <v>3.6482768940252486</v>
      </c>
      <c r="M106" s="16"/>
      <c r="N106" s="20">
        <v>92</v>
      </c>
      <c r="O106" s="6">
        <f t="shared" si="27"/>
        <v>102</v>
      </c>
      <c r="P106" s="6">
        <f t="shared" si="28"/>
        <v>10899.405254032594</v>
      </c>
      <c r="Q106" s="6">
        <f t="shared" si="29"/>
        <v>10899.405254032594</v>
      </c>
      <c r="R106" s="5">
        <f t="shared" si="30"/>
        <v>45470.629557457971</v>
      </c>
      <c r="S106" s="5">
        <f t="shared" si="37"/>
        <v>80152664.782513291</v>
      </c>
      <c r="T106" s="20">
        <f>SUM(S106:$S$136)</f>
        <v>239518502.69848686</v>
      </c>
      <c r="U106" s="6">
        <f t="shared" si="38"/>
        <v>2.9882787222158838</v>
      </c>
    </row>
    <row r="107" spans="1:21">
      <c r="A107" s="13">
        <v>93</v>
      </c>
      <c r="B107" s="22">
        <f>Absterbeordnung!B101</f>
        <v>8541.3058801952793</v>
      </c>
      <c r="C107" s="15">
        <f t="shared" si="31"/>
        <v>0.15855649108315373</v>
      </c>
      <c r="D107" s="14">
        <f t="shared" si="32"/>
        <v>1354.2794896316714</v>
      </c>
      <c r="E107" s="14">
        <f>SUM(D107:$D$127)</f>
        <v>4668.2100556768255</v>
      </c>
      <c r="F107" s="16">
        <f t="shared" si="33"/>
        <v>3.4470063907904689</v>
      </c>
      <c r="G107" s="5"/>
      <c r="H107" s="14">
        <f t="shared" si="26"/>
        <v>8541.3058801952793</v>
      </c>
      <c r="I107" s="15">
        <f t="shared" si="34"/>
        <v>0.15855649108315373</v>
      </c>
      <c r="J107" s="14">
        <f t="shared" si="35"/>
        <v>1354.2794896316714</v>
      </c>
      <c r="K107" s="14">
        <f>SUM($J107:J$127)</f>
        <v>4668.2100556768255</v>
      </c>
      <c r="L107" s="16">
        <f t="shared" si="36"/>
        <v>3.4470063907904689</v>
      </c>
      <c r="M107" s="16"/>
      <c r="N107" s="20">
        <v>93</v>
      </c>
      <c r="O107" s="6">
        <f t="shared" si="27"/>
        <v>103</v>
      </c>
      <c r="P107" s="6">
        <f t="shared" si="28"/>
        <v>8541.3058801952793</v>
      </c>
      <c r="Q107" s="6">
        <f t="shared" si="29"/>
        <v>8541.3058801952793</v>
      </c>
      <c r="R107" s="5">
        <f t="shared" si="30"/>
        <v>41818.052282860313</v>
      </c>
      <c r="S107" s="5">
        <f t="shared" si="37"/>
        <v>56633330.503022619</v>
      </c>
      <c r="T107" s="20">
        <f>SUM(S107:$S$136)</f>
        <v>159365837.91597354</v>
      </c>
      <c r="U107" s="6">
        <f t="shared" si="38"/>
        <v>2.813993747153329</v>
      </c>
    </row>
    <row r="108" spans="1:21">
      <c r="A108" s="13">
        <v>94</v>
      </c>
      <c r="B108" s="22">
        <f>Absterbeordnung!B102</f>
        <v>6536.9929743387247</v>
      </c>
      <c r="C108" s="15">
        <f t="shared" si="31"/>
        <v>0.15544754027760166</v>
      </c>
      <c r="D108" s="14">
        <f t="shared" si="32"/>
        <v>1016.159478672918</v>
      </c>
      <c r="E108" s="14">
        <f>SUM(D108:$D$127)</f>
        <v>3313.9305660451532</v>
      </c>
      <c r="F108" s="16">
        <f t="shared" si="33"/>
        <v>3.2612307768590361</v>
      </c>
      <c r="G108" s="5"/>
      <c r="H108" s="14">
        <f t="shared" si="26"/>
        <v>6536.9929743387247</v>
      </c>
      <c r="I108" s="15">
        <f t="shared" si="34"/>
        <v>0.15544754027760166</v>
      </c>
      <c r="J108" s="14">
        <f t="shared" si="35"/>
        <v>1016.159478672918</v>
      </c>
      <c r="K108" s="14">
        <f>SUM($J108:J$127)</f>
        <v>3313.9305660451532</v>
      </c>
      <c r="L108" s="16">
        <f t="shared" si="36"/>
        <v>3.2612307768590361</v>
      </c>
      <c r="M108" s="16"/>
      <c r="N108" s="20">
        <v>94</v>
      </c>
      <c r="O108" s="6">
        <f t="shared" si="27"/>
        <v>104</v>
      </c>
      <c r="P108" s="6">
        <f t="shared" si="28"/>
        <v>6536.9929743387247</v>
      </c>
      <c r="Q108" s="6">
        <f t="shared" si="29"/>
        <v>6536.9929743387247</v>
      </c>
      <c r="R108" s="5">
        <f t="shared" si="30"/>
        <v>38142.075339978153</v>
      </c>
      <c r="S108" s="5">
        <f t="shared" si="37"/>
        <v>38758431.39297536</v>
      </c>
      <c r="T108" s="20">
        <f>SUM(S108:$S$136)</f>
        <v>102732507.41295095</v>
      </c>
      <c r="U108" s="6">
        <f t="shared" si="38"/>
        <v>2.650584755903469</v>
      </c>
    </row>
    <row r="109" spans="1:21">
      <c r="A109" s="13">
        <v>95</v>
      </c>
      <c r="B109" s="22">
        <f>Absterbeordnung!B103</f>
        <v>4879.5800555485084</v>
      </c>
      <c r="C109" s="15">
        <f t="shared" si="31"/>
        <v>0.15239954929176638</v>
      </c>
      <c r="D109" s="14">
        <f t="shared" si="32"/>
        <v>743.64580119868504</v>
      </c>
      <c r="E109" s="14">
        <f>SUM(D109:$D$127)</f>
        <v>2297.7710873722353</v>
      </c>
      <c r="F109" s="16">
        <f t="shared" si="33"/>
        <v>3.0898730063001105</v>
      </c>
      <c r="G109" s="5"/>
      <c r="H109" s="14">
        <f t="shared" si="26"/>
        <v>4879.5800555485084</v>
      </c>
      <c r="I109" s="15">
        <f t="shared" si="34"/>
        <v>0.15239954929176638</v>
      </c>
      <c r="J109" s="14">
        <f t="shared" si="35"/>
        <v>743.64580119868504</v>
      </c>
      <c r="K109" s="14">
        <f>SUM($J109:J$127)</f>
        <v>2297.7710873722353</v>
      </c>
      <c r="L109" s="16">
        <f t="shared" si="36"/>
        <v>3.0898730063001105</v>
      </c>
      <c r="M109" s="16"/>
      <c r="N109" s="20">
        <v>95</v>
      </c>
      <c r="O109" s="6">
        <f t="shared" si="27"/>
        <v>105</v>
      </c>
      <c r="P109" s="6">
        <f t="shared" si="28"/>
        <v>4879.5800555485084</v>
      </c>
      <c r="Q109" s="6">
        <f t="shared" si="29"/>
        <v>4879.5800555485084</v>
      </c>
      <c r="R109" s="5">
        <f t="shared" si="30"/>
        <v>34396.851091701465</v>
      </c>
      <c r="S109" s="5">
        <f t="shared" si="37"/>
        <v>25579073.8888002</v>
      </c>
      <c r="T109" s="20">
        <f>SUM(S109:$S$136)</f>
        <v>63974076.019975558</v>
      </c>
      <c r="U109" s="6">
        <f t="shared" si="38"/>
        <v>2.5010317534594799</v>
      </c>
    </row>
    <row r="110" spans="1:21">
      <c r="A110" s="13">
        <v>96</v>
      </c>
      <c r="B110" s="22">
        <f>Absterbeordnung!B104</f>
        <v>3547.7742770672821</v>
      </c>
      <c r="C110" s="15">
        <f t="shared" si="31"/>
        <v>0.14941132283506506</v>
      </c>
      <c r="D110" s="14">
        <f t="shared" si="32"/>
        <v>530.07764785683923</v>
      </c>
      <c r="E110" s="14">
        <f>SUM(D110:$D$127)</f>
        <v>1554.1252861735506</v>
      </c>
      <c r="F110" s="16">
        <f t="shared" si="33"/>
        <v>2.9318823241407101</v>
      </c>
      <c r="G110" s="5"/>
      <c r="H110" s="14">
        <f t="shared" ref="H110:H136" si="39">B110</f>
        <v>3547.7742770672821</v>
      </c>
      <c r="I110" s="15">
        <f t="shared" si="34"/>
        <v>0.14941132283506506</v>
      </c>
      <c r="J110" s="14">
        <f t="shared" si="35"/>
        <v>530.07764785683923</v>
      </c>
      <c r="K110" s="14">
        <f>SUM($J110:J$127)</f>
        <v>1554.1252861735506</v>
      </c>
      <c r="L110" s="16">
        <f t="shared" si="36"/>
        <v>2.9318823241407101</v>
      </c>
      <c r="M110" s="16"/>
      <c r="N110" s="20">
        <v>96</v>
      </c>
      <c r="O110" s="6">
        <f t="shared" ref="O110:O136" si="40">N110+$B$3</f>
        <v>106</v>
      </c>
      <c r="P110" s="6">
        <f t="shared" ref="P110:P136" si="41">B110</f>
        <v>3547.7742770672821</v>
      </c>
      <c r="Q110" s="6">
        <f t="shared" ref="Q110:Q136" si="42">B110</f>
        <v>3547.7742770672821</v>
      </c>
      <c r="R110" s="5">
        <f t="shared" ref="R110:R136" si="43">LOOKUP(N110,$O$14:$O$136,$Q$14:$Q$136)</f>
        <v>30660.15659792654</v>
      </c>
      <c r="S110" s="5">
        <f t="shared" si="37"/>
        <v>16252263.69235125</v>
      </c>
      <c r="T110" s="20">
        <f>SUM(S110:$S$136)</f>
        <v>38395002.131175354</v>
      </c>
      <c r="U110" s="6">
        <f t="shared" si="38"/>
        <v>2.3624402641980926</v>
      </c>
    </row>
    <row r="111" spans="1:21">
      <c r="A111" s="13">
        <v>97</v>
      </c>
      <c r="B111" s="22">
        <f>Absterbeordnung!B105</f>
        <v>2509.0945946958273</v>
      </c>
      <c r="C111" s="15">
        <f t="shared" ref="C111:C136" si="44">1/(((1+($B$5/100))^A111))</f>
        <v>0.14648168905398534</v>
      </c>
      <c r="D111" s="14">
        <f t="shared" ref="D111:D136" si="45">B111*C111</f>
        <v>367.53641422726957</v>
      </c>
      <c r="E111" s="14">
        <f>SUM(D111:$D$127)</f>
        <v>1024.0476383167115</v>
      </c>
      <c r="F111" s="16">
        <f t="shared" ref="F111:F136" si="46">E111/D111</f>
        <v>2.7862481067889022</v>
      </c>
      <c r="G111" s="5"/>
      <c r="H111" s="14">
        <f t="shared" si="39"/>
        <v>2509.0945946958273</v>
      </c>
      <c r="I111" s="15">
        <f t="shared" ref="I111:I136" si="47">1/(((1+($B$5/100))^A111))</f>
        <v>0.14648168905398534</v>
      </c>
      <c r="J111" s="14">
        <f t="shared" ref="J111:J136" si="48">H111*I111</f>
        <v>367.53641422726957</v>
      </c>
      <c r="K111" s="14">
        <f>SUM($J111:J$127)</f>
        <v>1024.0476383167115</v>
      </c>
      <c r="L111" s="16">
        <f t="shared" ref="L111:L136" si="49">K111/J111</f>
        <v>2.7862481067889022</v>
      </c>
      <c r="M111" s="16"/>
      <c r="N111" s="20">
        <v>97</v>
      </c>
      <c r="O111" s="6">
        <f t="shared" si="40"/>
        <v>107</v>
      </c>
      <c r="P111" s="6">
        <f t="shared" si="41"/>
        <v>2509.0945946958273</v>
      </c>
      <c r="Q111" s="6">
        <f t="shared" si="42"/>
        <v>2509.0945946958273</v>
      </c>
      <c r="R111" s="5">
        <f t="shared" si="43"/>
        <v>26952.962964575552</v>
      </c>
      <c r="S111" s="5">
        <f t="shared" ref="S111:S136" si="50">P111*R111*I111</f>
        <v>9906195.3608004954</v>
      </c>
      <c r="T111" s="20">
        <f>SUM(S111:$S$136)</f>
        <v>22142738.438824102</v>
      </c>
      <c r="U111" s="6">
        <f t="shared" ref="U111:U136" si="51">T111/S111</f>
        <v>2.2352414456153831</v>
      </c>
    </row>
    <row r="112" spans="1:21">
      <c r="A112" s="13">
        <v>98</v>
      </c>
      <c r="B112" s="22">
        <f>Absterbeordnung!B106</f>
        <v>1723.7886938634592</v>
      </c>
      <c r="C112" s="15">
        <f t="shared" si="44"/>
        <v>0.14360949907253467</v>
      </c>
      <c r="D112" s="14">
        <f t="shared" si="45"/>
        <v>247.55243083263019</v>
      </c>
      <c r="E112" s="14">
        <f>SUM(D112:$D$127)</f>
        <v>656.51122408944184</v>
      </c>
      <c r="F112" s="16">
        <f t="shared" si="46"/>
        <v>2.6520087962024821</v>
      </c>
      <c r="G112" s="5"/>
      <c r="H112" s="14">
        <f t="shared" si="39"/>
        <v>1723.7886938634592</v>
      </c>
      <c r="I112" s="15">
        <f t="shared" si="47"/>
        <v>0.14360949907253467</v>
      </c>
      <c r="J112" s="14">
        <f t="shared" si="48"/>
        <v>247.55243083263019</v>
      </c>
      <c r="K112" s="14">
        <f>SUM($J112:J$127)</f>
        <v>656.51122408944184</v>
      </c>
      <c r="L112" s="16">
        <f t="shared" si="49"/>
        <v>2.6520087962024821</v>
      </c>
      <c r="M112" s="16"/>
      <c r="N112" s="20">
        <v>98</v>
      </c>
      <c r="O112" s="6">
        <f t="shared" si="40"/>
        <v>108</v>
      </c>
      <c r="P112" s="6">
        <f t="shared" si="41"/>
        <v>1723.7886938634592</v>
      </c>
      <c r="Q112" s="6">
        <f t="shared" si="42"/>
        <v>1723.7886938634592</v>
      </c>
      <c r="R112" s="5">
        <f t="shared" si="43"/>
        <v>23307.653668030736</v>
      </c>
      <c r="S112" s="5">
        <f t="shared" si="50"/>
        <v>5769866.3225260787</v>
      </c>
      <c r="T112" s="20">
        <f>SUM(S112:$S$136)</f>
        <v>12236543.078023616</v>
      </c>
      <c r="U112" s="6">
        <f t="shared" si="51"/>
        <v>2.1207671710263112</v>
      </c>
    </row>
    <row r="113" spans="1:21">
      <c r="A113" s="13">
        <v>99</v>
      </c>
      <c r="B113" s="22">
        <f>Absterbeordnung!B107</f>
        <v>1148.8818731353567</v>
      </c>
      <c r="C113" s="15">
        <f t="shared" si="44"/>
        <v>0.14079362654170063</v>
      </c>
      <c r="D113" s="14">
        <f t="shared" si="45"/>
        <v>161.7552453867489</v>
      </c>
      <c r="E113" s="14">
        <f>SUM(D113:$D$127)</f>
        <v>408.95879325681153</v>
      </c>
      <c r="F113" s="16">
        <f t="shared" si="46"/>
        <v>2.5282567639708438</v>
      </c>
      <c r="G113" s="5"/>
      <c r="H113" s="14">
        <f t="shared" si="39"/>
        <v>1148.8818731353567</v>
      </c>
      <c r="I113" s="15">
        <f t="shared" si="47"/>
        <v>0.14079362654170063</v>
      </c>
      <c r="J113" s="14">
        <f t="shared" si="48"/>
        <v>161.7552453867489</v>
      </c>
      <c r="K113" s="14">
        <f>SUM($J113:J$127)</f>
        <v>408.95879325681153</v>
      </c>
      <c r="L113" s="16">
        <f t="shared" si="49"/>
        <v>2.5282567639708438</v>
      </c>
      <c r="M113" s="16"/>
      <c r="N113" s="20">
        <v>99</v>
      </c>
      <c r="O113" s="6">
        <f t="shared" si="40"/>
        <v>109</v>
      </c>
      <c r="P113" s="6">
        <f t="shared" si="41"/>
        <v>1148.8818731353567</v>
      </c>
      <c r="Q113" s="6">
        <f t="shared" si="42"/>
        <v>1148.8818731353567</v>
      </c>
      <c r="R113" s="5">
        <f t="shared" si="43"/>
        <v>19850.912606108082</v>
      </c>
      <c r="S113" s="5">
        <f t="shared" si="50"/>
        <v>3210989.2397519201</v>
      </c>
      <c r="T113" s="20">
        <f>SUM(S113:$S$136)</f>
        <v>6466676.7554975329</v>
      </c>
      <c r="U113" s="6">
        <f t="shared" si="51"/>
        <v>2.0139204066585865</v>
      </c>
    </row>
    <row r="114" spans="1:21">
      <c r="A114" s="13">
        <v>100</v>
      </c>
      <c r="B114" s="22">
        <f>Absterbeordnung!B108</f>
        <v>741.83872523887499</v>
      </c>
      <c r="C114" s="15">
        <f t="shared" si="44"/>
        <v>0.13803296719774574</v>
      </c>
      <c r="D114" s="14">
        <f t="shared" si="45"/>
        <v>102.39820042691515</v>
      </c>
      <c r="E114" s="14">
        <f>SUM(D114:$D$127)</f>
        <v>247.20354787006278</v>
      </c>
      <c r="F114" s="16">
        <f t="shared" si="46"/>
        <v>2.4141395731509929</v>
      </c>
      <c r="G114" s="5"/>
      <c r="H114" s="14">
        <f t="shared" si="39"/>
        <v>741.83872523887499</v>
      </c>
      <c r="I114" s="15">
        <f t="shared" si="47"/>
        <v>0.13803296719774574</v>
      </c>
      <c r="J114" s="14">
        <f t="shared" si="48"/>
        <v>102.39820042691515</v>
      </c>
      <c r="K114" s="14">
        <f>SUM($J114:J$127)</f>
        <v>247.20354787006278</v>
      </c>
      <c r="L114" s="16">
        <f t="shared" si="49"/>
        <v>2.4141395731509929</v>
      </c>
      <c r="M114" s="16"/>
      <c r="N114" s="20">
        <v>100</v>
      </c>
      <c r="O114" s="6">
        <f t="shared" si="40"/>
        <v>110</v>
      </c>
      <c r="P114" s="6">
        <f t="shared" si="41"/>
        <v>741.83872523887499</v>
      </c>
      <c r="Q114" s="6">
        <f t="shared" si="42"/>
        <v>741.83872523887499</v>
      </c>
      <c r="R114" s="5">
        <f t="shared" si="43"/>
        <v>16530.499075044776</v>
      </c>
      <c r="S114" s="5">
        <f t="shared" si="50"/>
        <v>1692693.3574433706</v>
      </c>
      <c r="T114" s="20">
        <f>SUM(S114:$S$136)</f>
        <v>3255687.5157456128</v>
      </c>
      <c r="U114" s="6">
        <f t="shared" si="51"/>
        <v>1.9233770259859559</v>
      </c>
    </row>
    <row r="115" spans="1:21">
      <c r="A115" s="13">
        <v>101</v>
      </c>
      <c r="B115" s="22">
        <f>Absterbeordnung!B109</f>
        <v>463.45205809275376</v>
      </c>
      <c r="C115" s="15">
        <f t="shared" si="44"/>
        <v>0.13532643842916248</v>
      </c>
      <c r="D115" s="14">
        <f t="shared" si="45"/>
        <v>62.717316404357675</v>
      </c>
      <c r="E115" s="14">
        <f>SUM(D115:$D$127)</f>
        <v>144.80534744314758</v>
      </c>
      <c r="F115" s="16">
        <f t="shared" si="46"/>
        <v>2.3088575172691277</v>
      </c>
      <c r="G115" s="5"/>
      <c r="H115" s="14">
        <f t="shared" si="39"/>
        <v>463.45205809275376</v>
      </c>
      <c r="I115" s="15">
        <f t="shared" si="47"/>
        <v>0.13532643842916248</v>
      </c>
      <c r="J115" s="14">
        <f t="shared" si="48"/>
        <v>62.717316404357675</v>
      </c>
      <c r="K115" s="14">
        <f>SUM($J115:J$127)</f>
        <v>144.80534744314758</v>
      </c>
      <c r="L115" s="16">
        <f t="shared" si="49"/>
        <v>2.3088575172691277</v>
      </c>
      <c r="M115" s="16"/>
      <c r="N115" s="20">
        <v>101</v>
      </c>
      <c r="O115" s="6">
        <f t="shared" si="40"/>
        <v>111</v>
      </c>
      <c r="P115" s="6">
        <f t="shared" si="41"/>
        <v>463.45205809275376</v>
      </c>
      <c r="Q115" s="6">
        <f t="shared" si="42"/>
        <v>463.45205809275376</v>
      </c>
      <c r="R115" s="5">
        <f t="shared" si="43"/>
        <v>13621.193629613725</v>
      </c>
      <c r="S115" s="5">
        <f t="shared" si="50"/>
        <v>854284.71067350509</v>
      </c>
      <c r="T115" s="20">
        <f>SUM(S115:$S$136)</f>
        <v>1562994.1583022422</v>
      </c>
      <c r="U115" s="6">
        <f t="shared" si="51"/>
        <v>1.8295939735009437</v>
      </c>
    </row>
    <row r="116" spans="1:21">
      <c r="A116" s="21">
        <v>102</v>
      </c>
      <c r="B116" s="22">
        <f>Absterbeordnung!B110</f>
        <v>279.75621188247828</v>
      </c>
      <c r="C116" s="15">
        <f t="shared" si="44"/>
        <v>0.13267297885212007</v>
      </c>
      <c r="D116" s="14">
        <f t="shared" si="45"/>
        <v>37.116089982833259</v>
      </c>
      <c r="E116" s="14">
        <f>SUM(D116:$D$127)</f>
        <v>82.08803103878985</v>
      </c>
      <c r="F116" s="16">
        <f t="shared" si="46"/>
        <v>2.2116562137002247</v>
      </c>
      <c r="G116" s="5"/>
      <c r="H116" s="14">
        <f t="shared" si="39"/>
        <v>279.75621188247828</v>
      </c>
      <c r="I116" s="15">
        <f t="shared" si="47"/>
        <v>0.13267297885212007</v>
      </c>
      <c r="J116" s="14">
        <f t="shared" si="48"/>
        <v>37.116089982833259</v>
      </c>
      <c r="K116" s="14">
        <f>SUM($J116:J$127)</f>
        <v>82.08803103878985</v>
      </c>
      <c r="L116" s="16">
        <f t="shared" si="49"/>
        <v>2.2116562137002247</v>
      </c>
      <c r="M116" s="16"/>
      <c r="N116" s="6">
        <v>102</v>
      </c>
      <c r="O116" s="6">
        <f t="shared" si="40"/>
        <v>112</v>
      </c>
      <c r="P116" s="6">
        <f t="shared" si="41"/>
        <v>279.75621188247828</v>
      </c>
      <c r="Q116" s="6">
        <f t="shared" si="42"/>
        <v>279.75621188247828</v>
      </c>
      <c r="R116" s="5">
        <f t="shared" si="43"/>
        <v>10899.405254032594</v>
      </c>
      <c r="S116" s="5">
        <f t="shared" si="50"/>
        <v>404543.30616803933</v>
      </c>
      <c r="T116" s="20">
        <f>SUM(S116:$S$136)</f>
        <v>708709.44762873719</v>
      </c>
      <c r="U116" s="6">
        <f t="shared" si="51"/>
        <v>1.7518753538202243</v>
      </c>
    </row>
    <row r="117" spans="1:21">
      <c r="A117" s="21">
        <v>103</v>
      </c>
      <c r="B117" s="22">
        <f>Absterbeordnung!B111</f>
        <v>162.94937110498574</v>
      </c>
      <c r="C117" s="15">
        <f t="shared" si="44"/>
        <v>0.13007154789423539</v>
      </c>
      <c r="D117" s="14">
        <f t="shared" si="45"/>
        <v>21.195076928017688</v>
      </c>
      <c r="E117" s="14">
        <f>SUM(D117:$D$127)</f>
        <v>44.971941055956599</v>
      </c>
      <c r="F117" s="16">
        <f t="shared" si="46"/>
        <v>2.121810702017711</v>
      </c>
      <c r="G117" s="5"/>
      <c r="H117" s="14">
        <f t="shared" si="39"/>
        <v>162.94937110498574</v>
      </c>
      <c r="I117" s="15">
        <f t="shared" si="47"/>
        <v>0.13007154789423539</v>
      </c>
      <c r="J117" s="14">
        <f t="shared" si="48"/>
        <v>21.195076928017688</v>
      </c>
      <c r="K117" s="14">
        <f>SUM($J117:J$127)</f>
        <v>44.971941055956599</v>
      </c>
      <c r="L117" s="16">
        <f t="shared" si="49"/>
        <v>2.121810702017711</v>
      </c>
      <c r="M117" s="16"/>
      <c r="N117" s="6">
        <v>103</v>
      </c>
      <c r="O117" s="6">
        <f t="shared" si="40"/>
        <v>113</v>
      </c>
      <c r="P117" s="6">
        <f t="shared" si="41"/>
        <v>162.94937110498574</v>
      </c>
      <c r="Q117" s="6">
        <f t="shared" si="42"/>
        <v>162.94937110498574</v>
      </c>
      <c r="R117" s="5">
        <f t="shared" si="43"/>
        <v>8541.3058801952793</v>
      </c>
      <c r="S117" s="5">
        <f t="shared" si="50"/>
        <v>181033.63519646879</v>
      </c>
      <c r="T117" s="20">
        <f>SUM(S117:$S$136)</f>
        <v>304166.14146069792</v>
      </c>
      <c r="U117" s="6">
        <f t="shared" si="51"/>
        <v>1.680163695164151</v>
      </c>
    </row>
    <row r="118" spans="1:21">
      <c r="A118" s="21">
        <v>104</v>
      </c>
      <c r="B118" s="22">
        <f>Absterbeordnung!B112</f>
        <v>91.462292483281118</v>
      </c>
      <c r="C118" s="15">
        <f t="shared" si="44"/>
        <v>0.12752112538650526</v>
      </c>
      <c r="D118" s="14">
        <f t="shared" si="45"/>
        <v>11.663374467897709</v>
      </c>
      <c r="E118" s="14">
        <f>SUM(D118:$D$127)</f>
        <v>23.776864127938918</v>
      </c>
      <c r="F118" s="16">
        <f t="shared" si="46"/>
        <v>2.0385921924553134</v>
      </c>
      <c r="G118" s="5"/>
      <c r="H118" s="14">
        <f t="shared" si="39"/>
        <v>91.462292483281118</v>
      </c>
      <c r="I118" s="15">
        <f t="shared" si="47"/>
        <v>0.12752112538650526</v>
      </c>
      <c r="J118" s="14">
        <f t="shared" si="48"/>
        <v>11.663374467897709</v>
      </c>
      <c r="K118" s="14">
        <f>SUM($J118:J$127)</f>
        <v>23.776864127938918</v>
      </c>
      <c r="L118" s="16">
        <f t="shared" si="49"/>
        <v>2.0385921924553134</v>
      </c>
      <c r="M118" s="16"/>
      <c r="N118" s="6">
        <v>104</v>
      </c>
      <c r="O118" s="6">
        <f t="shared" si="40"/>
        <v>114</v>
      </c>
      <c r="P118" s="6">
        <f t="shared" si="41"/>
        <v>91.462292483281118</v>
      </c>
      <c r="Q118" s="6">
        <f t="shared" si="42"/>
        <v>91.462292483281118</v>
      </c>
      <c r="R118" s="5">
        <f t="shared" si="43"/>
        <v>6536.9929743387247</v>
      </c>
      <c r="S118" s="5">
        <f t="shared" si="50"/>
        <v>76243.396953728981</v>
      </c>
      <c r="T118" s="20">
        <f>SUM(S118:$S$136)</f>
        <v>123132.50626422913</v>
      </c>
      <c r="U118" s="6">
        <f t="shared" si="51"/>
        <v>1.6149923951966159</v>
      </c>
    </row>
    <row r="119" spans="1:21">
      <c r="A119" s="21">
        <v>105</v>
      </c>
      <c r="B119" s="22">
        <f>Absterbeordnung!B113</f>
        <v>49.404480647227373</v>
      </c>
      <c r="C119" s="15">
        <f t="shared" si="44"/>
        <v>0.12502071116324046</v>
      </c>
      <c r="D119" s="14">
        <f t="shared" si="45"/>
        <v>6.1765833051669166</v>
      </c>
      <c r="E119" s="14">
        <f>SUM(D119:$D$127)</f>
        <v>12.113489660041203</v>
      </c>
      <c r="F119" s="16">
        <f t="shared" si="46"/>
        <v>1.9611958685812378</v>
      </c>
      <c r="G119" s="5"/>
      <c r="H119" s="14">
        <f t="shared" si="39"/>
        <v>49.404480647227373</v>
      </c>
      <c r="I119" s="15">
        <f t="shared" si="47"/>
        <v>0.12502071116324046</v>
      </c>
      <c r="J119" s="14">
        <f t="shared" si="48"/>
        <v>6.1765833051669166</v>
      </c>
      <c r="K119" s="14">
        <f>SUM($J119:J$127)</f>
        <v>12.113489660041203</v>
      </c>
      <c r="L119" s="16">
        <f t="shared" si="49"/>
        <v>1.9611958685812378</v>
      </c>
      <c r="M119" s="16"/>
      <c r="N119" s="6">
        <v>105</v>
      </c>
      <c r="O119" s="6">
        <f t="shared" si="40"/>
        <v>115</v>
      </c>
      <c r="P119" s="6">
        <f t="shared" si="41"/>
        <v>49.404480647227373</v>
      </c>
      <c r="Q119" s="6">
        <f t="shared" si="42"/>
        <v>49.404480647227373</v>
      </c>
      <c r="R119" s="5">
        <f t="shared" si="43"/>
        <v>4879.5800555485084</v>
      </c>
      <c r="S119" s="5">
        <f t="shared" si="50"/>
        <v>30139.132707326371</v>
      </c>
      <c r="T119" s="20">
        <f>SUM(S119:$S$136)</f>
        <v>46889.109310500135</v>
      </c>
      <c r="U119" s="6">
        <f t="shared" si="51"/>
        <v>1.5557550964000399</v>
      </c>
    </row>
    <row r="120" spans="1:21">
      <c r="A120" s="21">
        <v>106</v>
      </c>
      <c r="B120" s="22">
        <f>Absterbeordnung!B114</f>
        <v>25.647431164015199</v>
      </c>
      <c r="C120" s="15">
        <f t="shared" si="44"/>
        <v>0.12256932466984359</v>
      </c>
      <c r="D120" s="14">
        <f t="shared" si="45"/>
        <v>3.1435883172896433</v>
      </c>
      <c r="E120" s="14">
        <f>SUM(D120:$D$127)</f>
        <v>5.9369063548742904</v>
      </c>
      <c r="F120" s="16">
        <f t="shared" si="46"/>
        <v>1.8885762878750632</v>
      </c>
      <c r="G120" s="5"/>
      <c r="H120" s="14">
        <f t="shared" si="39"/>
        <v>25.647431164015199</v>
      </c>
      <c r="I120" s="15">
        <f t="shared" si="47"/>
        <v>0.12256932466984359</v>
      </c>
      <c r="J120" s="14">
        <f t="shared" si="48"/>
        <v>3.1435883172896433</v>
      </c>
      <c r="K120" s="14">
        <f>SUM($J120:J$127)</f>
        <v>5.9369063548742904</v>
      </c>
      <c r="L120" s="16">
        <f t="shared" si="49"/>
        <v>1.8885762878750632</v>
      </c>
      <c r="M120" s="16"/>
      <c r="N120" s="6">
        <v>106</v>
      </c>
      <c r="O120" s="6">
        <f t="shared" si="40"/>
        <v>116</v>
      </c>
      <c r="P120" s="6">
        <f t="shared" si="41"/>
        <v>25.647431164015199</v>
      </c>
      <c r="Q120" s="6">
        <f t="shared" si="42"/>
        <v>25.647431164015199</v>
      </c>
      <c r="R120" s="5">
        <f t="shared" si="43"/>
        <v>3547.7742770672821</v>
      </c>
      <c r="S120" s="5">
        <f t="shared" si="50"/>
        <v>11152.741769769418</v>
      </c>
      <c r="T120" s="20">
        <f>SUM(S120:$S$136)</f>
        <v>16749.976603173774</v>
      </c>
      <c r="U120" s="6">
        <f t="shared" si="51"/>
        <v>1.5018707461313416</v>
      </c>
    </row>
    <row r="121" spans="1:21">
      <c r="A121" s="21">
        <v>107</v>
      </c>
      <c r="B121" s="22">
        <f>Absterbeordnung!B115</f>
        <v>12.778889186440892</v>
      </c>
      <c r="C121" s="15">
        <f t="shared" si="44"/>
        <v>0.12016600457827803</v>
      </c>
      <c r="D121" s="14">
        <f t="shared" si="45"/>
        <v>1.5355880564831639</v>
      </c>
      <c r="E121" s="14">
        <f>SUM(D121:$D$127)</f>
        <v>2.7933180375846471</v>
      </c>
      <c r="F121" s="16">
        <f t="shared" si="46"/>
        <v>1.819054287242871</v>
      </c>
      <c r="G121" s="5"/>
      <c r="H121" s="14">
        <f t="shared" si="39"/>
        <v>12.778889186440892</v>
      </c>
      <c r="I121" s="15">
        <f t="shared" si="47"/>
        <v>0.12016600457827803</v>
      </c>
      <c r="J121" s="14">
        <f t="shared" si="48"/>
        <v>1.5355880564831639</v>
      </c>
      <c r="K121" s="14">
        <f>SUM($J121:J$127)</f>
        <v>2.7933180375846471</v>
      </c>
      <c r="L121" s="16">
        <f t="shared" si="49"/>
        <v>1.819054287242871</v>
      </c>
      <c r="M121" s="16"/>
      <c r="N121" s="6">
        <v>107</v>
      </c>
      <c r="O121" s="6">
        <f t="shared" si="40"/>
        <v>117</v>
      </c>
      <c r="P121" s="6">
        <f t="shared" si="41"/>
        <v>12.778889186440892</v>
      </c>
      <c r="Q121" s="6">
        <f t="shared" si="42"/>
        <v>12.778889186440892</v>
      </c>
      <c r="R121" s="5">
        <f t="shared" si="43"/>
        <v>2509.0945946958273</v>
      </c>
      <c r="S121" s="5">
        <f t="shared" si="50"/>
        <v>3852.9356922013772</v>
      </c>
      <c r="T121" s="20">
        <f>SUM(S121:$S$136)</f>
        <v>5597.2348334043563</v>
      </c>
      <c r="U121" s="6">
        <f t="shared" si="51"/>
        <v>1.4527195054756734</v>
      </c>
    </row>
    <row r="122" spans="1:21">
      <c r="A122" s="21">
        <v>108</v>
      </c>
      <c r="B122" s="22">
        <f>Absterbeordnung!B116</f>
        <v>6.1028465406393479</v>
      </c>
      <c r="C122" s="15">
        <f t="shared" si="44"/>
        <v>0.11780980841007649</v>
      </c>
      <c r="D122" s="14">
        <f t="shared" si="45"/>
        <v>0.71897518170881969</v>
      </c>
      <c r="E122" s="14">
        <f>SUM(D122:$D$127)</f>
        <v>1.2577299811014833</v>
      </c>
      <c r="F122" s="16">
        <f t="shared" si="46"/>
        <v>1.7493371302639147</v>
      </c>
      <c r="G122" s="5"/>
      <c r="H122" s="14">
        <f t="shared" si="39"/>
        <v>6.1028465406393479</v>
      </c>
      <c r="I122" s="15">
        <f t="shared" si="47"/>
        <v>0.11780980841007649</v>
      </c>
      <c r="J122" s="14">
        <f t="shared" si="48"/>
        <v>0.71897518170881969</v>
      </c>
      <c r="K122" s="14">
        <f>SUM($J122:J$127)</f>
        <v>1.2577299811014833</v>
      </c>
      <c r="L122" s="16">
        <f t="shared" si="49"/>
        <v>1.7493371302639147</v>
      </c>
      <c r="M122" s="16"/>
      <c r="N122" s="6">
        <v>108</v>
      </c>
      <c r="O122" s="6">
        <f t="shared" si="40"/>
        <v>118</v>
      </c>
      <c r="P122" s="6">
        <f t="shared" si="41"/>
        <v>6.1028465406393479</v>
      </c>
      <c r="Q122" s="6">
        <f t="shared" si="42"/>
        <v>6.1028465406393479</v>
      </c>
      <c r="R122" s="5">
        <f t="shared" si="43"/>
        <v>1723.7886938634592</v>
      </c>
      <c r="S122" s="5">
        <f t="shared" si="50"/>
        <v>1239.3612893980896</v>
      </c>
      <c r="T122" s="20">
        <f>SUM(S122:$S$136)</f>
        <v>1744.2991412029789</v>
      </c>
      <c r="U122" s="6">
        <f t="shared" si="51"/>
        <v>1.4074178015113885</v>
      </c>
    </row>
    <row r="123" spans="1:21">
      <c r="A123" s="21">
        <v>109</v>
      </c>
      <c r="B123" s="22">
        <f>Absterbeordnung!B117</f>
        <v>2.7898466155141675</v>
      </c>
      <c r="C123" s="15">
        <f t="shared" si="44"/>
        <v>0.11549981216674166</v>
      </c>
      <c r="D123" s="14">
        <f t="shared" si="45"/>
        <v>0.32222676006590628</v>
      </c>
      <c r="E123" s="14">
        <f>SUM(D123:$D$127)</f>
        <v>0.53875479939266335</v>
      </c>
      <c r="F123" s="16">
        <f t="shared" si="46"/>
        <v>1.6719741069378278</v>
      </c>
      <c r="G123" s="5"/>
      <c r="H123" s="14">
        <f t="shared" si="39"/>
        <v>2.7898466155141675</v>
      </c>
      <c r="I123" s="15">
        <f t="shared" si="47"/>
        <v>0.11549981216674166</v>
      </c>
      <c r="J123" s="14">
        <f t="shared" si="48"/>
        <v>0.32222676006590628</v>
      </c>
      <c r="K123" s="14">
        <f>SUM($J123:J$127)</f>
        <v>0.53875479939266335</v>
      </c>
      <c r="L123" s="16">
        <f t="shared" si="49"/>
        <v>1.6719741069378278</v>
      </c>
      <c r="M123" s="16"/>
      <c r="N123" s="6">
        <v>109</v>
      </c>
      <c r="O123" s="6">
        <f t="shared" si="40"/>
        <v>119</v>
      </c>
      <c r="P123" s="6">
        <f t="shared" si="41"/>
        <v>2.7898466155141675</v>
      </c>
      <c r="Q123" s="6">
        <f t="shared" si="42"/>
        <v>2.7898466155141675</v>
      </c>
      <c r="R123" s="5">
        <f t="shared" si="43"/>
        <v>1148.8818731353567</v>
      </c>
      <c r="S123" s="5">
        <f t="shared" si="50"/>
        <v>370.20048367885556</v>
      </c>
      <c r="T123" s="20">
        <f>SUM(S123:$S$136)</f>
        <v>504.93785180488936</v>
      </c>
      <c r="U123" s="6">
        <f t="shared" si="51"/>
        <v>1.3639578392418223</v>
      </c>
    </row>
    <row r="124" spans="1:21">
      <c r="A124" s="21">
        <v>110</v>
      </c>
      <c r="B124" s="22">
        <f>Absterbeordnung!B118</f>
        <v>1.2191444135308509</v>
      </c>
      <c r="C124" s="15">
        <f t="shared" si="44"/>
        <v>0.11323510996739378</v>
      </c>
      <c r="D124" s="14">
        <f t="shared" si="45"/>
        <v>0.1380499517322997</v>
      </c>
      <c r="E124" s="14">
        <f>SUM(D124:$D$127)</f>
        <v>0.21652803932675713</v>
      </c>
      <c r="F124" s="16">
        <f t="shared" si="46"/>
        <v>1.5684760234225843</v>
      </c>
      <c r="G124" s="5"/>
      <c r="H124" s="14">
        <f t="shared" si="39"/>
        <v>1.2191444135308509</v>
      </c>
      <c r="I124" s="15">
        <f t="shared" si="47"/>
        <v>0.11323510996739378</v>
      </c>
      <c r="J124" s="14">
        <f t="shared" si="48"/>
        <v>0.1380499517322997</v>
      </c>
      <c r="K124" s="14">
        <f>SUM($J124:J$127)</f>
        <v>0.21652803932675713</v>
      </c>
      <c r="L124" s="16">
        <f t="shared" si="49"/>
        <v>1.5684760234225843</v>
      </c>
      <c r="M124" s="16"/>
      <c r="N124" s="6">
        <v>110</v>
      </c>
      <c r="O124" s="6">
        <f t="shared" si="40"/>
        <v>120</v>
      </c>
      <c r="P124" s="6">
        <f t="shared" si="41"/>
        <v>1.2191444135308509</v>
      </c>
      <c r="Q124" s="6">
        <f t="shared" si="42"/>
        <v>1.2191444135308509</v>
      </c>
      <c r="R124" s="5">
        <f t="shared" si="43"/>
        <v>741.83872523887499</v>
      </c>
      <c r="S124" s="5">
        <f t="shared" si="50"/>
        <v>102.41080021237742</v>
      </c>
      <c r="T124" s="20">
        <f>SUM(S124:$S$136)</f>
        <v>134.73736812603383</v>
      </c>
      <c r="U124" s="6">
        <f t="shared" si="51"/>
        <v>1.3156558472994864</v>
      </c>
    </row>
    <row r="125" spans="1:21">
      <c r="A125" s="21">
        <v>111</v>
      </c>
      <c r="B125" s="22">
        <f>Absterbeordnung!B119</f>
        <v>0.50859881741363111</v>
      </c>
      <c r="C125" s="15">
        <f t="shared" si="44"/>
        <v>0.11101481369352335</v>
      </c>
      <c r="D125" s="14">
        <f t="shared" si="45"/>
        <v>5.6462002959920557E-2</v>
      </c>
      <c r="E125" s="14">
        <f>SUM(D125:$D$127)</f>
        <v>7.847808759445743E-2</v>
      </c>
      <c r="F125" s="16">
        <f t="shared" si="46"/>
        <v>1.3899274464309201</v>
      </c>
      <c r="G125" s="25"/>
      <c r="H125" s="14">
        <f t="shared" si="39"/>
        <v>0.50859881741363111</v>
      </c>
      <c r="I125" s="15">
        <f t="shared" si="47"/>
        <v>0.11101481369352335</v>
      </c>
      <c r="J125" s="14">
        <f t="shared" si="48"/>
        <v>5.6462002959920557E-2</v>
      </c>
      <c r="K125" s="14">
        <f>SUM($J125:J$127)</f>
        <v>7.847808759445743E-2</v>
      </c>
      <c r="L125" s="16">
        <f t="shared" si="49"/>
        <v>1.3899274464309201</v>
      </c>
      <c r="M125" s="16"/>
      <c r="N125" s="6">
        <v>111</v>
      </c>
      <c r="O125" s="6">
        <f t="shared" si="40"/>
        <v>121</v>
      </c>
      <c r="P125" s="6">
        <f t="shared" si="41"/>
        <v>0.50859881741363111</v>
      </c>
      <c r="Q125" s="6">
        <f t="shared" si="42"/>
        <v>0.50859881741363111</v>
      </c>
      <c r="R125" s="5">
        <f t="shared" si="43"/>
        <v>463.45205809275376</v>
      </c>
      <c r="S125" s="5">
        <f t="shared" si="50"/>
        <v>26.16743147581434</v>
      </c>
      <c r="T125" s="20">
        <f>SUM(S125:$S$136)</f>
        <v>32.326567913656412</v>
      </c>
      <c r="U125" s="6">
        <f t="shared" si="51"/>
        <v>1.2353741307600157</v>
      </c>
    </row>
    <row r="126" spans="1:21">
      <c r="A126" s="21">
        <v>112</v>
      </c>
      <c r="B126" s="22">
        <f>Absterbeordnung!B120</f>
        <v>0.20228297089452058</v>
      </c>
      <c r="C126" s="15">
        <f t="shared" si="44"/>
        <v>0.10883805264070914</v>
      </c>
      <c r="D126" s="14">
        <f t="shared" si="45"/>
        <v>2.2016084634536866E-2</v>
      </c>
      <c r="E126" s="14">
        <f>SUM(D126:$D$127)</f>
        <v>2.2016084634536866E-2</v>
      </c>
      <c r="F126" s="16">
        <f t="shared" si="46"/>
        <v>1</v>
      </c>
      <c r="G126" s="5"/>
      <c r="H126" s="14">
        <f t="shared" si="39"/>
        <v>0.20228297089452058</v>
      </c>
      <c r="I126" s="15">
        <f t="shared" si="47"/>
        <v>0.10883805264070914</v>
      </c>
      <c r="J126" s="14">
        <f t="shared" si="48"/>
        <v>2.2016084634536866E-2</v>
      </c>
      <c r="K126" s="14">
        <f>SUM($J126:J$127)</f>
        <v>2.2016084634536866E-2</v>
      </c>
      <c r="L126" s="16">
        <f t="shared" si="49"/>
        <v>1</v>
      </c>
      <c r="M126" s="16"/>
      <c r="N126" s="6">
        <v>112</v>
      </c>
      <c r="O126" s="6">
        <f t="shared" si="40"/>
        <v>122</v>
      </c>
      <c r="P126" s="6">
        <f t="shared" si="41"/>
        <v>0.20228297089452058</v>
      </c>
      <c r="Q126" s="6">
        <f t="shared" si="42"/>
        <v>0.20228297089452058</v>
      </c>
      <c r="R126" s="5">
        <f t="shared" si="43"/>
        <v>279.75621188247828</v>
      </c>
      <c r="S126" s="5">
        <f t="shared" si="50"/>
        <v>6.1591364378420694</v>
      </c>
      <c r="T126" s="20">
        <f>SUM(S126:$S$136)</f>
        <v>6.1591364378420694</v>
      </c>
      <c r="U126" s="6">
        <f t="shared" si="51"/>
        <v>1</v>
      </c>
    </row>
    <row r="127" spans="1:21">
      <c r="A127" s="26">
        <v>113</v>
      </c>
      <c r="B127" s="22">
        <f>Absterbeordnung!B121</f>
        <v>0</v>
      </c>
      <c r="C127" s="15">
        <f t="shared" si="44"/>
        <v>0.10670397317716583</v>
      </c>
      <c r="D127" s="14">
        <f t="shared" si="45"/>
        <v>0</v>
      </c>
      <c r="E127" s="14">
        <f>SUM(D127:$D$127)</f>
        <v>0</v>
      </c>
      <c r="F127" s="16" t="e">
        <f t="shared" si="46"/>
        <v>#DIV/0!</v>
      </c>
      <c r="G127" s="27"/>
      <c r="H127" s="14">
        <f t="shared" si="39"/>
        <v>0</v>
      </c>
      <c r="I127" s="15">
        <f t="shared" si="47"/>
        <v>0.10670397317716583</v>
      </c>
      <c r="J127" s="14">
        <f t="shared" si="48"/>
        <v>0</v>
      </c>
      <c r="K127" s="14">
        <f>SUM($J127:J$127)</f>
        <v>0</v>
      </c>
      <c r="L127" s="16" t="e">
        <f t="shared" si="49"/>
        <v>#DIV/0!</v>
      </c>
      <c r="M127" s="16"/>
      <c r="N127" s="28">
        <v>113</v>
      </c>
      <c r="O127" s="6">
        <f t="shared" si="40"/>
        <v>123</v>
      </c>
      <c r="P127" s="6">
        <f t="shared" si="41"/>
        <v>0</v>
      </c>
      <c r="Q127" s="6">
        <f t="shared" si="42"/>
        <v>0</v>
      </c>
      <c r="R127" s="5">
        <f t="shared" si="43"/>
        <v>162.94937110498574</v>
      </c>
      <c r="S127" s="5">
        <f t="shared" si="50"/>
        <v>0</v>
      </c>
      <c r="T127" s="20">
        <f>SUM(S127:$S$136)</f>
        <v>0</v>
      </c>
      <c r="U127" s="6" t="e">
        <f t="shared" si="51"/>
        <v>#DIV/0!</v>
      </c>
    </row>
    <row r="128" spans="1:21">
      <c r="A128" s="26">
        <v>114</v>
      </c>
      <c r="B128" s="22">
        <f>Absterbeordnung!B122</f>
        <v>0</v>
      </c>
      <c r="C128" s="15">
        <f t="shared" si="44"/>
        <v>0.10461173840898609</v>
      </c>
      <c r="D128" s="14">
        <f t="shared" si="45"/>
        <v>0</v>
      </c>
      <c r="E128" s="14">
        <f>SUM(D$127:$D128)</f>
        <v>0</v>
      </c>
      <c r="F128" s="16" t="e">
        <f t="shared" si="46"/>
        <v>#DIV/0!</v>
      </c>
      <c r="G128" s="27"/>
      <c r="H128" s="14">
        <f t="shared" si="39"/>
        <v>0</v>
      </c>
      <c r="I128" s="15">
        <f t="shared" si="47"/>
        <v>0.10461173840898609</v>
      </c>
      <c r="J128" s="14">
        <f t="shared" si="48"/>
        <v>0</v>
      </c>
      <c r="K128" s="14">
        <f>SUM($J$127:J128)</f>
        <v>0</v>
      </c>
      <c r="L128" s="16" t="e">
        <f t="shared" si="49"/>
        <v>#DIV/0!</v>
      </c>
      <c r="M128" s="16"/>
      <c r="N128" s="6">
        <v>114</v>
      </c>
      <c r="O128" s="6">
        <f t="shared" si="40"/>
        <v>124</v>
      </c>
      <c r="P128" s="6">
        <f t="shared" si="41"/>
        <v>0</v>
      </c>
      <c r="Q128" s="6">
        <f t="shared" si="42"/>
        <v>0</v>
      </c>
      <c r="R128" s="5">
        <f t="shared" si="43"/>
        <v>91.462292483281118</v>
      </c>
      <c r="S128" s="5">
        <f t="shared" si="50"/>
        <v>0</v>
      </c>
      <c r="T128" s="20">
        <f>SUM(S128:$S$136)</f>
        <v>0</v>
      </c>
      <c r="U128" s="6" t="e">
        <f t="shared" si="51"/>
        <v>#DIV/0!</v>
      </c>
    </row>
    <row r="129" spans="1:21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0</v>
      </c>
      <c r="F129" s="16" t="e">
        <f t="shared" si="46"/>
        <v>#DIV/0!</v>
      </c>
      <c r="G129" s="27"/>
      <c r="H129" s="14">
        <f t="shared" si="39"/>
        <v>0</v>
      </c>
      <c r="I129" s="15">
        <f t="shared" si="47"/>
        <v>0.10256052785194716</v>
      </c>
      <c r="J129" s="14">
        <f t="shared" si="48"/>
        <v>0</v>
      </c>
      <c r="K129" s="14">
        <f>SUM($J$127:J129)</f>
        <v>0</v>
      </c>
      <c r="L129" s="16" t="e">
        <f t="shared" si="49"/>
        <v>#DIV/0!</v>
      </c>
      <c r="M129" s="16"/>
      <c r="N129" s="6">
        <v>115</v>
      </c>
      <c r="O129" s="6">
        <f t="shared" si="40"/>
        <v>125</v>
      </c>
      <c r="P129" s="6">
        <f t="shared" si="41"/>
        <v>0</v>
      </c>
      <c r="Q129" s="6">
        <f t="shared" si="42"/>
        <v>0</v>
      </c>
      <c r="R129" s="5">
        <f t="shared" si="43"/>
        <v>49.404480647227373</v>
      </c>
      <c r="S129" s="5">
        <f t="shared" si="50"/>
        <v>0</v>
      </c>
      <c r="T129" s="20">
        <f>SUM(S129:$S$136)</f>
        <v>0</v>
      </c>
      <c r="U129" s="6" t="e">
        <f t="shared" si="51"/>
        <v>#DIV/0!</v>
      </c>
    </row>
    <row r="130" spans="1:21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0</v>
      </c>
      <c r="F130" s="16" t="e">
        <f t="shared" si="46"/>
        <v>#DIV/0!</v>
      </c>
      <c r="G130" s="27"/>
      <c r="H130" s="14">
        <f t="shared" si="39"/>
        <v>0</v>
      </c>
      <c r="I130" s="15">
        <f t="shared" si="47"/>
        <v>0.1005495371097521</v>
      </c>
      <c r="J130" s="14">
        <f t="shared" si="48"/>
        <v>0</v>
      </c>
      <c r="K130" s="14">
        <f>SUM($J$127:J130)</f>
        <v>0</v>
      </c>
      <c r="L130" s="16" t="e">
        <f t="shared" si="49"/>
        <v>#DIV/0!</v>
      </c>
      <c r="M130" s="16"/>
      <c r="N130" s="28">
        <v>116</v>
      </c>
      <c r="O130" s="6">
        <f t="shared" si="40"/>
        <v>126</v>
      </c>
      <c r="P130" s="6">
        <f t="shared" si="41"/>
        <v>0</v>
      </c>
      <c r="Q130" s="6">
        <f t="shared" si="42"/>
        <v>0</v>
      </c>
      <c r="R130" s="5">
        <f t="shared" si="43"/>
        <v>25.647431164015199</v>
      </c>
      <c r="S130" s="5">
        <f t="shared" si="50"/>
        <v>0</v>
      </c>
      <c r="T130" s="20">
        <f>SUM(S130:$S$136)</f>
        <v>0</v>
      </c>
      <c r="U130" s="6" t="e">
        <f t="shared" si="51"/>
        <v>#DIV/0!</v>
      </c>
    </row>
    <row r="131" spans="1:21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0</v>
      </c>
      <c r="F131" s="16" t="e">
        <f t="shared" si="46"/>
        <v>#DIV/0!</v>
      </c>
      <c r="G131" s="27"/>
      <c r="H131" s="14">
        <f t="shared" si="39"/>
        <v>0</v>
      </c>
      <c r="I131" s="15">
        <f t="shared" si="47"/>
        <v>9.8577977558580526E-2</v>
      </c>
      <c r="J131" s="14">
        <f t="shared" si="48"/>
        <v>0</v>
      </c>
      <c r="K131" s="14">
        <f>SUM($J$127:J131)</f>
        <v>0</v>
      </c>
      <c r="L131" s="16" t="e">
        <f t="shared" si="49"/>
        <v>#DIV/0!</v>
      </c>
      <c r="M131" s="16"/>
      <c r="N131" s="6">
        <v>117</v>
      </c>
      <c r="O131" s="6">
        <f t="shared" si="40"/>
        <v>127</v>
      </c>
      <c r="P131" s="6">
        <f t="shared" si="41"/>
        <v>0</v>
      </c>
      <c r="Q131" s="6">
        <f t="shared" si="42"/>
        <v>0</v>
      </c>
      <c r="R131" s="5">
        <f t="shared" si="43"/>
        <v>12.778889186440892</v>
      </c>
      <c r="S131" s="5">
        <f t="shared" si="50"/>
        <v>0</v>
      </c>
      <c r="T131" s="20">
        <f>SUM(S131:$S$136)</f>
        <v>0</v>
      </c>
      <c r="U131" s="6" t="e">
        <f t="shared" si="51"/>
        <v>#DIV/0!</v>
      </c>
    </row>
    <row r="132" spans="1:21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0</v>
      </c>
      <c r="F132" s="16" t="e">
        <f t="shared" si="46"/>
        <v>#DIV/0!</v>
      </c>
      <c r="G132" s="27"/>
      <c r="H132" s="14">
        <f t="shared" si="39"/>
        <v>0</v>
      </c>
      <c r="I132" s="15">
        <f t="shared" si="47"/>
        <v>9.6645076037824032E-2</v>
      </c>
      <c r="J132" s="14">
        <f t="shared" si="48"/>
        <v>0</v>
      </c>
      <c r="K132" s="14">
        <f>SUM($J$127:J132)</f>
        <v>0</v>
      </c>
      <c r="L132" s="16" t="e">
        <f t="shared" si="49"/>
        <v>#DIV/0!</v>
      </c>
      <c r="M132" s="16"/>
      <c r="N132" s="6">
        <v>118</v>
      </c>
      <c r="O132" s="6">
        <f t="shared" si="40"/>
        <v>128</v>
      </c>
      <c r="P132" s="6">
        <f t="shared" si="41"/>
        <v>0</v>
      </c>
      <c r="Q132" s="6">
        <f t="shared" si="42"/>
        <v>0</v>
      </c>
      <c r="R132" s="5">
        <f t="shared" si="43"/>
        <v>6.1028465406393479</v>
      </c>
      <c r="S132" s="5">
        <f t="shared" si="50"/>
        <v>0</v>
      </c>
      <c r="T132" s="20">
        <f>SUM(S132:$S$136)</f>
        <v>0</v>
      </c>
      <c r="U132" s="6" t="e">
        <f t="shared" si="51"/>
        <v>#DIV/0!</v>
      </c>
    </row>
    <row r="133" spans="1:21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0</v>
      </c>
      <c r="F133" s="16" t="e">
        <f t="shared" si="46"/>
        <v>#DIV/0!</v>
      </c>
      <c r="G133" s="27"/>
      <c r="H133" s="14">
        <f t="shared" si="39"/>
        <v>0</v>
      </c>
      <c r="I133" s="15">
        <f t="shared" si="47"/>
        <v>9.4750074546886331E-2</v>
      </c>
      <c r="J133" s="14">
        <f t="shared" si="48"/>
        <v>0</v>
      </c>
      <c r="K133" s="14">
        <f>SUM($J$127:J133)</f>
        <v>0</v>
      </c>
      <c r="L133" s="16" t="e">
        <f t="shared" si="49"/>
        <v>#DIV/0!</v>
      </c>
      <c r="M133" s="16"/>
      <c r="N133" s="28">
        <v>119</v>
      </c>
      <c r="O133" s="6">
        <f t="shared" si="40"/>
        <v>129</v>
      </c>
      <c r="P133" s="6">
        <f t="shared" si="41"/>
        <v>0</v>
      </c>
      <c r="Q133" s="6">
        <f t="shared" si="42"/>
        <v>0</v>
      </c>
      <c r="R133" s="5">
        <f t="shared" si="43"/>
        <v>2.7898466155141675</v>
      </c>
      <c r="S133" s="5">
        <f t="shared" si="50"/>
        <v>0</v>
      </c>
      <c r="T133" s="20">
        <f>SUM(S133:$S$136)</f>
        <v>0</v>
      </c>
      <c r="U133" s="6" t="e">
        <f t="shared" si="51"/>
        <v>#DIV/0!</v>
      </c>
    </row>
    <row r="134" spans="1:21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0</v>
      </c>
      <c r="F134" s="16" t="e">
        <f t="shared" si="46"/>
        <v>#DIV/0!</v>
      </c>
      <c r="G134" s="27"/>
      <c r="H134" s="14">
        <f t="shared" si="39"/>
        <v>0</v>
      </c>
      <c r="I134" s="15">
        <f t="shared" si="47"/>
        <v>9.2892229947927757E-2</v>
      </c>
      <c r="J134" s="14">
        <f t="shared" si="48"/>
        <v>0</v>
      </c>
      <c r="K134" s="14">
        <f>SUM($J$127:J134)</f>
        <v>0</v>
      </c>
      <c r="L134" s="16" t="e">
        <f t="shared" si="49"/>
        <v>#DIV/0!</v>
      </c>
      <c r="M134" s="16"/>
      <c r="N134" s="6">
        <v>120</v>
      </c>
      <c r="O134" s="6">
        <f t="shared" si="40"/>
        <v>130</v>
      </c>
      <c r="P134" s="6">
        <f t="shared" si="41"/>
        <v>0</v>
      </c>
      <c r="Q134" s="6">
        <f t="shared" si="42"/>
        <v>0</v>
      </c>
      <c r="R134" s="5">
        <f t="shared" si="43"/>
        <v>1.2191444135308509</v>
      </c>
      <c r="S134" s="5">
        <f t="shared" si="50"/>
        <v>0</v>
      </c>
      <c r="T134" s="20">
        <f>SUM(S134:$S$136)</f>
        <v>0</v>
      </c>
      <c r="U134" s="6" t="e">
        <f t="shared" si="51"/>
        <v>#DIV/0!</v>
      </c>
    </row>
    <row r="135" spans="1:21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0</v>
      </c>
      <c r="F135" s="16" t="e">
        <f t="shared" si="46"/>
        <v>#DIV/0!</v>
      </c>
      <c r="G135" s="27"/>
      <c r="H135" s="14">
        <f t="shared" si="39"/>
        <v>0</v>
      </c>
      <c r="I135" s="15">
        <f t="shared" si="47"/>
        <v>1</v>
      </c>
      <c r="J135" s="14">
        <f t="shared" si="48"/>
        <v>0</v>
      </c>
      <c r="K135" s="14">
        <f>SUM($J$127:J135)</f>
        <v>0</v>
      </c>
      <c r="L135" s="16" t="e">
        <f t="shared" si="49"/>
        <v>#DIV/0!</v>
      </c>
      <c r="M135" s="16"/>
      <c r="N135" s="6">
        <v>121</v>
      </c>
      <c r="O135" s="6">
        <f t="shared" si="40"/>
        <v>131</v>
      </c>
      <c r="P135" s="6">
        <f t="shared" si="41"/>
        <v>0</v>
      </c>
      <c r="Q135" s="6">
        <f t="shared" si="42"/>
        <v>0</v>
      </c>
      <c r="R135" s="5">
        <f t="shared" si="43"/>
        <v>0.50859881741363111</v>
      </c>
      <c r="S135" s="5">
        <f t="shared" si="50"/>
        <v>0</v>
      </c>
      <c r="T135" s="20">
        <f>SUM(S135:$S$136)</f>
        <v>0</v>
      </c>
      <c r="U135" s="6" t="e">
        <f t="shared" si="51"/>
        <v>#DIV/0!</v>
      </c>
    </row>
    <row r="136" spans="1:21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0</v>
      </c>
      <c r="F136" s="16" t="e">
        <f t="shared" si="46"/>
        <v>#DIV/0!</v>
      </c>
      <c r="G136" s="27"/>
      <c r="H136" s="14">
        <f t="shared" si="39"/>
        <v>0</v>
      </c>
      <c r="I136" s="15">
        <f t="shared" si="47"/>
        <v>1</v>
      </c>
      <c r="J136" s="14">
        <f t="shared" si="48"/>
        <v>0</v>
      </c>
      <c r="K136" s="14">
        <f>SUM($J$127:J136)</f>
        <v>0</v>
      </c>
      <c r="L136" s="16" t="e">
        <f t="shared" si="49"/>
        <v>#DIV/0!</v>
      </c>
      <c r="M136" s="16"/>
      <c r="N136" s="28">
        <v>122</v>
      </c>
      <c r="O136" s="6">
        <f t="shared" si="40"/>
        <v>132</v>
      </c>
      <c r="P136" s="6">
        <f t="shared" si="41"/>
        <v>0</v>
      </c>
      <c r="Q136" s="6">
        <f t="shared" si="42"/>
        <v>0</v>
      </c>
      <c r="R136" s="5">
        <f t="shared" si="43"/>
        <v>0.20228297089452058</v>
      </c>
      <c r="S136" s="5">
        <f t="shared" si="50"/>
        <v>0</v>
      </c>
      <c r="T136" s="20">
        <f>SUM(S136:$S$136)</f>
        <v>0</v>
      </c>
      <c r="U136" s="6" t="e">
        <f t="shared" si="51"/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B233"/>
  <sheetViews>
    <sheetView workbookViewId="0">
      <selection activeCell="M1" sqref="M1:M65536"/>
    </sheetView>
  </sheetViews>
  <sheetFormatPr baseColWidth="10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Frau!D5</f>
        <v>69</v>
      </c>
    </row>
    <row r="2" spans="1:21">
      <c r="A2" s="2" t="s">
        <v>7</v>
      </c>
      <c r="B2" s="2">
        <f>'2 Frauen'!D6</f>
        <v>50</v>
      </c>
    </row>
    <row r="3" spans="1:21">
      <c r="A3" s="2" t="s">
        <v>14</v>
      </c>
      <c r="B3" s="2">
        <f>B1-B2</f>
        <v>19</v>
      </c>
    </row>
    <row r="4" spans="1:21">
      <c r="M4" s="7"/>
    </row>
    <row r="5" spans="1:21">
      <c r="A5" s="2" t="s">
        <v>3</v>
      </c>
      <c r="B5" s="2">
        <f>Frau!D8</f>
        <v>2</v>
      </c>
      <c r="M5" s="7"/>
    </row>
    <row r="6" spans="1:21">
      <c r="M6" s="7"/>
    </row>
    <row r="7" spans="1:21">
      <c r="M7" s="7"/>
    </row>
    <row r="8" spans="1:21">
      <c r="M8" s="7"/>
    </row>
    <row r="9" spans="1:21">
      <c r="M9" s="7"/>
    </row>
    <row r="10" spans="1:21" ht="13.5" thickBot="1">
      <c r="M10" s="7"/>
    </row>
    <row r="11" spans="1:21" ht="13.5" thickBot="1">
      <c r="B11" s="275" t="s">
        <v>0</v>
      </c>
      <c r="C11" s="275"/>
      <c r="D11" s="275"/>
      <c r="E11" s="275"/>
      <c r="F11" s="275"/>
      <c r="H11" s="272" t="s">
        <v>0</v>
      </c>
      <c r="I11" s="273"/>
      <c r="J11" s="273"/>
      <c r="K11" s="273"/>
      <c r="L11" s="274"/>
      <c r="M11" s="7"/>
    </row>
    <row r="12" spans="1:21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19</v>
      </c>
      <c r="P14" s="20">
        <f t="shared" ref="P14:P45" si="1">B14</f>
        <v>100000</v>
      </c>
      <c r="Q14" s="20">
        <f t="shared" ref="Q14:Q45" si="2">B14</f>
        <v>100000</v>
      </c>
      <c r="R14" s="5" t="e">
        <f t="shared" ref="R14:R45" si="3">LOOKUP(N14,$O$14:$O$136,$Q$14:$Q$136)</f>
        <v>#N/A</v>
      </c>
      <c r="T14" s="20" t="e">
        <f>SUM(S14:$S$127)</f>
        <v>#N/A</v>
      </c>
    </row>
    <row r="15" spans="1:21">
      <c r="A15" s="21">
        <v>1</v>
      </c>
      <c r="B15" s="17">
        <f>Absterbeordnung!C9</f>
        <v>99684.731330435563</v>
      </c>
      <c r="C15" s="18">
        <f t="shared" ref="C15:C46" si="4">1/(((1+($B$5/100))^A15))</f>
        <v>0.98039215686274506</v>
      </c>
      <c r="D15" s="17">
        <f t="shared" ref="D15:D46" si="5">B15*C15</f>
        <v>97730.128755328973</v>
      </c>
      <c r="E15" s="17">
        <f>SUM(D15:$D$136)</f>
        <v>3977112.8526572711</v>
      </c>
      <c r="F15" s="19">
        <f t="shared" ref="F15:F46" si="6">E15/D15</f>
        <v>40.694849206779637</v>
      </c>
      <c r="G15" s="5"/>
      <c r="H15" s="17">
        <f>Absterbeordnung!C9</f>
        <v>99684.731330435563</v>
      </c>
      <c r="I15" s="18">
        <f t="shared" ref="I15:I46" si="7">1/(((1+($B$5/100))^A15))</f>
        <v>0.98039215686274506</v>
      </c>
      <c r="J15" s="17">
        <f t="shared" ref="J15:J46" si="8">H15*I15</f>
        <v>97730.128755328973</v>
      </c>
      <c r="K15" s="17">
        <f>SUM($J15:J$136)</f>
        <v>3977112.8526572711</v>
      </c>
      <c r="L15" s="19">
        <f t="shared" ref="L15:L46" si="9">K15/J15</f>
        <v>40.694849206779637</v>
      </c>
      <c r="N15" s="6">
        <v>1</v>
      </c>
      <c r="O15" s="6">
        <f t="shared" si="0"/>
        <v>20</v>
      </c>
      <c r="P15" s="20">
        <f t="shared" si="1"/>
        <v>99684.731330435563</v>
      </c>
      <c r="Q15" s="20">
        <f t="shared" si="2"/>
        <v>99684.731330435563</v>
      </c>
      <c r="R15" s="5" t="e">
        <f t="shared" si="3"/>
        <v>#N/A</v>
      </c>
      <c r="S15" s="5" t="e">
        <f t="shared" ref="S15:S46" si="10">P15*R15*I15</f>
        <v>#N/A</v>
      </c>
      <c r="T15" s="20" t="e">
        <f>SUM(S15:$S$127)</f>
        <v>#N/A</v>
      </c>
      <c r="U15" s="6" t="e">
        <f t="shared" ref="U15:U46" si="11">T15/S15</f>
        <v>#N/A</v>
      </c>
    </row>
    <row r="16" spans="1:21">
      <c r="A16" s="21">
        <v>2</v>
      </c>
      <c r="B16" s="17">
        <f>Absterbeordnung!C10</f>
        <v>99658.418084337798</v>
      </c>
      <c r="C16" s="18">
        <f t="shared" si="4"/>
        <v>0.96116878123798544</v>
      </c>
      <c r="D16" s="17">
        <f t="shared" si="5"/>
        <v>95788.560250228562</v>
      </c>
      <c r="E16" s="17">
        <f>SUM(D16:$D$136)</f>
        <v>3879382.7239019424</v>
      </c>
      <c r="F16" s="19">
        <f t="shared" si="6"/>
        <v>40.499436610883663</v>
      </c>
      <c r="G16" s="5"/>
      <c r="H16" s="17">
        <f>Absterbeordnung!C10</f>
        <v>99658.418084337798</v>
      </c>
      <c r="I16" s="18">
        <f t="shared" si="7"/>
        <v>0.96116878123798544</v>
      </c>
      <c r="J16" s="17">
        <f t="shared" si="8"/>
        <v>95788.560250228562</v>
      </c>
      <c r="K16" s="17">
        <f>SUM($J16:J$136)</f>
        <v>3879382.7239019424</v>
      </c>
      <c r="L16" s="19">
        <f t="shared" si="9"/>
        <v>40.499436610883663</v>
      </c>
      <c r="N16" s="6">
        <v>2</v>
      </c>
      <c r="O16" s="6">
        <f t="shared" si="0"/>
        <v>21</v>
      </c>
      <c r="P16" s="20">
        <f t="shared" si="1"/>
        <v>99658.418084337798</v>
      </c>
      <c r="Q16" s="20">
        <f t="shared" si="2"/>
        <v>99658.418084337798</v>
      </c>
      <c r="R16" s="5" t="e">
        <f t="shared" si="3"/>
        <v>#N/A</v>
      </c>
      <c r="S16" s="5" t="e">
        <f t="shared" si="10"/>
        <v>#N/A</v>
      </c>
      <c r="T16" s="20" t="e">
        <f>SUM(S16:$S$127)</f>
        <v>#N/A</v>
      </c>
      <c r="U16" s="6" t="e">
        <f t="shared" si="11"/>
        <v>#N/A</v>
      </c>
    </row>
    <row r="17" spans="1:21">
      <c r="A17" s="21">
        <v>3</v>
      </c>
      <c r="B17" s="17">
        <f>Absterbeordnung!C11</f>
        <v>99643.574806029967</v>
      </c>
      <c r="C17" s="18">
        <f t="shared" si="4"/>
        <v>0.94232233454704462</v>
      </c>
      <c r="D17" s="17">
        <f t="shared" si="5"/>
        <v>93896.366033831233</v>
      </c>
      <c r="E17" s="17">
        <f>SUM(D17:$D$136)</f>
        <v>3783594.1636517141</v>
      </c>
      <c r="F17" s="19">
        <f t="shared" si="6"/>
        <v>40.295427006072529</v>
      </c>
      <c r="G17" s="5"/>
      <c r="H17" s="17">
        <f>Absterbeordnung!C11</f>
        <v>99643.574806029967</v>
      </c>
      <c r="I17" s="18">
        <f t="shared" si="7"/>
        <v>0.94232233454704462</v>
      </c>
      <c r="J17" s="17">
        <f t="shared" si="8"/>
        <v>93896.366033831233</v>
      </c>
      <c r="K17" s="17">
        <f>SUM($J17:J$136)</f>
        <v>3783594.1636517141</v>
      </c>
      <c r="L17" s="19">
        <f t="shared" si="9"/>
        <v>40.295427006072529</v>
      </c>
      <c r="N17" s="6">
        <v>3</v>
      </c>
      <c r="O17" s="6">
        <f t="shared" si="0"/>
        <v>22</v>
      </c>
      <c r="P17" s="20">
        <f t="shared" si="1"/>
        <v>99643.574806029967</v>
      </c>
      <c r="Q17" s="20">
        <f t="shared" si="2"/>
        <v>99643.574806029967</v>
      </c>
      <c r="R17" s="5" t="e">
        <f t="shared" si="3"/>
        <v>#N/A</v>
      </c>
      <c r="S17" s="5" t="e">
        <f t="shared" si="10"/>
        <v>#N/A</v>
      </c>
      <c r="T17" s="20" t="e">
        <f>SUM(S17:$S$127)</f>
        <v>#N/A</v>
      </c>
      <c r="U17" s="6" t="e">
        <f t="shared" si="11"/>
        <v>#N/A</v>
      </c>
    </row>
    <row r="18" spans="1:21">
      <c r="A18" s="21">
        <v>4</v>
      </c>
      <c r="B18" s="17">
        <f>Absterbeordnung!C12</f>
        <v>99632.441334648291</v>
      </c>
      <c r="C18" s="18">
        <f t="shared" si="4"/>
        <v>0.9238454260265142</v>
      </c>
      <c r="D18" s="17">
        <f t="shared" si="5"/>
        <v>92044.97521086983</v>
      </c>
      <c r="E18" s="17">
        <f>SUM(D18:$D$136)</f>
        <v>3689697.797617883</v>
      </c>
      <c r="F18" s="19">
        <f t="shared" si="6"/>
        <v>40.085814452825851</v>
      </c>
      <c r="G18" s="5"/>
      <c r="H18" s="17">
        <f>Absterbeordnung!C12</f>
        <v>99632.441334648291</v>
      </c>
      <c r="I18" s="18">
        <f t="shared" si="7"/>
        <v>0.9238454260265142</v>
      </c>
      <c r="J18" s="17">
        <f t="shared" si="8"/>
        <v>92044.97521086983</v>
      </c>
      <c r="K18" s="17">
        <f>SUM($J18:J$136)</f>
        <v>3689697.797617883</v>
      </c>
      <c r="L18" s="19">
        <f t="shared" si="9"/>
        <v>40.085814452825851</v>
      </c>
      <c r="N18" s="6">
        <v>4</v>
      </c>
      <c r="O18" s="6">
        <f t="shared" si="0"/>
        <v>23</v>
      </c>
      <c r="P18" s="20">
        <f t="shared" si="1"/>
        <v>99632.441334648291</v>
      </c>
      <c r="Q18" s="20">
        <f t="shared" si="2"/>
        <v>99632.441334648291</v>
      </c>
      <c r="R18" s="5" t="e">
        <f t="shared" si="3"/>
        <v>#N/A</v>
      </c>
      <c r="S18" s="5" t="e">
        <f t="shared" si="10"/>
        <v>#N/A</v>
      </c>
      <c r="T18" s="20" t="e">
        <f>SUM(S18:$S$127)</f>
        <v>#N/A</v>
      </c>
      <c r="U18" s="6" t="e">
        <f t="shared" si="11"/>
        <v>#N/A</v>
      </c>
    </row>
    <row r="19" spans="1:21">
      <c r="A19" s="21">
        <v>5</v>
      </c>
      <c r="B19" s="17">
        <f>Absterbeordnung!C13</f>
        <v>99620.567147966693</v>
      </c>
      <c r="C19" s="18">
        <f t="shared" si="4"/>
        <v>0.90573080982991594</v>
      </c>
      <c r="D19" s="17">
        <f t="shared" si="5"/>
        <v>90229.416958643385</v>
      </c>
      <c r="E19" s="17">
        <f>SUM(D19:$D$136)</f>
        <v>3597652.8224070128</v>
      </c>
      <c r="F19" s="19">
        <f t="shared" si="6"/>
        <v>39.872282717464479</v>
      </c>
      <c r="G19" s="5"/>
      <c r="H19" s="17">
        <f>Absterbeordnung!C13</f>
        <v>99620.567147966693</v>
      </c>
      <c r="I19" s="18">
        <f t="shared" si="7"/>
        <v>0.90573080982991594</v>
      </c>
      <c r="J19" s="17">
        <f t="shared" si="8"/>
        <v>90229.416958643385</v>
      </c>
      <c r="K19" s="17">
        <f>SUM($J19:J$136)</f>
        <v>3597652.8224070128</v>
      </c>
      <c r="L19" s="19">
        <f t="shared" si="9"/>
        <v>39.872282717464479</v>
      </c>
      <c r="N19" s="6">
        <v>5</v>
      </c>
      <c r="O19" s="6">
        <f t="shared" si="0"/>
        <v>24</v>
      </c>
      <c r="P19" s="20">
        <f t="shared" si="1"/>
        <v>99620.567147966693</v>
      </c>
      <c r="Q19" s="20">
        <f t="shared" si="2"/>
        <v>99620.567147966693</v>
      </c>
      <c r="R19" s="5" t="e">
        <f t="shared" si="3"/>
        <v>#N/A</v>
      </c>
      <c r="S19" s="5" t="e">
        <f t="shared" si="10"/>
        <v>#N/A</v>
      </c>
      <c r="T19" s="20" t="e">
        <f>SUM(S19:$S$127)</f>
        <v>#N/A</v>
      </c>
      <c r="U19" s="6" t="e">
        <f t="shared" si="11"/>
        <v>#N/A</v>
      </c>
    </row>
    <row r="20" spans="1:21">
      <c r="A20" s="21">
        <v>6</v>
      </c>
      <c r="B20" s="17">
        <f>Absterbeordnung!C14</f>
        <v>99610.498021241743</v>
      </c>
      <c r="C20" s="18">
        <f t="shared" si="4"/>
        <v>0.88797138218619198</v>
      </c>
      <c r="D20" s="17">
        <f t="shared" si="5"/>
        <v>88451.271608176976</v>
      </c>
      <c r="E20" s="17">
        <f>SUM(D20:$D$136)</f>
        <v>3507423.4054483697</v>
      </c>
      <c r="F20" s="19">
        <f t="shared" si="6"/>
        <v>39.653736364420133</v>
      </c>
      <c r="G20" s="5"/>
      <c r="H20" s="17">
        <f>Absterbeordnung!C14</f>
        <v>99610.498021241743</v>
      </c>
      <c r="I20" s="18">
        <f t="shared" si="7"/>
        <v>0.88797138218619198</v>
      </c>
      <c r="J20" s="17">
        <f t="shared" si="8"/>
        <v>88451.271608176976</v>
      </c>
      <c r="K20" s="17">
        <f>SUM($J20:J$136)</f>
        <v>3507423.4054483697</v>
      </c>
      <c r="L20" s="19">
        <f t="shared" si="9"/>
        <v>39.653736364420133</v>
      </c>
      <c r="N20" s="6">
        <v>6</v>
      </c>
      <c r="O20" s="6">
        <f t="shared" si="0"/>
        <v>25</v>
      </c>
      <c r="P20" s="20">
        <f t="shared" si="1"/>
        <v>99610.498021241743</v>
      </c>
      <c r="Q20" s="20">
        <f t="shared" si="2"/>
        <v>99610.498021241743</v>
      </c>
      <c r="R20" s="5" t="e">
        <f t="shared" si="3"/>
        <v>#N/A</v>
      </c>
      <c r="S20" s="5" t="e">
        <f t="shared" si="10"/>
        <v>#N/A</v>
      </c>
      <c r="T20" s="20" t="e">
        <f>SUM(S20:$S$127)</f>
        <v>#N/A</v>
      </c>
      <c r="U20" s="6" t="e">
        <f t="shared" si="11"/>
        <v>#N/A</v>
      </c>
    </row>
    <row r="21" spans="1:21">
      <c r="A21" s="21">
        <v>7</v>
      </c>
      <c r="B21" s="17">
        <f>Absterbeordnung!C15</f>
        <v>99601.823037743263</v>
      </c>
      <c r="C21" s="18">
        <f t="shared" si="4"/>
        <v>0.87056017861391388</v>
      </c>
      <c r="D21" s="17">
        <f t="shared" si="5"/>
        <v>86709.380854009214</v>
      </c>
      <c r="E21" s="17">
        <f>SUM(D21:$D$136)</f>
        <v>3418972.1338401921</v>
      </c>
      <c r="F21" s="19">
        <f t="shared" si="6"/>
        <v>39.43024503423274</v>
      </c>
      <c r="G21" s="5"/>
      <c r="H21" s="17">
        <f>Absterbeordnung!C15</f>
        <v>99601.823037743263</v>
      </c>
      <c r="I21" s="18">
        <f t="shared" si="7"/>
        <v>0.87056017861391388</v>
      </c>
      <c r="J21" s="17">
        <f t="shared" si="8"/>
        <v>86709.380854009214</v>
      </c>
      <c r="K21" s="17">
        <f>SUM($J21:J$136)</f>
        <v>3418972.1338401921</v>
      </c>
      <c r="L21" s="19">
        <f t="shared" si="9"/>
        <v>39.43024503423274</v>
      </c>
      <c r="N21" s="6">
        <v>7</v>
      </c>
      <c r="O21" s="6">
        <f t="shared" si="0"/>
        <v>26</v>
      </c>
      <c r="P21" s="20">
        <f t="shared" si="1"/>
        <v>99601.823037743263</v>
      </c>
      <c r="Q21" s="20">
        <f t="shared" si="2"/>
        <v>99601.823037743263</v>
      </c>
      <c r="R21" s="5" t="e">
        <f t="shared" si="3"/>
        <v>#N/A</v>
      </c>
      <c r="S21" s="5" t="e">
        <f t="shared" si="10"/>
        <v>#N/A</v>
      </c>
      <c r="T21" s="20" t="e">
        <f>SUM(S21:$S$127)</f>
        <v>#N/A</v>
      </c>
      <c r="U21" s="6" t="e">
        <f t="shared" si="11"/>
        <v>#N/A</v>
      </c>
    </row>
    <row r="22" spans="1:21">
      <c r="A22" s="21">
        <v>8</v>
      </c>
      <c r="B22" s="17">
        <f>Absterbeordnung!C16</f>
        <v>99593.274470800359</v>
      </c>
      <c r="C22" s="18">
        <f t="shared" si="4"/>
        <v>0.85349037119011162</v>
      </c>
      <c r="D22" s="17">
        <f t="shared" si="5"/>
        <v>85001.900796122063</v>
      </c>
      <c r="E22" s="17">
        <f>SUM(D22:$D$136)</f>
        <v>3332262.7529861829</v>
      </c>
      <c r="F22" s="19">
        <f t="shared" si="6"/>
        <v>39.202214559632608</v>
      </c>
      <c r="G22" s="5"/>
      <c r="H22" s="17">
        <f>Absterbeordnung!C16</f>
        <v>99593.274470800359</v>
      </c>
      <c r="I22" s="18">
        <f t="shared" si="7"/>
        <v>0.85349037119011162</v>
      </c>
      <c r="J22" s="17">
        <f t="shared" si="8"/>
        <v>85001.900796122063</v>
      </c>
      <c r="K22" s="17">
        <f>SUM($J22:J$136)</f>
        <v>3332262.7529861829</v>
      </c>
      <c r="L22" s="19">
        <f t="shared" si="9"/>
        <v>39.202214559632608</v>
      </c>
      <c r="N22" s="6">
        <v>8</v>
      </c>
      <c r="O22" s="6">
        <f t="shared" si="0"/>
        <v>27</v>
      </c>
      <c r="P22" s="20">
        <f t="shared" si="1"/>
        <v>99593.274470800359</v>
      </c>
      <c r="Q22" s="20">
        <f t="shared" si="2"/>
        <v>99593.274470800359</v>
      </c>
      <c r="R22" s="5" t="e">
        <f t="shared" si="3"/>
        <v>#N/A</v>
      </c>
      <c r="S22" s="5" t="e">
        <f t="shared" si="10"/>
        <v>#N/A</v>
      </c>
      <c r="T22" s="20" t="e">
        <f>SUM(S22:$S$127)</f>
        <v>#N/A</v>
      </c>
      <c r="U22" s="6" t="e">
        <f t="shared" si="11"/>
        <v>#N/A</v>
      </c>
    </row>
    <row r="23" spans="1:21">
      <c r="A23" s="21">
        <v>9</v>
      </c>
      <c r="B23" s="17">
        <f>Absterbeordnung!C17</f>
        <v>99585.939936449737</v>
      </c>
      <c r="C23" s="18">
        <f t="shared" si="4"/>
        <v>0.83675526587265847</v>
      </c>
      <c r="D23" s="17">
        <f t="shared" si="5"/>
        <v>83329.05964870259</v>
      </c>
      <c r="E23" s="17">
        <f>SUM(D23:$D$136)</f>
        <v>3247260.8521900605</v>
      </c>
      <c r="F23" s="19">
        <f t="shared" si="6"/>
        <v>38.969128727478918</v>
      </c>
      <c r="G23" s="5"/>
      <c r="H23" s="17">
        <f>Absterbeordnung!C17</f>
        <v>99585.939936449737</v>
      </c>
      <c r="I23" s="18">
        <f t="shared" si="7"/>
        <v>0.83675526587265847</v>
      </c>
      <c r="J23" s="17">
        <f t="shared" si="8"/>
        <v>83329.05964870259</v>
      </c>
      <c r="K23" s="17">
        <f>SUM($J23:J$136)</f>
        <v>3247260.8521900605</v>
      </c>
      <c r="L23" s="19">
        <f t="shared" si="9"/>
        <v>38.969128727478918</v>
      </c>
      <c r="N23" s="6">
        <v>9</v>
      </c>
      <c r="O23" s="6">
        <f t="shared" si="0"/>
        <v>28</v>
      </c>
      <c r="P23" s="20">
        <f t="shared" si="1"/>
        <v>99585.939936449737</v>
      </c>
      <c r="Q23" s="20">
        <f t="shared" si="2"/>
        <v>99585.939936449737</v>
      </c>
      <c r="R23" s="5" t="e">
        <f t="shared" si="3"/>
        <v>#N/A</v>
      </c>
      <c r="S23" s="5" t="e">
        <f t="shared" si="10"/>
        <v>#N/A</v>
      </c>
      <c r="T23" s="20" t="e">
        <f>SUM(S23:$S$127)</f>
        <v>#N/A</v>
      </c>
      <c r="U23" s="6" t="e">
        <f t="shared" si="11"/>
        <v>#N/A</v>
      </c>
    </row>
    <row r="24" spans="1:21">
      <c r="A24" s="21">
        <v>10</v>
      </c>
      <c r="B24" s="17">
        <f>Absterbeordnung!C18</f>
        <v>99579.070107806547</v>
      </c>
      <c r="C24" s="18">
        <f t="shared" si="4"/>
        <v>0.82034829987515534</v>
      </c>
      <c r="D24" s="17">
        <f t="shared" si="5"/>
        <v>81689.520866088002</v>
      </c>
      <c r="E24" s="17">
        <f>SUM(D24:$D$136)</f>
        <v>3163931.7925413582</v>
      </c>
      <c r="F24" s="19">
        <f t="shared" si="6"/>
        <v>38.731183130917465</v>
      </c>
      <c r="G24" s="5"/>
      <c r="H24" s="17">
        <f>Absterbeordnung!C18</f>
        <v>99579.070107806547</v>
      </c>
      <c r="I24" s="18">
        <f t="shared" si="7"/>
        <v>0.82034829987515534</v>
      </c>
      <c r="J24" s="17">
        <f t="shared" si="8"/>
        <v>81689.520866088002</v>
      </c>
      <c r="K24" s="17">
        <f>SUM($J24:J$136)</f>
        <v>3163931.7925413582</v>
      </c>
      <c r="L24" s="19">
        <f t="shared" si="9"/>
        <v>38.731183130917465</v>
      </c>
      <c r="N24" s="6">
        <v>10</v>
      </c>
      <c r="O24" s="6">
        <f t="shared" si="0"/>
        <v>29</v>
      </c>
      <c r="P24" s="20">
        <f t="shared" si="1"/>
        <v>99579.070107806547</v>
      </c>
      <c r="Q24" s="20">
        <f t="shared" si="2"/>
        <v>99579.070107806547</v>
      </c>
      <c r="R24" s="5" t="e">
        <f t="shared" si="3"/>
        <v>#N/A</v>
      </c>
      <c r="S24" s="5" t="e">
        <f t="shared" si="10"/>
        <v>#N/A</v>
      </c>
      <c r="T24" s="20" t="e">
        <f>SUM(S24:$S$127)</f>
        <v>#N/A</v>
      </c>
      <c r="U24" s="6" t="e">
        <f t="shared" si="11"/>
        <v>#N/A</v>
      </c>
    </row>
    <row r="25" spans="1:21">
      <c r="A25" s="21">
        <v>11</v>
      </c>
      <c r="B25" s="17">
        <f>Absterbeordnung!C19</f>
        <v>99572.002969535795</v>
      </c>
      <c r="C25" s="18">
        <f t="shared" si="4"/>
        <v>0.80426303909328967</v>
      </c>
      <c r="D25" s="17">
        <f t="shared" si="5"/>
        <v>80082.081716884917</v>
      </c>
      <c r="E25" s="17">
        <f>SUM(D25:$D$136)</f>
        <v>3082242.2716752701</v>
      </c>
      <c r="F25" s="19">
        <f t="shared" si="6"/>
        <v>38.48853832960981</v>
      </c>
      <c r="G25" s="5"/>
      <c r="H25" s="17">
        <f>Absterbeordnung!C19</f>
        <v>99572.002969535795</v>
      </c>
      <c r="I25" s="18">
        <f t="shared" si="7"/>
        <v>0.80426303909328967</v>
      </c>
      <c r="J25" s="17">
        <f t="shared" si="8"/>
        <v>80082.081716884917</v>
      </c>
      <c r="K25" s="17">
        <f>SUM($J25:J$136)</f>
        <v>3082242.2716752701</v>
      </c>
      <c r="L25" s="19">
        <f t="shared" si="9"/>
        <v>38.48853832960981</v>
      </c>
      <c r="N25" s="6">
        <v>11</v>
      </c>
      <c r="O25" s="6">
        <f t="shared" si="0"/>
        <v>30</v>
      </c>
      <c r="P25" s="20">
        <f t="shared" si="1"/>
        <v>99572.002969535795</v>
      </c>
      <c r="Q25" s="20">
        <f t="shared" si="2"/>
        <v>99572.002969535795</v>
      </c>
      <c r="R25" s="5" t="e">
        <f t="shared" si="3"/>
        <v>#N/A</v>
      </c>
      <c r="S25" s="5" t="e">
        <f t="shared" si="10"/>
        <v>#N/A</v>
      </c>
      <c r="T25" s="20" t="e">
        <f>SUM(S25:$S$127)</f>
        <v>#N/A</v>
      </c>
      <c r="U25" s="6" t="e">
        <f t="shared" si="11"/>
        <v>#N/A</v>
      </c>
    </row>
    <row r="26" spans="1:21">
      <c r="A26" s="21">
        <v>12</v>
      </c>
      <c r="B26" s="17">
        <f>Absterbeordnung!C20</f>
        <v>99564.040435855364</v>
      </c>
      <c r="C26" s="18">
        <f t="shared" si="4"/>
        <v>0.78849317558165644</v>
      </c>
      <c r="D26" s="17">
        <f t="shared" si="5"/>
        <v>78505.566417008042</v>
      </c>
      <c r="E26" s="17">
        <f>SUM(D26:$D$136)</f>
        <v>3002160.1899583847</v>
      </c>
      <c r="F26" s="19">
        <f t="shared" si="6"/>
        <v>38.241367166392088</v>
      </c>
      <c r="G26" s="5"/>
      <c r="H26" s="17">
        <f>Absterbeordnung!C20</f>
        <v>99564.040435855364</v>
      </c>
      <c r="I26" s="18">
        <f t="shared" si="7"/>
        <v>0.78849317558165644</v>
      </c>
      <c r="J26" s="17">
        <f t="shared" si="8"/>
        <v>78505.566417008042</v>
      </c>
      <c r="K26" s="17">
        <f>SUM($J26:J$136)</f>
        <v>3002160.1899583847</v>
      </c>
      <c r="L26" s="19">
        <f t="shared" si="9"/>
        <v>38.241367166392088</v>
      </c>
      <c r="N26" s="6">
        <v>12</v>
      </c>
      <c r="O26" s="6">
        <f t="shared" si="0"/>
        <v>31</v>
      </c>
      <c r="P26" s="20">
        <f t="shared" si="1"/>
        <v>99564.040435855364</v>
      </c>
      <c r="Q26" s="20">
        <f t="shared" si="2"/>
        <v>99564.040435855364</v>
      </c>
      <c r="R26" s="5" t="e">
        <f t="shared" si="3"/>
        <v>#N/A</v>
      </c>
      <c r="S26" s="5" t="e">
        <f t="shared" si="10"/>
        <v>#N/A</v>
      </c>
      <c r="T26" s="20" t="e">
        <f>SUM(S26:$S$127)</f>
        <v>#N/A</v>
      </c>
      <c r="U26" s="6" t="e">
        <f t="shared" si="11"/>
        <v>#N/A</v>
      </c>
    </row>
    <row r="27" spans="1:21">
      <c r="A27" s="21">
        <v>13</v>
      </c>
      <c r="B27" s="17">
        <f>Absterbeordnung!C21</f>
        <v>99556.02555212962</v>
      </c>
      <c r="C27" s="18">
        <f t="shared" si="4"/>
        <v>0.77303252508005538</v>
      </c>
      <c r="D27" s="17">
        <f t="shared" si="5"/>
        <v>76960.045819497274</v>
      </c>
      <c r="E27" s="17">
        <f>SUM(D27:$D$136)</f>
        <v>2923654.623541377</v>
      </c>
      <c r="F27" s="19">
        <f t="shared" si="6"/>
        <v>37.989252636342506</v>
      </c>
      <c r="G27" s="5"/>
      <c r="H27" s="17">
        <f>Absterbeordnung!C21</f>
        <v>99556.02555212962</v>
      </c>
      <c r="I27" s="18">
        <f t="shared" si="7"/>
        <v>0.77303252508005538</v>
      </c>
      <c r="J27" s="17">
        <f t="shared" si="8"/>
        <v>76960.045819497274</v>
      </c>
      <c r="K27" s="17">
        <f>SUM($J27:J$136)</f>
        <v>2923654.623541377</v>
      </c>
      <c r="L27" s="19">
        <f t="shared" si="9"/>
        <v>37.989252636342506</v>
      </c>
      <c r="N27" s="6">
        <v>13</v>
      </c>
      <c r="O27" s="6">
        <f t="shared" si="0"/>
        <v>32</v>
      </c>
      <c r="P27" s="20">
        <f t="shared" si="1"/>
        <v>99556.02555212962</v>
      </c>
      <c r="Q27" s="20">
        <f t="shared" si="2"/>
        <v>99556.02555212962</v>
      </c>
      <c r="R27" s="5" t="e">
        <f t="shared" si="3"/>
        <v>#N/A</v>
      </c>
      <c r="S27" s="5" t="e">
        <f t="shared" si="10"/>
        <v>#N/A</v>
      </c>
      <c r="T27" s="20" t="e">
        <f>SUM(S27:$S$127)</f>
        <v>#N/A</v>
      </c>
      <c r="U27" s="6" t="e">
        <f t="shared" si="11"/>
        <v>#N/A</v>
      </c>
    </row>
    <row r="28" spans="1:21">
      <c r="A28" s="21">
        <v>14</v>
      </c>
      <c r="B28" s="17">
        <f>Absterbeordnung!C22</f>
        <v>99547.107695115541</v>
      </c>
      <c r="C28" s="18">
        <f t="shared" si="4"/>
        <v>0.75787502458828948</v>
      </c>
      <c r="D28" s="17">
        <f t="shared" si="5"/>
        <v>75444.266692128789</v>
      </c>
      <c r="E28" s="17">
        <f>SUM(D28:$D$136)</f>
        <v>2846694.5777218798</v>
      </c>
      <c r="F28" s="19">
        <f t="shared" si="6"/>
        <v>37.732417618141945</v>
      </c>
      <c r="G28" s="5"/>
      <c r="H28" s="17">
        <f>Absterbeordnung!C22</f>
        <v>99547.107695115541</v>
      </c>
      <c r="I28" s="18">
        <f t="shared" si="7"/>
        <v>0.75787502458828948</v>
      </c>
      <c r="J28" s="17">
        <f t="shared" si="8"/>
        <v>75444.266692128789</v>
      </c>
      <c r="K28" s="17">
        <f>SUM($J28:J$136)</f>
        <v>2846694.5777218798</v>
      </c>
      <c r="L28" s="19">
        <f t="shared" si="9"/>
        <v>37.732417618141945</v>
      </c>
      <c r="N28" s="6">
        <v>14</v>
      </c>
      <c r="O28" s="6">
        <f t="shared" si="0"/>
        <v>33</v>
      </c>
      <c r="P28" s="20">
        <f t="shared" si="1"/>
        <v>99547.107695115541</v>
      </c>
      <c r="Q28" s="20">
        <f t="shared" si="2"/>
        <v>99547.107695115541</v>
      </c>
      <c r="R28" s="5" t="e">
        <f t="shared" si="3"/>
        <v>#N/A</v>
      </c>
      <c r="S28" s="5" t="e">
        <f t="shared" si="10"/>
        <v>#N/A</v>
      </c>
      <c r="T28" s="20" t="e">
        <f>SUM(S28:$S$127)</f>
        <v>#N/A</v>
      </c>
      <c r="U28" s="6" t="e">
        <f t="shared" si="11"/>
        <v>#N/A</v>
      </c>
    </row>
    <row r="29" spans="1:21">
      <c r="A29" s="21">
        <v>15</v>
      </c>
      <c r="B29" s="17">
        <f>Absterbeordnung!C23</f>
        <v>99536.318091682959</v>
      </c>
      <c r="C29" s="18">
        <f t="shared" si="4"/>
        <v>0.74301472998851925</v>
      </c>
      <c r="D29" s="17">
        <f t="shared" si="5"/>
        <v>73956.950510943178</v>
      </c>
      <c r="E29" s="17">
        <f>SUM(D29:$D$136)</f>
        <v>2771250.3110297518</v>
      </c>
      <c r="F29" s="19">
        <f t="shared" si="6"/>
        <v>37.47112735022381</v>
      </c>
      <c r="G29" s="5"/>
      <c r="H29" s="17">
        <f>Absterbeordnung!C23</f>
        <v>99536.318091682959</v>
      </c>
      <c r="I29" s="18">
        <f t="shared" si="7"/>
        <v>0.74301472998851925</v>
      </c>
      <c r="J29" s="17">
        <f t="shared" si="8"/>
        <v>73956.950510943178</v>
      </c>
      <c r="K29" s="17">
        <f>SUM($J29:J$136)</f>
        <v>2771250.3110297518</v>
      </c>
      <c r="L29" s="19">
        <f t="shared" si="9"/>
        <v>37.47112735022381</v>
      </c>
      <c r="N29" s="6">
        <v>15</v>
      </c>
      <c r="O29" s="6">
        <f t="shared" si="0"/>
        <v>34</v>
      </c>
      <c r="P29" s="20">
        <f t="shared" si="1"/>
        <v>99536.318091682959</v>
      </c>
      <c r="Q29" s="20">
        <f t="shared" si="2"/>
        <v>99536.318091682959</v>
      </c>
      <c r="R29" s="5" t="e">
        <f t="shared" si="3"/>
        <v>#N/A</v>
      </c>
      <c r="S29" s="5" t="e">
        <f t="shared" si="10"/>
        <v>#N/A</v>
      </c>
      <c r="T29" s="20" t="e">
        <f>SUM(S29:$S$127)</f>
        <v>#N/A</v>
      </c>
      <c r="U29" s="6" t="e">
        <f t="shared" si="11"/>
        <v>#N/A</v>
      </c>
    </row>
    <row r="30" spans="1:21">
      <c r="A30" s="21">
        <v>16</v>
      </c>
      <c r="B30" s="17">
        <f>Absterbeordnung!C24</f>
        <v>99523.797368610409</v>
      </c>
      <c r="C30" s="18">
        <f t="shared" si="4"/>
        <v>0.72844581371423445</v>
      </c>
      <c r="D30" s="17">
        <f t="shared" si="5"/>
        <v>72497.693558107989</v>
      </c>
      <c r="E30" s="17">
        <f>SUM(D30:$D$136)</f>
        <v>2697293.360518808</v>
      </c>
      <c r="F30" s="19">
        <f t="shared" si="6"/>
        <v>37.205229961652321</v>
      </c>
      <c r="G30" s="5"/>
      <c r="H30" s="17">
        <f>Absterbeordnung!C24</f>
        <v>99523.797368610409</v>
      </c>
      <c r="I30" s="18">
        <f t="shared" si="7"/>
        <v>0.72844581371423445</v>
      </c>
      <c r="J30" s="17">
        <f t="shared" si="8"/>
        <v>72497.693558107989</v>
      </c>
      <c r="K30" s="17">
        <f>SUM($J30:J$136)</f>
        <v>2697293.360518808</v>
      </c>
      <c r="L30" s="19">
        <f t="shared" si="9"/>
        <v>37.205229961652321</v>
      </c>
      <c r="N30" s="6">
        <v>16</v>
      </c>
      <c r="O30" s="6">
        <f t="shared" si="0"/>
        <v>35</v>
      </c>
      <c r="P30" s="20">
        <f t="shared" si="1"/>
        <v>99523.797368610409</v>
      </c>
      <c r="Q30" s="20">
        <f t="shared" si="2"/>
        <v>99523.797368610409</v>
      </c>
      <c r="R30" s="5" t="e">
        <f t="shared" si="3"/>
        <v>#N/A</v>
      </c>
      <c r="S30" s="5" t="e">
        <f t="shared" si="10"/>
        <v>#N/A</v>
      </c>
      <c r="T30" s="20" t="e">
        <f>SUM(S30:$S$127)</f>
        <v>#N/A</v>
      </c>
      <c r="U30" s="6" t="e">
        <f t="shared" si="11"/>
        <v>#N/A</v>
      </c>
    </row>
    <row r="31" spans="1:21">
      <c r="A31" s="21">
        <v>17</v>
      </c>
      <c r="B31" s="17">
        <f>Absterbeordnung!C25</f>
        <v>99508.483361431572</v>
      </c>
      <c r="C31" s="18">
        <f t="shared" si="4"/>
        <v>0.7141625624649357</v>
      </c>
      <c r="D31" s="17">
        <f t="shared" si="5"/>
        <v>71065.233464399396</v>
      </c>
      <c r="E31" s="17">
        <f>SUM(D31:$D$136)</f>
        <v>2624795.6669606999</v>
      </c>
      <c r="F31" s="19">
        <f t="shared" si="6"/>
        <v>36.935017856173076</v>
      </c>
      <c r="G31" s="5"/>
      <c r="H31" s="17">
        <f>Absterbeordnung!C25</f>
        <v>99508.483361431572</v>
      </c>
      <c r="I31" s="18">
        <f t="shared" si="7"/>
        <v>0.7141625624649357</v>
      </c>
      <c r="J31" s="17">
        <f t="shared" si="8"/>
        <v>71065.233464399396</v>
      </c>
      <c r="K31" s="17">
        <f>SUM($J31:J$136)</f>
        <v>2624795.6669606999</v>
      </c>
      <c r="L31" s="19">
        <f t="shared" si="9"/>
        <v>36.935017856173076</v>
      </c>
      <c r="N31" s="6">
        <v>17</v>
      </c>
      <c r="O31" s="6">
        <f t="shared" si="0"/>
        <v>36</v>
      </c>
      <c r="P31" s="20">
        <f t="shared" si="1"/>
        <v>99508.483361431572</v>
      </c>
      <c r="Q31" s="20">
        <f t="shared" si="2"/>
        <v>99508.483361431572</v>
      </c>
      <c r="R31" s="5" t="e">
        <f t="shared" si="3"/>
        <v>#N/A</v>
      </c>
      <c r="S31" s="5" t="e">
        <f t="shared" si="10"/>
        <v>#N/A</v>
      </c>
      <c r="T31" s="20" t="e">
        <f>SUM(S31:$S$127)</f>
        <v>#N/A</v>
      </c>
      <c r="U31" s="6" t="e">
        <f t="shared" si="11"/>
        <v>#N/A</v>
      </c>
    </row>
    <row r="32" spans="1:21">
      <c r="A32" s="21">
        <v>18</v>
      </c>
      <c r="B32" s="17">
        <f>Absterbeordnung!C26</f>
        <v>99492.515063816434</v>
      </c>
      <c r="C32" s="18">
        <f t="shared" si="4"/>
        <v>0.7001593749656233</v>
      </c>
      <c r="D32" s="17">
        <f t="shared" si="5"/>
        <v>69660.617160839582</v>
      </c>
      <c r="E32" s="17">
        <f>SUM(D32:$D$136)</f>
        <v>2553730.4334963006</v>
      </c>
      <c r="F32" s="19">
        <f t="shared" si="6"/>
        <v>36.659601042580285</v>
      </c>
      <c r="G32" s="5"/>
      <c r="H32" s="17">
        <f>Absterbeordnung!C26</f>
        <v>99492.515063816434</v>
      </c>
      <c r="I32" s="18">
        <f t="shared" si="7"/>
        <v>0.7001593749656233</v>
      </c>
      <c r="J32" s="17">
        <f t="shared" si="8"/>
        <v>69660.617160839582</v>
      </c>
      <c r="K32" s="17">
        <f>SUM($J32:J$136)</f>
        <v>2553730.4334963006</v>
      </c>
      <c r="L32" s="19">
        <f t="shared" si="9"/>
        <v>36.659601042580285</v>
      </c>
      <c r="N32" s="6">
        <v>18</v>
      </c>
      <c r="O32" s="6">
        <f t="shared" si="0"/>
        <v>37</v>
      </c>
      <c r="P32" s="20">
        <f t="shared" si="1"/>
        <v>99492.515063816434</v>
      </c>
      <c r="Q32" s="20">
        <f t="shared" si="2"/>
        <v>99492.515063816434</v>
      </c>
      <c r="R32" s="5" t="e">
        <f t="shared" si="3"/>
        <v>#N/A</v>
      </c>
      <c r="S32" s="5" t="e">
        <f t="shared" si="10"/>
        <v>#N/A</v>
      </c>
      <c r="T32" s="20" t="e">
        <f>SUM(S32:$S$127)</f>
        <v>#N/A</v>
      </c>
      <c r="U32" s="6" t="e">
        <f t="shared" si="11"/>
        <v>#N/A</v>
      </c>
    </row>
    <row r="33" spans="1:21">
      <c r="A33" s="21">
        <v>19</v>
      </c>
      <c r="B33" s="17">
        <f>Absterbeordnung!C27</f>
        <v>99469.789793073389</v>
      </c>
      <c r="C33" s="18">
        <f t="shared" si="4"/>
        <v>0.68643075977021895</v>
      </c>
      <c r="D33" s="17">
        <f t="shared" si="5"/>
        <v>68279.123381843339</v>
      </c>
      <c r="E33" s="17">
        <f>SUM(D33:$D$136)</f>
        <v>2484069.8163354616</v>
      </c>
      <c r="F33" s="19">
        <f t="shared" si="6"/>
        <v>36.381102938940501</v>
      </c>
      <c r="G33" s="5"/>
      <c r="H33" s="17">
        <f>Absterbeordnung!C27</f>
        <v>99469.789793073389</v>
      </c>
      <c r="I33" s="18">
        <f t="shared" si="7"/>
        <v>0.68643075977021895</v>
      </c>
      <c r="J33" s="17">
        <f t="shared" si="8"/>
        <v>68279.123381843339</v>
      </c>
      <c r="K33" s="17">
        <f>SUM($J33:J$136)</f>
        <v>2484069.8163354616</v>
      </c>
      <c r="L33" s="19">
        <f t="shared" si="9"/>
        <v>36.381102938940501</v>
      </c>
      <c r="N33" s="6">
        <v>19</v>
      </c>
      <c r="O33" s="6">
        <f t="shared" si="0"/>
        <v>38</v>
      </c>
      <c r="P33" s="20">
        <f t="shared" si="1"/>
        <v>99469.789793073389</v>
      </c>
      <c r="Q33" s="20">
        <f t="shared" si="2"/>
        <v>99469.789793073389</v>
      </c>
      <c r="R33" s="5">
        <f t="shared" si="3"/>
        <v>100000</v>
      </c>
      <c r="S33" s="5">
        <f t="shared" si="10"/>
        <v>6827912338.1843338</v>
      </c>
      <c r="T33" s="20">
        <f>SUM(S33:$S$127)</f>
        <v>244878503133.21024</v>
      </c>
      <c r="U33" s="6">
        <f t="shared" si="11"/>
        <v>35.864330267357808</v>
      </c>
    </row>
    <row r="34" spans="1:21">
      <c r="A34" s="21">
        <v>20</v>
      </c>
      <c r="B34" s="17">
        <f>Absterbeordnung!C28</f>
        <v>99449.245429926639</v>
      </c>
      <c r="C34" s="18">
        <f t="shared" si="4"/>
        <v>0.67297133310805779</v>
      </c>
      <c r="D34" s="17">
        <f t="shared" si="5"/>
        <v>66926.491273568157</v>
      </c>
      <c r="E34" s="17">
        <f>SUM(D34:$D$136)</f>
        <v>2415790.6929536187</v>
      </c>
      <c r="F34" s="19">
        <f t="shared" si="6"/>
        <v>36.096180256616968</v>
      </c>
      <c r="G34" s="5"/>
      <c r="H34" s="17">
        <f>Absterbeordnung!C28</f>
        <v>99449.245429926639</v>
      </c>
      <c r="I34" s="18">
        <f t="shared" si="7"/>
        <v>0.67297133310805779</v>
      </c>
      <c r="J34" s="17">
        <f t="shared" si="8"/>
        <v>66926.491273568157</v>
      </c>
      <c r="K34" s="17">
        <f>SUM($J34:J$136)</f>
        <v>2415790.6929536187</v>
      </c>
      <c r="L34" s="19">
        <f t="shared" si="9"/>
        <v>36.096180256616968</v>
      </c>
      <c r="N34" s="6">
        <v>20</v>
      </c>
      <c r="O34" s="6">
        <f t="shared" si="0"/>
        <v>39</v>
      </c>
      <c r="P34" s="20">
        <f t="shared" si="1"/>
        <v>99449.245429926639</v>
      </c>
      <c r="Q34" s="20">
        <f t="shared" si="2"/>
        <v>99449.245429926639</v>
      </c>
      <c r="R34" s="5">
        <f t="shared" si="3"/>
        <v>99684.731330435563</v>
      </c>
      <c r="S34" s="5">
        <f t="shared" si="10"/>
        <v>6671549301.494381</v>
      </c>
      <c r="T34" s="20">
        <f>SUM(S34:$S$127)</f>
        <v>238050590795.02591</v>
      </c>
      <c r="U34" s="6">
        <f t="shared" si="11"/>
        <v>35.681455691514444</v>
      </c>
    </row>
    <row r="35" spans="1:21">
      <c r="A35" s="21">
        <v>21</v>
      </c>
      <c r="B35" s="17">
        <f>Absterbeordnung!C29</f>
        <v>99427.168636962437</v>
      </c>
      <c r="C35" s="18">
        <f t="shared" si="4"/>
        <v>0.65977581677260566</v>
      </c>
      <c r="D35" s="17">
        <f t="shared" si="5"/>
        <v>65599.641396839492</v>
      </c>
      <c r="E35" s="17">
        <f>SUM(D35:$D$136)</f>
        <v>2348864.2016800502</v>
      </c>
      <c r="F35" s="19">
        <f t="shared" si="6"/>
        <v>35.806052467128509</v>
      </c>
      <c r="G35" s="5"/>
      <c r="H35" s="17">
        <f>Absterbeordnung!C29</f>
        <v>99427.168636962437</v>
      </c>
      <c r="I35" s="18">
        <f t="shared" si="7"/>
        <v>0.65977581677260566</v>
      </c>
      <c r="J35" s="17">
        <f t="shared" si="8"/>
        <v>65599.641396839492</v>
      </c>
      <c r="K35" s="17">
        <f>SUM($J35:J$136)</f>
        <v>2348864.2016800502</v>
      </c>
      <c r="L35" s="19">
        <f t="shared" si="9"/>
        <v>35.806052467128509</v>
      </c>
      <c r="N35" s="6">
        <v>21</v>
      </c>
      <c r="O35" s="6">
        <f t="shared" si="0"/>
        <v>40</v>
      </c>
      <c r="P35" s="20">
        <f t="shared" si="1"/>
        <v>99427.168636962437</v>
      </c>
      <c r="Q35" s="20">
        <f t="shared" si="2"/>
        <v>99427.168636962437</v>
      </c>
      <c r="R35" s="5">
        <f t="shared" si="3"/>
        <v>99658.418084337798</v>
      </c>
      <c r="S35" s="5">
        <f t="shared" si="10"/>
        <v>6537556488.5088634</v>
      </c>
      <c r="T35" s="20">
        <f>SUM(S35:$S$127)</f>
        <v>231379041493.53156</v>
      </c>
      <c r="U35" s="6">
        <f t="shared" si="11"/>
        <v>35.392281795228705</v>
      </c>
    </row>
    <row r="36" spans="1:21">
      <c r="A36" s="21">
        <v>22</v>
      </c>
      <c r="B36" s="17">
        <f>Absterbeordnung!C30</f>
        <v>99406.359537638724</v>
      </c>
      <c r="C36" s="18">
        <f t="shared" si="4"/>
        <v>0.64683903605157411</v>
      </c>
      <c r="D36" s="17">
        <f t="shared" si="5"/>
        <v>64299.913780722432</v>
      </c>
      <c r="E36" s="17">
        <f>SUM(D36:$D$136)</f>
        <v>2283264.5602832106</v>
      </c>
      <c r="F36" s="19">
        <f t="shared" si="6"/>
        <v>35.509605317196389</v>
      </c>
      <c r="G36" s="5"/>
      <c r="H36" s="17">
        <f>Absterbeordnung!C30</f>
        <v>99406.359537638724</v>
      </c>
      <c r="I36" s="18">
        <f t="shared" si="7"/>
        <v>0.64683903605157411</v>
      </c>
      <c r="J36" s="17">
        <f t="shared" si="8"/>
        <v>64299.913780722432</v>
      </c>
      <c r="K36" s="17">
        <f>SUM($J36:J$136)</f>
        <v>2283264.5602832106</v>
      </c>
      <c r="L36" s="19">
        <f t="shared" si="9"/>
        <v>35.509605317196389</v>
      </c>
      <c r="N36" s="6">
        <v>22</v>
      </c>
      <c r="O36" s="6">
        <f t="shared" si="0"/>
        <v>41</v>
      </c>
      <c r="P36" s="20">
        <f t="shared" si="1"/>
        <v>99406.359537638724</v>
      </c>
      <c r="Q36" s="20">
        <f t="shared" si="2"/>
        <v>99406.359537638724</v>
      </c>
      <c r="R36" s="5">
        <f t="shared" si="3"/>
        <v>99643.574806029967</v>
      </c>
      <c r="S36" s="5">
        <f t="shared" si="10"/>
        <v>6407073268.8306932</v>
      </c>
      <c r="T36" s="20">
        <f>SUM(S36:$S$127)</f>
        <v>224841485005.02267</v>
      </c>
      <c r="U36" s="6">
        <f t="shared" si="11"/>
        <v>35.09269764384274</v>
      </c>
    </row>
    <row r="37" spans="1:21">
      <c r="A37" s="21">
        <v>23</v>
      </c>
      <c r="B37" s="17">
        <f>Absterbeordnung!C31</f>
        <v>99384.059722372724</v>
      </c>
      <c r="C37" s="18">
        <f t="shared" si="4"/>
        <v>0.63415591769762181</v>
      </c>
      <c r="D37" s="17">
        <f t="shared" si="5"/>
        <v>63024.989597756525</v>
      </c>
      <c r="E37" s="17">
        <f>SUM(D37:$D$136)</f>
        <v>2218964.6465024878</v>
      </c>
      <c r="F37" s="19">
        <f t="shared" si="6"/>
        <v>35.207695561150487</v>
      </c>
      <c r="G37" s="5"/>
      <c r="H37" s="17">
        <f>Absterbeordnung!C31</f>
        <v>99384.059722372724</v>
      </c>
      <c r="I37" s="18">
        <f t="shared" si="7"/>
        <v>0.63415591769762181</v>
      </c>
      <c r="J37" s="17">
        <f t="shared" si="8"/>
        <v>63024.989597756525</v>
      </c>
      <c r="K37" s="17">
        <f>SUM($J37:J$136)</f>
        <v>2218964.6465024878</v>
      </c>
      <c r="L37" s="19">
        <f t="shared" si="9"/>
        <v>35.207695561150487</v>
      </c>
      <c r="N37" s="6">
        <v>23</v>
      </c>
      <c r="O37" s="6">
        <f t="shared" si="0"/>
        <v>42</v>
      </c>
      <c r="P37" s="20">
        <f t="shared" si="1"/>
        <v>99384.059722372724</v>
      </c>
      <c r="Q37" s="20">
        <f t="shared" si="2"/>
        <v>99384.059722372724</v>
      </c>
      <c r="R37" s="5">
        <f t="shared" si="3"/>
        <v>99632.441334648291</v>
      </c>
      <c r="S37" s="5">
        <f t="shared" si="10"/>
        <v>6279333578.7152967</v>
      </c>
      <c r="T37" s="20">
        <f>SUM(S37:$S$127)</f>
        <v>218434411736.19199</v>
      </c>
      <c r="U37" s="6">
        <f t="shared" si="11"/>
        <v>34.786241087208175</v>
      </c>
    </row>
    <row r="38" spans="1:21">
      <c r="A38" s="21">
        <v>24</v>
      </c>
      <c r="B38" s="17">
        <f>Absterbeordnung!C32</f>
        <v>99361.342397108878</v>
      </c>
      <c r="C38" s="18">
        <f t="shared" si="4"/>
        <v>0.62172148793884485</v>
      </c>
      <c r="D38" s="17">
        <f t="shared" si="5"/>
        <v>61775.081638731564</v>
      </c>
      <c r="E38" s="17">
        <f>SUM(D38:$D$136)</f>
        <v>2155939.6569047309</v>
      </c>
      <c r="F38" s="19">
        <f t="shared" si="6"/>
        <v>34.899826915858029</v>
      </c>
      <c r="G38" s="5"/>
      <c r="H38" s="17">
        <f>Absterbeordnung!C32</f>
        <v>99361.342397108878</v>
      </c>
      <c r="I38" s="18">
        <f t="shared" si="7"/>
        <v>0.62172148793884485</v>
      </c>
      <c r="J38" s="17">
        <f t="shared" si="8"/>
        <v>61775.081638731564</v>
      </c>
      <c r="K38" s="17">
        <f>SUM($J38:J$136)</f>
        <v>2155939.6569047309</v>
      </c>
      <c r="L38" s="19">
        <f t="shared" si="9"/>
        <v>34.899826915858029</v>
      </c>
      <c r="N38" s="6">
        <v>24</v>
      </c>
      <c r="O38" s="6">
        <f t="shared" si="0"/>
        <v>43</v>
      </c>
      <c r="P38" s="20">
        <f t="shared" si="1"/>
        <v>99361.342397108878</v>
      </c>
      <c r="Q38" s="20">
        <f t="shared" si="2"/>
        <v>99361.342397108878</v>
      </c>
      <c r="R38" s="5">
        <f t="shared" si="3"/>
        <v>99620.567147966693</v>
      </c>
      <c r="S38" s="5">
        <f t="shared" si="10"/>
        <v>6154068668.4623814</v>
      </c>
      <c r="T38" s="20">
        <f>SUM(S38:$S$127)</f>
        <v>212155078157.47672</v>
      </c>
      <c r="U38" s="6">
        <f t="shared" si="11"/>
        <v>34.47395366982223</v>
      </c>
    </row>
    <row r="39" spans="1:21">
      <c r="A39" s="21">
        <v>25</v>
      </c>
      <c r="B39" s="17">
        <f>Absterbeordnung!C33</f>
        <v>99341.257759290122</v>
      </c>
      <c r="C39" s="18">
        <f t="shared" si="4"/>
        <v>0.60953087052827937</v>
      </c>
      <c r="D39" s="17">
        <f t="shared" si="5"/>
        <v>60551.563321394293</v>
      </c>
      <c r="E39" s="17">
        <f>SUM(D39:$D$136)</f>
        <v>2094164.5752659994</v>
      </c>
      <c r="F39" s="19">
        <f t="shared" si="6"/>
        <v>34.58481433667761</v>
      </c>
      <c r="G39" s="5"/>
      <c r="H39" s="17">
        <f>Absterbeordnung!C33</f>
        <v>99341.257759290122</v>
      </c>
      <c r="I39" s="18">
        <f t="shared" si="7"/>
        <v>0.60953087052827937</v>
      </c>
      <c r="J39" s="17">
        <f t="shared" si="8"/>
        <v>60551.563321394293</v>
      </c>
      <c r="K39" s="17">
        <f>SUM($J39:J$136)</f>
        <v>2094164.5752659994</v>
      </c>
      <c r="L39" s="19">
        <f t="shared" si="9"/>
        <v>34.58481433667761</v>
      </c>
      <c r="N39" s="6">
        <v>25</v>
      </c>
      <c r="O39" s="6">
        <f t="shared" si="0"/>
        <v>44</v>
      </c>
      <c r="P39" s="20">
        <f t="shared" si="1"/>
        <v>99341.257759290122</v>
      </c>
      <c r="Q39" s="20">
        <f t="shared" si="2"/>
        <v>99341.257759290122</v>
      </c>
      <c r="R39" s="5">
        <f t="shared" si="3"/>
        <v>99610.498021241743</v>
      </c>
      <c r="S39" s="5">
        <f t="shared" si="10"/>
        <v>6031571378.4088402</v>
      </c>
      <c r="T39" s="20">
        <f>SUM(S39:$S$127)</f>
        <v>206001009489.01431</v>
      </c>
      <c r="U39" s="6">
        <f t="shared" si="11"/>
        <v>34.153787887918263</v>
      </c>
    </row>
    <row r="40" spans="1:21">
      <c r="A40" s="21">
        <v>26</v>
      </c>
      <c r="B40" s="17">
        <f>Absterbeordnung!C34</f>
        <v>99319.404796874427</v>
      </c>
      <c r="C40" s="18">
        <f t="shared" si="4"/>
        <v>0.59757928483164635</v>
      </c>
      <c r="D40" s="17">
        <f t="shared" si="5"/>
        <v>59351.218888421005</v>
      </c>
      <c r="E40" s="17">
        <f>SUM(D40:$D$136)</f>
        <v>2033613.011944605</v>
      </c>
      <c r="F40" s="19">
        <f t="shared" si="6"/>
        <v>34.264047984722154</v>
      </c>
      <c r="G40" s="5"/>
      <c r="H40" s="17">
        <f>Absterbeordnung!C34</f>
        <v>99319.404796874427</v>
      </c>
      <c r="I40" s="18">
        <f t="shared" si="7"/>
        <v>0.59757928483164635</v>
      </c>
      <c r="J40" s="17">
        <f t="shared" si="8"/>
        <v>59351.218888421005</v>
      </c>
      <c r="K40" s="17">
        <f>SUM($J40:J$136)</f>
        <v>2033613.011944605</v>
      </c>
      <c r="L40" s="19">
        <f t="shared" si="9"/>
        <v>34.264047984722154</v>
      </c>
      <c r="N40" s="6">
        <v>26</v>
      </c>
      <c r="O40" s="6">
        <f t="shared" si="0"/>
        <v>45</v>
      </c>
      <c r="P40" s="20">
        <f t="shared" si="1"/>
        <v>99319.404796874427</v>
      </c>
      <c r="Q40" s="20">
        <f t="shared" si="2"/>
        <v>99319.404796874427</v>
      </c>
      <c r="R40" s="5">
        <f t="shared" si="3"/>
        <v>99601.823037743263</v>
      </c>
      <c r="S40" s="5">
        <f t="shared" si="10"/>
        <v>5911489600.7988749</v>
      </c>
      <c r="T40" s="20">
        <f>SUM(S40:$S$127)</f>
        <v>199969438110.6055</v>
      </c>
      <c r="U40" s="6">
        <f t="shared" si="11"/>
        <v>33.827250255770011</v>
      </c>
    </row>
    <row r="41" spans="1:21">
      <c r="A41" s="21">
        <v>27</v>
      </c>
      <c r="B41" s="17">
        <f>Absterbeordnung!C35</f>
        <v>99295.899216170044</v>
      </c>
      <c r="C41" s="18">
        <f t="shared" si="4"/>
        <v>0.58586204395259456</v>
      </c>
      <c r="D41" s="17">
        <f t="shared" si="5"/>
        <v>58173.698470896212</v>
      </c>
      <c r="E41" s="17">
        <f>SUM(D41:$D$136)</f>
        <v>1974261.793056184</v>
      </c>
      <c r="F41" s="19">
        <f t="shared" si="6"/>
        <v>33.937360782448614</v>
      </c>
      <c r="G41" s="5"/>
      <c r="H41" s="17">
        <f>Absterbeordnung!C35</f>
        <v>99295.899216170044</v>
      </c>
      <c r="I41" s="18">
        <f t="shared" si="7"/>
        <v>0.58586204395259456</v>
      </c>
      <c r="J41" s="17">
        <f t="shared" si="8"/>
        <v>58173.698470896212</v>
      </c>
      <c r="K41" s="17">
        <f>SUM($J41:J$136)</f>
        <v>1974261.793056184</v>
      </c>
      <c r="L41" s="19">
        <f t="shared" si="9"/>
        <v>33.937360782448614</v>
      </c>
      <c r="N41" s="6">
        <v>27</v>
      </c>
      <c r="O41" s="6">
        <f t="shared" si="0"/>
        <v>46</v>
      </c>
      <c r="P41" s="20">
        <f t="shared" si="1"/>
        <v>99295.899216170044</v>
      </c>
      <c r="Q41" s="20">
        <f t="shared" si="2"/>
        <v>99295.899216170044</v>
      </c>
      <c r="R41" s="5">
        <f t="shared" si="3"/>
        <v>99593.274470800359</v>
      </c>
      <c r="S41" s="5">
        <f t="shared" si="10"/>
        <v>5793709118.7935457</v>
      </c>
      <c r="T41" s="20">
        <f>SUM(S41:$S$127)</f>
        <v>194057948509.80661</v>
      </c>
      <c r="U41" s="6">
        <f t="shared" si="11"/>
        <v>33.494596385642552</v>
      </c>
    </row>
    <row r="42" spans="1:21">
      <c r="A42" s="21">
        <v>28</v>
      </c>
      <c r="B42" s="17">
        <f>Absterbeordnung!C36</f>
        <v>99269.223499199041</v>
      </c>
      <c r="C42" s="18">
        <f t="shared" si="4"/>
        <v>0.57437455289470041</v>
      </c>
      <c r="D42" s="17">
        <f t="shared" si="5"/>
        <v>57017.715863556536</v>
      </c>
      <c r="E42" s="17">
        <f>SUM(D42:$D$136)</f>
        <v>1916088.0945852876</v>
      </c>
      <c r="F42" s="19">
        <f t="shared" si="6"/>
        <v>33.605135975114976</v>
      </c>
      <c r="G42" s="5"/>
      <c r="H42" s="17">
        <f>Absterbeordnung!C36</f>
        <v>99269.223499199041</v>
      </c>
      <c r="I42" s="18">
        <f t="shared" si="7"/>
        <v>0.57437455289470041</v>
      </c>
      <c r="J42" s="17">
        <f t="shared" si="8"/>
        <v>57017.715863556536</v>
      </c>
      <c r="K42" s="17">
        <f>SUM($J42:J$136)</f>
        <v>1916088.0945852876</v>
      </c>
      <c r="L42" s="19">
        <f t="shared" si="9"/>
        <v>33.605135975114976</v>
      </c>
      <c r="N42" s="6">
        <v>28</v>
      </c>
      <c r="O42" s="6">
        <f t="shared" si="0"/>
        <v>47</v>
      </c>
      <c r="P42" s="20">
        <f t="shared" si="1"/>
        <v>99269.223499199041</v>
      </c>
      <c r="Q42" s="20">
        <f t="shared" si="2"/>
        <v>99269.223499199041</v>
      </c>
      <c r="R42" s="5">
        <f t="shared" si="3"/>
        <v>99585.939936449737</v>
      </c>
      <c r="S42" s="5">
        <f t="shared" si="10"/>
        <v>5678162827.3016987</v>
      </c>
      <c r="T42" s="20">
        <f>SUM(S42:$S$127)</f>
        <v>188264239391.01306</v>
      </c>
      <c r="U42" s="6">
        <f t="shared" si="11"/>
        <v>33.155836688198235</v>
      </c>
    </row>
    <row r="43" spans="1:21">
      <c r="A43" s="21">
        <v>29</v>
      </c>
      <c r="B43" s="17">
        <f>Absterbeordnung!C37</f>
        <v>99244.121119851086</v>
      </c>
      <c r="C43" s="18">
        <f t="shared" si="4"/>
        <v>0.56311230675951029</v>
      </c>
      <c r="D43" s="17">
        <f t="shared" si="5"/>
        <v>55885.585976119582</v>
      </c>
      <c r="E43" s="17">
        <f>SUM(D43:$D$136)</f>
        <v>1859070.378721731</v>
      </c>
      <c r="F43" s="19">
        <f t="shared" si="6"/>
        <v>33.265650636930403</v>
      </c>
      <c r="G43" s="5"/>
      <c r="H43" s="17">
        <f>Absterbeordnung!C37</f>
        <v>99244.121119851086</v>
      </c>
      <c r="I43" s="18">
        <f t="shared" si="7"/>
        <v>0.56311230675951029</v>
      </c>
      <c r="J43" s="17">
        <f t="shared" si="8"/>
        <v>55885.585976119582</v>
      </c>
      <c r="K43" s="17">
        <f>SUM($J43:J$136)</f>
        <v>1859070.378721731</v>
      </c>
      <c r="L43" s="19">
        <f t="shared" si="9"/>
        <v>33.265650636930403</v>
      </c>
      <c r="N43" s="6">
        <v>29</v>
      </c>
      <c r="O43" s="6">
        <f t="shared" si="0"/>
        <v>48</v>
      </c>
      <c r="P43" s="20">
        <f t="shared" si="1"/>
        <v>99244.121119851086</v>
      </c>
      <c r="Q43" s="20">
        <f t="shared" si="2"/>
        <v>99244.121119851086</v>
      </c>
      <c r="R43" s="5">
        <f t="shared" si="3"/>
        <v>99579.070107806547</v>
      </c>
      <c r="S43" s="5">
        <f t="shared" si="10"/>
        <v>5565034683.9318619</v>
      </c>
      <c r="T43" s="20">
        <f>SUM(S43:$S$127)</f>
        <v>182586076563.71136</v>
      </c>
      <c r="U43" s="6">
        <f t="shared" si="11"/>
        <v>32.809512776425123</v>
      </c>
    </row>
    <row r="44" spans="1:21">
      <c r="A44" s="21">
        <v>30</v>
      </c>
      <c r="B44" s="17">
        <f>Absterbeordnung!C38</f>
        <v>99215.645996526233</v>
      </c>
      <c r="C44" s="18">
        <f t="shared" si="4"/>
        <v>0.55207088897991197</v>
      </c>
      <c r="D44" s="17">
        <f t="shared" si="5"/>
        <v>54774.069886018478</v>
      </c>
      <c r="E44" s="17">
        <f>SUM(D44:$D$136)</f>
        <v>1803184.7927456114</v>
      </c>
      <c r="F44" s="19">
        <f t="shared" si="6"/>
        <v>32.920409173499976</v>
      </c>
      <c r="G44" s="5"/>
      <c r="H44" s="17">
        <f>Absterbeordnung!C38</f>
        <v>99215.645996526233</v>
      </c>
      <c r="I44" s="18">
        <f t="shared" si="7"/>
        <v>0.55207088897991197</v>
      </c>
      <c r="J44" s="17">
        <f t="shared" si="8"/>
        <v>54774.069886018478</v>
      </c>
      <c r="K44" s="17">
        <f>SUM($J44:J$136)</f>
        <v>1803184.7927456114</v>
      </c>
      <c r="L44" s="19">
        <f t="shared" si="9"/>
        <v>32.920409173499976</v>
      </c>
      <c r="N44" s="6">
        <v>30</v>
      </c>
      <c r="O44" s="6">
        <f t="shared" si="0"/>
        <v>49</v>
      </c>
      <c r="P44" s="20">
        <f t="shared" si="1"/>
        <v>99215.645996526233</v>
      </c>
      <c r="Q44" s="20">
        <f t="shared" si="2"/>
        <v>99215.645996526233</v>
      </c>
      <c r="R44" s="5">
        <f t="shared" si="3"/>
        <v>99572.002969535795</v>
      </c>
      <c r="S44" s="5">
        <f t="shared" si="10"/>
        <v>5453963849.3441935</v>
      </c>
      <c r="T44" s="20">
        <f>SUM(S44:$S$127)</f>
        <v>177021041879.77945</v>
      </c>
      <c r="U44" s="6">
        <f t="shared" si="11"/>
        <v>32.457318524592928</v>
      </c>
    </row>
    <row r="45" spans="1:21">
      <c r="A45" s="21">
        <v>31</v>
      </c>
      <c r="B45" s="17">
        <f>Absterbeordnung!C39</f>
        <v>99187.564784866845</v>
      </c>
      <c r="C45" s="18">
        <f t="shared" si="4"/>
        <v>0.54124596958814919</v>
      </c>
      <c r="D45" s="17">
        <f t="shared" si="5"/>
        <v>53684.869673072615</v>
      </c>
      <c r="E45" s="17">
        <f>SUM(D45:$D$136)</f>
        <v>1748410.7228595929</v>
      </c>
      <c r="F45" s="19">
        <f t="shared" si="6"/>
        <v>32.568035156031399</v>
      </c>
      <c r="G45" s="5"/>
      <c r="H45" s="17">
        <f>Absterbeordnung!C39</f>
        <v>99187.564784866845</v>
      </c>
      <c r="I45" s="18">
        <f t="shared" si="7"/>
        <v>0.54124596958814919</v>
      </c>
      <c r="J45" s="17">
        <f t="shared" si="8"/>
        <v>53684.869673072615</v>
      </c>
      <c r="K45" s="17">
        <f>SUM($J45:J$136)</f>
        <v>1748410.7228595929</v>
      </c>
      <c r="L45" s="19">
        <f t="shared" si="9"/>
        <v>32.568035156031399</v>
      </c>
      <c r="N45" s="6">
        <v>31</v>
      </c>
      <c r="O45" s="6">
        <f t="shared" si="0"/>
        <v>50</v>
      </c>
      <c r="P45" s="20">
        <f t="shared" si="1"/>
        <v>99187.564784866845</v>
      </c>
      <c r="Q45" s="20">
        <f t="shared" si="2"/>
        <v>99187.564784866845</v>
      </c>
      <c r="R45" s="5">
        <f t="shared" si="3"/>
        <v>99564.040435855364</v>
      </c>
      <c r="S45" s="5">
        <f t="shared" si="10"/>
        <v>5345082534.9234276</v>
      </c>
      <c r="T45" s="20">
        <f>SUM(S45:$S$127)</f>
        <v>171567078030.4353</v>
      </c>
      <c r="U45" s="6">
        <f t="shared" si="11"/>
        <v>32.098115774538385</v>
      </c>
    </row>
    <row r="46" spans="1:21">
      <c r="A46" s="21">
        <v>32</v>
      </c>
      <c r="B46" s="17">
        <f>Absterbeordnung!C40</f>
        <v>99157.60771005995</v>
      </c>
      <c r="C46" s="18">
        <f t="shared" si="4"/>
        <v>0.53063330351779314</v>
      </c>
      <c r="D46" s="17">
        <f t="shared" si="5"/>
        <v>52616.328948110509</v>
      </c>
      <c r="E46" s="17">
        <f>SUM(D46:$D$136)</f>
        <v>1694725.8531865203</v>
      </c>
      <c r="F46" s="19">
        <f t="shared" si="6"/>
        <v>32.209123803711876</v>
      </c>
      <c r="G46" s="5"/>
      <c r="H46" s="17">
        <f>Absterbeordnung!C40</f>
        <v>99157.60771005995</v>
      </c>
      <c r="I46" s="18">
        <f t="shared" si="7"/>
        <v>0.53063330351779314</v>
      </c>
      <c r="J46" s="17">
        <f t="shared" si="8"/>
        <v>52616.328948110509</v>
      </c>
      <c r="K46" s="17">
        <f>SUM($J46:J$136)</f>
        <v>1694725.8531865203</v>
      </c>
      <c r="L46" s="19">
        <f t="shared" si="9"/>
        <v>32.209123803711876</v>
      </c>
      <c r="N46" s="6">
        <v>32</v>
      </c>
      <c r="O46" s="6">
        <f t="shared" ref="O46:O77" si="12">N46+$B$3</f>
        <v>51</v>
      </c>
      <c r="P46" s="20">
        <f t="shared" ref="P46:P77" si="13">B46</f>
        <v>99157.60771005995</v>
      </c>
      <c r="Q46" s="20">
        <f t="shared" ref="Q46:Q77" si="14">B46</f>
        <v>99157.60771005995</v>
      </c>
      <c r="R46" s="5">
        <f t="shared" ref="R46:R77" si="15">LOOKUP(N46,$O$14:$O$136,$Q$14:$Q$136)</f>
        <v>99556.02555212962</v>
      </c>
      <c r="S46" s="5">
        <f t="shared" si="10"/>
        <v>5238272589.2173471</v>
      </c>
      <c r="T46" s="20">
        <f>SUM(S46:$S$127)</f>
        <v>166221995495.5119</v>
      </c>
      <c r="U46" s="6">
        <f t="shared" si="11"/>
        <v>31.732215661641849</v>
      </c>
    </row>
    <row r="47" spans="1:21">
      <c r="A47" s="21">
        <v>33</v>
      </c>
      <c r="B47" s="17">
        <f>Absterbeordnung!C41</f>
        <v>99122.459044013885</v>
      </c>
      <c r="C47" s="18">
        <f t="shared" ref="C47:C78" si="16">1/(((1+($B$5/100))^A47))</f>
        <v>0.52022872893901284</v>
      </c>
      <c r="D47" s="17">
        <f t="shared" ref="D47:D78" si="17">B47*C47</f>
        <v>51566.350877776698</v>
      </c>
      <c r="E47" s="17">
        <f>SUM(D47:$D$136)</f>
        <v>1642109.5242384097</v>
      </c>
      <c r="F47" s="19">
        <f t="shared" ref="F47:F78" si="18">E47/D47</f>
        <v>31.844594319473199</v>
      </c>
      <c r="G47" s="5"/>
      <c r="H47" s="17">
        <f>Absterbeordnung!C41</f>
        <v>99122.459044013885</v>
      </c>
      <c r="I47" s="18">
        <f t="shared" ref="I47:I78" si="19">1/(((1+($B$5/100))^A47))</f>
        <v>0.52022872893901284</v>
      </c>
      <c r="J47" s="17">
        <f t="shared" ref="J47:J78" si="20">H47*I47</f>
        <v>51566.350877776698</v>
      </c>
      <c r="K47" s="17">
        <f>SUM($J47:J$136)</f>
        <v>1642109.5242384097</v>
      </c>
      <c r="L47" s="19">
        <f t="shared" ref="L47:L78" si="21">K47/J47</f>
        <v>31.844594319473199</v>
      </c>
      <c r="N47" s="6">
        <v>33</v>
      </c>
      <c r="O47" s="6">
        <f t="shared" si="12"/>
        <v>52</v>
      </c>
      <c r="P47" s="20">
        <f t="shared" si="13"/>
        <v>99122.459044013885</v>
      </c>
      <c r="Q47" s="20">
        <f t="shared" si="14"/>
        <v>99122.459044013885</v>
      </c>
      <c r="R47" s="5">
        <f t="shared" si="15"/>
        <v>99547.107695115541</v>
      </c>
      <c r="S47" s="5">
        <f t="shared" ref="S47:S78" si="22">P47*R47*I47</f>
        <v>5133281084.2741528</v>
      </c>
      <c r="T47" s="20">
        <f>SUM(S47:$S$127)</f>
        <v>160983722906.29456</v>
      </c>
      <c r="U47" s="6">
        <f t="shared" ref="U47:U78" si="23">T47/S47</f>
        <v>31.360784703465676</v>
      </c>
    </row>
    <row r="48" spans="1:21">
      <c r="A48" s="21">
        <v>34</v>
      </c>
      <c r="B48" s="17">
        <f>Absterbeordnung!C42</f>
        <v>99086.216322959677</v>
      </c>
      <c r="C48" s="18">
        <f t="shared" si="16"/>
        <v>0.51002816562648323</v>
      </c>
      <c r="D48" s="17">
        <f t="shared" si="17"/>
        <v>50536.761150068021</v>
      </c>
      <c r="E48" s="17">
        <f>SUM(D48:$D$136)</f>
        <v>1590543.1733606332</v>
      </c>
      <c r="F48" s="19">
        <f t="shared" si="18"/>
        <v>31.472993859609311</v>
      </c>
      <c r="G48" s="5"/>
      <c r="H48" s="17">
        <f>Absterbeordnung!C42</f>
        <v>99086.216322959677</v>
      </c>
      <c r="I48" s="18">
        <f t="shared" si="19"/>
        <v>0.51002816562648323</v>
      </c>
      <c r="J48" s="17">
        <f t="shared" si="20"/>
        <v>50536.761150068021</v>
      </c>
      <c r="K48" s="17">
        <f>SUM($J48:J$136)</f>
        <v>1590543.1733606332</v>
      </c>
      <c r="L48" s="19">
        <f t="shared" si="21"/>
        <v>31.472993859609311</v>
      </c>
      <c r="N48" s="6">
        <v>34</v>
      </c>
      <c r="O48" s="6">
        <f t="shared" si="12"/>
        <v>53</v>
      </c>
      <c r="P48" s="20">
        <f t="shared" si="13"/>
        <v>99086.216322959677</v>
      </c>
      <c r="Q48" s="20">
        <f t="shared" si="14"/>
        <v>99086.216322959677</v>
      </c>
      <c r="R48" s="5">
        <f t="shared" si="15"/>
        <v>99536.318091682959</v>
      </c>
      <c r="S48" s="5">
        <f t="shared" si="22"/>
        <v>5030243133.1565762</v>
      </c>
      <c r="T48" s="20">
        <f>SUM(S48:$S$127)</f>
        <v>155850441822.02045</v>
      </c>
      <c r="U48" s="6">
        <f t="shared" si="23"/>
        <v>30.982685666770394</v>
      </c>
    </row>
    <row r="49" spans="1:21">
      <c r="A49" s="21">
        <v>35</v>
      </c>
      <c r="B49" s="17">
        <f>Absterbeordnung!C43</f>
        <v>99044.126958091496</v>
      </c>
      <c r="C49" s="18">
        <f t="shared" si="16"/>
        <v>0.50002761335929735</v>
      </c>
      <c r="D49" s="17">
        <f t="shared" si="17"/>
        <v>49524.798420109735</v>
      </c>
      <c r="E49" s="17">
        <f>SUM(D49:$D$136)</f>
        <v>1540006.4122105651</v>
      </c>
      <c r="F49" s="19">
        <f t="shared" si="18"/>
        <v>31.095662402236847</v>
      </c>
      <c r="G49" s="5"/>
      <c r="H49" s="17">
        <f>Absterbeordnung!C43</f>
        <v>99044.126958091496</v>
      </c>
      <c r="I49" s="18">
        <f t="shared" si="19"/>
        <v>0.50002761335929735</v>
      </c>
      <c r="J49" s="17">
        <f t="shared" si="20"/>
        <v>49524.798420109735</v>
      </c>
      <c r="K49" s="17">
        <f>SUM($J49:J$136)</f>
        <v>1540006.4122105651</v>
      </c>
      <c r="L49" s="19">
        <f t="shared" si="21"/>
        <v>31.095662402236847</v>
      </c>
      <c r="N49" s="6">
        <v>35</v>
      </c>
      <c r="O49" s="6">
        <f t="shared" si="12"/>
        <v>54</v>
      </c>
      <c r="P49" s="20">
        <f t="shared" si="13"/>
        <v>99044.126958091496</v>
      </c>
      <c r="Q49" s="20">
        <f t="shared" si="14"/>
        <v>99044.126958091496</v>
      </c>
      <c r="R49" s="5">
        <f t="shared" si="15"/>
        <v>99523.797368610409</v>
      </c>
      <c r="S49" s="5">
        <f t="shared" si="22"/>
        <v>4928896002.6842785</v>
      </c>
      <c r="T49" s="20">
        <f>SUM(S49:$S$127)</f>
        <v>150820198688.86383</v>
      </c>
      <c r="U49" s="6">
        <f t="shared" si="23"/>
        <v>30.5991846057874</v>
      </c>
    </row>
    <row r="50" spans="1:21">
      <c r="A50" s="21">
        <v>36</v>
      </c>
      <c r="B50" s="17">
        <f>Absterbeordnung!C44</f>
        <v>99004.73164639587</v>
      </c>
      <c r="C50" s="18">
        <f t="shared" si="16"/>
        <v>0.49022315035225233</v>
      </c>
      <c r="D50" s="17">
        <f t="shared" si="17"/>
        <v>48534.411447475519</v>
      </c>
      <c r="E50" s="17">
        <f>SUM(D50:$D$136)</f>
        <v>1490481.6137904553</v>
      </c>
      <c r="F50" s="19">
        <f t="shared" si="18"/>
        <v>30.70979062769662</v>
      </c>
      <c r="G50" s="5"/>
      <c r="H50" s="17">
        <f>Absterbeordnung!C44</f>
        <v>99004.73164639587</v>
      </c>
      <c r="I50" s="18">
        <f t="shared" si="19"/>
        <v>0.49022315035225233</v>
      </c>
      <c r="J50" s="17">
        <f t="shared" si="20"/>
        <v>48534.411447475519</v>
      </c>
      <c r="K50" s="17">
        <f>SUM($J50:J$136)</f>
        <v>1490481.6137904553</v>
      </c>
      <c r="L50" s="19">
        <f t="shared" si="21"/>
        <v>30.70979062769662</v>
      </c>
      <c r="N50" s="6">
        <v>36</v>
      </c>
      <c r="O50" s="6">
        <f t="shared" si="12"/>
        <v>55</v>
      </c>
      <c r="P50" s="20">
        <f t="shared" si="13"/>
        <v>99004.73164639587</v>
      </c>
      <c r="Q50" s="20">
        <f t="shared" si="14"/>
        <v>99004.73164639587</v>
      </c>
      <c r="R50" s="5">
        <f t="shared" si="15"/>
        <v>99508.483361431572</v>
      </c>
      <c r="S50" s="5">
        <f t="shared" si="22"/>
        <v>4829585673.9779911</v>
      </c>
      <c r="T50" s="20">
        <f>SUM(S50:$S$127)</f>
        <v>145891302686.17957</v>
      </c>
      <c r="U50" s="6">
        <f t="shared" si="23"/>
        <v>30.207829932958429</v>
      </c>
    </row>
    <row r="51" spans="1:21">
      <c r="A51" s="21">
        <v>37</v>
      </c>
      <c r="B51" s="17">
        <f>Absterbeordnung!C45</f>
        <v>98957.683234990429</v>
      </c>
      <c r="C51" s="18">
        <f t="shared" si="16"/>
        <v>0.48061093171789437</v>
      </c>
      <c r="D51" s="17">
        <f t="shared" si="17"/>
        <v>47560.144340213003</v>
      </c>
      <c r="E51" s="17">
        <f>SUM(D51:$D$136)</f>
        <v>1441947.2023429798</v>
      </c>
      <c r="F51" s="19">
        <f t="shared" si="18"/>
        <v>30.318394158526264</v>
      </c>
      <c r="G51" s="5"/>
      <c r="H51" s="17">
        <f>Absterbeordnung!C45</f>
        <v>98957.683234990429</v>
      </c>
      <c r="I51" s="18">
        <f t="shared" si="19"/>
        <v>0.48061093171789437</v>
      </c>
      <c r="J51" s="17">
        <f t="shared" si="20"/>
        <v>47560.144340213003</v>
      </c>
      <c r="K51" s="17">
        <f>SUM($J51:J$136)</f>
        <v>1441947.2023429798</v>
      </c>
      <c r="L51" s="19">
        <f t="shared" si="21"/>
        <v>30.318394158526264</v>
      </c>
      <c r="N51" s="6">
        <v>37</v>
      </c>
      <c r="O51" s="6">
        <f t="shared" si="12"/>
        <v>56</v>
      </c>
      <c r="P51" s="20">
        <f t="shared" si="13"/>
        <v>98957.683234990429</v>
      </c>
      <c r="Q51" s="20">
        <f t="shared" si="14"/>
        <v>98957.683234990429</v>
      </c>
      <c r="R51" s="5">
        <f t="shared" si="15"/>
        <v>99492.515063816434</v>
      </c>
      <c r="S51" s="5">
        <f t="shared" si="22"/>
        <v>4731878377.2059259</v>
      </c>
      <c r="T51" s="20">
        <f>SUM(S51:$S$127)</f>
        <v>141061717012.2016</v>
      </c>
      <c r="U51" s="6">
        <f t="shared" si="23"/>
        <v>29.810934636806021</v>
      </c>
    </row>
    <row r="52" spans="1:21">
      <c r="A52" s="21">
        <v>38</v>
      </c>
      <c r="B52" s="17">
        <f>Absterbeordnung!C46</f>
        <v>98904.871074726121</v>
      </c>
      <c r="C52" s="18">
        <f t="shared" si="16"/>
        <v>0.47118718795871989</v>
      </c>
      <c r="D52" s="17">
        <f t="shared" si="17"/>
        <v>46602.708077119933</v>
      </c>
      <c r="E52" s="17">
        <f>SUM(D52:$D$136)</f>
        <v>1394387.0580027667</v>
      </c>
      <c r="F52" s="19">
        <f t="shared" si="18"/>
        <v>29.920730265187206</v>
      </c>
      <c r="G52" s="5"/>
      <c r="H52" s="17">
        <f>Absterbeordnung!C46</f>
        <v>98904.871074726121</v>
      </c>
      <c r="I52" s="18">
        <f t="shared" si="19"/>
        <v>0.47118718795871989</v>
      </c>
      <c r="J52" s="17">
        <f t="shared" si="20"/>
        <v>46602.708077119933</v>
      </c>
      <c r="K52" s="17">
        <f>SUM($J52:J$136)</f>
        <v>1394387.0580027667</v>
      </c>
      <c r="L52" s="19">
        <f t="shared" si="21"/>
        <v>29.920730265187206</v>
      </c>
      <c r="N52" s="6">
        <v>38</v>
      </c>
      <c r="O52" s="6">
        <f t="shared" si="12"/>
        <v>57</v>
      </c>
      <c r="P52" s="20">
        <f t="shared" si="13"/>
        <v>98904.871074726121</v>
      </c>
      <c r="Q52" s="20">
        <f t="shared" si="14"/>
        <v>98904.871074726121</v>
      </c>
      <c r="R52" s="5">
        <f t="shared" si="15"/>
        <v>99469.789793073389</v>
      </c>
      <c r="S52" s="5">
        <f t="shared" si="22"/>
        <v>4635561576.2190828</v>
      </c>
      <c r="T52" s="20">
        <f>SUM(S52:$S$127)</f>
        <v>136329838634.99564</v>
      </c>
      <c r="U52" s="6">
        <f t="shared" si="23"/>
        <v>29.409562658898118</v>
      </c>
    </row>
    <row r="53" spans="1:21">
      <c r="A53" s="21">
        <v>39</v>
      </c>
      <c r="B53" s="17">
        <f>Absterbeordnung!C47</f>
        <v>98849.8092635785</v>
      </c>
      <c r="C53" s="18">
        <f t="shared" si="16"/>
        <v>0.46194822348894127</v>
      </c>
      <c r="D53" s="17">
        <f t="shared" si="17"/>
        <v>45663.493781530779</v>
      </c>
      <c r="E53" s="17">
        <f>SUM(D53:$D$136)</f>
        <v>1347784.3499256468</v>
      </c>
      <c r="F53" s="19">
        <f t="shared" si="18"/>
        <v>29.515576630511276</v>
      </c>
      <c r="G53" s="5"/>
      <c r="H53" s="17">
        <f>Absterbeordnung!C47</f>
        <v>98849.8092635785</v>
      </c>
      <c r="I53" s="18">
        <f t="shared" si="19"/>
        <v>0.46194822348894127</v>
      </c>
      <c r="J53" s="17">
        <f t="shared" si="20"/>
        <v>45663.493781530779</v>
      </c>
      <c r="K53" s="17">
        <f>SUM($J53:J$136)</f>
        <v>1347784.3499256468</v>
      </c>
      <c r="L53" s="19">
        <f t="shared" si="21"/>
        <v>29.515576630511276</v>
      </c>
      <c r="N53" s="6">
        <v>39</v>
      </c>
      <c r="O53" s="6">
        <f t="shared" si="12"/>
        <v>58</v>
      </c>
      <c r="P53" s="20">
        <f t="shared" si="13"/>
        <v>98849.8092635785</v>
      </c>
      <c r="Q53" s="20">
        <f t="shared" si="14"/>
        <v>98849.8092635785</v>
      </c>
      <c r="R53" s="5">
        <f t="shared" si="15"/>
        <v>99449.245429926639</v>
      </c>
      <c r="S53" s="5">
        <f t="shared" si="22"/>
        <v>4541200000.2673836</v>
      </c>
      <c r="T53" s="20">
        <f>SUM(S53:$S$127)</f>
        <v>131694277058.77655</v>
      </c>
      <c r="U53" s="6">
        <f t="shared" si="23"/>
        <v>28.999884843438398</v>
      </c>
    </row>
    <row r="54" spans="1:21">
      <c r="A54" s="21">
        <v>40</v>
      </c>
      <c r="B54" s="17">
        <f>Absterbeordnung!C48</f>
        <v>98784.415193070396</v>
      </c>
      <c r="C54" s="18">
        <f t="shared" si="16"/>
        <v>0.45289041518523643</v>
      </c>
      <c r="D54" s="17">
        <f t="shared" si="17"/>
        <v>44738.514810620429</v>
      </c>
      <c r="E54" s="17">
        <f>SUM(D54:$D$136)</f>
        <v>1302120.8561441158</v>
      </c>
      <c r="F54" s="19">
        <f t="shared" si="18"/>
        <v>29.105142664123637</v>
      </c>
      <c r="G54" s="5"/>
      <c r="H54" s="17">
        <f>Absterbeordnung!C48</f>
        <v>98784.415193070396</v>
      </c>
      <c r="I54" s="18">
        <f t="shared" si="19"/>
        <v>0.45289041518523643</v>
      </c>
      <c r="J54" s="17">
        <f t="shared" si="20"/>
        <v>44738.514810620429</v>
      </c>
      <c r="K54" s="17">
        <f>SUM($J54:J$136)</f>
        <v>1302120.8561441158</v>
      </c>
      <c r="L54" s="19">
        <f t="shared" si="21"/>
        <v>29.105142664123637</v>
      </c>
      <c r="N54" s="6">
        <v>40</v>
      </c>
      <c r="O54" s="6">
        <f t="shared" si="12"/>
        <v>59</v>
      </c>
      <c r="P54" s="20">
        <f t="shared" si="13"/>
        <v>98784.415193070396</v>
      </c>
      <c r="Q54" s="20">
        <f t="shared" si="14"/>
        <v>98784.415193070396</v>
      </c>
      <c r="R54" s="5">
        <f t="shared" si="15"/>
        <v>99427.168636962437</v>
      </c>
      <c r="S54" s="5">
        <f t="shared" si="22"/>
        <v>4448223856.6427984</v>
      </c>
      <c r="T54" s="20">
        <f>SUM(S54:$S$127)</f>
        <v>127153077058.50916</v>
      </c>
      <c r="U54" s="6">
        <f t="shared" si="23"/>
        <v>28.585134461842308</v>
      </c>
    </row>
    <row r="55" spans="1:21">
      <c r="A55" s="21">
        <v>41</v>
      </c>
      <c r="B55" s="17">
        <f>Absterbeordnung!C49</f>
        <v>98714.651042212208</v>
      </c>
      <c r="C55" s="18">
        <f t="shared" si="16"/>
        <v>0.44401021096591808</v>
      </c>
      <c r="D55" s="17">
        <f t="shared" si="17"/>
        <v>43830.313034679632</v>
      </c>
      <c r="E55" s="17">
        <f>SUM(D55:$D$136)</f>
        <v>1257382.3413334952</v>
      </c>
      <c r="F55" s="19">
        <f t="shared" si="18"/>
        <v>28.687505387849342</v>
      </c>
      <c r="G55" s="5"/>
      <c r="H55" s="17">
        <f>Absterbeordnung!C49</f>
        <v>98714.651042212208</v>
      </c>
      <c r="I55" s="18">
        <f t="shared" si="19"/>
        <v>0.44401021096591808</v>
      </c>
      <c r="J55" s="17">
        <f t="shared" si="20"/>
        <v>43830.313034679632</v>
      </c>
      <c r="K55" s="17">
        <f>SUM($J55:J$136)</f>
        <v>1257382.3413334952</v>
      </c>
      <c r="L55" s="19">
        <f t="shared" si="21"/>
        <v>28.687505387849342</v>
      </c>
      <c r="N55" s="6">
        <v>41</v>
      </c>
      <c r="O55" s="6">
        <f t="shared" si="12"/>
        <v>60</v>
      </c>
      <c r="P55" s="20">
        <f t="shared" si="13"/>
        <v>98714.651042212208</v>
      </c>
      <c r="Q55" s="20">
        <f t="shared" si="14"/>
        <v>98714.651042212208</v>
      </c>
      <c r="R55" s="5">
        <f t="shared" si="15"/>
        <v>99406.359537638724</v>
      </c>
      <c r="S55" s="5">
        <f t="shared" si="22"/>
        <v>4357011856.172616</v>
      </c>
      <c r="T55" s="20">
        <f>SUM(S55:$S$127)</f>
        <v>122704853201.86636</v>
      </c>
      <c r="U55" s="6">
        <f t="shared" si="23"/>
        <v>28.162616318803298</v>
      </c>
    </row>
    <row r="56" spans="1:21">
      <c r="A56" s="21">
        <v>42</v>
      </c>
      <c r="B56" s="17">
        <f>Absterbeordnung!C50</f>
        <v>98635.531693619225</v>
      </c>
      <c r="C56" s="18">
        <f t="shared" si="16"/>
        <v>0.4353041283979589</v>
      </c>
      <c r="D56" s="17">
        <f t="shared" si="17"/>
        <v>42936.45415296017</v>
      </c>
      <c r="E56" s="17">
        <f>SUM(D56:$D$136)</f>
        <v>1213552.0282988157</v>
      </c>
      <c r="F56" s="19">
        <f t="shared" si="18"/>
        <v>28.263908891394792</v>
      </c>
      <c r="G56" s="5"/>
      <c r="H56" s="17">
        <f>Absterbeordnung!C50</f>
        <v>98635.531693619225</v>
      </c>
      <c r="I56" s="18">
        <f t="shared" si="19"/>
        <v>0.4353041283979589</v>
      </c>
      <c r="J56" s="17">
        <f t="shared" si="20"/>
        <v>42936.45415296017</v>
      </c>
      <c r="K56" s="17">
        <f>SUM($J56:J$136)</f>
        <v>1213552.0282988157</v>
      </c>
      <c r="L56" s="19">
        <f t="shared" si="21"/>
        <v>28.263908891394792</v>
      </c>
      <c r="N56" s="6">
        <v>42</v>
      </c>
      <c r="O56" s="6">
        <f t="shared" si="12"/>
        <v>61</v>
      </c>
      <c r="P56" s="20">
        <f t="shared" si="13"/>
        <v>98635.531693619225</v>
      </c>
      <c r="Q56" s="20">
        <f t="shared" si="14"/>
        <v>98635.531693619225</v>
      </c>
      <c r="R56" s="5">
        <f t="shared" si="15"/>
        <v>99384.059722372724</v>
      </c>
      <c r="S56" s="5">
        <f t="shared" si="22"/>
        <v>4267199123.8047118</v>
      </c>
      <c r="T56" s="20">
        <f>SUM(S56:$S$127)</f>
        <v>118347841345.69376</v>
      </c>
      <c r="U56" s="6">
        <f t="shared" si="23"/>
        <v>27.734314221590083</v>
      </c>
    </row>
    <row r="57" spans="1:21">
      <c r="A57" s="21">
        <v>43</v>
      </c>
      <c r="B57" s="17">
        <f>Absterbeordnung!C51</f>
        <v>98547.737597145897</v>
      </c>
      <c r="C57" s="18">
        <f t="shared" si="16"/>
        <v>0.4267687533313323</v>
      </c>
      <c r="D57" s="17">
        <f t="shared" si="17"/>
        <v>42057.095117957222</v>
      </c>
      <c r="E57" s="17">
        <f>SUM(D57:$D$136)</f>
        <v>1170615.5741458558</v>
      </c>
      <c r="F57" s="19">
        <f t="shared" si="18"/>
        <v>27.833961686194424</v>
      </c>
      <c r="G57" s="5"/>
      <c r="H57" s="17">
        <f>Absterbeordnung!C51</f>
        <v>98547.737597145897</v>
      </c>
      <c r="I57" s="18">
        <f t="shared" si="19"/>
        <v>0.4267687533313323</v>
      </c>
      <c r="J57" s="17">
        <f t="shared" si="20"/>
        <v>42057.095117957222</v>
      </c>
      <c r="K57" s="17">
        <f>SUM($J57:J$136)</f>
        <v>1170615.5741458558</v>
      </c>
      <c r="L57" s="19">
        <f t="shared" si="21"/>
        <v>27.833961686194424</v>
      </c>
      <c r="N57" s="6">
        <v>43</v>
      </c>
      <c r="O57" s="6">
        <f t="shared" si="12"/>
        <v>62</v>
      </c>
      <c r="P57" s="20">
        <f t="shared" si="13"/>
        <v>98547.737597145897</v>
      </c>
      <c r="Q57" s="20">
        <f t="shared" si="14"/>
        <v>98547.737597145897</v>
      </c>
      <c r="R57" s="5">
        <f t="shared" si="15"/>
        <v>99361.342397108878</v>
      </c>
      <c r="S57" s="5">
        <f t="shared" si="22"/>
        <v>4178849428.2431231</v>
      </c>
      <c r="T57" s="20">
        <f>SUM(S57:$S$127)</f>
        <v>114080642221.88904</v>
      </c>
      <c r="U57" s="6">
        <f t="shared" si="23"/>
        <v>27.299534041802257</v>
      </c>
    </row>
    <row r="58" spans="1:21">
      <c r="A58" s="21">
        <v>44</v>
      </c>
      <c r="B58" s="17">
        <f>Absterbeordnung!C52</f>
        <v>98446.830716314827</v>
      </c>
      <c r="C58" s="18">
        <f t="shared" si="16"/>
        <v>0.41840073856012966</v>
      </c>
      <c r="D58" s="17">
        <f t="shared" si="17"/>
        <v>41190.226680610183</v>
      </c>
      <c r="E58" s="17">
        <f>SUM(D58:$D$136)</f>
        <v>1128558.4790278987</v>
      </c>
      <c r="F58" s="19">
        <f t="shared" si="18"/>
        <v>27.39869551529209</v>
      </c>
      <c r="G58" s="5"/>
      <c r="H58" s="17">
        <f>Absterbeordnung!C52</f>
        <v>98446.830716314827</v>
      </c>
      <c r="I58" s="18">
        <f t="shared" si="19"/>
        <v>0.41840073856012966</v>
      </c>
      <c r="J58" s="17">
        <f t="shared" si="20"/>
        <v>41190.226680610183</v>
      </c>
      <c r="K58" s="17">
        <f>SUM($J58:J$136)</f>
        <v>1128558.4790278987</v>
      </c>
      <c r="L58" s="19">
        <f t="shared" si="21"/>
        <v>27.39869551529209</v>
      </c>
      <c r="N58" s="6">
        <v>44</v>
      </c>
      <c r="O58" s="6">
        <f t="shared" si="12"/>
        <v>63</v>
      </c>
      <c r="P58" s="20">
        <f t="shared" si="13"/>
        <v>98446.830716314827</v>
      </c>
      <c r="Q58" s="20">
        <f t="shared" si="14"/>
        <v>98446.830716314827</v>
      </c>
      <c r="R58" s="5">
        <f t="shared" si="15"/>
        <v>99341.257759290122</v>
      </c>
      <c r="S58" s="5">
        <f t="shared" si="22"/>
        <v>4091888925.8420854</v>
      </c>
      <c r="T58" s="20">
        <f>SUM(S58:$S$127)</f>
        <v>109901792793.6459</v>
      </c>
      <c r="U58" s="6">
        <f t="shared" si="23"/>
        <v>26.858449675788499</v>
      </c>
    </row>
    <row r="59" spans="1:21">
      <c r="A59" s="21">
        <v>45</v>
      </c>
      <c r="B59" s="17">
        <f>Absterbeordnung!C53</f>
        <v>98336.259631540641</v>
      </c>
      <c r="C59" s="18">
        <f t="shared" si="16"/>
        <v>0.41019680250993107</v>
      </c>
      <c r="D59" s="17">
        <f t="shared" si="17"/>
        <v>40337.219271644382</v>
      </c>
      <c r="E59" s="17">
        <f>SUM(D59:$D$136)</f>
        <v>1087368.2523472884</v>
      </c>
      <c r="F59" s="19">
        <f t="shared" si="18"/>
        <v>26.956946264059141</v>
      </c>
      <c r="G59" s="5"/>
      <c r="H59" s="17">
        <f>Absterbeordnung!C53</f>
        <v>98336.259631540641</v>
      </c>
      <c r="I59" s="18">
        <f t="shared" si="19"/>
        <v>0.41019680250993107</v>
      </c>
      <c r="J59" s="17">
        <f t="shared" si="20"/>
        <v>40337.219271644382</v>
      </c>
      <c r="K59" s="17">
        <f>SUM($J59:J$136)</f>
        <v>1087368.2523472884</v>
      </c>
      <c r="L59" s="19">
        <f t="shared" si="21"/>
        <v>26.956946264059141</v>
      </c>
      <c r="N59" s="6">
        <v>45</v>
      </c>
      <c r="O59" s="6">
        <f t="shared" si="12"/>
        <v>64</v>
      </c>
      <c r="P59" s="20">
        <f t="shared" si="13"/>
        <v>98336.259631540641</v>
      </c>
      <c r="Q59" s="20">
        <f t="shared" si="14"/>
        <v>98336.259631540641</v>
      </c>
      <c r="R59" s="5">
        <f t="shared" si="15"/>
        <v>99319.404796874427</v>
      </c>
      <c r="S59" s="5">
        <f t="shared" si="22"/>
        <v>4006268609.2207327</v>
      </c>
      <c r="T59" s="20">
        <f>SUM(S59:$S$127)</f>
        <v>105809903867.80382</v>
      </c>
      <c r="U59" s="6">
        <f t="shared" si="23"/>
        <v>26.411085772999407</v>
      </c>
    </row>
    <row r="60" spans="1:21">
      <c r="A60" s="21">
        <v>46</v>
      </c>
      <c r="B60" s="17">
        <f>Absterbeordnung!C54</f>
        <v>98211.448032170098</v>
      </c>
      <c r="C60" s="18">
        <f t="shared" si="16"/>
        <v>0.40215372795091275</v>
      </c>
      <c r="D60" s="17">
        <f t="shared" si="17"/>
        <v>39496.099953594538</v>
      </c>
      <c r="E60" s="17">
        <f>SUM(D60:$D$136)</f>
        <v>1047031.0330756441</v>
      </c>
      <c r="F60" s="19">
        <f t="shared" si="18"/>
        <v>26.509732209150787</v>
      </c>
      <c r="G60" s="5"/>
      <c r="H60" s="17">
        <f>Absterbeordnung!C54</f>
        <v>98211.448032170098</v>
      </c>
      <c r="I60" s="18">
        <f t="shared" si="19"/>
        <v>0.40215372795091275</v>
      </c>
      <c r="J60" s="17">
        <f t="shared" si="20"/>
        <v>39496.099953594538</v>
      </c>
      <c r="K60" s="17">
        <f>SUM($J60:J$136)</f>
        <v>1047031.0330756441</v>
      </c>
      <c r="L60" s="19">
        <f t="shared" si="21"/>
        <v>26.509732209150787</v>
      </c>
      <c r="N60" s="6">
        <v>46</v>
      </c>
      <c r="O60" s="6">
        <f t="shared" si="12"/>
        <v>65</v>
      </c>
      <c r="P60" s="20">
        <f t="shared" si="13"/>
        <v>98211.448032170098</v>
      </c>
      <c r="Q60" s="20">
        <f t="shared" si="14"/>
        <v>98211.448032170098</v>
      </c>
      <c r="R60" s="5">
        <f t="shared" si="15"/>
        <v>99295.899216170044</v>
      </c>
      <c r="S60" s="5">
        <f t="shared" si="22"/>
        <v>3921800760.4239016</v>
      </c>
      <c r="T60" s="20">
        <f>SUM(S60:$S$127)</f>
        <v>101803635258.5831</v>
      </c>
      <c r="U60" s="6">
        <f t="shared" si="23"/>
        <v>25.958390412362331</v>
      </c>
    </row>
    <row r="61" spans="1:21">
      <c r="A61" s="21">
        <v>47</v>
      </c>
      <c r="B61" s="17">
        <f>Absterbeordnung!C55</f>
        <v>98073.057306322255</v>
      </c>
      <c r="C61" s="18">
        <f t="shared" si="16"/>
        <v>0.39426836073618909</v>
      </c>
      <c r="D61" s="17">
        <f t="shared" si="17"/>
        <v>38667.103536550007</v>
      </c>
      <c r="E61" s="17">
        <f>SUM(D61:$D$136)</f>
        <v>1007534.9331220494</v>
      </c>
      <c r="F61" s="19">
        <f t="shared" si="18"/>
        <v>26.056643528255975</v>
      </c>
      <c r="G61" s="5"/>
      <c r="H61" s="17">
        <f>Absterbeordnung!C55</f>
        <v>98073.057306322255</v>
      </c>
      <c r="I61" s="18">
        <f t="shared" si="19"/>
        <v>0.39426836073618909</v>
      </c>
      <c r="J61" s="17">
        <f t="shared" si="20"/>
        <v>38667.103536550007</v>
      </c>
      <c r="K61" s="17">
        <f>SUM($J61:J$136)</f>
        <v>1007534.9331220494</v>
      </c>
      <c r="L61" s="19">
        <f t="shared" si="21"/>
        <v>26.056643528255975</v>
      </c>
      <c r="N61" s="6">
        <v>47</v>
      </c>
      <c r="O61" s="6">
        <f t="shared" si="12"/>
        <v>66</v>
      </c>
      <c r="P61" s="20">
        <f t="shared" si="13"/>
        <v>98073.057306322255</v>
      </c>
      <c r="Q61" s="20">
        <f t="shared" si="14"/>
        <v>98073.057306322255</v>
      </c>
      <c r="R61" s="5">
        <f t="shared" si="15"/>
        <v>99269.223499199041</v>
      </c>
      <c r="S61" s="5">
        <f t="shared" si="22"/>
        <v>3838453343.0364528</v>
      </c>
      <c r="T61" s="20">
        <f>SUM(S61:$S$127)</f>
        <v>97881834498.159195</v>
      </c>
      <c r="U61" s="6">
        <f t="shared" si="23"/>
        <v>25.500331969836747</v>
      </c>
    </row>
    <row r="62" spans="1:21">
      <c r="A62" s="21">
        <v>48</v>
      </c>
      <c r="B62" s="17">
        <f>Absterbeordnung!C56</f>
        <v>97912.696283998914</v>
      </c>
      <c r="C62" s="18">
        <f t="shared" si="16"/>
        <v>0.38653760856489122</v>
      </c>
      <c r="D62" s="17">
        <f t="shared" si="17"/>
        <v>37846.939469757453</v>
      </c>
      <c r="E62" s="17">
        <f>SUM(D62:$D$136)</f>
        <v>968867.82958549925</v>
      </c>
      <c r="F62" s="19">
        <f t="shared" si="18"/>
        <v>25.599634822776025</v>
      </c>
      <c r="G62" s="5"/>
      <c r="H62" s="17">
        <f>Absterbeordnung!C56</f>
        <v>97912.696283998914</v>
      </c>
      <c r="I62" s="18">
        <f t="shared" si="19"/>
        <v>0.38653760856489122</v>
      </c>
      <c r="J62" s="17">
        <f t="shared" si="20"/>
        <v>37846.939469757453</v>
      </c>
      <c r="K62" s="17">
        <f>SUM($J62:J$136)</f>
        <v>968867.82958549925</v>
      </c>
      <c r="L62" s="19">
        <f t="shared" si="21"/>
        <v>25.599634822776025</v>
      </c>
      <c r="N62" s="6">
        <v>48</v>
      </c>
      <c r="O62" s="6">
        <f t="shared" si="12"/>
        <v>67</v>
      </c>
      <c r="P62" s="20">
        <f t="shared" si="13"/>
        <v>97912.696283998914</v>
      </c>
      <c r="Q62" s="20">
        <f t="shared" si="14"/>
        <v>97912.696283998914</v>
      </c>
      <c r="R62" s="5">
        <f t="shared" si="15"/>
        <v>99244.121119851086</v>
      </c>
      <c r="S62" s="5">
        <f t="shared" si="22"/>
        <v>3756086244.7522812</v>
      </c>
      <c r="T62" s="20">
        <f>SUM(S62:$S$127)</f>
        <v>94043381155.122757</v>
      </c>
      <c r="U62" s="6">
        <f t="shared" si="23"/>
        <v>25.037598986581589</v>
      </c>
    </row>
    <row r="63" spans="1:21">
      <c r="A63" s="21">
        <v>49</v>
      </c>
      <c r="B63" s="17">
        <f>Absterbeordnung!C57</f>
        <v>97739.544689743314</v>
      </c>
      <c r="C63" s="18">
        <f t="shared" si="16"/>
        <v>0.37895843976950117</v>
      </c>
      <c r="D63" s="17">
        <f t="shared" si="17"/>
        <v>37039.225359406562</v>
      </c>
      <c r="E63" s="17">
        <f>SUM(D63:$D$136)</f>
        <v>931020.89011574176</v>
      </c>
      <c r="F63" s="19">
        <f t="shared" si="18"/>
        <v>25.136078875345529</v>
      </c>
      <c r="G63" s="5"/>
      <c r="H63" s="17">
        <f>Absterbeordnung!C57</f>
        <v>97739.544689743314</v>
      </c>
      <c r="I63" s="18">
        <f t="shared" si="19"/>
        <v>0.37895843976950117</v>
      </c>
      <c r="J63" s="17">
        <f t="shared" si="20"/>
        <v>37039.225359406562</v>
      </c>
      <c r="K63" s="17">
        <f>SUM($J63:J$136)</f>
        <v>931020.89011574176</v>
      </c>
      <c r="L63" s="19">
        <f t="shared" si="21"/>
        <v>25.136078875345529</v>
      </c>
      <c r="N63" s="6">
        <v>49</v>
      </c>
      <c r="O63" s="6">
        <f t="shared" si="12"/>
        <v>68</v>
      </c>
      <c r="P63" s="20">
        <f t="shared" si="13"/>
        <v>97739.544689743314</v>
      </c>
      <c r="Q63" s="20">
        <f t="shared" si="14"/>
        <v>97739.544689743314</v>
      </c>
      <c r="R63" s="5">
        <f t="shared" si="15"/>
        <v>99215.645996526233</v>
      </c>
      <c r="S63" s="5">
        <f t="shared" si="22"/>
        <v>3674870671.2444386</v>
      </c>
      <c r="T63" s="20">
        <f>SUM(S63:$S$127)</f>
        <v>90287294910.370468</v>
      </c>
      <c r="U63" s="6">
        <f t="shared" si="23"/>
        <v>24.568836018328792</v>
      </c>
    </row>
    <row r="64" spans="1:21">
      <c r="A64" s="21">
        <v>50</v>
      </c>
      <c r="B64" s="17">
        <f>Absterbeordnung!C58</f>
        <v>97538.430859171815</v>
      </c>
      <c r="C64" s="18">
        <f t="shared" si="16"/>
        <v>0.37152788212696192</v>
      </c>
      <c r="D64" s="17">
        <f t="shared" si="17"/>
        <v>36238.246643095212</v>
      </c>
      <c r="E64" s="17">
        <f>SUM(D64:$D$136)</f>
        <v>893981.6647563352</v>
      </c>
      <c r="F64" s="19">
        <f t="shared" si="18"/>
        <v>24.669561790917204</v>
      </c>
      <c r="G64" s="5"/>
      <c r="H64" s="17">
        <f>Absterbeordnung!C58</f>
        <v>97538.430859171815</v>
      </c>
      <c r="I64" s="18">
        <f t="shared" si="19"/>
        <v>0.37152788212696192</v>
      </c>
      <c r="J64" s="17">
        <f t="shared" si="20"/>
        <v>36238.246643095212</v>
      </c>
      <c r="K64" s="17">
        <f>SUM($J64:J$136)</f>
        <v>893981.6647563352</v>
      </c>
      <c r="L64" s="19">
        <f t="shared" si="21"/>
        <v>24.669561790917204</v>
      </c>
      <c r="N64" s="6">
        <v>50</v>
      </c>
      <c r="O64" s="6">
        <f t="shared" si="12"/>
        <v>69</v>
      </c>
      <c r="P64" s="20">
        <f t="shared" si="13"/>
        <v>97538.430859171815</v>
      </c>
      <c r="Q64" s="20">
        <f t="shared" si="14"/>
        <v>97538.430859171815</v>
      </c>
      <c r="R64" s="5">
        <f t="shared" si="15"/>
        <v>99187.564784866845</v>
      </c>
      <c r="S64" s="5">
        <f t="shared" si="22"/>
        <v>3594383436.6019897</v>
      </c>
      <c r="T64" s="20">
        <f>SUM(S64:$S$127)</f>
        <v>86612424239.126038</v>
      </c>
      <c r="U64" s="6">
        <f t="shared" si="23"/>
        <v>24.096601202070566</v>
      </c>
    </row>
    <row r="65" spans="1:21">
      <c r="A65" s="21">
        <v>51</v>
      </c>
      <c r="B65" s="17">
        <f>Absterbeordnung!C59</f>
        <v>97323.553874318939</v>
      </c>
      <c r="C65" s="18">
        <f t="shared" si="16"/>
        <v>0.36424302169309997</v>
      </c>
      <c r="D65" s="17">
        <f t="shared" si="17"/>
        <v>35449.425345093136</v>
      </c>
      <c r="E65" s="17">
        <f>SUM(D65:$D$136)</f>
        <v>857743.41811324016</v>
      </c>
      <c r="F65" s="19">
        <f t="shared" si="18"/>
        <v>24.196257337411758</v>
      </c>
      <c r="G65" s="5"/>
      <c r="H65" s="17">
        <f>Absterbeordnung!C59</f>
        <v>97323.553874318939</v>
      </c>
      <c r="I65" s="18">
        <f t="shared" si="19"/>
        <v>0.36424302169309997</v>
      </c>
      <c r="J65" s="17">
        <f t="shared" si="20"/>
        <v>35449.425345093136</v>
      </c>
      <c r="K65" s="17">
        <f>SUM($J65:J$136)</f>
        <v>857743.41811324016</v>
      </c>
      <c r="L65" s="19">
        <f t="shared" si="21"/>
        <v>24.196257337411758</v>
      </c>
      <c r="N65" s="6">
        <v>51</v>
      </c>
      <c r="O65" s="6">
        <f t="shared" si="12"/>
        <v>70</v>
      </c>
      <c r="P65" s="20">
        <f t="shared" si="13"/>
        <v>97323.553874318939</v>
      </c>
      <c r="Q65" s="20">
        <f t="shared" si="14"/>
        <v>97323.553874318939</v>
      </c>
      <c r="R65" s="5">
        <f t="shared" si="15"/>
        <v>99157.60771005995</v>
      </c>
      <c r="S65" s="5">
        <f t="shared" si="22"/>
        <v>3515080211.9158015</v>
      </c>
      <c r="T65" s="20">
        <f>SUM(S65:$S$127)</f>
        <v>83018040802.524033</v>
      </c>
      <c r="U65" s="6">
        <f t="shared" si="23"/>
        <v>23.617680336596713</v>
      </c>
    </row>
    <row r="66" spans="1:21">
      <c r="A66" s="21">
        <v>52</v>
      </c>
      <c r="B66" s="17">
        <f>Absterbeordnung!C60</f>
        <v>97085.423192822185</v>
      </c>
      <c r="C66" s="18">
        <f t="shared" si="16"/>
        <v>0.35710100165990188</v>
      </c>
      <c r="D66" s="17">
        <f t="shared" si="17"/>
        <v>34669.301868732269</v>
      </c>
      <c r="E66" s="17">
        <f>SUM(D66:$D$136)</f>
        <v>822293.99276814715</v>
      </c>
      <c r="F66" s="19">
        <f t="shared" si="18"/>
        <v>23.718216071427786</v>
      </c>
      <c r="G66" s="5"/>
      <c r="H66" s="17">
        <f>Absterbeordnung!C60</f>
        <v>97085.423192822185</v>
      </c>
      <c r="I66" s="18">
        <f t="shared" si="19"/>
        <v>0.35710100165990188</v>
      </c>
      <c r="J66" s="17">
        <f t="shared" si="20"/>
        <v>34669.301868732269</v>
      </c>
      <c r="K66" s="17">
        <f>SUM($J66:J$136)</f>
        <v>822293.99276814715</v>
      </c>
      <c r="L66" s="19">
        <f t="shared" si="21"/>
        <v>23.718216071427786</v>
      </c>
      <c r="N66" s="6">
        <v>52</v>
      </c>
      <c r="O66" s="6">
        <f t="shared" si="12"/>
        <v>71</v>
      </c>
      <c r="P66" s="20">
        <f t="shared" si="13"/>
        <v>97085.423192822185</v>
      </c>
      <c r="Q66" s="20">
        <f t="shared" si="14"/>
        <v>97085.423192822185</v>
      </c>
      <c r="R66" s="5">
        <f t="shared" si="15"/>
        <v>99122.459044013885</v>
      </c>
      <c r="S66" s="5">
        <f t="shared" si="22"/>
        <v>3436506454.5679688</v>
      </c>
      <c r="T66" s="20">
        <f>SUM(S66:$S$127)</f>
        <v>79502960590.608215</v>
      </c>
      <c r="U66" s="6">
        <f t="shared" si="23"/>
        <v>23.134820679568076</v>
      </c>
    </row>
    <row r="67" spans="1:21">
      <c r="A67" s="21">
        <v>53</v>
      </c>
      <c r="B67" s="17">
        <f>Absterbeordnung!C61</f>
        <v>96818.887763919367</v>
      </c>
      <c r="C67" s="18">
        <f t="shared" si="16"/>
        <v>0.35009902123519798</v>
      </c>
      <c r="D67" s="17">
        <f t="shared" si="17"/>
        <v>33896.197843228656</v>
      </c>
      <c r="E67" s="17">
        <f>SUM(D67:$D$136)</f>
        <v>787624.69089941483</v>
      </c>
      <c r="F67" s="19">
        <f t="shared" si="18"/>
        <v>23.236372838694543</v>
      </c>
      <c r="G67" s="5"/>
      <c r="H67" s="17">
        <f>Absterbeordnung!C61</f>
        <v>96818.887763919367</v>
      </c>
      <c r="I67" s="18">
        <f t="shared" si="19"/>
        <v>0.35009902123519798</v>
      </c>
      <c r="J67" s="17">
        <f t="shared" si="20"/>
        <v>33896.197843228656</v>
      </c>
      <c r="K67" s="17">
        <f>SUM($J67:J$136)</f>
        <v>787624.69089941483</v>
      </c>
      <c r="L67" s="19">
        <f t="shared" si="21"/>
        <v>23.236372838694543</v>
      </c>
      <c r="N67" s="6">
        <v>53</v>
      </c>
      <c r="O67" s="6">
        <f t="shared" si="12"/>
        <v>72</v>
      </c>
      <c r="P67" s="20">
        <f t="shared" si="13"/>
        <v>96818.887763919367</v>
      </c>
      <c r="Q67" s="20">
        <f t="shared" si="14"/>
        <v>96818.887763919367</v>
      </c>
      <c r="R67" s="5">
        <f t="shared" si="15"/>
        <v>99086.216322959677</v>
      </c>
      <c r="S67" s="5">
        <f t="shared" si="22"/>
        <v>3358645992.0199938</v>
      </c>
      <c r="T67" s="20">
        <f>SUM(S67:$S$127)</f>
        <v>76066454136.040253</v>
      </c>
      <c r="U67" s="6">
        <f t="shared" si="23"/>
        <v>22.647952275045078</v>
      </c>
    </row>
    <row r="68" spans="1:21">
      <c r="A68" s="21">
        <v>54</v>
      </c>
      <c r="B68" s="17">
        <f>Absterbeordnung!C62</f>
        <v>96527.797578754034</v>
      </c>
      <c r="C68" s="18">
        <f t="shared" si="16"/>
        <v>0.34323433454431168</v>
      </c>
      <c r="D68" s="17">
        <f t="shared" si="17"/>
        <v>33131.654366971663</v>
      </c>
      <c r="E68" s="17">
        <f>SUM(D68:$D$136)</f>
        <v>753728.49305618613</v>
      </c>
      <c r="F68" s="19">
        <f t="shared" si="18"/>
        <v>22.749497646805231</v>
      </c>
      <c r="G68" s="5"/>
      <c r="H68" s="17">
        <f>Absterbeordnung!C62</f>
        <v>96527.797578754034</v>
      </c>
      <c r="I68" s="18">
        <f t="shared" si="19"/>
        <v>0.34323433454431168</v>
      </c>
      <c r="J68" s="17">
        <f t="shared" si="20"/>
        <v>33131.654366971663</v>
      </c>
      <c r="K68" s="17">
        <f>SUM($J68:J$136)</f>
        <v>753728.49305618613</v>
      </c>
      <c r="L68" s="19">
        <f t="shared" si="21"/>
        <v>22.749497646805231</v>
      </c>
      <c r="N68" s="6">
        <v>54</v>
      </c>
      <c r="O68" s="6">
        <f t="shared" si="12"/>
        <v>73</v>
      </c>
      <c r="P68" s="20">
        <f t="shared" si="13"/>
        <v>96527.797578754034</v>
      </c>
      <c r="Q68" s="20">
        <f t="shared" si="14"/>
        <v>96527.797578754034</v>
      </c>
      <c r="R68" s="5">
        <f t="shared" si="15"/>
        <v>99044.126958091496</v>
      </c>
      <c r="S68" s="5">
        <f t="shared" si="22"/>
        <v>3281495781.4539475</v>
      </c>
      <c r="T68" s="20">
        <f>SUM(S68:$S$127)</f>
        <v>72707808144.020233</v>
      </c>
      <c r="U68" s="6">
        <f t="shared" si="23"/>
        <v>22.156910441556395</v>
      </c>
    </row>
    <row r="69" spans="1:21">
      <c r="A69" s="21">
        <v>55</v>
      </c>
      <c r="B69" s="17">
        <f>Absterbeordnung!C63</f>
        <v>96219.756085845642</v>
      </c>
      <c r="C69" s="18">
        <f t="shared" si="16"/>
        <v>0.33650424955324687</v>
      </c>
      <c r="D69" s="17">
        <f t="shared" si="17"/>
        <v>32378.356813863946</v>
      </c>
      <c r="E69" s="17">
        <f>SUM(D69:$D$136)</f>
        <v>720596.83868921443</v>
      </c>
      <c r="F69" s="19">
        <f t="shared" si="18"/>
        <v>22.255509840470509</v>
      </c>
      <c r="G69" s="5"/>
      <c r="H69" s="17">
        <f>Absterbeordnung!C63</f>
        <v>96219.756085845642</v>
      </c>
      <c r="I69" s="18">
        <f t="shared" si="19"/>
        <v>0.33650424955324687</v>
      </c>
      <c r="J69" s="17">
        <f t="shared" si="20"/>
        <v>32378.356813863946</v>
      </c>
      <c r="K69" s="17">
        <f>SUM($J69:J$136)</f>
        <v>720596.83868921443</v>
      </c>
      <c r="L69" s="19">
        <f t="shared" si="21"/>
        <v>22.255509840470509</v>
      </c>
      <c r="N69" s="6">
        <v>55</v>
      </c>
      <c r="O69" s="6">
        <f t="shared" si="12"/>
        <v>74</v>
      </c>
      <c r="P69" s="20">
        <f t="shared" si="13"/>
        <v>96219.756085845642</v>
      </c>
      <c r="Q69" s="20">
        <f t="shared" si="14"/>
        <v>96219.756085845642</v>
      </c>
      <c r="R69" s="5">
        <f t="shared" si="15"/>
        <v>99004.73164639587</v>
      </c>
      <c r="S69" s="5">
        <f t="shared" si="22"/>
        <v>3205610527.507853</v>
      </c>
      <c r="T69" s="20">
        <f>SUM(S69:$S$127)</f>
        <v>69426312362.566284</v>
      </c>
      <c r="U69" s="6">
        <f t="shared" si="23"/>
        <v>21.657750299610033</v>
      </c>
    </row>
    <row r="70" spans="1:21">
      <c r="A70" s="21">
        <v>56</v>
      </c>
      <c r="B70" s="17">
        <f>Absterbeordnung!C64</f>
        <v>95878.833484762057</v>
      </c>
      <c r="C70" s="18">
        <f t="shared" si="16"/>
        <v>0.3299061270129871</v>
      </c>
      <c r="D70" s="17">
        <f t="shared" si="17"/>
        <v>31631.014617480952</v>
      </c>
      <c r="E70" s="17">
        <f>SUM(D70:$D$136)</f>
        <v>688218.48187535047</v>
      </c>
      <c r="F70" s="19">
        <f t="shared" si="18"/>
        <v>21.757711227353578</v>
      </c>
      <c r="G70" s="5"/>
      <c r="H70" s="17">
        <f>Absterbeordnung!C64</f>
        <v>95878.833484762057</v>
      </c>
      <c r="I70" s="18">
        <f t="shared" si="19"/>
        <v>0.3299061270129871</v>
      </c>
      <c r="J70" s="17">
        <f t="shared" si="20"/>
        <v>31631.014617480952</v>
      </c>
      <c r="K70" s="17">
        <f>SUM($J70:J$136)</f>
        <v>688218.48187535047</v>
      </c>
      <c r="L70" s="19">
        <f t="shared" si="21"/>
        <v>21.757711227353578</v>
      </c>
      <c r="N70" s="6">
        <v>56</v>
      </c>
      <c r="O70" s="6">
        <f t="shared" si="12"/>
        <v>75</v>
      </c>
      <c r="P70" s="20">
        <f t="shared" si="13"/>
        <v>95878.833484762057</v>
      </c>
      <c r="Q70" s="20">
        <f t="shared" si="14"/>
        <v>95878.833484762057</v>
      </c>
      <c r="R70" s="5">
        <f t="shared" si="15"/>
        <v>98957.683234990429</v>
      </c>
      <c r="S70" s="5">
        <f t="shared" si="22"/>
        <v>3130131924.9180322</v>
      </c>
      <c r="T70" s="20">
        <f>SUM(S70:$S$127)</f>
        <v>66220701835.058426</v>
      </c>
      <c r="U70" s="6">
        <f t="shared" si="23"/>
        <v>21.155882059760955</v>
      </c>
    </row>
    <row r="71" spans="1:21">
      <c r="A71" s="21">
        <v>57</v>
      </c>
      <c r="B71" s="17">
        <f>Absterbeordnung!C65</f>
        <v>95517.158892126143</v>
      </c>
      <c r="C71" s="18">
        <f t="shared" si="16"/>
        <v>0.32343737942449713</v>
      </c>
      <c r="D71" s="17">
        <f t="shared" si="17"/>
        <v>30893.819562142584</v>
      </c>
      <c r="E71" s="17">
        <f>SUM(D71:$D$136)</f>
        <v>656587.46725786955</v>
      </c>
      <c r="F71" s="19">
        <f t="shared" si="18"/>
        <v>21.253036256560993</v>
      </c>
      <c r="G71" s="5"/>
      <c r="H71" s="17">
        <f>Absterbeordnung!C65</f>
        <v>95517.158892126143</v>
      </c>
      <c r="I71" s="18">
        <f t="shared" si="19"/>
        <v>0.32343737942449713</v>
      </c>
      <c r="J71" s="17">
        <f t="shared" si="20"/>
        <v>30893.819562142584</v>
      </c>
      <c r="K71" s="17">
        <f>SUM($J71:J$136)</f>
        <v>656587.46725786955</v>
      </c>
      <c r="L71" s="19">
        <f t="shared" si="21"/>
        <v>21.253036256560993</v>
      </c>
      <c r="N71" s="6">
        <v>57</v>
      </c>
      <c r="O71" s="6">
        <f t="shared" si="12"/>
        <v>76</v>
      </c>
      <c r="P71" s="20">
        <f t="shared" si="13"/>
        <v>95517.158892126143</v>
      </c>
      <c r="Q71" s="20">
        <f t="shared" si="14"/>
        <v>95517.158892126143</v>
      </c>
      <c r="R71" s="5">
        <f t="shared" si="15"/>
        <v>98904.871074726121</v>
      </c>
      <c r="S71" s="5">
        <f t="shared" si="22"/>
        <v>3055549240.7995639</v>
      </c>
      <c r="T71" s="20">
        <f>SUM(S71:$S$127)</f>
        <v>63090569910.140396</v>
      </c>
      <c r="U71" s="6">
        <f t="shared" si="23"/>
        <v>20.647865551540288</v>
      </c>
    </row>
    <row r="72" spans="1:21">
      <c r="A72" s="21">
        <v>58</v>
      </c>
      <c r="B72" s="17">
        <f>Absterbeordnung!C66</f>
        <v>95135.418323001548</v>
      </c>
      <c r="C72" s="18">
        <f t="shared" si="16"/>
        <v>0.31709547002401678</v>
      </c>
      <c r="D72" s="17">
        <f t="shared" si="17"/>
        <v>30167.010189063632</v>
      </c>
      <c r="E72" s="17">
        <f>SUM(D72:$D$136)</f>
        <v>625693.64769572695</v>
      </c>
      <c r="F72" s="19">
        <f t="shared" si="18"/>
        <v>20.740989702803166</v>
      </c>
      <c r="G72" s="5"/>
      <c r="H72" s="17">
        <f>Absterbeordnung!C66</f>
        <v>95135.418323001548</v>
      </c>
      <c r="I72" s="18">
        <f t="shared" si="19"/>
        <v>0.31709547002401678</v>
      </c>
      <c r="J72" s="17">
        <f t="shared" si="20"/>
        <v>30167.010189063632</v>
      </c>
      <c r="K72" s="17">
        <f>SUM($J72:J$136)</f>
        <v>625693.64769572695</v>
      </c>
      <c r="L72" s="19">
        <f t="shared" si="21"/>
        <v>20.740989702803166</v>
      </c>
      <c r="N72" s="6">
        <v>58</v>
      </c>
      <c r="O72" s="6">
        <f t="shared" si="12"/>
        <v>77</v>
      </c>
      <c r="P72" s="20">
        <f t="shared" si="13"/>
        <v>95135.418323001548</v>
      </c>
      <c r="Q72" s="20">
        <f t="shared" si="14"/>
        <v>95135.418323001548</v>
      </c>
      <c r="R72" s="5">
        <f t="shared" si="15"/>
        <v>98849.8092635785</v>
      </c>
      <c r="S72" s="5">
        <f t="shared" si="22"/>
        <v>2982003203.2413697</v>
      </c>
      <c r="T72" s="20">
        <f>SUM(S72:$S$127)</f>
        <v>60035020669.340828</v>
      </c>
      <c r="U72" s="6">
        <f t="shared" si="23"/>
        <v>20.132446740528021</v>
      </c>
    </row>
    <row r="73" spans="1:21">
      <c r="A73" s="21">
        <v>59</v>
      </c>
      <c r="B73" s="17">
        <f>Absterbeordnung!C67</f>
        <v>94715.651514682191</v>
      </c>
      <c r="C73" s="18">
        <f t="shared" si="16"/>
        <v>0.3108779117882518</v>
      </c>
      <c r="D73" s="17">
        <f t="shared" si="17"/>
        <v>29445.003956548167</v>
      </c>
      <c r="E73" s="17">
        <f>SUM(D73:$D$136)</f>
        <v>595526.63750666333</v>
      </c>
      <c r="F73" s="19">
        <f t="shared" si="18"/>
        <v>20.225048649525696</v>
      </c>
      <c r="G73" s="5"/>
      <c r="H73" s="17">
        <f>Absterbeordnung!C67</f>
        <v>94715.651514682191</v>
      </c>
      <c r="I73" s="18">
        <f t="shared" si="19"/>
        <v>0.3108779117882518</v>
      </c>
      <c r="J73" s="17">
        <f t="shared" si="20"/>
        <v>29445.003956548167</v>
      </c>
      <c r="K73" s="17">
        <f>SUM($J73:J$136)</f>
        <v>595526.63750666333</v>
      </c>
      <c r="L73" s="19">
        <f t="shared" si="21"/>
        <v>20.225048649525696</v>
      </c>
      <c r="N73" s="6">
        <v>59</v>
      </c>
      <c r="O73" s="6">
        <f t="shared" si="12"/>
        <v>78</v>
      </c>
      <c r="P73" s="20">
        <f t="shared" si="13"/>
        <v>94715.651514682191</v>
      </c>
      <c r="Q73" s="20">
        <f t="shared" si="14"/>
        <v>94715.651514682191</v>
      </c>
      <c r="R73" s="5">
        <f t="shared" si="15"/>
        <v>98784.415193070396</v>
      </c>
      <c r="S73" s="5">
        <f t="shared" si="22"/>
        <v>2908707496.2052546</v>
      </c>
      <c r="T73" s="20">
        <f>SUM(S73:$S$127)</f>
        <v>57053017466.099464</v>
      </c>
      <c r="U73" s="6">
        <f t="shared" si="23"/>
        <v>19.614559917259378</v>
      </c>
    </row>
    <row r="74" spans="1:21">
      <c r="A74" s="21">
        <v>60</v>
      </c>
      <c r="B74" s="17">
        <f>Absterbeordnung!C68</f>
        <v>94268.402014789768</v>
      </c>
      <c r="C74" s="18">
        <f t="shared" si="16"/>
        <v>0.30478226645907031</v>
      </c>
      <c r="D74" s="17">
        <f t="shared" si="17"/>
        <v>28731.337221542417</v>
      </c>
      <c r="E74" s="17">
        <f>SUM(D74:$D$136)</f>
        <v>566081.63355011516</v>
      </c>
      <c r="F74" s="19">
        <f t="shared" si="18"/>
        <v>19.702585688412505</v>
      </c>
      <c r="G74" s="5"/>
      <c r="H74" s="17">
        <f>Absterbeordnung!C68</f>
        <v>94268.402014789768</v>
      </c>
      <c r="I74" s="18">
        <f t="shared" si="19"/>
        <v>0.30478226645907031</v>
      </c>
      <c r="J74" s="17">
        <f t="shared" si="20"/>
        <v>28731.337221542417</v>
      </c>
      <c r="K74" s="17">
        <f>SUM($J74:J$136)</f>
        <v>566081.63355011516</v>
      </c>
      <c r="L74" s="19">
        <f t="shared" si="21"/>
        <v>19.702585688412505</v>
      </c>
      <c r="N74" s="6">
        <v>60</v>
      </c>
      <c r="O74" s="6">
        <f t="shared" si="12"/>
        <v>79</v>
      </c>
      <c r="P74" s="20">
        <f t="shared" si="13"/>
        <v>94268.402014789768</v>
      </c>
      <c r="Q74" s="20">
        <f t="shared" si="14"/>
        <v>94268.402014789768</v>
      </c>
      <c r="R74" s="5">
        <f t="shared" si="15"/>
        <v>98714.651042212208</v>
      </c>
      <c r="S74" s="5">
        <f t="shared" si="22"/>
        <v>2836203927.8006825</v>
      </c>
      <c r="T74" s="20">
        <f>SUM(S74:$S$127)</f>
        <v>54144309969.894211</v>
      </c>
      <c r="U74" s="6">
        <f t="shared" si="23"/>
        <v>19.090414987148012</v>
      </c>
    </row>
    <row r="75" spans="1:21">
      <c r="A75" s="21">
        <v>61</v>
      </c>
      <c r="B75" s="17">
        <f>Absterbeordnung!C69</f>
        <v>93760.356187661542</v>
      </c>
      <c r="C75" s="18">
        <f t="shared" si="16"/>
        <v>0.29880614358732388</v>
      </c>
      <c r="D75" s="17">
        <f t="shared" si="17"/>
        <v>28016.170453809027</v>
      </c>
      <c r="E75" s="17">
        <f>SUM(D75:$D$136)</f>
        <v>537350.29632857279</v>
      </c>
      <c r="F75" s="19">
        <f t="shared" si="18"/>
        <v>19.180005247844843</v>
      </c>
      <c r="G75" s="5"/>
      <c r="H75" s="17">
        <f>Absterbeordnung!C69</f>
        <v>93760.356187661542</v>
      </c>
      <c r="I75" s="18">
        <f t="shared" si="19"/>
        <v>0.29880614358732388</v>
      </c>
      <c r="J75" s="17">
        <f t="shared" si="20"/>
        <v>28016.170453809027</v>
      </c>
      <c r="K75" s="17">
        <f>SUM($J75:J$136)</f>
        <v>537350.29632857279</v>
      </c>
      <c r="L75" s="19">
        <f t="shared" si="21"/>
        <v>19.180005247844843</v>
      </c>
      <c r="N75" s="6">
        <v>61</v>
      </c>
      <c r="O75" s="6">
        <f t="shared" si="12"/>
        <v>80</v>
      </c>
      <c r="P75" s="20">
        <f t="shared" si="13"/>
        <v>93760.356187661542</v>
      </c>
      <c r="Q75" s="20">
        <f t="shared" si="14"/>
        <v>93760.356187661542</v>
      </c>
      <c r="R75" s="5">
        <f t="shared" si="15"/>
        <v>98635.531693619225</v>
      </c>
      <c r="S75" s="5">
        <f t="shared" si="22"/>
        <v>2763389868.7305183</v>
      </c>
      <c r="T75" s="20">
        <f>SUM(S75:$S$127)</f>
        <v>51308106042.093529</v>
      </c>
      <c r="U75" s="6">
        <f t="shared" si="23"/>
        <v>18.567089147527383</v>
      </c>
    </row>
    <row r="76" spans="1:21">
      <c r="A76" s="21">
        <v>62</v>
      </c>
      <c r="B76" s="17">
        <f>Absterbeordnung!C70</f>
        <v>93221.542960433988</v>
      </c>
      <c r="C76" s="18">
        <f t="shared" si="16"/>
        <v>0.29294719959541554</v>
      </c>
      <c r="D76" s="17">
        <f t="shared" si="17"/>
        <v>27308.989952222859</v>
      </c>
      <c r="E76" s="17">
        <f>SUM(D76:$D$136)</f>
        <v>509334.1258747637</v>
      </c>
      <c r="F76" s="19">
        <f t="shared" si="18"/>
        <v>18.650785941400429</v>
      </c>
      <c r="G76" s="5"/>
      <c r="H76" s="17">
        <f>Absterbeordnung!C70</f>
        <v>93221.542960433988</v>
      </c>
      <c r="I76" s="18">
        <f t="shared" si="19"/>
        <v>0.29294719959541554</v>
      </c>
      <c r="J76" s="17">
        <f t="shared" si="20"/>
        <v>27308.989952222859</v>
      </c>
      <c r="K76" s="17">
        <f>SUM($J76:J$136)</f>
        <v>509334.1258747637</v>
      </c>
      <c r="L76" s="19">
        <f t="shared" si="21"/>
        <v>18.650785941400429</v>
      </c>
      <c r="N76" s="6">
        <v>62</v>
      </c>
      <c r="O76" s="6">
        <f t="shared" si="12"/>
        <v>81</v>
      </c>
      <c r="P76" s="20">
        <f t="shared" si="13"/>
        <v>93221.542960433988</v>
      </c>
      <c r="Q76" s="20">
        <f t="shared" si="14"/>
        <v>93221.542960433988</v>
      </c>
      <c r="R76" s="5">
        <f t="shared" si="15"/>
        <v>98547.737597145897</v>
      </c>
      <c r="S76" s="5">
        <f t="shared" si="22"/>
        <v>2691239175.8547525</v>
      </c>
      <c r="T76" s="20">
        <f>SUM(S76:$S$127)</f>
        <v>48544716173.363014</v>
      </c>
      <c r="U76" s="6">
        <f t="shared" si="23"/>
        <v>18.038053476961945</v>
      </c>
    </row>
    <row r="77" spans="1:21">
      <c r="A77" s="21">
        <v>63</v>
      </c>
      <c r="B77" s="17">
        <f>Absterbeordnung!C71</f>
        <v>92633.534522530987</v>
      </c>
      <c r="C77" s="18">
        <f t="shared" si="16"/>
        <v>0.28720313685825061</v>
      </c>
      <c r="D77" s="17">
        <f t="shared" si="17"/>
        <v>26604.64169313795</v>
      </c>
      <c r="E77" s="17">
        <f>SUM(D77:$D$136)</f>
        <v>482025.13592254085</v>
      </c>
      <c r="F77" s="19">
        <f t="shared" si="18"/>
        <v>18.118084110370411</v>
      </c>
      <c r="G77" s="5"/>
      <c r="H77" s="17">
        <f>Absterbeordnung!C71</f>
        <v>92633.534522530987</v>
      </c>
      <c r="I77" s="18">
        <f t="shared" si="19"/>
        <v>0.28720313685825061</v>
      </c>
      <c r="J77" s="17">
        <f t="shared" si="20"/>
        <v>26604.64169313795</v>
      </c>
      <c r="K77" s="17">
        <f>SUM($J77:J$136)</f>
        <v>482025.13592254085</v>
      </c>
      <c r="L77" s="19">
        <f t="shared" si="21"/>
        <v>18.118084110370411</v>
      </c>
      <c r="N77" s="6">
        <v>63</v>
      </c>
      <c r="O77" s="6">
        <f t="shared" si="12"/>
        <v>82</v>
      </c>
      <c r="P77" s="20">
        <f t="shared" si="13"/>
        <v>92633.534522530987</v>
      </c>
      <c r="Q77" s="20">
        <f t="shared" si="14"/>
        <v>92633.534522530987</v>
      </c>
      <c r="R77" s="5">
        <f t="shared" si="15"/>
        <v>98446.830716314827</v>
      </c>
      <c r="S77" s="5">
        <f t="shared" si="22"/>
        <v>2619142657.0325632</v>
      </c>
      <c r="T77" s="20">
        <f>SUM(S77:$S$127)</f>
        <v>45853476997.508255</v>
      </c>
      <c r="U77" s="6">
        <f t="shared" si="23"/>
        <v>17.507055934654332</v>
      </c>
    </row>
    <row r="78" spans="1:21">
      <c r="A78" s="21">
        <v>64</v>
      </c>
      <c r="B78" s="17">
        <f>Absterbeordnung!C72</f>
        <v>92009.382711977334</v>
      </c>
      <c r="C78" s="18">
        <f t="shared" si="16"/>
        <v>0.28157170280220639</v>
      </c>
      <c r="D78" s="17">
        <f t="shared" si="17"/>
        <v>25907.238563991348</v>
      </c>
      <c r="E78" s="17">
        <f>SUM(D78:$D$136)</f>
        <v>455420.49422940286</v>
      </c>
      <c r="F78" s="19">
        <f t="shared" si="18"/>
        <v>17.578889896138719</v>
      </c>
      <c r="G78" s="5"/>
      <c r="H78" s="17">
        <f>Absterbeordnung!C72</f>
        <v>92009.382711977334</v>
      </c>
      <c r="I78" s="18">
        <f t="shared" si="19"/>
        <v>0.28157170280220639</v>
      </c>
      <c r="J78" s="17">
        <f t="shared" si="20"/>
        <v>25907.238563991348</v>
      </c>
      <c r="K78" s="17">
        <f>SUM($J78:J$136)</f>
        <v>455420.49422940286</v>
      </c>
      <c r="L78" s="19">
        <f t="shared" si="21"/>
        <v>17.578889896138719</v>
      </c>
      <c r="N78" s="6">
        <v>64</v>
      </c>
      <c r="O78" s="6">
        <f t="shared" ref="O78:O109" si="24">N78+$B$3</f>
        <v>83</v>
      </c>
      <c r="P78" s="20">
        <f t="shared" ref="P78:P109" si="25">B78</f>
        <v>92009.382711977334</v>
      </c>
      <c r="Q78" s="20">
        <f t="shared" ref="Q78:Q109" si="26">B78</f>
        <v>92009.382711977334</v>
      </c>
      <c r="R78" s="5">
        <f t="shared" ref="R78:R109" si="27">LOOKUP(N78,$O$14:$O$136,$Q$14:$Q$136)</f>
        <v>98336.259631540641</v>
      </c>
      <c r="S78" s="5">
        <f t="shared" si="22"/>
        <v>2547620937.7649155</v>
      </c>
      <c r="T78" s="20">
        <f>SUM(S78:$S$127)</f>
        <v>43234334340.475693</v>
      </c>
      <c r="U78" s="6">
        <f t="shared" si="23"/>
        <v>16.970473785792535</v>
      </c>
    </row>
    <row r="79" spans="1:21">
      <c r="A79" s="21">
        <v>65</v>
      </c>
      <c r="B79" s="17">
        <f>Absterbeordnung!C73</f>
        <v>91333.167919845975</v>
      </c>
      <c r="C79" s="18">
        <f t="shared" ref="C79:C110" si="28">1/(((1+($B$5/100))^A79))</f>
        <v>0.27605068902177099</v>
      </c>
      <c r="D79" s="17">
        <f t="shared" ref="D79:D110" si="29">B79*C79</f>
        <v>25212.583934814593</v>
      </c>
      <c r="E79" s="17">
        <f>SUM(D79:$D$136)</f>
        <v>429513.25566541153</v>
      </c>
      <c r="F79" s="19">
        <f t="shared" ref="F79:F110" si="30">E79/D79</f>
        <v>17.035669837565582</v>
      </c>
      <c r="G79" s="5"/>
      <c r="H79" s="17">
        <f>Absterbeordnung!C73</f>
        <v>91333.167919845975</v>
      </c>
      <c r="I79" s="18">
        <f t="shared" ref="I79:I110" si="31">1/(((1+($B$5/100))^A79))</f>
        <v>0.27605068902177099</v>
      </c>
      <c r="J79" s="17">
        <f t="shared" ref="J79:J110" si="32">H79*I79</f>
        <v>25212.583934814593</v>
      </c>
      <c r="K79" s="17">
        <f>SUM($J79:J$136)</f>
        <v>429513.25566541153</v>
      </c>
      <c r="L79" s="19">
        <f t="shared" ref="L79:L110" si="33">K79/J79</f>
        <v>17.035669837565582</v>
      </c>
      <c r="N79" s="6">
        <v>65</v>
      </c>
      <c r="O79" s="6">
        <f t="shared" si="24"/>
        <v>84</v>
      </c>
      <c r="P79" s="20">
        <f t="shared" si="25"/>
        <v>91333.167919845975</v>
      </c>
      <c r="Q79" s="20">
        <f t="shared" si="26"/>
        <v>91333.167919845975</v>
      </c>
      <c r="R79" s="5">
        <f t="shared" si="27"/>
        <v>98211.448032170098</v>
      </c>
      <c r="S79" s="5">
        <f t="shared" ref="S79:S110" si="34">P79*R79*I79</f>
        <v>2476164376.87077</v>
      </c>
      <c r="T79" s="20">
        <f>SUM(S79:$S$136)</f>
        <v>40686713402.71077</v>
      </c>
      <c r="U79" s="6">
        <f t="shared" ref="U79:U110" si="35">T79/S79</f>
        <v>16.431345908516878</v>
      </c>
    </row>
    <row r="80" spans="1:21">
      <c r="A80" s="21">
        <v>66</v>
      </c>
      <c r="B80" s="17">
        <f>Absterbeordnung!C74</f>
        <v>90619.867469890756</v>
      </c>
      <c r="C80" s="18">
        <f t="shared" si="28"/>
        <v>0.27063793041350098</v>
      </c>
      <c r="D80" s="17">
        <f t="shared" si="29"/>
        <v>24525.173386396975</v>
      </c>
      <c r="E80" s="17">
        <f>SUM(D80:$D$136)</f>
        <v>404300.67173059692</v>
      </c>
      <c r="F80" s="19">
        <f t="shared" si="30"/>
        <v>16.485130007474059</v>
      </c>
      <c r="G80" s="5"/>
      <c r="H80" s="17">
        <f>Absterbeordnung!C74</f>
        <v>90619.867469890756</v>
      </c>
      <c r="I80" s="18">
        <f t="shared" si="31"/>
        <v>0.27063793041350098</v>
      </c>
      <c r="J80" s="17">
        <f t="shared" si="32"/>
        <v>24525.173386396975</v>
      </c>
      <c r="K80" s="17">
        <f>SUM($J80:J$136)</f>
        <v>404300.67173059692</v>
      </c>
      <c r="L80" s="19">
        <f t="shared" si="33"/>
        <v>16.485130007474059</v>
      </c>
      <c r="N80" s="6">
        <v>66</v>
      </c>
      <c r="O80" s="6">
        <f t="shared" si="24"/>
        <v>85</v>
      </c>
      <c r="P80" s="20">
        <f t="shared" si="25"/>
        <v>90619.867469890756</v>
      </c>
      <c r="Q80" s="20">
        <f t="shared" si="26"/>
        <v>90619.867469890756</v>
      </c>
      <c r="R80" s="5">
        <f t="shared" si="27"/>
        <v>98073.057306322255</v>
      </c>
      <c r="S80" s="5">
        <f t="shared" si="34"/>
        <v>2405258734.9716001</v>
      </c>
      <c r="T80" s="20">
        <f>SUM(S80:$S$136)</f>
        <v>38210549025.839996</v>
      </c>
      <c r="U80" s="6">
        <f t="shared" si="35"/>
        <v>15.886253096297835</v>
      </c>
    </row>
    <row r="81" spans="1:21">
      <c r="A81" s="21">
        <v>67</v>
      </c>
      <c r="B81" s="17">
        <f>Absterbeordnung!C75</f>
        <v>89844.681575817594</v>
      </c>
      <c r="C81" s="18">
        <f t="shared" si="28"/>
        <v>0.26533130432696173</v>
      </c>
      <c r="D81" s="17">
        <f t="shared" si="29"/>
        <v>23838.606549352229</v>
      </c>
      <c r="E81" s="17">
        <f>SUM(D81:$D$136)</f>
        <v>379775.49834419996</v>
      </c>
      <c r="F81" s="19">
        <f t="shared" si="30"/>
        <v>15.931111474907903</v>
      </c>
      <c r="G81" s="5"/>
      <c r="H81" s="17">
        <f>Absterbeordnung!C75</f>
        <v>89844.681575817594</v>
      </c>
      <c r="I81" s="18">
        <f t="shared" si="31"/>
        <v>0.26533130432696173</v>
      </c>
      <c r="J81" s="17">
        <f t="shared" si="32"/>
        <v>23838.606549352229</v>
      </c>
      <c r="K81" s="17">
        <f>SUM($J81:J$136)</f>
        <v>379775.49834419996</v>
      </c>
      <c r="L81" s="19">
        <f t="shared" si="33"/>
        <v>15.931111474907903</v>
      </c>
      <c r="N81" s="6">
        <v>67</v>
      </c>
      <c r="O81" s="6">
        <f t="shared" si="24"/>
        <v>86</v>
      </c>
      <c r="P81" s="20">
        <f t="shared" si="25"/>
        <v>89844.681575817594</v>
      </c>
      <c r="Q81" s="20">
        <f t="shared" si="26"/>
        <v>89844.681575817594</v>
      </c>
      <c r="R81" s="5">
        <f t="shared" si="27"/>
        <v>97912.696283998914</v>
      </c>
      <c r="S81" s="5">
        <f t="shared" si="34"/>
        <v>2334102242.9004722</v>
      </c>
      <c r="T81" s="20">
        <f>SUM(S81:$S$136)</f>
        <v>35805290290.868401</v>
      </c>
      <c r="U81" s="6">
        <f t="shared" si="35"/>
        <v>15.340069356334174</v>
      </c>
    </row>
    <row r="82" spans="1:21">
      <c r="A82" s="21">
        <v>68</v>
      </c>
      <c r="B82" s="17">
        <f>Absterbeordnung!C76</f>
        <v>89024.192469056972</v>
      </c>
      <c r="C82" s="18">
        <f t="shared" si="28"/>
        <v>0.26012872973231543</v>
      </c>
      <c r="D82" s="17">
        <f t="shared" si="29"/>
        <v>23157.750102420952</v>
      </c>
      <c r="E82" s="17">
        <f>SUM(D82:$D$136)</f>
        <v>355936.89179484773</v>
      </c>
      <c r="F82" s="19">
        <f t="shared" si="30"/>
        <v>15.370098140822302</v>
      </c>
      <c r="G82" s="5"/>
      <c r="H82" s="17">
        <f>Absterbeordnung!C76</f>
        <v>89024.192469056972</v>
      </c>
      <c r="I82" s="18">
        <f t="shared" si="31"/>
        <v>0.26012872973231543</v>
      </c>
      <c r="J82" s="17">
        <f t="shared" si="32"/>
        <v>23157.750102420952</v>
      </c>
      <c r="K82" s="17">
        <f>SUM($J82:J$136)</f>
        <v>355936.89179484773</v>
      </c>
      <c r="L82" s="19">
        <f t="shared" si="33"/>
        <v>15.370098140822302</v>
      </c>
      <c r="N82" s="6">
        <v>68</v>
      </c>
      <c r="O82" s="6">
        <f t="shared" si="24"/>
        <v>87</v>
      </c>
      <c r="P82" s="20">
        <f t="shared" si="25"/>
        <v>89024.192469056972</v>
      </c>
      <c r="Q82" s="20">
        <f t="shared" si="26"/>
        <v>89024.192469056972</v>
      </c>
      <c r="R82" s="5">
        <f t="shared" si="27"/>
        <v>97739.544689743314</v>
      </c>
      <c r="S82" s="5">
        <f t="shared" si="34"/>
        <v>2263427951.0494804</v>
      </c>
      <c r="T82" s="20">
        <f>SUM(S82:$S$136)</f>
        <v>33471188047.967922</v>
      </c>
      <c r="U82" s="6">
        <f t="shared" si="35"/>
        <v>14.787830128389279</v>
      </c>
    </row>
    <row r="83" spans="1:21">
      <c r="A83" s="21">
        <v>69</v>
      </c>
      <c r="B83" s="17">
        <f>Absterbeordnung!C77</f>
        <v>88159.711679754386</v>
      </c>
      <c r="C83" s="18">
        <f t="shared" si="28"/>
        <v>0.25502816640423082</v>
      </c>
      <c r="D83" s="17">
        <f t="shared" si="29"/>
        <v>22483.209620413414</v>
      </c>
      <c r="E83" s="17">
        <f>SUM(D83:$D$136)</f>
        <v>332779.14169242681</v>
      </c>
      <c r="F83" s="19">
        <f t="shared" si="30"/>
        <v>14.801229331166454</v>
      </c>
      <c r="G83" s="5"/>
      <c r="H83" s="17">
        <f>Absterbeordnung!C77</f>
        <v>88159.711679754386</v>
      </c>
      <c r="I83" s="18">
        <f t="shared" si="31"/>
        <v>0.25502816640423082</v>
      </c>
      <c r="J83" s="17">
        <f t="shared" si="32"/>
        <v>22483.209620413414</v>
      </c>
      <c r="K83" s="17">
        <f>SUM($J83:J$136)</f>
        <v>332779.14169242681</v>
      </c>
      <c r="L83" s="19">
        <f t="shared" si="33"/>
        <v>14.801229331166454</v>
      </c>
      <c r="N83" s="6">
        <v>69</v>
      </c>
      <c r="O83" s="6">
        <f t="shared" si="24"/>
        <v>88</v>
      </c>
      <c r="P83" s="20">
        <f t="shared" si="25"/>
        <v>88159.711679754386</v>
      </c>
      <c r="Q83" s="20">
        <f t="shared" si="26"/>
        <v>88159.711679754386</v>
      </c>
      <c r="R83" s="5">
        <f t="shared" si="27"/>
        <v>97538.430859171815</v>
      </c>
      <c r="S83" s="5">
        <f t="shared" si="34"/>
        <v>2192976987.0529604</v>
      </c>
      <c r="T83" s="20">
        <f>SUM(S83:$S$136)</f>
        <v>31207760096.918442</v>
      </c>
      <c r="U83" s="6">
        <f t="shared" si="35"/>
        <v>14.230774094377113</v>
      </c>
    </row>
    <row r="84" spans="1:21">
      <c r="A84" s="21">
        <v>70</v>
      </c>
      <c r="B84" s="17">
        <f>Absterbeordnung!C78</f>
        <v>87223.321795389231</v>
      </c>
      <c r="C84" s="18">
        <f t="shared" si="28"/>
        <v>0.25002761412179492</v>
      </c>
      <c r="D84" s="17">
        <f t="shared" si="29"/>
        <v>21808.239044278722</v>
      </c>
      <c r="E84" s="17">
        <f>SUM(D84:$D$136)</f>
        <v>310295.93207201333</v>
      </c>
      <c r="F84" s="19">
        <f t="shared" si="30"/>
        <v>14.228380908793177</v>
      </c>
      <c r="G84" s="5"/>
      <c r="H84" s="17">
        <f>Absterbeordnung!C78</f>
        <v>87223.321795389231</v>
      </c>
      <c r="I84" s="18">
        <f t="shared" si="31"/>
        <v>0.25002761412179492</v>
      </c>
      <c r="J84" s="17">
        <f t="shared" si="32"/>
        <v>21808.239044278722</v>
      </c>
      <c r="K84" s="17">
        <f>SUM($J84:J$136)</f>
        <v>310295.93207201333</v>
      </c>
      <c r="L84" s="19">
        <f t="shared" si="33"/>
        <v>14.228380908793177</v>
      </c>
      <c r="N84" s="6">
        <v>70</v>
      </c>
      <c r="O84" s="6">
        <f t="shared" si="24"/>
        <v>89</v>
      </c>
      <c r="P84" s="20">
        <f t="shared" si="25"/>
        <v>87223.321795389231</v>
      </c>
      <c r="Q84" s="20">
        <f t="shared" si="26"/>
        <v>87223.321795389231</v>
      </c>
      <c r="R84" s="5">
        <f t="shared" si="27"/>
        <v>97323.553874318939</v>
      </c>
      <c r="S84" s="5">
        <f t="shared" si="34"/>
        <v>2122455327.529886</v>
      </c>
      <c r="T84" s="20">
        <f>SUM(S84:$S$136)</f>
        <v>29014783109.865479</v>
      </c>
      <c r="U84" s="6">
        <f t="shared" si="35"/>
        <v>13.670385771385298</v>
      </c>
    </row>
    <row r="85" spans="1:21">
      <c r="A85" s="21">
        <v>71</v>
      </c>
      <c r="B85" s="17">
        <f>Absterbeordnung!C79</f>
        <v>86211.119314943047</v>
      </c>
      <c r="C85" s="18">
        <f t="shared" si="28"/>
        <v>0.24512511188411268</v>
      </c>
      <c r="D85" s="17">
        <f t="shared" si="29"/>
        <v>21132.510267730002</v>
      </c>
      <c r="E85" s="17">
        <f>SUM(D85:$D$136)</f>
        <v>288487.69302773464</v>
      </c>
      <c r="F85" s="19">
        <f t="shared" si="30"/>
        <v>13.651368880121369</v>
      </c>
      <c r="G85" s="5"/>
      <c r="H85" s="17">
        <f>Absterbeordnung!C79</f>
        <v>86211.119314943047</v>
      </c>
      <c r="I85" s="18">
        <f t="shared" si="31"/>
        <v>0.24512511188411268</v>
      </c>
      <c r="J85" s="17">
        <f t="shared" si="32"/>
        <v>21132.510267730002</v>
      </c>
      <c r="K85" s="17">
        <f>SUM($J85:J$136)</f>
        <v>288487.69302773464</v>
      </c>
      <c r="L85" s="19">
        <f t="shared" si="33"/>
        <v>13.651368880121369</v>
      </c>
      <c r="N85" s="6">
        <v>71</v>
      </c>
      <c r="O85" s="6">
        <f t="shared" si="24"/>
        <v>90</v>
      </c>
      <c r="P85" s="20">
        <f t="shared" si="25"/>
        <v>86211.119314943047</v>
      </c>
      <c r="Q85" s="20">
        <f t="shared" si="26"/>
        <v>86211.119314943047</v>
      </c>
      <c r="R85" s="5">
        <f t="shared" si="27"/>
        <v>97085.423192822185</v>
      </c>
      <c r="S85" s="5">
        <f t="shared" si="34"/>
        <v>2051658702.4692273</v>
      </c>
      <c r="T85" s="20">
        <f>SUM(S85:$S$136)</f>
        <v>26892327782.33559</v>
      </c>
      <c r="U85" s="6">
        <f t="shared" si="35"/>
        <v>13.107603009199307</v>
      </c>
    </row>
    <row r="86" spans="1:21">
      <c r="A86" s="21">
        <v>72</v>
      </c>
      <c r="B86" s="17">
        <f>Absterbeordnung!C80</f>
        <v>85100.962199519563</v>
      </c>
      <c r="C86" s="18">
        <f t="shared" si="28"/>
        <v>0.24031873714128693</v>
      </c>
      <c r="D86" s="17">
        <f t="shared" si="29"/>
        <v>20451.355765296936</v>
      </c>
      <c r="E86" s="17">
        <f>SUM(D86:$D$136)</f>
        <v>267355.18276000465</v>
      </c>
      <c r="F86" s="19">
        <f t="shared" si="30"/>
        <v>13.07273639108409</v>
      </c>
      <c r="G86" s="5"/>
      <c r="H86" s="17">
        <f>Absterbeordnung!C80</f>
        <v>85100.962199519563</v>
      </c>
      <c r="I86" s="18">
        <f t="shared" si="31"/>
        <v>0.24031873714128693</v>
      </c>
      <c r="J86" s="17">
        <f t="shared" si="32"/>
        <v>20451.355765296936</v>
      </c>
      <c r="K86" s="17">
        <f>SUM($J86:J$136)</f>
        <v>267355.18276000465</v>
      </c>
      <c r="L86" s="19">
        <f t="shared" si="33"/>
        <v>13.07273639108409</v>
      </c>
      <c r="N86" s="6">
        <v>72</v>
      </c>
      <c r="O86" s="6">
        <f t="shared" si="24"/>
        <v>91</v>
      </c>
      <c r="P86" s="20">
        <f t="shared" si="25"/>
        <v>85100.962199519563</v>
      </c>
      <c r="Q86" s="20">
        <f t="shared" si="26"/>
        <v>85100.962199519563</v>
      </c>
      <c r="R86" s="5">
        <f t="shared" si="27"/>
        <v>96818.887763919367</v>
      </c>
      <c r="S86" s="5">
        <f t="shared" si="34"/>
        <v>1980077518.4602695</v>
      </c>
      <c r="T86" s="20">
        <f>SUM(S86:$S$136)</f>
        <v>24840669079.866367</v>
      </c>
      <c r="U86" s="6">
        <f t="shared" si="35"/>
        <v>12.54530130678053</v>
      </c>
    </row>
    <row r="87" spans="1:21">
      <c r="A87" s="21">
        <v>73</v>
      </c>
      <c r="B87" s="17">
        <f>Absterbeordnung!C81</f>
        <v>83868.894075363962</v>
      </c>
      <c r="C87" s="18">
        <f t="shared" si="28"/>
        <v>0.2356066050404774</v>
      </c>
      <c r="D87" s="17">
        <f t="shared" si="29"/>
        <v>19760.065401595912</v>
      </c>
      <c r="E87" s="17">
        <f>SUM(D87:$D$136)</f>
        <v>246903.82699470772</v>
      </c>
      <c r="F87" s="19">
        <f t="shared" si="30"/>
        <v>12.495091588855098</v>
      </c>
      <c r="G87" s="5"/>
      <c r="H87" s="17">
        <f>Absterbeordnung!C81</f>
        <v>83868.894075363962</v>
      </c>
      <c r="I87" s="18">
        <f t="shared" si="31"/>
        <v>0.2356066050404774</v>
      </c>
      <c r="J87" s="17">
        <f t="shared" si="32"/>
        <v>19760.065401595912</v>
      </c>
      <c r="K87" s="17">
        <f>SUM($J87:J$136)</f>
        <v>246903.82699470772</v>
      </c>
      <c r="L87" s="19">
        <f t="shared" si="33"/>
        <v>12.495091588855098</v>
      </c>
      <c r="N87" s="6">
        <v>73</v>
      </c>
      <c r="O87" s="6">
        <f t="shared" si="24"/>
        <v>92</v>
      </c>
      <c r="P87" s="20">
        <f t="shared" si="25"/>
        <v>83868.894075363962</v>
      </c>
      <c r="Q87" s="20">
        <f t="shared" si="26"/>
        <v>83868.894075363962</v>
      </c>
      <c r="R87" s="5">
        <f t="shared" si="27"/>
        <v>96527.797578754034</v>
      </c>
      <c r="S87" s="5">
        <f t="shared" si="34"/>
        <v>1907395593.2281911</v>
      </c>
      <c r="T87" s="20">
        <f>SUM(S87:$S$136)</f>
        <v>22860591561.406097</v>
      </c>
      <c r="U87" s="6">
        <f t="shared" si="35"/>
        <v>11.985238742591125</v>
      </c>
    </row>
    <row r="88" spans="1:21">
      <c r="A88" s="21">
        <v>74</v>
      </c>
      <c r="B88" s="17">
        <f>Absterbeordnung!C82</f>
        <v>82505.08557486067</v>
      </c>
      <c r="C88" s="18">
        <f t="shared" si="28"/>
        <v>0.23098686768674251</v>
      </c>
      <c r="D88" s="17">
        <f t="shared" si="29"/>
        <v>19057.591285163711</v>
      </c>
      <c r="E88" s="17">
        <f>SUM(D88:$D$136)</f>
        <v>227143.76159311182</v>
      </c>
      <c r="F88" s="19">
        <f t="shared" si="30"/>
        <v>11.91880748171689</v>
      </c>
      <c r="G88" s="5"/>
      <c r="H88" s="17">
        <f>Absterbeordnung!C82</f>
        <v>82505.08557486067</v>
      </c>
      <c r="I88" s="18">
        <f t="shared" si="31"/>
        <v>0.23098686768674251</v>
      </c>
      <c r="J88" s="17">
        <f t="shared" si="32"/>
        <v>19057.591285163711</v>
      </c>
      <c r="K88" s="17">
        <f>SUM($J88:J$136)</f>
        <v>227143.76159311182</v>
      </c>
      <c r="L88" s="19">
        <f t="shared" si="33"/>
        <v>11.91880748171689</v>
      </c>
      <c r="N88" s="6">
        <v>74</v>
      </c>
      <c r="O88" s="6">
        <f t="shared" si="24"/>
        <v>93</v>
      </c>
      <c r="P88" s="20">
        <f t="shared" si="25"/>
        <v>82505.08557486067</v>
      </c>
      <c r="Q88" s="20">
        <f t="shared" si="26"/>
        <v>82505.08557486067</v>
      </c>
      <c r="R88" s="5">
        <f t="shared" si="27"/>
        <v>96219.756085845642</v>
      </c>
      <c r="S88" s="5">
        <f t="shared" si="34"/>
        <v>1833716785.0421898</v>
      </c>
      <c r="T88" s="20">
        <f>SUM(S88:$S$136)</f>
        <v>20953195968.177906</v>
      </c>
      <c r="U88" s="6">
        <f t="shared" si="35"/>
        <v>11.426626041215966</v>
      </c>
    </row>
    <row r="89" spans="1:21">
      <c r="A89" s="21">
        <v>75</v>
      </c>
      <c r="B89" s="17">
        <f>Absterbeordnung!C83</f>
        <v>80969.868619809407</v>
      </c>
      <c r="C89" s="18">
        <f t="shared" si="28"/>
        <v>0.22645771341837509</v>
      </c>
      <c r="D89" s="17">
        <f t="shared" si="29"/>
        <v>18336.251303428282</v>
      </c>
      <c r="E89" s="17">
        <f>SUM(D89:$D$136)</f>
        <v>208086.17030794811</v>
      </c>
      <c r="F89" s="19">
        <f t="shared" si="30"/>
        <v>11.348348518164276</v>
      </c>
      <c r="G89" s="5"/>
      <c r="H89" s="17">
        <f>Absterbeordnung!C83</f>
        <v>80969.868619809407</v>
      </c>
      <c r="I89" s="18">
        <f t="shared" si="31"/>
        <v>0.22645771341837509</v>
      </c>
      <c r="J89" s="17">
        <f t="shared" si="32"/>
        <v>18336.251303428282</v>
      </c>
      <c r="K89" s="17">
        <f>SUM($J89:J$136)</f>
        <v>208086.17030794811</v>
      </c>
      <c r="L89" s="19">
        <f t="shared" si="33"/>
        <v>11.348348518164276</v>
      </c>
      <c r="N89" s="6">
        <v>75</v>
      </c>
      <c r="O89" s="6">
        <f t="shared" si="24"/>
        <v>94</v>
      </c>
      <c r="P89" s="20">
        <f t="shared" si="25"/>
        <v>80969.868619809407</v>
      </c>
      <c r="Q89" s="20">
        <f t="shared" si="26"/>
        <v>80969.868619809407</v>
      </c>
      <c r="R89" s="5">
        <f t="shared" si="27"/>
        <v>95878.833484762057</v>
      </c>
      <c r="S89" s="5">
        <f t="shared" si="34"/>
        <v>1758058385.4561512</v>
      </c>
      <c r="T89" s="20">
        <f>SUM(S89:$S$136)</f>
        <v>19119479183.135719</v>
      </c>
      <c r="U89" s="6">
        <f t="shared" si="35"/>
        <v>10.875338009991586</v>
      </c>
    </row>
    <row r="90" spans="1:21">
      <c r="A90" s="21">
        <v>76</v>
      </c>
      <c r="B90" s="17">
        <f>Absterbeordnung!C84</f>
        <v>79232.422815210477</v>
      </c>
      <c r="C90" s="18">
        <f t="shared" si="28"/>
        <v>0.22201736609644609</v>
      </c>
      <c r="D90" s="17">
        <f t="shared" si="29"/>
        <v>17590.973822872991</v>
      </c>
      <c r="E90" s="17">
        <f>SUM(D90:$D$136)</f>
        <v>189749.91900451985</v>
      </c>
      <c r="F90" s="19">
        <f t="shared" si="30"/>
        <v>10.786777407274291</v>
      </c>
      <c r="G90" s="5"/>
      <c r="H90" s="17">
        <f>Absterbeordnung!C84</f>
        <v>79232.422815210477</v>
      </c>
      <c r="I90" s="18">
        <f t="shared" si="31"/>
        <v>0.22201736609644609</v>
      </c>
      <c r="J90" s="17">
        <f t="shared" si="32"/>
        <v>17590.973822872991</v>
      </c>
      <c r="K90" s="17">
        <f>SUM($J90:J$136)</f>
        <v>189749.91900451985</v>
      </c>
      <c r="L90" s="19">
        <f t="shared" si="33"/>
        <v>10.786777407274291</v>
      </c>
      <c r="N90" s="6">
        <v>76</v>
      </c>
      <c r="O90" s="6">
        <f t="shared" si="24"/>
        <v>95</v>
      </c>
      <c r="P90" s="20">
        <f t="shared" si="25"/>
        <v>79232.422815210477</v>
      </c>
      <c r="Q90" s="20">
        <f t="shared" si="26"/>
        <v>79232.422815210477</v>
      </c>
      <c r="R90" s="5">
        <f t="shared" si="27"/>
        <v>95517.158892126143</v>
      </c>
      <c r="S90" s="5">
        <f t="shared" si="34"/>
        <v>1680239841.7065914</v>
      </c>
      <c r="T90" s="20">
        <f>SUM(S90:$S$136)</f>
        <v>17361420797.679558</v>
      </c>
      <c r="U90" s="6">
        <f t="shared" si="35"/>
        <v>10.332703919248727</v>
      </c>
    </row>
    <row r="91" spans="1:21">
      <c r="A91" s="21">
        <v>77</v>
      </c>
      <c r="B91" s="17">
        <f>Absterbeordnung!C85</f>
        <v>77291.797904169522</v>
      </c>
      <c r="C91" s="18">
        <f t="shared" si="28"/>
        <v>0.2176640844082805</v>
      </c>
      <c r="D91" s="17">
        <f t="shared" si="29"/>
        <v>16823.648423080911</v>
      </c>
      <c r="E91" s="17">
        <f>SUM(D91:$D$136)</f>
        <v>172158.94518164688</v>
      </c>
      <c r="F91" s="19">
        <f t="shared" si="30"/>
        <v>10.233151623963826</v>
      </c>
      <c r="G91" s="5"/>
      <c r="H91" s="17">
        <f>Absterbeordnung!C85</f>
        <v>77291.797904169522</v>
      </c>
      <c r="I91" s="18">
        <f t="shared" si="31"/>
        <v>0.2176640844082805</v>
      </c>
      <c r="J91" s="17">
        <f t="shared" si="32"/>
        <v>16823.648423080911</v>
      </c>
      <c r="K91" s="17">
        <f>SUM($J91:J$136)</f>
        <v>172158.94518164688</v>
      </c>
      <c r="L91" s="19">
        <f t="shared" si="33"/>
        <v>10.233151623963826</v>
      </c>
      <c r="N91" s="6">
        <v>77</v>
      </c>
      <c r="O91" s="6">
        <f t="shared" si="24"/>
        <v>96</v>
      </c>
      <c r="P91" s="20">
        <f t="shared" si="25"/>
        <v>77291.797904169522</v>
      </c>
      <c r="Q91" s="20">
        <f t="shared" si="26"/>
        <v>77291.797904169522</v>
      </c>
      <c r="R91" s="5">
        <f t="shared" si="27"/>
        <v>95135.418323001548</v>
      </c>
      <c r="S91" s="5">
        <f t="shared" si="34"/>
        <v>1600524830.4489081</v>
      </c>
      <c r="T91" s="20">
        <f>SUM(S91:$S$136)</f>
        <v>15681180955.972977</v>
      </c>
      <c r="U91" s="6">
        <f t="shared" si="35"/>
        <v>9.7975243230527003</v>
      </c>
    </row>
    <row r="92" spans="1:21">
      <c r="A92" s="21">
        <v>78</v>
      </c>
      <c r="B92" s="17">
        <f>Absterbeordnung!C86</f>
        <v>75148.982680466812</v>
      </c>
      <c r="C92" s="18">
        <f t="shared" si="28"/>
        <v>0.21339616118458871</v>
      </c>
      <c r="D92" s="17">
        <f t="shared" si="29"/>
        <v>16036.504420938762</v>
      </c>
      <c r="E92" s="17">
        <f>SUM(D92:$D$136)</f>
        <v>155335.29675856596</v>
      </c>
      <c r="F92" s="19">
        <f t="shared" si="30"/>
        <v>9.6863563705158633</v>
      </c>
      <c r="G92" s="5"/>
      <c r="H92" s="17">
        <f>Absterbeordnung!C86</f>
        <v>75148.982680466812</v>
      </c>
      <c r="I92" s="18">
        <f t="shared" si="31"/>
        <v>0.21339616118458871</v>
      </c>
      <c r="J92" s="17">
        <f t="shared" si="32"/>
        <v>16036.504420938762</v>
      </c>
      <c r="K92" s="17">
        <f>SUM($J92:J$136)</f>
        <v>155335.29675856596</v>
      </c>
      <c r="L92" s="19">
        <f t="shared" si="33"/>
        <v>9.6863563705158633</v>
      </c>
      <c r="N92" s="6">
        <v>78</v>
      </c>
      <c r="O92" s="6">
        <f t="shared" si="24"/>
        <v>97</v>
      </c>
      <c r="P92" s="20">
        <f t="shared" si="25"/>
        <v>75148.982680466812</v>
      </c>
      <c r="Q92" s="20">
        <f t="shared" si="26"/>
        <v>75148.982680466812</v>
      </c>
      <c r="R92" s="5">
        <f t="shared" si="27"/>
        <v>94715.651514682191</v>
      </c>
      <c r="S92" s="5">
        <f t="shared" si="34"/>
        <v>1518907964.2472961</v>
      </c>
      <c r="T92" s="20">
        <f>SUM(S92:$S$136)</f>
        <v>14080656125.524067</v>
      </c>
      <c r="U92" s="6">
        <f t="shared" si="35"/>
        <v>9.270249716875913</v>
      </c>
    </row>
    <row r="93" spans="1:21">
      <c r="A93" s="21">
        <v>79</v>
      </c>
      <c r="B93" s="17">
        <f>Absterbeordnung!C87</f>
        <v>72739.085869344883</v>
      </c>
      <c r="C93" s="18">
        <f t="shared" si="28"/>
        <v>0.20921192272998898</v>
      </c>
      <c r="D93" s="17">
        <f t="shared" si="29"/>
        <v>15217.884012347415</v>
      </c>
      <c r="E93" s="17">
        <f>SUM(D93:$D$136)</f>
        <v>139298.79233762718</v>
      </c>
      <c r="F93" s="19">
        <f t="shared" si="30"/>
        <v>9.1536242637020742</v>
      </c>
      <c r="G93" s="5"/>
      <c r="H93" s="17">
        <f>Absterbeordnung!C87</f>
        <v>72739.085869344883</v>
      </c>
      <c r="I93" s="18">
        <f t="shared" si="31"/>
        <v>0.20921192272998898</v>
      </c>
      <c r="J93" s="17">
        <f t="shared" si="32"/>
        <v>15217.884012347415</v>
      </c>
      <c r="K93" s="17">
        <f>SUM($J93:J$136)</f>
        <v>139298.79233762718</v>
      </c>
      <c r="L93" s="19">
        <f t="shared" si="33"/>
        <v>9.1536242637020742</v>
      </c>
      <c r="N93" s="6">
        <v>79</v>
      </c>
      <c r="O93" s="6">
        <f t="shared" si="24"/>
        <v>98</v>
      </c>
      <c r="P93" s="20">
        <f t="shared" si="25"/>
        <v>72739.085869344883</v>
      </c>
      <c r="Q93" s="20">
        <f t="shared" si="26"/>
        <v>72739.085869344883</v>
      </c>
      <c r="R93" s="5">
        <f t="shared" si="27"/>
        <v>94268.402014789768</v>
      </c>
      <c r="S93" s="5">
        <f t="shared" si="34"/>
        <v>1434565607.890408</v>
      </c>
      <c r="T93" s="20">
        <f>SUM(S93:$S$136)</f>
        <v>12561748161.276772</v>
      </c>
      <c r="U93" s="6">
        <f t="shared" si="35"/>
        <v>8.7564821658797296</v>
      </c>
    </row>
    <row r="94" spans="1:21">
      <c r="A94" s="21">
        <v>80</v>
      </c>
      <c r="B94" s="17">
        <f>Absterbeordnung!C88</f>
        <v>70098.226017668669</v>
      </c>
      <c r="C94" s="18">
        <f t="shared" si="28"/>
        <v>0.20510972816665585</v>
      </c>
      <c r="D94" s="17">
        <f t="shared" si="29"/>
        <v>14377.828083448823</v>
      </c>
      <c r="E94" s="17">
        <f>SUM(D94:$D$136)</f>
        <v>124080.90832527976</v>
      </c>
      <c r="F94" s="19">
        <f t="shared" si="30"/>
        <v>8.6300175245603814</v>
      </c>
      <c r="G94" s="5"/>
      <c r="H94" s="17">
        <f>Absterbeordnung!C88</f>
        <v>70098.226017668669</v>
      </c>
      <c r="I94" s="18">
        <f t="shared" si="31"/>
        <v>0.20510972816665585</v>
      </c>
      <c r="J94" s="17">
        <f t="shared" si="32"/>
        <v>14377.828083448823</v>
      </c>
      <c r="K94" s="17">
        <f>SUM($J94:J$136)</f>
        <v>124080.90832527976</v>
      </c>
      <c r="L94" s="19">
        <f t="shared" si="33"/>
        <v>8.6300175245603814</v>
      </c>
      <c r="N94" s="6">
        <v>80</v>
      </c>
      <c r="O94" s="6">
        <f t="shared" si="24"/>
        <v>99</v>
      </c>
      <c r="P94" s="20">
        <f t="shared" si="25"/>
        <v>70098.226017668669</v>
      </c>
      <c r="Q94" s="20">
        <f t="shared" si="26"/>
        <v>70098.226017668669</v>
      </c>
      <c r="R94" s="5">
        <f t="shared" si="27"/>
        <v>93760.356187661542</v>
      </c>
      <c r="S94" s="5">
        <f t="shared" si="34"/>
        <v>1348070282.3091247</v>
      </c>
      <c r="T94" s="20">
        <f>SUM(S94:$S$136)</f>
        <v>11127182553.386364</v>
      </c>
      <c r="U94" s="6">
        <f t="shared" si="35"/>
        <v>8.2541561069994724</v>
      </c>
    </row>
    <row r="95" spans="1:21">
      <c r="A95" s="21">
        <v>81</v>
      </c>
      <c r="B95" s="17">
        <f>Absterbeordnung!C89</f>
        <v>67170.533177242891</v>
      </c>
      <c r="C95" s="18">
        <f t="shared" si="28"/>
        <v>0.20108796879083907</v>
      </c>
      <c r="D95" s="17">
        <f t="shared" si="29"/>
        <v>13507.186079209439</v>
      </c>
      <c r="E95" s="17">
        <f>SUM(D95:$D$136)</f>
        <v>109703.08024183095</v>
      </c>
      <c r="F95" s="19">
        <f t="shared" si="30"/>
        <v>8.1218308238670343</v>
      </c>
      <c r="G95" s="5"/>
      <c r="H95" s="17">
        <f>Absterbeordnung!C89</f>
        <v>67170.533177242891</v>
      </c>
      <c r="I95" s="18">
        <f t="shared" si="31"/>
        <v>0.20108796879083907</v>
      </c>
      <c r="J95" s="17">
        <f t="shared" si="32"/>
        <v>13507.186079209439</v>
      </c>
      <c r="K95" s="17">
        <f>SUM($J95:J$136)</f>
        <v>109703.08024183095</v>
      </c>
      <c r="L95" s="19">
        <f t="shared" si="33"/>
        <v>8.1218308238670343</v>
      </c>
      <c r="N95" s="6">
        <v>81</v>
      </c>
      <c r="O95" s="6">
        <f t="shared" si="24"/>
        <v>100</v>
      </c>
      <c r="P95" s="20">
        <f t="shared" si="25"/>
        <v>67170.533177242891</v>
      </c>
      <c r="Q95" s="20">
        <f t="shared" si="26"/>
        <v>67170.533177242891</v>
      </c>
      <c r="R95" s="5">
        <f t="shared" si="27"/>
        <v>93221.542960433988</v>
      </c>
      <c r="S95" s="5">
        <f t="shared" si="34"/>
        <v>1259160727.3575985</v>
      </c>
      <c r="T95" s="20">
        <f>SUM(S95:$S$136)</f>
        <v>9779112271.07724</v>
      </c>
      <c r="U95" s="6">
        <f t="shared" si="35"/>
        <v>7.7663733140717595</v>
      </c>
    </row>
    <row r="96" spans="1:21">
      <c r="A96" s="21">
        <v>82</v>
      </c>
      <c r="B96" s="17">
        <f>Absterbeordnung!C90</f>
        <v>63973.863753511425</v>
      </c>
      <c r="C96" s="18">
        <f t="shared" si="28"/>
        <v>0.19714506744199911</v>
      </c>
      <c r="D96" s="17">
        <f t="shared" si="29"/>
        <v>12612.131684211272</v>
      </c>
      <c r="E96" s="17">
        <f>SUM(D96:$D$136)</f>
        <v>96195.894162621495</v>
      </c>
      <c r="F96" s="19">
        <f t="shared" si="30"/>
        <v>7.6272510128518629</v>
      </c>
      <c r="G96" s="5"/>
      <c r="H96" s="17">
        <f>Absterbeordnung!C90</f>
        <v>63973.863753511425</v>
      </c>
      <c r="I96" s="18">
        <f t="shared" si="31"/>
        <v>0.19714506744199911</v>
      </c>
      <c r="J96" s="17">
        <f t="shared" si="32"/>
        <v>12612.131684211272</v>
      </c>
      <c r="K96" s="17">
        <f>SUM($J96:J$136)</f>
        <v>96195.894162621495</v>
      </c>
      <c r="L96" s="19">
        <f t="shared" si="33"/>
        <v>7.6272510128518629</v>
      </c>
      <c r="N96" s="6">
        <v>82</v>
      </c>
      <c r="O96" s="6">
        <f t="shared" si="24"/>
        <v>101</v>
      </c>
      <c r="P96" s="20">
        <f t="shared" si="25"/>
        <v>63973.863753511425</v>
      </c>
      <c r="Q96" s="20">
        <f t="shared" si="26"/>
        <v>63973.863753511425</v>
      </c>
      <c r="R96" s="5">
        <f t="shared" si="27"/>
        <v>92633.534522530987</v>
      </c>
      <c r="S96" s="5">
        <f t="shared" si="34"/>
        <v>1168306335.7720919</v>
      </c>
      <c r="T96" s="20">
        <f>SUM(S96:$S$136)</f>
        <v>8519951543.7196379</v>
      </c>
      <c r="U96" s="6">
        <f t="shared" si="35"/>
        <v>7.2925664124633087</v>
      </c>
    </row>
    <row r="97" spans="1:21">
      <c r="A97" s="21">
        <v>83</v>
      </c>
      <c r="B97" s="17">
        <f>Absterbeordnung!C91</f>
        <v>60446.06928990427</v>
      </c>
      <c r="C97" s="18">
        <f t="shared" si="28"/>
        <v>0.19327947788431285</v>
      </c>
      <c r="D97" s="17">
        <f t="shared" si="29"/>
        <v>11682.984712511694</v>
      </c>
      <c r="E97" s="17">
        <f>SUM(D97:$D$136)</f>
        <v>83583.762478410237</v>
      </c>
      <c r="F97" s="19">
        <f t="shared" si="30"/>
        <v>7.1543158306881658</v>
      </c>
      <c r="G97" s="5"/>
      <c r="H97" s="17">
        <f>Absterbeordnung!C91</f>
        <v>60446.06928990427</v>
      </c>
      <c r="I97" s="18">
        <f t="shared" si="31"/>
        <v>0.19327947788431285</v>
      </c>
      <c r="J97" s="17">
        <f t="shared" si="32"/>
        <v>11682.984712511694</v>
      </c>
      <c r="K97" s="17">
        <f>SUM($J97:J$136)</f>
        <v>83583.762478410237</v>
      </c>
      <c r="L97" s="19">
        <f t="shared" si="33"/>
        <v>7.1543158306881658</v>
      </c>
      <c r="N97" s="6">
        <v>83</v>
      </c>
      <c r="O97" s="6">
        <f t="shared" si="24"/>
        <v>102</v>
      </c>
      <c r="P97" s="20">
        <f t="shared" si="25"/>
        <v>60446.06928990427</v>
      </c>
      <c r="Q97" s="20">
        <f t="shared" si="26"/>
        <v>60446.06928990427</v>
      </c>
      <c r="R97" s="5">
        <f t="shared" si="27"/>
        <v>92009.382711977334</v>
      </c>
      <c r="S97" s="5">
        <f t="shared" si="34"/>
        <v>1074944211.631669</v>
      </c>
      <c r="T97" s="20">
        <f>SUM(S97:$S$136)</f>
        <v>7351645207.947546</v>
      </c>
      <c r="U97" s="6">
        <f t="shared" si="35"/>
        <v>6.839094651050222</v>
      </c>
    </row>
    <row r="98" spans="1:21">
      <c r="A98" s="21">
        <v>84</v>
      </c>
      <c r="B98" s="17">
        <f>Absterbeordnung!C92</f>
        <v>56655.400645829024</v>
      </c>
      <c r="C98" s="18">
        <f t="shared" si="28"/>
        <v>0.18948968420030671</v>
      </c>
      <c r="D98" s="17">
        <f t="shared" si="29"/>
        <v>10735.613976619994</v>
      </c>
      <c r="E98" s="17">
        <f>SUM(D98:$D$136)</f>
        <v>71900.777765898543</v>
      </c>
      <c r="F98" s="19">
        <f t="shared" si="30"/>
        <v>6.6974071462036511</v>
      </c>
      <c r="G98" s="5"/>
      <c r="H98" s="17">
        <f>Absterbeordnung!C92</f>
        <v>56655.400645829024</v>
      </c>
      <c r="I98" s="18">
        <f t="shared" si="31"/>
        <v>0.18948968420030671</v>
      </c>
      <c r="J98" s="17">
        <f t="shared" si="32"/>
        <v>10735.613976619994</v>
      </c>
      <c r="K98" s="17">
        <f>SUM($J98:J$136)</f>
        <v>71900.777765898543</v>
      </c>
      <c r="L98" s="19">
        <f t="shared" si="33"/>
        <v>6.6974071462036511</v>
      </c>
      <c r="N98" s="6">
        <v>84</v>
      </c>
      <c r="O98" s="6">
        <f t="shared" si="24"/>
        <v>103</v>
      </c>
      <c r="P98" s="20">
        <f t="shared" si="25"/>
        <v>56655.400645829024</v>
      </c>
      <c r="Q98" s="20">
        <f t="shared" si="26"/>
        <v>56655.400645829024</v>
      </c>
      <c r="R98" s="5">
        <f t="shared" si="27"/>
        <v>91333.167919845975</v>
      </c>
      <c r="S98" s="5">
        <f t="shared" si="34"/>
        <v>980517634.04927945</v>
      </c>
      <c r="T98" s="20">
        <f>SUM(S98:$S$136)</f>
        <v>6276700996.315877</v>
      </c>
      <c r="U98" s="6">
        <f t="shared" si="35"/>
        <v>6.4014157199751276</v>
      </c>
    </row>
    <row r="99" spans="1:21">
      <c r="A99" s="21">
        <v>85</v>
      </c>
      <c r="B99" s="17">
        <f>Absterbeordnung!C93</f>
        <v>52558.324983292652</v>
      </c>
      <c r="C99" s="18">
        <f t="shared" si="28"/>
        <v>0.18577420019637911</v>
      </c>
      <c r="D99" s="17">
        <f t="shared" si="29"/>
        <v>9763.9807874325634</v>
      </c>
      <c r="E99" s="17">
        <f>SUM(D99:$D$136)</f>
        <v>61165.163789278515</v>
      </c>
      <c r="F99" s="19">
        <f t="shared" si="30"/>
        <v>6.2643674870812482</v>
      </c>
      <c r="G99" s="5"/>
      <c r="H99" s="17">
        <f>Absterbeordnung!C93</f>
        <v>52558.324983292652</v>
      </c>
      <c r="I99" s="18">
        <f t="shared" si="31"/>
        <v>0.18577420019637911</v>
      </c>
      <c r="J99" s="17">
        <f t="shared" si="32"/>
        <v>9763.9807874325634</v>
      </c>
      <c r="K99" s="17">
        <f>SUM($J99:J$136)</f>
        <v>61165.163789278515</v>
      </c>
      <c r="L99" s="19">
        <f t="shared" si="33"/>
        <v>6.2643674870812482</v>
      </c>
      <c r="N99" s="6">
        <v>85</v>
      </c>
      <c r="O99" s="6">
        <f t="shared" si="24"/>
        <v>104</v>
      </c>
      <c r="P99" s="20">
        <f t="shared" si="25"/>
        <v>52558.324983292652</v>
      </c>
      <c r="Q99" s="20">
        <f t="shared" si="26"/>
        <v>52558.324983292652</v>
      </c>
      <c r="R99" s="5">
        <f t="shared" si="27"/>
        <v>90619.867469890756</v>
      </c>
      <c r="S99" s="5">
        <f t="shared" si="34"/>
        <v>884810644.93569839</v>
      </c>
      <c r="T99" s="20">
        <f>SUM(S99:$S$136)</f>
        <v>5296183362.2665968</v>
      </c>
      <c r="U99" s="6">
        <f t="shared" si="35"/>
        <v>5.9856686767726277</v>
      </c>
    </row>
    <row r="100" spans="1:21">
      <c r="A100" s="13">
        <v>86</v>
      </c>
      <c r="B100" s="17">
        <f>Absterbeordnung!C94</f>
        <v>48208.879959499478</v>
      </c>
      <c r="C100" s="18">
        <f t="shared" si="28"/>
        <v>0.18213156881997952</v>
      </c>
      <c r="D100" s="17">
        <f t="shared" si="29"/>
        <v>8780.3589380777103</v>
      </c>
      <c r="E100" s="17">
        <f>SUM(D100:$D$136)</f>
        <v>51401.183001845951</v>
      </c>
      <c r="F100" s="19">
        <f t="shared" si="30"/>
        <v>5.8541095374740166</v>
      </c>
      <c r="G100" s="5"/>
      <c r="H100" s="17">
        <f>Absterbeordnung!C94</f>
        <v>48208.879959499478</v>
      </c>
      <c r="I100" s="18">
        <f t="shared" si="31"/>
        <v>0.18213156881997952</v>
      </c>
      <c r="J100" s="17">
        <f t="shared" si="32"/>
        <v>8780.3589380777103</v>
      </c>
      <c r="K100" s="17">
        <f>SUM($J100:J$136)</f>
        <v>51401.183001845951</v>
      </c>
      <c r="L100" s="19">
        <f t="shared" si="33"/>
        <v>5.8541095374740166</v>
      </c>
      <c r="N100" s="20">
        <v>86</v>
      </c>
      <c r="O100" s="6">
        <f t="shared" si="24"/>
        <v>105</v>
      </c>
      <c r="P100" s="20">
        <f t="shared" si="25"/>
        <v>48208.879959499478</v>
      </c>
      <c r="Q100" s="20">
        <f t="shared" si="26"/>
        <v>48208.879959499478</v>
      </c>
      <c r="R100" s="5">
        <f t="shared" si="27"/>
        <v>89844.681575817594</v>
      </c>
      <c r="S100" s="5">
        <f t="shared" si="34"/>
        <v>788868552.91297591</v>
      </c>
      <c r="T100" s="20">
        <f>SUM(S100:$S$136)</f>
        <v>4411372717.3309002</v>
      </c>
      <c r="U100" s="6">
        <f t="shared" si="35"/>
        <v>5.5920250605014816</v>
      </c>
    </row>
    <row r="101" spans="1:21">
      <c r="A101" s="13">
        <v>87</v>
      </c>
      <c r="B101" s="17">
        <f>Absterbeordnung!C95</f>
        <v>43666.509570372531</v>
      </c>
      <c r="C101" s="18">
        <f t="shared" si="28"/>
        <v>0.17856036158821526</v>
      </c>
      <c r="D101" s="17">
        <f t="shared" si="29"/>
        <v>7797.107738180981</v>
      </c>
      <c r="E101" s="17">
        <f>SUM(D101:$D$136)</f>
        <v>42620.824063768239</v>
      </c>
      <c r="F101" s="19">
        <f t="shared" si="30"/>
        <v>5.4662351085726337</v>
      </c>
      <c r="G101" s="5"/>
      <c r="H101" s="17">
        <f>Absterbeordnung!C95</f>
        <v>43666.509570372531</v>
      </c>
      <c r="I101" s="18">
        <f t="shared" si="31"/>
        <v>0.17856036158821526</v>
      </c>
      <c r="J101" s="17">
        <f t="shared" si="32"/>
        <v>7797.107738180981</v>
      </c>
      <c r="K101" s="17">
        <f>SUM($J101:J$136)</f>
        <v>42620.824063768239</v>
      </c>
      <c r="L101" s="19">
        <f t="shared" si="33"/>
        <v>5.4662351085726337</v>
      </c>
      <c r="N101" s="20">
        <v>87</v>
      </c>
      <c r="O101" s="6">
        <f t="shared" si="24"/>
        <v>106</v>
      </c>
      <c r="P101" s="20">
        <f t="shared" si="25"/>
        <v>43666.509570372531</v>
      </c>
      <c r="Q101" s="20">
        <f t="shared" si="26"/>
        <v>43666.509570372531</v>
      </c>
      <c r="R101" s="5">
        <f t="shared" si="27"/>
        <v>89024.192469056972</v>
      </c>
      <c r="S101" s="5">
        <f t="shared" si="34"/>
        <v>694131219.98579717</v>
      </c>
      <c r="T101" s="20">
        <f>SUM(S101:$S$136)</f>
        <v>3622504164.4179254</v>
      </c>
      <c r="U101" s="6">
        <f t="shared" si="35"/>
        <v>5.2187598830262187</v>
      </c>
    </row>
    <row r="102" spans="1:21">
      <c r="A102" s="13">
        <v>88</v>
      </c>
      <c r="B102" s="17">
        <f>Absterbeordnung!C96</f>
        <v>38937.793838557831</v>
      </c>
      <c r="C102" s="18">
        <f t="shared" si="28"/>
        <v>0.17505917802766199</v>
      </c>
      <c r="D102" s="17">
        <f t="shared" si="29"/>
        <v>6816.4181835884956</v>
      </c>
      <c r="E102" s="17">
        <f>SUM(D102:$D$136)</f>
        <v>34823.716325587266</v>
      </c>
      <c r="F102" s="19">
        <f t="shared" si="30"/>
        <v>5.1087998693258516</v>
      </c>
      <c r="G102" s="5"/>
      <c r="H102" s="17">
        <f>Absterbeordnung!C96</f>
        <v>38937.793838557831</v>
      </c>
      <c r="I102" s="18">
        <f t="shared" si="31"/>
        <v>0.17505917802766199</v>
      </c>
      <c r="J102" s="17">
        <f t="shared" si="32"/>
        <v>6816.4181835884956</v>
      </c>
      <c r="K102" s="17">
        <f>SUM($J102:J$136)</f>
        <v>34823.716325587266</v>
      </c>
      <c r="L102" s="19">
        <f t="shared" si="33"/>
        <v>5.1087998693258516</v>
      </c>
      <c r="N102" s="20">
        <v>88</v>
      </c>
      <c r="O102" s="6">
        <f t="shared" si="24"/>
        <v>107</v>
      </c>
      <c r="P102" s="20">
        <f t="shared" si="25"/>
        <v>38937.793838557831</v>
      </c>
      <c r="Q102" s="20">
        <f t="shared" si="26"/>
        <v>38937.793838557831</v>
      </c>
      <c r="R102" s="5">
        <f t="shared" si="27"/>
        <v>88159.711679754386</v>
      </c>
      <c r="S102" s="5">
        <f t="shared" si="34"/>
        <v>600933461.75379682</v>
      </c>
      <c r="T102" s="20">
        <f>SUM(S102:$S$136)</f>
        <v>2928372944.432128</v>
      </c>
      <c r="U102" s="6">
        <f t="shared" si="35"/>
        <v>4.8730402462292668</v>
      </c>
    </row>
    <row r="103" spans="1:21">
      <c r="A103" s="13">
        <v>89</v>
      </c>
      <c r="B103" s="17">
        <f>Absterbeordnung!C97</f>
        <v>34176.202115715852</v>
      </c>
      <c r="C103" s="18">
        <f t="shared" si="28"/>
        <v>0.17162664512515882</v>
      </c>
      <c r="D103" s="17">
        <f t="shared" si="29"/>
        <v>5865.5469122396671</v>
      </c>
      <c r="E103" s="17">
        <f>SUM(D103:$D$136)</f>
        <v>28007.298141998777</v>
      </c>
      <c r="F103" s="19">
        <f t="shared" si="30"/>
        <v>4.7748826428369027</v>
      </c>
      <c r="G103" s="5"/>
      <c r="H103" s="17">
        <f>Absterbeordnung!C97</f>
        <v>34176.202115715852</v>
      </c>
      <c r="I103" s="18">
        <f t="shared" si="31"/>
        <v>0.17162664512515882</v>
      </c>
      <c r="J103" s="17">
        <f t="shared" si="32"/>
        <v>5865.5469122396671</v>
      </c>
      <c r="K103" s="17">
        <f>SUM($J103:J$136)</f>
        <v>28007.298141998777</v>
      </c>
      <c r="L103" s="19">
        <f t="shared" si="33"/>
        <v>4.7748826428369027</v>
      </c>
      <c r="N103" s="20">
        <v>89</v>
      </c>
      <c r="O103" s="6">
        <f t="shared" si="24"/>
        <v>108</v>
      </c>
      <c r="P103" s="20">
        <f t="shared" si="25"/>
        <v>34176.202115715852</v>
      </c>
      <c r="Q103" s="20">
        <f t="shared" si="26"/>
        <v>34176.202115715852</v>
      </c>
      <c r="R103" s="5">
        <f t="shared" si="27"/>
        <v>87223.321795389231</v>
      </c>
      <c r="S103" s="5">
        <f t="shared" si="34"/>
        <v>511612485.83223212</v>
      </c>
      <c r="T103" s="20">
        <f>SUM(S103:$S$136)</f>
        <v>2327439482.6783319</v>
      </c>
      <c r="U103" s="6">
        <f t="shared" si="35"/>
        <v>4.5492233812322267</v>
      </c>
    </row>
    <row r="104" spans="1:21">
      <c r="A104" s="13">
        <v>90</v>
      </c>
      <c r="B104" s="17">
        <f>Absterbeordnung!C98</f>
        <v>29339.689423685566</v>
      </c>
      <c r="C104" s="18">
        <f t="shared" si="28"/>
        <v>0.16826141678937137</v>
      </c>
      <c r="D104" s="17">
        <f t="shared" si="29"/>
        <v>4936.7377105894684</v>
      </c>
      <c r="E104" s="17">
        <f>SUM(D104:$D$136)</f>
        <v>22141.751229759117</v>
      </c>
      <c r="F104" s="19">
        <f t="shared" si="30"/>
        <v>4.485097756411955</v>
      </c>
      <c r="G104" s="5"/>
      <c r="H104" s="17">
        <f>Absterbeordnung!C98</f>
        <v>29339.689423685566</v>
      </c>
      <c r="I104" s="18">
        <f t="shared" si="31"/>
        <v>0.16826141678937137</v>
      </c>
      <c r="J104" s="17">
        <f t="shared" si="32"/>
        <v>4936.7377105894684</v>
      </c>
      <c r="K104" s="17">
        <f>SUM($J104:J$136)</f>
        <v>22141.751229759117</v>
      </c>
      <c r="L104" s="19">
        <f t="shared" si="33"/>
        <v>4.485097756411955</v>
      </c>
      <c r="N104" s="20">
        <v>90</v>
      </c>
      <c r="O104" s="6">
        <f t="shared" si="24"/>
        <v>109</v>
      </c>
      <c r="P104" s="20">
        <f t="shared" si="25"/>
        <v>29339.689423685566</v>
      </c>
      <c r="Q104" s="20">
        <f t="shared" si="26"/>
        <v>29339.689423685566</v>
      </c>
      <c r="R104" s="5">
        <f t="shared" si="27"/>
        <v>86211.119314943047</v>
      </c>
      <c r="S104" s="5">
        <f t="shared" si="34"/>
        <v>425601683.79420739</v>
      </c>
      <c r="T104" s="20">
        <f>SUM(S104:$S$136)</f>
        <v>1815826996.8460989</v>
      </c>
      <c r="U104" s="6">
        <f t="shared" si="35"/>
        <v>4.2664939214011941</v>
      </c>
    </row>
    <row r="105" spans="1:21">
      <c r="A105" s="13">
        <v>91</v>
      </c>
      <c r="B105" s="17">
        <f>Absterbeordnung!C99</f>
        <v>24798.035474939774</v>
      </c>
      <c r="C105" s="18">
        <f t="shared" si="28"/>
        <v>0.16496217332291313</v>
      </c>
      <c r="D105" s="17">
        <f t="shared" si="29"/>
        <v>4090.7378260847636</v>
      </c>
      <c r="E105" s="17">
        <f>SUM(D105:$D$136)</f>
        <v>17205.013519169643</v>
      </c>
      <c r="F105" s="19">
        <f t="shared" si="30"/>
        <v>4.2058460479821376</v>
      </c>
      <c r="G105" s="5"/>
      <c r="H105" s="17">
        <f>Absterbeordnung!C99</f>
        <v>24798.035474939774</v>
      </c>
      <c r="I105" s="18">
        <f t="shared" si="31"/>
        <v>0.16496217332291313</v>
      </c>
      <c r="J105" s="17">
        <f t="shared" si="32"/>
        <v>4090.7378260847636</v>
      </c>
      <c r="K105" s="17">
        <f>SUM($J105:J$136)</f>
        <v>17205.013519169643</v>
      </c>
      <c r="L105" s="19">
        <f t="shared" si="33"/>
        <v>4.2058460479821376</v>
      </c>
      <c r="N105" s="20">
        <v>91</v>
      </c>
      <c r="O105" s="6">
        <f t="shared" si="24"/>
        <v>110</v>
      </c>
      <c r="P105" s="20">
        <f t="shared" si="25"/>
        <v>24798.035474939774</v>
      </c>
      <c r="Q105" s="20">
        <f t="shared" si="26"/>
        <v>24798.035474939774</v>
      </c>
      <c r="R105" s="5">
        <f t="shared" si="27"/>
        <v>85100.962199519563</v>
      </c>
      <c r="S105" s="5">
        <f t="shared" si="34"/>
        <v>348125725.1057843</v>
      </c>
      <c r="T105" s="20">
        <f>SUM(S105:$S$136)</f>
        <v>1390225313.0518916</v>
      </c>
      <c r="U105" s="6">
        <f t="shared" si="35"/>
        <v>3.9934575723452972</v>
      </c>
    </row>
    <row r="106" spans="1:21">
      <c r="A106" s="13">
        <v>92</v>
      </c>
      <c r="B106" s="17">
        <f>Absterbeordnung!C100</f>
        <v>20391.758766355648</v>
      </c>
      <c r="C106" s="18">
        <f t="shared" si="28"/>
        <v>0.16172762090481677</v>
      </c>
      <c r="D106" s="17">
        <f t="shared" si="29"/>
        <v>3297.91063134764</v>
      </c>
      <c r="E106" s="17">
        <f>SUM(D106:$D$136)</f>
        <v>13114.275693084875</v>
      </c>
      <c r="F106" s="19">
        <f t="shared" si="30"/>
        <v>3.9765406522631968</v>
      </c>
      <c r="G106" s="5"/>
      <c r="H106" s="17">
        <f>Absterbeordnung!C100</f>
        <v>20391.758766355648</v>
      </c>
      <c r="I106" s="18">
        <f t="shared" si="31"/>
        <v>0.16172762090481677</v>
      </c>
      <c r="J106" s="17">
        <f t="shared" si="32"/>
        <v>3297.91063134764</v>
      </c>
      <c r="K106" s="17">
        <f>SUM($J106:J$136)</f>
        <v>13114.275693084875</v>
      </c>
      <c r="L106" s="19">
        <f t="shared" si="33"/>
        <v>3.9765406522631968</v>
      </c>
      <c r="N106" s="20">
        <v>92</v>
      </c>
      <c r="O106" s="6">
        <f t="shared" si="24"/>
        <v>111</v>
      </c>
      <c r="P106" s="20">
        <f t="shared" si="25"/>
        <v>20391.758766355648</v>
      </c>
      <c r="Q106" s="20">
        <f t="shared" si="26"/>
        <v>20391.758766355648</v>
      </c>
      <c r="R106" s="5">
        <f t="shared" si="27"/>
        <v>83868.894075363962</v>
      </c>
      <c r="S106" s="5">
        <f t="shared" si="34"/>
        <v>276592117.41051191</v>
      </c>
      <c r="T106" s="20">
        <f>SUM(S106:$S$136)</f>
        <v>1042099587.946107</v>
      </c>
      <c r="U106" s="6">
        <f t="shared" si="35"/>
        <v>3.7676402267077114</v>
      </c>
    </row>
    <row r="107" spans="1:21">
      <c r="A107" s="13">
        <v>93</v>
      </c>
      <c r="B107" s="17">
        <f>Absterbeordnung!C101</f>
        <v>16533.109079634443</v>
      </c>
      <c r="C107" s="18">
        <f t="shared" si="28"/>
        <v>0.15855649108315373</v>
      </c>
      <c r="D107" s="17">
        <f t="shared" si="29"/>
        <v>2621.4317623618667</v>
      </c>
      <c r="E107" s="17">
        <f>SUM(D107:$D$136)</f>
        <v>9816.365061737235</v>
      </c>
      <c r="F107" s="19">
        <f t="shared" si="30"/>
        <v>3.7446578631872729</v>
      </c>
      <c r="G107" s="5"/>
      <c r="H107" s="17">
        <f>Absterbeordnung!C101</f>
        <v>16533.109079634443</v>
      </c>
      <c r="I107" s="18">
        <f t="shared" si="31"/>
        <v>0.15855649108315373</v>
      </c>
      <c r="J107" s="17">
        <f t="shared" si="32"/>
        <v>2621.4317623618667</v>
      </c>
      <c r="K107" s="17">
        <f>SUM($J107:J$136)</f>
        <v>9816.365061737235</v>
      </c>
      <c r="L107" s="19">
        <f t="shared" si="33"/>
        <v>3.7446578631872729</v>
      </c>
      <c r="N107" s="20">
        <v>93</v>
      </c>
      <c r="O107" s="6">
        <f t="shared" si="24"/>
        <v>112</v>
      </c>
      <c r="P107" s="20">
        <f t="shared" si="25"/>
        <v>16533.109079634443</v>
      </c>
      <c r="Q107" s="20">
        <f t="shared" si="26"/>
        <v>16533.109079634443</v>
      </c>
      <c r="R107" s="5">
        <f t="shared" si="27"/>
        <v>82505.08557486067</v>
      </c>
      <c r="S107" s="5">
        <f t="shared" si="34"/>
        <v>216281451.88232362</v>
      </c>
      <c r="T107" s="20">
        <f>SUM(S107:$S$136)</f>
        <v>765507470.5355953</v>
      </c>
      <c r="U107" s="6">
        <f t="shared" si="35"/>
        <v>3.5394041600576065</v>
      </c>
    </row>
    <row r="108" spans="1:21">
      <c r="A108" s="13">
        <v>94</v>
      </c>
      <c r="B108" s="17">
        <f>Absterbeordnung!C102</f>
        <v>13106.57885012441</v>
      </c>
      <c r="C108" s="18">
        <f t="shared" si="28"/>
        <v>0.15544754027760166</v>
      </c>
      <c r="D108" s="17">
        <f t="shared" si="29"/>
        <v>2037.3854437062762</v>
      </c>
      <c r="E108" s="17">
        <f>SUM(D108:$D$136)</f>
        <v>7194.9332993753678</v>
      </c>
      <c r="F108" s="19">
        <f t="shared" si="30"/>
        <v>3.5314541593498494</v>
      </c>
      <c r="G108" s="5"/>
      <c r="H108" s="17">
        <f>Absterbeordnung!C102</f>
        <v>13106.57885012441</v>
      </c>
      <c r="I108" s="18">
        <f t="shared" si="31"/>
        <v>0.15544754027760166</v>
      </c>
      <c r="J108" s="17">
        <f t="shared" si="32"/>
        <v>2037.3854437062762</v>
      </c>
      <c r="K108" s="17">
        <f>SUM($J108:J$136)</f>
        <v>7194.9332993753678</v>
      </c>
      <c r="L108" s="19">
        <f t="shared" si="33"/>
        <v>3.5314541593498494</v>
      </c>
      <c r="N108" s="20">
        <v>94</v>
      </c>
      <c r="O108" s="6">
        <f t="shared" si="24"/>
        <v>113</v>
      </c>
      <c r="P108" s="20">
        <f t="shared" si="25"/>
        <v>13106.57885012441</v>
      </c>
      <c r="Q108" s="20">
        <f t="shared" si="26"/>
        <v>13106.57885012441</v>
      </c>
      <c r="R108" s="5">
        <f t="shared" si="27"/>
        <v>80969.868619809407</v>
      </c>
      <c r="S108" s="5">
        <f t="shared" si="34"/>
        <v>164966831.70480928</v>
      </c>
      <c r="T108" s="20">
        <f>SUM(S108:$S$136)</f>
        <v>549226018.65327168</v>
      </c>
      <c r="U108" s="6">
        <f t="shared" si="35"/>
        <v>3.3293117954526377</v>
      </c>
    </row>
    <row r="109" spans="1:21">
      <c r="A109" s="13">
        <v>95</v>
      </c>
      <c r="B109" s="17">
        <f>Absterbeordnung!C103</f>
        <v>10146.030217220548</v>
      </c>
      <c r="C109" s="18">
        <f t="shared" si="28"/>
        <v>0.15239954929176638</v>
      </c>
      <c r="D109" s="17">
        <f t="shared" si="29"/>
        <v>1546.2504322050543</v>
      </c>
      <c r="E109" s="17">
        <f>SUM(D109:$D$136)</f>
        <v>5157.5478556690914</v>
      </c>
      <c r="F109" s="19">
        <f t="shared" si="30"/>
        <v>3.3355191036642693</v>
      </c>
      <c r="G109" s="5"/>
      <c r="H109" s="17">
        <f>Absterbeordnung!C103</f>
        <v>10146.030217220548</v>
      </c>
      <c r="I109" s="18">
        <f t="shared" si="31"/>
        <v>0.15239954929176638</v>
      </c>
      <c r="J109" s="17">
        <f t="shared" si="32"/>
        <v>1546.2504322050543</v>
      </c>
      <c r="K109" s="17">
        <f>SUM($J109:J$136)</f>
        <v>5157.5478556690914</v>
      </c>
      <c r="L109" s="19">
        <f t="shared" si="33"/>
        <v>3.3355191036642693</v>
      </c>
      <c r="N109" s="20">
        <v>95</v>
      </c>
      <c r="O109" s="6">
        <f t="shared" si="24"/>
        <v>114</v>
      </c>
      <c r="P109" s="20">
        <f t="shared" si="25"/>
        <v>10146.030217220548</v>
      </c>
      <c r="Q109" s="20">
        <f t="shared" si="26"/>
        <v>10146.030217220548</v>
      </c>
      <c r="R109" s="5">
        <f t="shared" si="27"/>
        <v>79232.422815210477</v>
      </c>
      <c r="S109" s="5">
        <f t="shared" si="34"/>
        <v>122513168.02267279</v>
      </c>
      <c r="T109" s="20">
        <f>SUM(S109:$S$136)</f>
        <v>384259186.94846255</v>
      </c>
      <c r="U109" s="6">
        <f t="shared" si="35"/>
        <v>3.1364725371998379</v>
      </c>
    </row>
    <row r="110" spans="1:21">
      <c r="A110" s="13">
        <v>96</v>
      </c>
      <c r="B110" s="17">
        <f>Absterbeordnung!C104</f>
        <v>7659.7038307905623</v>
      </c>
      <c r="C110" s="18">
        <f t="shared" si="28"/>
        <v>0.14941132283506506</v>
      </c>
      <c r="D110" s="17">
        <f t="shared" si="29"/>
        <v>1144.4464818832332</v>
      </c>
      <c r="E110" s="17">
        <f>SUM(D110:$D$136)</f>
        <v>3611.2974234640378</v>
      </c>
      <c r="F110" s="19">
        <f t="shared" si="30"/>
        <v>3.1554969853387123</v>
      </c>
      <c r="G110" s="5"/>
      <c r="H110" s="17">
        <f>Absterbeordnung!C104</f>
        <v>7659.7038307905623</v>
      </c>
      <c r="I110" s="18">
        <f t="shared" si="31"/>
        <v>0.14941132283506506</v>
      </c>
      <c r="J110" s="17">
        <f t="shared" si="32"/>
        <v>1144.4464818832332</v>
      </c>
      <c r="K110" s="17">
        <f>SUM($J110:J$136)</f>
        <v>3611.2974234640378</v>
      </c>
      <c r="L110" s="19">
        <f t="shared" si="33"/>
        <v>3.1554969853387123</v>
      </c>
      <c r="N110" s="20">
        <v>96</v>
      </c>
      <c r="O110" s="6">
        <f t="shared" ref="O110:O136" si="36">N110+$B$3</f>
        <v>115</v>
      </c>
      <c r="P110" s="20">
        <f t="shared" ref="P110:P136" si="37">B110</f>
        <v>7659.7038307905623</v>
      </c>
      <c r="Q110" s="20">
        <f t="shared" ref="Q110:Q136" si="38">B110</f>
        <v>7659.7038307905623</v>
      </c>
      <c r="R110" s="5">
        <f t="shared" ref="R110:R136" si="39">LOOKUP(N110,$O$14:$O$136,$Q$14:$Q$136)</f>
        <v>77291.797904169522</v>
      </c>
      <c r="S110" s="5">
        <f t="shared" si="34"/>
        <v>88456326.189856678</v>
      </c>
      <c r="T110" s="20">
        <f>SUM(S110:$S$136)</f>
        <v>261746018.92578974</v>
      </c>
      <c r="U110" s="6">
        <f t="shared" si="35"/>
        <v>2.9590423907499366</v>
      </c>
    </row>
    <row r="111" spans="1:21">
      <c r="A111" s="13">
        <v>97</v>
      </c>
      <c r="B111" s="17">
        <f>Absterbeordnung!C105</f>
        <v>5632.1452842532217</v>
      </c>
      <c r="C111" s="18">
        <f t="shared" ref="C111:C136" si="40">1/(((1+($B$5/100))^A111))</f>
        <v>0.14648168905398534</v>
      </c>
      <c r="D111" s="17">
        <f t="shared" ref="D111:D136" si="41">B111*C111</f>
        <v>825.00615423485033</v>
      </c>
      <c r="E111" s="17">
        <f>SUM(D111:$D$136)</f>
        <v>2466.8509415808048</v>
      </c>
      <c r="F111" s="19">
        <f t="shared" ref="F111:F136" si="42">E111/D111</f>
        <v>2.9901000482459175</v>
      </c>
      <c r="G111" s="5"/>
      <c r="H111" s="17">
        <f>Absterbeordnung!C105</f>
        <v>5632.1452842532217</v>
      </c>
      <c r="I111" s="18">
        <f t="shared" ref="I111:I136" si="43">1/(((1+($B$5/100))^A111))</f>
        <v>0.14648168905398534</v>
      </c>
      <c r="J111" s="17">
        <f t="shared" ref="J111:J136" si="44">H111*I111</f>
        <v>825.00615423485033</v>
      </c>
      <c r="K111" s="17">
        <f>SUM($J111:J$136)</f>
        <v>2466.8509415808048</v>
      </c>
      <c r="L111" s="19">
        <f t="shared" ref="L111:L136" si="45">K111/J111</f>
        <v>2.9901000482459175</v>
      </c>
      <c r="N111" s="20">
        <v>97</v>
      </c>
      <c r="O111" s="6">
        <f t="shared" si="36"/>
        <v>116</v>
      </c>
      <c r="P111" s="20">
        <f t="shared" si="37"/>
        <v>5632.1452842532217</v>
      </c>
      <c r="Q111" s="20">
        <f t="shared" si="38"/>
        <v>5632.1452842532217</v>
      </c>
      <c r="R111" s="5">
        <f t="shared" si="39"/>
        <v>75148.982680466812</v>
      </c>
      <c r="S111" s="5">
        <f t="shared" ref="S111:S136" si="46">P111*R111*I111</f>
        <v>61998373.195873298</v>
      </c>
      <c r="T111" s="20">
        <f>SUM(S111:$S$136)</f>
        <v>173289692.7359331</v>
      </c>
      <c r="U111" s="6">
        <f t="shared" ref="U111:U136" si="47">T111/S111</f>
        <v>2.7950683833018299</v>
      </c>
    </row>
    <row r="112" spans="1:21">
      <c r="A112" s="13">
        <v>98</v>
      </c>
      <c r="B112" s="17">
        <f>Absterbeordnung!C106</f>
        <v>4028.272041956724</v>
      </c>
      <c r="C112" s="18">
        <f t="shared" si="40"/>
        <v>0.14360949907253467</v>
      </c>
      <c r="D112" s="17">
        <f t="shared" si="41"/>
        <v>578.49813007330147</v>
      </c>
      <c r="E112" s="17">
        <f>SUM(D112:$D$136)</f>
        <v>1641.8447873459554</v>
      </c>
      <c r="F112" s="19">
        <f t="shared" si="42"/>
        <v>2.838115979973725</v>
      </c>
      <c r="G112" s="5"/>
      <c r="H112" s="17">
        <f>Absterbeordnung!C106</f>
        <v>4028.272041956724</v>
      </c>
      <c r="I112" s="18">
        <f t="shared" si="43"/>
        <v>0.14360949907253467</v>
      </c>
      <c r="J112" s="17">
        <f t="shared" si="44"/>
        <v>578.49813007330147</v>
      </c>
      <c r="K112" s="17">
        <f>SUM($J112:J$136)</f>
        <v>1641.8447873459554</v>
      </c>
      <c r="L112" s="19">
        <f t="shared" si="45"/>
        <v>2.838115979973725</v>
      </c>
      <c r="N112" s="20">
        <v>98</v>
      </c>
      <c r="O112" s="6">
        <f t="shared" si="36"/>
        <v>117</v>
      </c>
      <c r="P112" s="20">
        <f t="shared" si="37"/>
        <v>4028.272041956724</v>
      </c>
      <c r="Q112" s="20">
        <f t="shared" si="38"/>
        <v>4028.272041956724</v>
      </c>
      <c r="R112" s="5">
        <f t="shared" si="39"/>
        <v>72739.085869344883</v>
      </c>
      <c r="S112" s="5">
        <f t="shared" si="46"/>
        <v>42079425.158657327</v>
      </c>
      <c r="T112" s="20">
        <f>SUM(S112:$S$136)</f>
        <v>111291319.54005975</v>
      </c>
      <c r="U112" s="6">
        <f t="shared" si="47"/>
        <v>2.6447918221421549</v>
      </c>
    </row>
    <row r="113" spans="1:21">
      <c r="A113" s="13">
        <v>99</v>
      </c>
      <c r="B113" s="17">
        <f>Absterbeordnung!C107</f>
        <v>2798.8771248146386</v>
      </c>
      <c r="C113" s="18">
        <f t="shared" si="40"/>
        <v>0.14079362654170063</v>
      </c>
      <c r="D113" s="17">
        <f t="shared" si="41"/>
        <v>394.06406064726104</v>
      </c>
      <c r="E113" s="17">
        <f>SUM(D113:$D$136)</f>
        <v>1063.3466572726536</v>
      </c>
      <c r="F113" s="19">
        <f t="shared" si="42"/>
        <v>2.6984106480709698</v>
      </c>
      <c r="G113" s="5"/>
      <c r="H113" s="17">
        <f>Absterbeordnung!C107</f>
        <v>2798.8771248146386</v>
      </c>
      <c r="I113" s="18">
        <f t="shared" si="43"/>
        <v>0.14079362654170063</v>
      </c>
      <c r="J113" s="17">
        <f t="shared" si="44"/>
        <v>394.06406064726104</v>
      </c>
      <c r="K113" s="17">
        <f>SUM($J113:J$136)</f>
        <v>1063.3466572726536</v>
      </c>
      <c r="L113" s="19">
        <f t="shared" si="45"/>
        <v>2.6984106480709698</v>
      </c>
      <c r="N113" s="20">
        <v>99</v>
      </c>
      <c r="O113" s="6">
        <f t="shared" si="36"/>
        <v>118</v>
      </c>
      <c r="P113" s="20">
        <f t="shared" si="37"/>
        <v>2798.8771248146386</v>
      </c>
      <c r="Q113" s="20">
        <f t="shared" si="38"/>
        <v>2798.8771248146386</v>
      </c>
      <c r="R113" s="5">
        <f t="shared" si="39"/>
        <v>70098.226017668669</v>
      </c>
      <c r="S113" s="5">
        <f t="shared" si="46"/>
        <v>27623191.588691998</v>
      </c>
      <c r="T113" s="20">
        <f>SUM(S113:$S$136)</f>
        <v>69211894.381402433</v>
      </c>
      <c r="U113" s="6">
        <f t="shared" si="47"/>
        <v>2.5055719632967919</v>
      </c>
    </row>
    <row r="114" spans="1:21">
      <c r="A114" s="13">
        <v>100</v>
      </c>
      <c r="B114" s="17">
        <f>Absterbeordnung!C108</f>
        <v>1886.7136726984452</v>
      </c>
      <c r="C114" s="18">
        <f t="shared" si="40"/>
        <v>0.13803296719774574</v>
      </c>
      <c r="D114" s="17">
        <f t="shared" si="41"/>
        <v>260.42868649512286</v>
      </c>
      <c r="E114" s="17">
        <f>SUM(D114:$D$136)</f>
        <v>669.28259662539267</v>
      </c>
      <c r="F114" s="19">
        <f t="shared" si="42"/>
        <v>2.5699265531484627</v>
      </c>
      <c r="G114" s="5"/>
      <c r="H114" s="17">
        <f>Absterbeordnung!C108</f>
        <v>1886.7136726984452</v>
      </c>
      <c r="I114" s="18">
        <f t="shared" si="43"/>
        <v>0.13803296719774574</v>
      </c>
      <c r="J114" s="17">
        <f t="shared" si="44"/>
        <v>260.42868649512286</v>
      </c>
      <c r="K114" s="17">
        <f>SUM($J114:J$136)</f>
        <v>669.28259662539267</v>
      </c>
      <c r="L114" s="19">
        <f t="shared" si="45"/>
        <v>2.5699265531484627</v>
      </c>
      <c r="N114" s="20">
        <v>100</v>
      </c>
      <c r="O114" s="6">
        <f t="shared" si="36"/>
        <v>119</v>
      </c>
      <c r="P114" s="20">
        <f t="shared" si="37"/>
        <v>1886.7136726984452</v>
      </c>
      <c r="Q114" s="20">
        <f t="shared" si="38"/>
        <v>1886.7136726984452</v>
      </c>
      <c r="R114" s="5">
        <f t="shared" si="39"/>
        <v>67170.533177242891</v>
      </c>
      <c r="S114" s="5">
        <f t="shared" si="46"/>
        <v>17493133.726526439</v>
      </c>
      <c r="T114" s="20">
        <f>SUM(S114:$S$136)</f>
        <v>41588702.792710446</v>
      </c>
      <c r="U114" s="6">
        <f t="shared" si="47"/>
        <v>2.3774301073138022</v>
      </c>
    </row>
    <row r="115" spans="1:21">
      <c r="A115" s="13">
        <v>101</v>
      </c>
      <c r="B115" s="17">
        <f>Absterbeordnung!C109</f>
        <v>1232.3166330909512</v>
      </c>
      <c r="C115" s="18">
        <f t="shared" si="40"/>
        <v>0.13532643842916248</v>
      </c>
      <c r="D115" s="17">
        <f t="shared" si="41"/>
        <v>166.76502097321543</v>
      </c>
      <c r="E115" s="17">
        <f>SUM(D115:$D$136)</f>
        <v>408.85391013026941</v>
      </c>
      <c r="F115" s="19">
        <f t="shared" si="42"/>
        <v>2.4516766630331701</v>
      </c>
      <c r="G115" s="5"/>
      <c r="H115" s="17">
        <f>Absterbeordnung!C109</f>
        <v>1232.3166330909512</v>
      </c>
      <c r="I115" s="18">
        <f t="shared" si="43"/>
        <v>0.13532643842916248</v>
      </c>
      <c r="J115" s="17">
        <f t="shared" si="44"/>
        <v>166.76502097321543</v>
      </c>
      <c r="K115" s="17">
        <f>SUM($J115:J$136)</f>
        <v>408.85391013026941</v>
      </c>
      <c r="L115" s="19">
        <f t="shared" si="45"/>
        <v>2.4516766630331701</v>
      </c>
      <c r="N115" s="20">
        <v>101</v>
      </c>
      <c r="O115" s="6">
        <f t="shared" si="36"/>
        <v>120</v>
      </c>
      <c r="P115" s="20">
        <f t="shared" si="37"/>
        <v>1232.3166330909512</v>
      </c>
      <c r="Q115" s="20">
        <f t="shared" si="38"/>
        <v>1232.3166330909512</v>
      </c>
      <c r="R115" s="5">
        <f t="shared" si="39"/>
        <v>63973.863753511425</v>
      </c>
      <c r="S115" s="5">
        <f t="shared" si="46"/>
        <v>10668602.730591958</v>
      </c>
      <c r="T115" s="20">
        <f>SUM(S115:$S$136)</f>
        <v>24095569.066184003</v>
      </c>
      <c r="U115" s="6">
        <f t="shared" si="47"/>
        <v>2.2585496596560435</v>
      </c>
    </row>
    <row r="116" spans="1:21">
      <c r="A116" s="21">
        <v>102</v>
      </c>
      <c r="B116" s="17">
        <f>Absterbeordnung!C110</f>
        <v>778.87865037334177</v>
      </c>
      <c r="C116" s="18">
        <f t="shared" si="40"/>
        <v>0.13267297885212007</v>
      </c>
      <c r="D116" s="17">
        <f t="shared" si="41"/>
        <v>103.33615070935019</v>
      </c>
      <c r="E116" s="17">
        <f>SUM(D116:$D$136)</f>
        <v>242.08888915705413</v>
      </c>
      <c r="F116" s="19">
        <f t="shared" si="42"/>
        <v>2.3427318271024888</v>
      </c>
      <c r="G116" s="5"/>
      <c r="H116" s="17">
        <f>Absterbeordnung!C110</f>
        <v>778.87865037334177</v>
      </c>
      <c r="I116" s="18">
        <f t="shared" si="43"/>
        <v>0.13267297885212007</v>
      </c>
      <c r="J116" s="17">
        <f t="shared" si="44"/>
        <v>103.33615070935019</v>
      </c>
      <c r="K116" s="17">
        <f>SUM($J116:J$136)</f>
        <v>242.08888915705413</v>
      </c>
      <c r="L116" s="19">
        <f t="shared" si="45"/>
        <v>2.3427318271024888</v>
      </c>
      <c r="N116" s="6">
        <v>102</v>
      </c>
      <c r="O116" s="6">
        <f t="shared" si="36"/>
        <v>121</v>
      </c>
      <c r="P116" s="20">
        <f t="shared" si="37"/>
        <v>778.87865037334177</v>
      </c>
      <c r="Q116" s="20">
        <f t="shared" si="38"/>
        <v>778.87865037334177</v>
      </c>
      <c r="R116" s="5">
        <f t="shared" si="39"/>
        <v>60446.06928990427</v>
      </c>
      <c r="S116" s="5">
        <f t="shared" si="46"/>
        <v>6246264.1259293715</v>
      </c>
      <c r="T116" s="20">
        <f>SUM(S116:$S$136)</f>
        <v>13426966.335592043</v>
      </c>
      <c r="U116" s="6">
        <f t="shared" si="47"/>
        <v>2.149599514989172</v>
      </c>
    </row>
    <row r="117" spans="1:21">
      <c r="A117" s="21">
        <v>103</v>
      </c>
      <c r="B117" s="17">
        <f>Absterbeordnung!C111</f>
        <v>475.75733272308372</v>
      </c>
      <c r="C117" s="18">
        <f t="shared" si="40"/>
        <v>0.13007154789423539</v>
      </c>
      <c r="D117" s="17">
        <f t="shared" si="41"/>
        <v>61.882492689324266</v>
      </c>
      <c r="E117" s="17">
        <f>SUM(D117:$D$136)</f>
        <v>138.75273844770393</v>
      </c>
      <c r="F117" s="19">
        <f t="shared" si="42"/>
        <v>2.2421969836331597</v>
      </c>
      <c r="G117" s="5"/>
      <c r="H117" s="17">
        <f>Absterbeordnung!C111</f>
        <v>475.75733272308372</v>
      </c>
      <c r="I117" s="18">
        <f t="shared" si="43"/>
        <v>0.13007154789423539</v>
      </c>
      <c r="J117" s="17">
        <f t="shared" si="44"/>
        <v>61.882492689324266</v>
      </c>
      <c r="K117" s="17">
        <f>SUM($J117:J$136)</f>
        <v>138.75273844770393</v>
      </c>
      <c r="L117" s="19">
        <f t="shared" si="45"/>
        <v>2.2421969836331597</v>
      </c>
      <c r="N117" s="6">
        <v>103</v>
      </c>
      <c r="O117" s="6">
        <f t="shared" si="36"/>
        <v>122</v>
      </c>
      <c r="P117" s="20">
        <f t="shared" si="37"/>
        <v>475.75733272308372</v>
      </c>
      <c r="Q117" s="20">
        <f t="shared" si="38"/>
        <v>475.75733272308372</v>
      </c>
      <c r="R117" s="5">
        <f t="shared" si="39"/>
        <v>56655.400645829024</v>
      </c>
      <c r="S117" s="5">
        <f t="shared" si="46"/>
        <v>3505977.4162762519</v>
      </c>
      <c r="T117" s="20">
        <f>SUM(S117:$S$136)</f>
        <v>7180702.2096626703</v>
      </c>
      <c r="U117" s="6">
        <f t="shared" si="47"/>
        <v>2.0481313360225224</v>
      </c>
    </row>
    <row r="118" spans="1:21">
      <c r="A118" s="21">
        <v>104</v>
      </c>
      <c r="B118" s="17">
        <f>Absterbeordnung!C112</f>
        <v>280.4829131409216</v>
      </c>
      <c r="C118" s="18">
        <f t="shared" si="40"/>
        <v>0.12752112538650526</v>
      </c>
      <c r="D118" s="17">
        <f t="shared" si="41"/>
        <v>35.767496735415726</v>
      </c>
      <c r="E118" s="17">
        <f>SUM(D118:$D$136)</f>
        <v>76.870245758379667</v>
      </c>
      <c r="F118" s="19">
        <f t="shared" si="42"/>
        <v>2.1491648221013309</v>
      </c>
      <c r="G118" s="5"/>
      <c r="H118" s="17">
        <f>Absterbeordnung!C112</f>
        <v>280.4829131409216</v>
      </c>
      <c r="I118" s="18">
        <f t="shared" si="43"/>
        <v>0.12752112538650526</v>
      </c>
      <c r="J118" s="17">
        <f t="shared" si="44"/>
        <v>35.767496735415726</v>
      </c>
      <c r="K118" s="17">
        <f>SUM($J118:J$136)</f>
        <v>76.870245758379667</v>
      </c>
      <c r="L118" s="19">
        <f t="shared" si="45"/>
        <v>2.1491648221013309</v>
      </c>
      <c r="N118" s="6">
        <v>104</v>
      </c>
      <c r="O118" s="6">
        <f t="shared" si="36"/>
        <v>123</v>
      </c>
      <c r="P118" s="20">
        <f t="shared" si="37"/>
        <v>280.4829131409216</v>
      </c>
      <c r="Q118" s="20">
        <f t="shared" si="38"/>
        <v>280.4829131409216</v>
      </c>
      <c r="R118" s="5">
        <f t="shared" si="39"/>
        <v>52558.324983292652</v>
      </c>
      <c r="S118" s="5">
        <f t="shared" si="46"/>
        <v>1879879.7172588387</v>
      </c>
      <c r="T118" s="20">
        <f>SUM(S118:$S$136)</f>
        <v>3674724.7933864179</v>
      </c>
      <c r="U118" s="6">
        <f t="shared" si="47"/>
        <v>1.9547659138238624</v>
      </c>
    </row>
    <row r="119" spans="1:21">
      <c r="A119" s="21">
        <v>105</v>
      </c>
      <c r="B119" s="17">
        <f>Absterbeordnung!C113</f>
        <v>159.39312377016549</v>
      </c>
      <c r="C119" s="18">
        <f t="shared" si="40"/>
        <v>0.12502071116324046</v>
      </c>
      <c r="D119" s="17">
        <f t="shared" si="41"/>
        <v>19.927441688276495</v>
      </c>
      <c r="E119" s="17">
        <f>SUM(D119:$D$136)</f>
        <v>41.102749022963941</v>
      </c>
      <c r="F119" s="19">
        <f t="shared" si="42"/>
        <v>2.0626204640781904</v>
      </c>
      <c r="G119" s="5"/>
      <c r="H119" s="17">
        <f>Absterbeordnung!C113</f>
        <v>159.39312377016549</v>
      </c>
      <c r="I119" s="18">
        <f t="shared" si="43"/>
        <v>0.12502071116324046</v>
      </c>
      <c r="J119" s="17">
        <f t="shared" si="44"/>
        <v>19.927441688276495</v>
      </c>
      <c r="K119" s="17">
        <f>SUM($J119:J$136)</f>
        <v>41.102749022963941</v>
      </c>
      <c r="L119" s="19">
        <f t="shared" si="45"/>
        <v>2.0626204640781904</v>
      </c>
      <c r="N119" s="6">
        <v>105</v>
      </c>
      <c r="O119" s="6">
        <f t="shared" si="36"/>
        <v>124</v>
      </c>
      <c r="P119" s="20">
        <f t="shared" si="37"/>
        <v>159.39312377016549</v>
      </c>
      <c r="Q119" s="20">
        <f t="shared" si="38"/>
        <v>159.39312377016549</v>
      </c>
      <c r="R119" s="5">
        <f t="shared" si="39"/>
        <v>48208.879959499478</v>
      </c>
      <c r="S119" s="5">
        <f t="shared" si="46"/>
        <v>960679.64425004728</v>
      </c>
      <c r="T119" s="20">
        <f>SUM(S119:$S$136)</f>
        <v>1794845.0761275797</v>
      </c>
      <c r="U119" s="6">
        <f t="shared" si="47"/>
        <v>1.8683075954302353</v>
      </c>
    </row>
    <row r="120" spans="1:21">
      <c r="A120" s="21">
        <v>106</v>
      </c>
      <c r="B120" s="17">
        <f>Absterbeordnung!C114</f>
        <v>87.199106395506774</v>
      </c>
      <c r="C120" s="18">
        <f t="shared" si="40"/>
        <v>0.12256932466984359</v>
      </c>
      <c r="D120" s="17">
        <f t="shared" si="41"/>
        <v>10.687935582711104</v>
      </c>
      <c r="E120" s="17">
        <f>SUM(D120:$D$136)</f>
        <v>21.175307334687435</v>
      </c>
      <c r="F120" s="19">
        <f t="shared" si="42"/>
        <v>1.981234558424996</v>
      </c>
      <c r="G120" s="5"/>
      <c r="H120" s="17">
        <f>Absterbeordnung!C114</f>
        <v>87.199106395506774</v>
      </c>
      <c r="I120" s="18">
        <f t="shared" si="43"/>
        <v>0.12256932466984359</v>
      </c>
      <c r="J120" s="17">
        <f t="shared" si="44"/>
        <v>10.687935582711104</v>
      </c>
      <c r="K120" s="17">
        <f>SUM($J120:J$136)</f>
        <v>21.175307334687435</v>
      </c>
      <c r="L120" s="19">
        <f t="shared" si="45"/>
        <v>1.981234558424996</v>
      </c>
      <c r="N120" s="6">
        <v>106</v>
      </c>
      <c r="O120" s="6">
        <f t="shared" si="36"/>
        <v>125</v>
      </c>
      <c r="P120" s="20">
        <f t="shared" si="37"/>
        <v>87.199106395506774</v>
      </c>
      <c r="Q120" s="20">
        <f t="shared" si="38"/>
        <v>87.199106395506774</v>
      </c>
      <c r="R120" s="5">
        <f t="shared" si="39"/>
        <v>43666.509570372531</v>
      </c>
      <c r="S120" s="5">
        <f t="shared" si="46"/>
        <v>466704.84140997956</v>
      </c>
      <c r="T120" s="20">
        <f>SUM(S120:$S$136)</f>
        <v>834165.43187753251</v>
      </c>
      <c r="U120" s="6">
        <f t="shared" si="47"/>
        <v>1.7873511432994864</v>
      </c>
    </row>
    <row r="121" spans="1:21">
      <c r="A121" s="21">
        <v>107</v>
      </c>
      <c r="B121" s="17">
        <f>Absterbeordnung!C115</f>
        <v>45.863880020306482</v>
      </c>
      <c r="C121" s="18">
        <f t="shared" si="40"/>
        <v>0.12016600457827803</v>
      </c>
      <c r="D121" s="17">
        <f t="shared" si="41"/>
        <v>5.5112792164977433</v>
      </c>
      <c r="E121" s="17">
        <f>SUM(D121:$D$136)</f>
        <v>10.487371751976335</v>
      </c>
      <c r="F121" s="19">
        <f t="shared" si="42"/>
        <v>1.9028924755949406</v>
      </c>
      <c r="G121" s="5"/>
      <c r="H121" s="17">
        <f>Absterbeordnung!C115</f>
        <v>45.863880020306482</v>
      </c>
      <c r="I121" s="18">
        <f t="shared" si="43"/>
        <v>0.12016600457827803</v>
      </c>
      <c r="J121" s="17">
        <f t="shared" si="44"/>
        <v>5.5112792164977433</v>
      </c>
      <c r="K121" s="17">
        <f>SUM($J121:J$136)</f>
        <v>10.487371751976335</v>
      </c>
      <c r="L121" s="19">
        <f t="shared" si="45"/>
        <v>1.9028924755949406</v>
      </c>
      <c r="N121" s="6">
        <v>107</v>
      </c>
      <c r="O121" s="6">
        <f t="shared" si="36"/>
        <v>126</v>
      </c>
      <c r="P121" s="20">
        <f t="shared" si="37"/>
        <v>45.863880020306482</v>
      </c>
      <c r="Q121" s="20">
        <f t="shared" si="38"/>
        <v>45.863880020306482</v>
      </c>
      <c r="R121" s="5">
        <f t="shared" si="39"/>
        <v>38937.793838557831</v>
      </c>
      <c r="S121" s="5">
        <f t="shared" si="46"/>
        <v>214597.05391871763</v>
      </c>
      <c r="T121" s="20">
        <f>SUM(S121:$S$136)</f>
        <v>367460.59046755283</v>
      </c>
      <c r="U121" s="6">
        <f t="shared" si="47"/>
        <v>1.712328215869799</v>
      </c>
    </row>
    <row r="122" spans="1:21">
      <c r="A122" s="21">
        <v>108</v>
      </c>
      <c r="B122" s="17">
        <f>Absterbeordnung!C116</f>
        <v>23.162364029888209</v>
      </c>
      <c r="C122" s="18">
        <f t="shared" si="40"/>
        <v>0.11780980841007649</v>
      </c>
      <c r="D122" s="17">
        <f t="shared" si="41"/>
        <v>2.7287536686855773</v>
      </c>
      <c r="E122" s="17">
        <f>SUM(D122:$D$136)</f>
        <v>4.9760925354785934</v>
      </c>
      <c r="F122" s="19">
        <f t="shared" si="42"/>
        <v>1.8235770390647039</v>
      </c>
      <c r="G122" s="5"/>
      <c r="H122" s="17">
        <f>Absterbeordnung!C116</f>
        <v>23.162364029888209</v>
      </c>
      <c r="I122" s="18">
        <f t="shared" si="43"/>
        <v>0.11780980841007649</v>
      </c>
      <c r="J122" s="17">
        <f t="shared" si="44"/>
        <v>2.7287536686855773</v>
      </c>
      <c r="K122" s="17">
        <f>SUM($J122:J$136)</f>
        <v>4.9760925354785934</v>
      </c>
      <c r="L122" s="19">
        <f t="shared" si="45"/>
        <v>1.8235770390647039</v>
      </c>
      <c r="N122" s="6">
        <v>108</v>
      </c>
      <c r="O122" s="6">
        <f t="shared" si="36"/>
        <v>127</v>
      </c>
      <c r="P122" s="20">
        <f t="shared" si="37"/>
        <v>23.162364029888209</v>
      </c>
      <c r="Q122" s="20">
        <f t="shared" si="38"/>
        <v>23.162364029888209</v>
      </c>
      <c r="R122" s="5">
        <f t="shared" si="39"/>
        <v>34176.202115715852</v>
      </c>
      <c r="S122" s="5">
        <f t="shared" si="46"/>
        <v>93258.436904999413</v>
      </c>
      <c r="T122" s="20">
        <f>SUM(S122:$S$136)</f>
        <v>152863.5365488352</v>
      </c>
      <c r="U122" s="6">
        <f t="shared" si="47"/>
        <v>1.6391389521631632</v>
      </c>
    </row>
    <row r="123" spans="1:21">
      <c r="A123" s="21">
        <v>109</v>
      </c>
      <c r="B123" s="17">
        <f>Absterbeordnung!C117</f>
        <v>11.217222414546727</v>
      </c>
      <c r="C123" s="18">
        <f t="shared" si="40"/>
        <v>0.11549981216674166</v>
      </c>
      <c r="D123" s="17">
        <f t="shared" si="41"/>
        <v>1.2955870819127113</v>
      </c>
      <c r="E123" s="17">
        <f>SUM(D123:$D$136)</f>
        <v>2.2473388667930152</v>
      </c>
      <c r="F123" s="19">
        <f t="shared" si="42"/>
        <v>1.7346104311839896</v>
      </c>
      <c r="G123" s="5"/>
      <c r="H123" s="17">
        <f>Absterbeordnung!C117</f>
        <v>11.217222414546727</v>
      </c>
      <c r="I123" s="18">
        <f t="shared" si="43"/>
        <v>0.11549981216674166</v>
      </c>
      <c r="J123" s="17">
        <f t="shared" si="44"/>
        <v>1.2955870819127113</v>
      </c>
      <c r="K123" s="17">
        <f>SUM($J123:J$136)</f>
        <v>2.2473388667930152</v>
      </c>
      <c r="L123" s="19">
        <f t="shared" si="45"/>
        <v>1.7346104311839896</v>
      </c>
      <c r="N123" s="6">
        <v>109</v>
      </c>
      <c r="O123" s="6">
        <f t="shared" si="36"/>
        <v>128</v>
      </c>
      <c r="P123" s="20">
        <f t="shared" si="37"/>
        <v>11.217222414546727</v>
      </c>
      <c r="Q123" s="20">
        <f t="shared" si="38"/>
        <v>11.217222414546727</v>
      </c>
      <c r="R123" s="5">
        <f t="shared" si="39"/>
        <v>29339.689423685566</v>
      </c>
      <c r="S123" s="5">
        <f t="shared" si="46"/>
        <v>38012.12260465802</v>
      </c>
      <c r="T123" s="20">
        <f>SUM(S123:$S$136)</f>
        <v>59605.099643835805</v>
      </c>
      <c r="U123" s="6">
        <f t="shared" si="47"/>
        <v>1.5680550192830267</v>
      </c>
    </row>
    <row r="124" spans="1:21">
      <c r="A124" s="21">
        <v>110</v>
      </c>
      <c r="B124" s="17">
        <f>Absterbeordnung!C118</f>
        <v>5.2025368305174311</v>
      </c>
      <c r="C124" s="18">
        <f t="shared" si="40"/>
        <v>0.11323510996739378</v>
      </c>
      <c r="D124" s="17">
        <f t="shared" si="41"/>
        <v>0.58910983011305762</v>
      </c>
      <c r="E124" s="17">
        <f>SUM(D124:$D$136)</f>
        <v>0.95175178488030376</v>
      </c>
      <c r="F124" s="19">
        <f t="shared" si="42"/>
        <v>1.6155761391685666</v>
      </c>
      <c r="G124" s="5"/>
      <c r="H124" s="17">
        <f>Absterbeordnung!C118</f>
        <v>5.2025368305174311</v>
      </c>
      <c r="I124" s="18">
        <f t="shared" si="43"/>
        <v>0.11323510996739378</v>
      </c>
      <c r="J124" s="17">
        <f t="shared" si="44"/>
        <v>0.58910983011305762</v>
      </c>
      <c r="K124" s="17">
        <f>SUM($J124:J$136)</f>
        <v>0.95175178488030376</v>
      </c>
      <c r="L124" s="19">
        <f t="shared" si="45"/>
        <v>1.6155761391685666</v>
      </c>
      <c r="N124" s="6">
        <v>110</v>
      </c>
      <c r="O124" s="6">
        <f t="shared" si="36"/>
        <v>129</v>
      </c>
      <c r="P124" s="20">
        <f t="shared" si="37"/>
        <v>5.2025368305174311</v>
      </c>
      <c r="Q124" s="20">
        <f t="shared" si="38"/>
        <v>5.2025368305174311</v>
      </c>
      <c r="R124" s="5">
        <f t="shared" si="39"/>
        <v>24798.035474939774</v>
      </c>
      <c r="S124" s="5">
        <f t="shared" si="46"/>
        <v>14608.766465779345</v>
      </c>
      <c r="T124" s="20">
        <f>SUM(S124:$S$136)</f>
        <v>21592.977039177786</v>
      </c>
      <c r="U124" s="6">
        <f t="shared" si="47"/>
        <v>1.4780835253790094</v>
      </c>
    </row>
    <row r="125" spans="1:21">
      <c r="A125" s="21">
        <v>111</v>
      </c>
      <c r="B125" s="17">
        <f>Absterbeordnung!C119</f>
        <v>2.3078597119431747</v>
      </c>
      <c r="C125" s="18">
        <f t="shared" si="40"/>
        <v>0.11101481369352335</v>
      </c>
      <c r="D125" s="17">
        <f t="shared" si="41"/>
        <v>0.25620661595216004</v>
      </c>
      <c r="E125" s="17">
        <f>SUM(D125:$D$136)</f>
        <v>0.36264195476724626</v>
      </c>
      <c r="F125" s="19">
        <f t="shared" si="42"/>
        <v>1.4154277531808948</v>
      </c>
      <c r="G125" s="25"/>
      <c r="H125" s="17">
        <f>Absterbeordnung!C119</f>
        <v>2.3078597119431747</v>
      </c>
      <c r="I125" s="18">
        <f t="shared" si="43"/>
        <v>0.11101481369352335</v>
      </c>
      <c r="J125" s="17">
        <f t="shared" si="44"/>
        <v>0.25620661595216004</v>
      </c>
      <c r="K125" s="17">
        <f>SUM($J125:J$136)</f>
        <v>0.36264195476724626</v>
      </c>
      <c r="L125" s="19">
        <f t="shared" si="45"/>
        <v>1.4154277531808948</v>
      </c>
      <c r="N125" s="6">
        <v>111</v>
      </c>
      <c r="O125" s="6">
        <f t="shared" si="36"/>
        <v>130</v>
      </c>
      <c r="P125" s="20">
        <f t="shared" si="37"/>
        <v>2.3078597119431747</v>
      </c>
      <c r="Q125" s="20">
        <f t="shared" si="38"/>
        <v>2.3078597119431747</v>
      </c>
      <c r="R125" s="5">
        <f t="shared" si="39"/>
        <v>20391.758766355648</v>
      </c>
      <c r="S125" s="5">
        <f t="shared" si="46"/>
        <v>5224.5035068407733</v>
      </c>
      <c r="T125" s="20">
        <f>SUM(S125:$S$136)</f>
        <v>6984.2105733984436</v>
      </c>
      <c r="U125" s="6">
        <f t="shared" si="47"/>
        <v>1.3368180467777606</v>
      </c>
    </row>
    <row r="126" spans="1:21">
      <c r="A126" s="21">
        <v>112</v>
      </c>
      <c r="B126" s="17">
        <f>Absterbeordnung!C120</f>
        <v>0.9779239542850453</v>
      </c>
      <c r="C126" s="18">
        <f t="shared" si="40"/>
        <v>0.10883805264070914</v>
      </c>
      <c r="D126" s="17">
        <f t="shared" si="41"/>
        <v>0.1064353388150862</v>
      </c>
      <c r="E126" s="17">
        <f>SUM(D126:$D$136)</f>
        <v>0.1064353388150862</v>
      </c>
      <c r="F126" s="19">
        <f t="shared" si="42"/>
        <v>1</v>
      </c>
      <c r="G126" s="5"/>
      <c r="H126" s="17">
        <f>Absterbeordnung!C120</f>
        <v>0.9779239542850453</v>
      </c>
      <c r="I126" s="18">
        <f t="shared" si="43"/>
        <v>0.10883805264070914</v>
      </c>
      <c r="J126" s="17">
        <f t="shared" si="44"/>
        <v>0.1064353388150862</v>
      </c>
      <c r="K126" s="17">
        <f>SUM($J126:J$136)</f>
        <v>0.1064353388150862</v>
      </c>
      <c r="L126" s="19">
        <f t="shared" si="45"/>
        <v>1</v>
      </c>
      <c r="N126" s="6">
        <v>112</v>
      </c>
      <c r="O126" s="6">
        <f t="shared" si="36"/>
        <v>131</v>
      </c>
      <c r="P126" s="20">
        <f t="shared" si="37"/>
        <v>0.9779239542850453</v>
      </c>
      <c r="Q126" s="20">
        <f t="shared" si="38"/>
        <v>0.9779239542850453</v>
      </c>
      <c r="R126" s="5">
        <f t="shared" si="39"/>
        <v>16533.109079634443</v>
      </c>
      <c r="S126" s="5">
        <f t="shared" si="46"/>
        <v>1759.70706655767</v>
      </c>
      <c r="T126" s="20">
        <f>SUM(S126:$S$136)</f>
        <v>1759.70706655767</v>
      </c>
      <c r="U126" s="6">
        <f t="shared" si="47"/>
        <v>1</v>
      </c>
    </row>
    <row r="127" spans="1:21">
      <c r="A127" s="21">
        <v>113</v>
      </c>
      <c r="B127" s="17">
        <f>Absterbeordnung!C121</f>
        <v>0</v>
      </c>
      <c r="C127" s="18">
        <f t="shared" si="40"/>
        <v>0.10670397317716583</v>
      </c>
      <c r="D127" s="17">
        <f t="shared" si="41"/>
        <v>0</v>
      </c>
      <c r="E127" s="17">
        <f>SUM(D127:$D$136)</f>
        <v>0</v>
      </c>
      <c r="F127" s="19" t="e">
        <f t="shared" si="42"/>
        <v>#DIV/0!</v>
      </c>
      <c r="G127" s="27"/>
      <c r="H127" s="17">
        <f>Absterbeordnung!C121</f>
        <v>0</v>
      </c>
      <c r="I127" s="18">
        <f t="shared" si="43"/>
        <v>0.10670397317716583</v>
      </c>
      <c r="J127" s="17">
        <f t="shared" si="44"/>
        <v>0</v>
      </c>
      <c r="K127" s="17">
        <f>SUM($J127:J$136)</f>
        <v>0</v>
      </c>
      <c r="L127" s="19" t="e">
        <f t="shared" si="45"/>
        <v>#DIV/0!</v>
      </c>
      <c r="N127" s="6">
        <v>113</v>
      </c>
      <c r="O127" s="6">
        <f t="shared" si="36"/>
        <v>132</v>
      </c>
      <c r="P127" s="20">
        <f t="shared" si="37"/>
        <v>0</v>
      </c>
      <c r="Q127" s="20">
        <f t="shared" si="38"/>
        <v>0</v>
      </c>
      <c r="R127" s="5">
        <f t="shared" si="39"/>
        <v>13106.57885012441</v>
      </c>
      <c r="S127" s="5">
        <f t="shared" si="46"/>
        <v>0</v>
      </c>
      <c r="T127" s="20">
        <f>SUM(S127:$S$136)</f>
        <v>0</v>
      </c>
      <c r="U127" s="6" t="e">
        <f t="shared" si="47"/>
        <v>#DIV/0!</v>
      </c>
    </row>
    <row r="128" spans="1:21">
      <c r="A128" s="21">
        <v>114</v>
      </c>
      <c r="B128" s="17">
        <f>Absterbeordnung!C122</f>
        <v>0</v>
      </c>
      <c r="C128" s="18">
        <f t="shared" si="40"/>
        <v>0.10461173840898609</v>
      </c>
      <c r="D128" s="17">
        <f t="shared" si="41"/>
        <v>0</v>
      </c>
      <c r="E128" s="17">
        <f>SUM(D128:$D$136)</f>
        <v>0</v>
      </c>
      <c r="F128" s="19" t="e">
        <f t="shared" si="42"/>
        <v>#DIV/0!</v>
      </c>
      <c r="G128" s="27"/>
      <c r="H128" s="17">
        <f>Absterbeordnung!C122</f>
        <v>0</v>
      </c>
      <c r="I128" s="18">
        <f t="shared" si="43"/>
        <v>0.10461173840898609</v>
      </c>
      <c r="J128" s="17">
        <f t="shared" si="44"/>
        <v>0</v>
      </c>
      <c r="K128" s="17">
        <f>SUM($J128:J$136)</f>
        <v>0</v>
      </c>
      <c r="L128" s="19" t="e">
        <f t="shared" si="45"/>
        <v>#DIV/0!</v>
      </c>
      <c r="N128" s="6">
        <v>114</v>
      </c>
      <c r="O128" s="6">
        <f t="shared" si="36"/>
        <v>133</v>
      </c>
      <c r="P128" s="20">
        <f t="shared" si="37"/>
        <v>0</v>
      </c>
      <c r="Q128" s="20">
        <f t="shared" si="38"/>
        <v>0</v>
      </c>
      <c r="R128" s="5">
        <f t="shared" si="39"/>
        <v>10146.030217220548</v>
      </c>
      <c r="S128" s="5">
        <f t="shared" si="46"/>
        <v>0</v>
      </c>
      <c r="T128" s="20">
        <f>SUM(S128:$S$136)</f>
        <v>0</v>
      </c>
      <c r="U128" s="6" t="e">
        <f t="shared" si="47"/>
        <v>#DIV/0!</v>
      </c>
    </row>
    <row r="129" spans="1:21">
      <c r="A129" s="21">
        <v>115</v>
      </c>
      <c r="B129" s="17">
        <f>Absterbeordnung!C123</f>
        <v>0</v>
      </c>
      <c r="C129" s="18">
        <f t="shared" si="40"/>
        <v>0.10256052785194716</v>
      </c>
      <c r="D129" s="17">
        <f t="shared" si="41"/>
        <v>0</v>
      </c>
      <c r="E129" s="17">
        <f>SUM(D129:$D$136)</f>
        <v>0</v>
      </c>
      <c r="F129" s="19" t="e">
        <f t="shared" si="42"/>
        <v>#DIV/0!</v>
      </c>
      <c r="G129" s="27"/>
      <c r="H129" s="17">
        <f>Absterbeordnung!C123</f>
        <v>0</v>
      </c>
      <c r="I129" s="18">
        <f t="shared" si="43"/>
        <v>0.10256052785194716</v>
      </c>
      <c r="J129" s="17">
        <f t="shared" si="44"/>
        <v>0</v>
      </c>
      <c r="K129" s="17">
        <f>SUM($J129:J$136)</f>
        <v>0</v>
      </c>
      <c r="L129" s="19" t="e">
        <f t="shared" si="45"/>
        <v>#DIV/0!</v>
      </c>
      <c r="N129" s="6">
        <v>115</v>
      </c>
      <c r="O129" s="6">
        <f t="shared" si="36"/>
        <v>134</v>
      </c>
      <c r="P129" s="20">
        <f t="shared" si="37"/>
        <v>0</v>
      </c>
      <c r="Q129" s="20">
        <f t="shared" si="38"/>
        <v>0</v>
      </c>
      <c r="R129" s="5">
        <f t="shared" si="39"/>
        <v>7659.7038307905623</v>
      </c>
      <c r="S129" s="5">
        <f t="shared" si="46"/>
        <v>0</v>
      </c>
      <c r="T129" s="20">
        <f>SUM(S129:$S$136)</f>
        <v>0</v>
      </c>
      <c r="U129" s="6" t="e">
        <f t="shared" si="47"/>
        <v>#DIV/0!</v>
      </c>
    </row>
    <row r="130" spans="1:21">
      <c r="A130" s="21">
        <v>116</v>
      </c>
      <c r="B130" s="17">
        <f>Absterbeordnung!C124</f>
        <v>0</v>
      </c>
      <c r="C130" s="18">
        <f t="shared" si="40"/>
        <v>0.1005495371097521</v>
      </c>
      <c r="D130" s="17">
        <f t="shared" si="41"/>
        <v>0</v>
      </c>
      <c r="E130" s="17">
        <f>SUM(D130:$D$136)</f>
        <v>0</v>
      </c>
      <c r="F130" s="19" t="e">
        <f t="shared" si="42"/>
        <v>#DIV/0!</v>
      </c>
      <c r="G130" s="27"/>
      <c r="H130" s="17">
        <f>Absterbeordnung!C124</f>
        <v>0</v>
      </c>
      <c r="I130" s="18">
        <f t="shared" si="43"/>
        <v>0.1005495371097521</v>
      </c>
      <c r="J130" s="17">
        <f t="shared" si="44"/>
        <v>0</v>
      </c>
      <c r="K130" s="17">
        <f>SUM($J130:J$136)</f>
        <v>0</v>
      </c>
      <c r="L130" s="19" t="e">
        <f t="shared" si="45"/>
        <v>#DIV/0!</v>
      </c>
      <c r="N130" s="6">
        <v>116</v>
      </c>
      <c r="O130" s="6">
        <f t="shared" si="36"/>
        <v>135</v>
      </c>
      <c r="P130" s="20">
        <f t="shared" si="37"/>
        <v>0</v>
      </c>
      <c r="Q130" s="20">
        <f t="shared" si="38"/>
        <v>0</v>
      </c>
      <c r="R130" s="5">
        <f t="shared" si="39"/>
        <v>5632.1452842532217</v>
      </c>
      <c r="S130" s="5">
        <f t="shared" si="46"/>
        <v>0</v>
      </c>
      <c r="T130" s="20">
        <f>SUM(S130:$S$136)</f>
        <v>0</v>
      </c>
      <c r="U130" s="6" t="e">
        <f t="shared" si="47"/>
        <v>#DIV/0!</v>
      </c>
    </row>
    <row r="131" spans="1:21">
      <c r="A131" s="21">
        <v>117</v>
      </c>
      <c r="B131" s="17">
        <f>Absterbeordnung!C125</f>
        <v>0</v>
      </c>
      <c r="C131" s="18">
        <f t="shared" si="40"/>
        <v>9.8577977558580526E-2</v>
      </c>
      <c r="D131" s="17">
        <f t="shared" si="41"/>
        <v>0</v>
      </c>
      <c r="E131" s="17">
        <f>SUM(D131:$D$136)</f>
        <v>0</v>
      </c>
      <c r="F131" s="19" t="e">
        <f t="shared" si="42"/>
        <v>#DIV/0!</v>
      </c>
      <c r="G131" s="27"/>
      <c r="H131" s="17">
        <f>Absterbeordnung!C125</f>
        <v>0</v>
      </c>
      <c r="I131" s="18">
        <f t="shared" si="43"/>
        <v>9.8577977558580526E-2</v>
      </c>
      <c r="J131" s="17">
        <f t="shared" si="44"/>
        <v>0</v>
      </c>
      <c r="K131" s="17">
        <f>SUM($J131:J$136)</f>
        <v>0</v>
      </c>
      <c r="L131" s="19" t="e">
        <f t="shared" si="45"/>
        <v>#DIV/0!</v>
      </c>
      <c r="N131" s="6">
        <v>117</v>
      </c>
      <c r="O131" s="6">
        <f t="shared" si="36"/>
        <v>136</v>
      </c>
      <c r="P131" s="20">
        <f t="shared" si="37"/>
        <v>0</v>
      </c>
      <c r="Q131" s="20">
        <f t="shared" si="38"/>
        <v>0</v>
      </c>
      <c r="R131" s="5">
        <f t="shared" si="39"/>
        <v>4028.272041956724</v>
      </c>
      <c r="S131" s="5">
        <f t="shared" si="46"/>
        <v>0</v>
      </c>
      <c r="T131" s="20">
        <f>SUM(S131:$S$136)</f>
        <v>0</v>
      </c>
      <c r="U131" s="6" t="e">
        <f t="shared" si="47"/>
        <v>#DIV/0!</v>
      </c>
    </row>
    <row r="132" spans="1:21">
      <c r="A132" s="21">
        <v>118</v>
      </c>
      <c r="B132" s="17">
        <f>Absterbeordnung!C126</f>
        <v>0</v>
      </c>
      <c r="C132" s="18">
        <f t="shared" si="40"/>
        <v>9.6645076037824032E-2</v>
      </c>
      <c r="D132" s="17">
        <f t="shared" si="41"/>
        <v>0</v>
      </c>
      <c r="E132" s="17">
        <f>SUM(D132:$D$136)</f>
        <v>0</v>
      </c>
      <c r="F132" s="19" t="e">
        <f t="shared" si="42"/>
        <v>#DIV/0!</v>
      </c>
      <c r="G132" s="27"/>
      <c r="H132" s="17">
        <f>Absterbeordnung!C126</f>
        <v>0</v>
      </c>
      <c r="I132" s="18">
        <f t="shared" si="43"/>
        <v>9.6645076037824032E-2</v>
      </c>
      <c r="J132" s="17">
        <f t="shared" si="44"/>
        <v>0</v>
      </c>
      <c r="K132" s="17">
        <f>SUM($J132:J$136)</f>
        <v>0</v>
      </c>
      <c r="L132" s="19" t="e">
        <f t="shared" si="45"/>
        <v>#DIV/0!</v>
      </c>
      <c r="N132" s="6">
        <v>118</v>
      </c>
      <c r="O132" s="6">
        <f t="shared" si="36"/>
        <v>137</v>
      </c>
      <c r="P132" s="20">
        <f t="shared" si="37"/>
        <v>0</v>
      </c>
      <c r="Q132" s="20">
        <f t="shared" si="38"/>
        <v>0</v>
      </c>
      <c r="R132" s="5">
        <f t="shared" si="39"/>
        <v>2798.8771248146386</v>
      </c>
      <c r="S132" s="5">
        <f t="shared" si="46"/>
        <v>0</v>
      </c>
      <c r="T132" s="20">
        <f>SUM(S132:$S$136)</f>
        <v>0</v>
      </c>
      <c r="U132" s="6" t="e">
        <f t="shared" si="47"/>
        <v>#DIV/0!</v>
      </c>
    </row>
    <row r="133" spans="1:21">
      <c r="A133" s="21">
        <v>119</v>
      </c>
      <c r="B133" s="17">
        <f>Absterbeordnung!C127</f>
        <v>0</v>
      </c>
      <c r="C133" s="18">
        <f t="shared" si="40"/>
        <v>9.4750074546886331E-2</v>
      </c>
      <c r="D133" s="17">
        <f t="shared" si="41"/>
        <v>0</v>
      </c>
      <c r="E133" s="17">
        <f>SUM(D133:$D$136)</f>
        <v>0</v>
      </c>
      <c r="F133" s="19" t="e">
        <f t="shared" si="42"/>
        <v>#DIV/0!</v>
      </c>
      <c r="G133" s="27"/>
      <c r="H133" s="17">
        <f>Absterbeordnung!C127</f>
        <v>0</v>
      </c>
      <c r="I133" s="18">
        <f t="shared" si="43"/>
        <v>9.4750074546886331E-2</v>
      </c>
      <c r="J133" s="17">
        <f t="shared" si="44"/>
        <v>0</v>
      </c>
      <c r="K133" s="17">
        <f>SUM($J133:J$136)</f>
        <v>0</v>
      </c>
      <c r="L133" s="19" t="e">
        <f t="shared" si="45"/>
        <v>#DIV/0!</v>
      </c>
      <c r="N133" s="6">
        <v>119</v>
      </c>
      <c r="O133" s="6">
        <f t="shared" si="36"/>
        <v>138</v>
      </c>
      <c r="P133" s="20">
        <f t="shared" si="37"/>
        <v>0</v>
      </c>
      <c r="Q133" s="20">
        <f t="shared" si="38"/>
        <v>0</v>
      </c>
      <c r="R133" s="5">
        <f t="shared" si="39"/>
        <v>1886.7136726984452</v>
      </c>
      <c r="S133" s="5">
        <f t="shared" si="46"/>
        <v>0</v>
      </c>
      <c r="T133" s="20">
        <f>SUM(S133:$S$136)</f>
        <v>0</v>
      </c>
      <c r="U133" s="6" t="e">
        <f t="shared" si="47"/>
        <v>#DIV/0!</v>
      </c>
    </row>
    <row r="134" spans="1:21">
      <c r="A134" s="21">
        <v>120</v>
      </c>
      <c r="B134" s="17">
        <f>Absterbeordnung!C128</f>
        <v>0</v>
      </c>
      <c r="C134" s="18">
        <f t="shared" si="40"/>
        <v>9.2892229947927757E-2</v>
      </c>
      <c r="D134" s="17">
        <f t="shared" si="41"/>
        <v>0</v>
      </c>
      <c r="E134" s="17">
        <f>SUM(D134:$D$136)</f>
        <v>0</v>
      </c>
      <c r="F134" s="19" t="e">
        <f t="shared" si="42"/>
        <v>#DIV/0!</v>
      </c>
      <c r="G134" s="27"/>
      <c r="H134" s="17">
        <f>Absterbeordnung!C128</f>
        <v>0</v>
      </c>
      <c r="I134" s="18">
        <f t="shared" si="43"/>
        <v>9.2892229947927757E-2</v>
      </c>
      <c r="J134" s="17">
        <f t="shared" si="44"/>
        <v>0</v>
      </c>
      <c r="K134" s="17">
        <f>SUM($J134:J$136)</f>
        <v>0</v>
      </c>
      <c r="L134" s="19" t="e">
        <f t="shared" si="45"/>
        <v>#DIV/0!</v>
      </c>
      <c r="N134" s="6">
        <v>120</v>
      </c>
      <c r="O134" s="6">
        <f t="shared" si="36"/>
        <v>139</v>
      </c>
      <c r="P134" s="20">
        <f t="shared" si="37"/>
        <v>0</v>
      </c>
      <c r="Q134" s="20">
        <f t="shared" si="38"/>
        <v>0</v>
      </c>
      <c r="R134" s="5">
        <f t="shared" si="39"/>
        <v>1232.3166330909512</v>
      </c>
      <c r="S134" s="5">
        <f t="shared" si="46"/>
        <v>0</v>
      </c>
      <c r="T134" s="20">
        <f>SUM(S134:$S$136)</f>
        <v>0</v>
      </c>
      <c r="U134" s="6" t="e">
        <f t="shared" si="47"/>
        <v>#DIV/0!</v>
      </c>
    </row>
    <row r="135" spans="1:21">
      <c r="A135" s="21">
        <v>121</v>
      </c>
      <c r="B135" s="17">
        <f>Absterbeordnung!C129</f>
        <v>0</v>
      </c>
      <c r="C135" s="18">
        <f t="shared" si="40"/>
        <v>9.1070813674438977E-2</v>
      </c>
      <c r="D135" s="17">
        <f t="shared" si="41"/>
        <v>0</v>
      </c>
      <c r="E135" s="17">
        <f>SUM(D135:$D$136)</f>
        <v>0</v>
      </c>
      <c r="F135" s="19" t="e">
        <f t="shared" si="42"/>
        <v>#DIV/0!</v>
      </c>
      <c r="G135" s="27"/>
      <c r="H135" s="17">
        <f>Absterbeordnung!C129</f>
        <v>0</v>
      </c>
      <c r="I135" s="18">
        <f t="shared" si="43"/>
        <v>9.1070813674438977E-2</v>
      </c>
      <c r="J135" s="17">
        <f t="shared" si="44"/>
        <v>0</v>
      </c>
      <c r="K135" s="17">
        <f>SUM($J135:J$136)</f>
        <v>0</v>
      </c>
      <c r="L135" s="19" t="e">
        <f t="shared" si="45"/>
        <v>#DIV/0!</v>
      </c>
      <c r="N135" s="6">
        <v>121</v>
      </c>
      <c r="O135" s="6">
        <f t="shared" si="36"/>
        <v>140</v>
      </c>
      <c r="P135" s="20">
        <f t="shared" si="37"/>
        <v>0</v>
      </c>
      <c r="Q135" s="20">
        <f t="shared" si="38"/>
        <v>0</v>
      </c>
      <c r="R135" s="5">
        <f t="shared" si="39"/>
        <v>778.87865037334177</v>
      </c>
      <c r="S135" s="5">
        <f t="shared" si="46"/>
        <v>0</v>
      </c>
      <c r="T135" s="20">
        <f>SUM(S135:$S$136)</f>
        <v>0</v>
      </c>
      <c r="U135" s="6" t="e">
        <f t="shared" si="47"/>
        <v>#DIV/0!</v>
      </c>
    </row>
    <row r="136" spans="1:21">
      <c r="A136" s="21">
        <v>122</v>
      </c>
      <c r="B136" s="17">
        <f>Absterbeordnung!C130</f>
        <v>0</v>
      </c>
      <c r="C136" s="18">
        <f t="shared" si="40"/>
        <v>8.9285111445528406E-2</v>
      </c>
      <c r="D136" s="17">
        <f t="shared" si="41"/>
        <v>0</v>
      </c>
      <c r="E136" s="17">
        <f>SUM(D136:$D$136)</f>
        <v>0</v>
      </c>
      <c r="F136" s="19" t="e">
        <f t="shared" si="42"/>
        <v>#DIV/0!</v>
      </c>
      <c r="G136" s="27"/>
      <c r="H136" s="17">
        <f>Absterbeordnung!C130</f>
        <v>0</v>
      </c>
      <c r="I136" s="18">
        <f t="shared" si="43"/>
        <v>8.9285111445528406E-2</v>
      </c>
      <c r="J136" s="17">
        <f t="shared" si="44"/>
        <v>0</v>
      </c>
      <c r="K136" s="17">
        <f>SUM($J136:J$136)</f>
        <v>0</v>
      </c>
      <c r="L136" s="19" t="e">
        <f t="shared" si="45"/>
        <v>#DIV/0!</v>
      </c>
      <c r="N136" s="6">
        <v>122</v>
      </c>
      <c r="O136" s="6">
        <f t="shared" si="36"/>
        <v>141</v>
      </c>
      <c r="P136" s="20">
        <f t="shared" si="37"/>
        <v>0</v>
      </c>
      <c r="Q136" s="20">
        <f t="shared" si="38"/>
        <v>0</v>
      </c>
      <c r="R136" s="5">
        <f t="shared" si="39"/>
        <v>475.75733272308372</v>
      </c>
      <c r="S136" s="5">
        <f t="shared" si="46"/>
        <v>0</v>
      </c>
      <c r="T136" s="20">
        <f>SUM(S136:$S$136)</f>
        <v>0</v>
      </c>
      <c r="U136" s="6" t="e">
        <f t="shared" si="47"/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53"/>
  <sheetViews>
    <sheetView showGridLines="0" showRowColHeaders="0" showOutlineSymbols="0" zoomScale="105" zoomScaleNormal="105" workbookViewId="0">
      <selection activeCell="D5" sqref="D5"/>
    </sheetView>
  </sheetViews>
  <sheetFormatPr baseColWidth="10" defaultRowHeight="12.75"/>
  <cols>
    <col min="1" max="1" width="50.42578125" style="189" customWidth="1"/>
    <col min="2" max="2" width="15" style="189" customWidth="1"/>
    <col min="3" max="3" width="16.5703125" style="189" customWidth="1"/>
    <col min="4" max="4" width="18.42578125" style="193" customWidth="1"/>
    <col min="5" max="5" width="23" style="193" customWidth="1"/>
    <col min="6" max="6" width="15.5703125" style="193" customWidth="1"/>
    <col min="7" max="16384" width="11.42578125" style="189"/>
  </cols>
  <sheetData>
    <row r="1" spans="1:7" s="167" customFormat="1" ht="18.75" customHeight="1" thickBot="1">
      <c r="A1" s="225" t="s">
        <v>55</v>
      </c>
      <c r="B1" s="226"/>
      <c r="C1" s="226"/>
      <c r="D1" s="226"/>
      <c r="E1" s="226"/>
      <c r="F1" s="227"/>
    </row>
    <row r="2" spans="1:7" s="167" customFormat="1" ht="18.75" customHeight="1" thickBot="1">
      <c r="A2" s="228" t="s">
        <v>56</v>
      </c>
      <c r="B2" s="229"/>
      <c r="C2" s="229"/>
      <c r="D2" s="229"/>
      <c r="E2" s="229"/>
      <c r="F2" s="230"/>
    </row>
    <row r="3" spans="1:7" s="168" customFormat="1" ht="57" customHeight="1" thickBot="1">
      <c r="A3" s="222" t="str">
        <f>"Leibrentenbarwertfaktor "&amp;Absterbeordnung!B6&amp; " - Eine Person - weiblich"</f>
        <v>Leibrentenbarwertfaktor 2009-2011 - Eine Person - weiblich</v>
      </c>
      <c r="B3" s="223"/>
      <c r="C3" s="223"/>
      <c r="D3" s="223"/>
      <c r="E3" s="223"/>
      <c r="F3" s="224"/>
    </row>
    <row r="4" spans="1:7" s="168" customFormat="1" ht="18.75" thickBot="1">
      <c r="A4" s="169"/>
      <c r="B4" s="170"/>
      <c r="C4" s="170"/>
      <c r="D4" s="171"/>
      <c r="E4" s="172" t="s">
        <v>33</v>
      </c>
      <c r="F4" s="173">
        <f>Absterbeordnung!E1</f>
        <v>41976</v>
      </c>
    </row>
    <row r="5" spans="1:7" s="168" customFormat="1" ht="18.75" thickBot="1">
      <c r="A5" s="169" t="s">
        <v>5</v>
      </c>
      <c r="B5" s="174"/>
      <c r="C5" s="170"/>
      <c r="D5" s="203">
        <v>69</v>
      </c>
      <c r="E5" s="171"/>
      <c r="F5" s="175"/>
    </row>
    <row r="6" spans="1:7" s="168" customFormat="1" ht="17.25" customHeight="1">
      <c r="A6" s="169"/>
      <c r="B6" s="174"/>
      <c r="C6" s="170"/>
      <c r="D6" s="171"/>
      <c r="E6" s="171"/>
      <c r="F6" s="175"/>
    </row>
    <row r="7" spans="1:7" s="168" customFormat="1" ht="18.75" thickBot="1">
      <c r="A7" s="169"/>
      <c r="B7" s="174"/>
      <c r="C7" s="170"/>
      <c r="D7" s="171"/>
      <c r="E7" s="171"/>
      <c r="F7" s="175"/>
    </row>
    <row r="8" spans="1:7" s="168" customFormat="1" ht="18.75" thickBot="1">
      <c r="A8" s="169" t="s">
        <v>3</v>
      </c>
      <c r="B8" s="174"/>
      <c r="C8" s="170"/>
      <c r="D8" s="211">
        <v>2</v>
      </c>
      <c r="E8" s="171"/>
      <c r="F8" s="175"/>
    </row>
    <row r="9" spans="1:7" s="168" customFormat="1" ht="18.75" thickBot="1">
      <c r="A9" s="169" t="s">
        <v>54</v>
      </c>
      <c r="B9" s="174"/>
      <c r="C9" s="170"/>
      <c r="D9" s="203" t="s">
        <v>17</v>
      </c>
      <c r="E9" s="171"/>
      <c r="F9" s="175"/>
    </row>
    <row r="10" spans="1:7" s="168" customFormat="1" ht="18.75" thickBot="1">
      <c r="A10" s="169" t="s">
        <v>52</v>
      </c>
      <c r="B10" s="174"/>
      <c r="C10" s="170"/>
      <c r="D10" s="204">
        <v>1</v>
      </c>
      <c r="E10" s="171"/>
      <c r="F10" s="175"/>
    </row>
    <row r="11" spans="1:7" s="168" customFormat="1" ht="18">
      <c r="A11" s="169"/>
      <c r="B11" s="174"/>
      <c r="C11" s="170"/>
      <c r="D11" s="176"/>
      <c r="E11" s="177" t="s">
        <v>40</v>
      </c>
      <c r="F11" s="178" t="s">
        <v>35</v>
      </c>
    </row>
    <row r="12" spans="1:7" s="168" customFormat="1" ht="27" thickBot="1">
      <c r="A12" s="169"/>
      <c r="B12" s="174"/>
      <c r="C12" s="170"/>
      <c r="D12" s="179" t="s">
        <v>34</v>
      </c>
      <c r="E12" s="180" t="s">
        <v>36</v>
      </c>
      <c r="F12" s="181" t="s">
        <v>30</v>
      </c>
    </row>
    <row r="13" spans="1:7" s="168" customFormat="1" ht="18.75" thickBot="1">
      <c r="A13" s="169" t="s">
        <v>42</v>
      </c>
      <c r="B13" s="182"/>
      <c r="C13" s="170"/>
      <c r="D13" s="205">
        <f>LOOKUP(D5,Daten1F!A15:A136,Daten1F!F15:F136)</f>
        <v>14.801229331166454</v>
      </c>
      <c r="E13" s="197">
        <f>IF(D9="vorschüssig",B39,IF(D9="nachschüssig",B40))</f>
        <v>-1</v>
      </c>
      <c r="F13" s="206">
        <f>D13+E13</f>
        <v>13.801229331166454</v>
      </c>
    </row>
    <row r="14" spans="1:7" s="168" customFormat="1" ht="18.75" thickBot="1">
      <c r="A14" s="183"/>
      <c r="B14" s="184"/>
      <c r="C14" s="185"/>
      <c r="D14" s="186"/>
      <c r="E14" s="187"/>
      <c r="F14" s="188"/>
      <c r="G14" s="189"/>
    </row>
    <row r="15" spans="1:7" ht="18.75" thickBot="1">
      <c r="A15" s="198" t="s">
        <v>49</v>
      </c>
      <c r="B15" s="199"/>
      <c r="C15" s="199"/>
      <c r="D15" s="200">
        <f>1-((D13-1)*(D8/100))</f>
        <v>0.72397541337667093</v>
      </c>
      <c r="E15" s="201" t="s">
        <v>51</v>
      </c>
      <c r="F15" s="202"/>
    </row>
    <row r="16" spans="1:7" ht="18">
      <c r="A16" s="190"/>
      <c r="B16" s="190"/>
      <c r="C16" s="190"/>
      <c r="D16" s="191"/>
      <c r="E16" s="192"/>
    </row>
    <row r="17" spans="1:5" ht="18">
      <c r="A17" s="190"/>
      <c r="B17" s="190"/>
      <c r="C17" s="190"/>
      <c r="D17" s="191"/>
      <c r="E17" s="192"/>
    </row>
    <row r="18" spans="1:5" ht="18">
      <c r="A18" s="190"/>
      <c r="B18" s="190"/>
      <c r="C18" s="190"/>
      <c r="D18" s="191"/>
      <c r="E18" s="192"/>
    </row>
    <row r="19" spans="1:5" ht="18">
      <c r="A19" s="190"/>
      <c r="B19" s="190"/>
      <c r="C19" s="190"/>
      <c r="D19" s="191"/>
      <c r="E19" s="192"/>
    </row>
    <row r="20" spans="1:5" ht="18">
      <c r="A20" s="190"/>
      <c r="B20" s="190"/>
      <c r="C20" s="190"/>
      <c r="D20" s="191"/>
      <c r="E20" s="192"/>
    </row>
    <row r="21" spans="1:5" ht="18">
      <c r="A21" s="190"/>
      <c r="B21" s="190"/>
      <c r="C21" s="190"/>
      <c r="D21" s="191"/>
      <c r="E21" s="192"/>
    </row>
    <row r="22" spans="1:5" ht="18">
      <c r="A22" s="190"/>
      <c r="B22" s="190"/>
      <c r="C22" s="190"/>
      <c r="D22" s="191"/>
      <c r="E22" s="192"/>
    </row>
    <row r="23" spans="1:5" ht="18">
      <c r="A23" s="190"/>
      <c r="B23" s="190"/>
      <c r="C23" s="190"/>
      <c r="D23" s="191"/>
      <c r="E23" s="192"/>
    </row>
    <row r="24" spans="1:5" ht="18">
      <c r="A24" s="190"/>
      <c r="B24" s="190"/>
      <c r="C24" s="190"/>
      <c r="D24" s="191"/>
      <c r="E24" s="192"/>
    </row>
    <row r="25" spans="1:5" ht="18">
      <c r="A25" s="190"/>
      <c r="B25" s="190"/>
      <c r="C25" s="190"/>
      <c r="D25" s="191"/>
      <c r="E25" s="192"/>
    </row>
    <row r="26" spans="1:5" ht="18">
      <c r="A26" s="190"/>
      <c r="B26" s="190"/>
      <c r="C26" s="190"/>
      <c r="D26" s="191"/>
      <c r="E26" s="192"/>
    </row>
    <row r="27" spans="1:5" ht="18">
      <c r="A27" s="190"/>
      <c r="B27" s="190"/>
      <c r="C27" s="190"/>
      <c r="D27" s="191"/>
      <c r="E27" s="192"/>
    </row>
    <row r="28" spans="1:5" ht="18">
      <c r="A28" s="190"/>
      <c r="B28" s="190"/>
      <c r="C28" s="190"/>
      <c r="D28" s="191"/>
      <c r="E28" s="192"/>
    </row>
    <row r="29" spans="1:5" ht="18">
      <c r="A29" s="190"/>
      <c r="B29" s="190"/>
      <c r="C29" s="190"/>
      <c r="D29" s="191"/>
      <c r="E29" s="192"/>
    </row>
    <row r="30" spans="1:5" ht="18">
      <c r="A30" s="193"/>
      <c r="B30" s="193"/>
      <c r="C30" s="190"/>
      <c r="D30" s="191"/>
      <c r="E30" s="192"/>
    </row>
    <row r="31" spans="1:5" ht="18">
      <c r="A31" s="193"/>
      <c r="B31" s="193"/>
      <c r="C31" s="190"/>
      <c r="D31" s="191"/>
      <c r="E31" s="192"/>
    </row>
    <row r="32" spans="1:5" ht="18">
      <c r="A32" s="193"/>
      <c r="B32" s="193"/>
      <c r="C32" s="190"/>
      <c r="D32" s="191"/>
      <c r="E32" s="192"/>
    </row>
    <row r="33" spans="1:6" ht="18">
      <c r="A33" s="193"/>
      <c r="B33" s="193"/>
      <c r="C33" s="190"/>
      <c r="D33" s="191"/>
      <c r="E33" s="192"/>
    </row>
    <row r="34" spans="1:6" ht="18">
      <c r="A34" s="193"/>
      <c r="B34" s="193"/>
      <c r="C34" s="190"/>
      <c r="D34" s="191"/>
      <c r="E34" s="192"/>
    </row>
    <row r="35" spans="1:6" ht="18">
      <c r="A35" s="193" t="s">
        <v>25</v>
      </c>
      <c r="B35" s="193">
        <f>LOOKUP(D5,'Daten (F)'!N15:N127,'Daten (F)'!U15:U127)</f>
        <v>11.787020375527078</v>
      </c>
      <c r="C35" s="190"/>
      <c r="D35" s="194"/>
      <c r="E35" s="192"/>
      <c r="F35" s="194"/>
    </row>
    <row r="36" spans="1:6" ht="18">
      <c r="A36" s="193"/>
      <c r="B36" s="193"/>
      <c r="C36" s="190"/>
      <c r="D36" s="194"/>
      <c r="E36" s="192"/>
      <c r="F36" s="194"/>
    </row>
    <row r="37" spans="1:6" ht="18">
      <c r="A37" s="193" t="s">
        <v>52</v>
      </c>
      <c r="B37" s="193">
        <f>D10</f>
        <v>1</v>
      </c>
      <c r="C37" s="190"/>
      <c r="D37" s="194"/>
      <c r="E37" s="192"/>
      <c r="F37" s="194"/>
    </row>
    <row r="38" spans="1:6" ht="18">
      <c r="A38" s="193" t="s">
        <v>53</v>
      </c>
      <c r="B38" s="193">
        <f>D8</f>
        <v>2</v>
      </c>
      <c r="C38" s="190"/>
      <c r="D38" s="195">
        <f>D13+D14-B35</f>
        <v>3.0142089556393756</v>
      </c>
      <c r="E38" s="192"/>
      <c r="F38" s="195">
        <f>D38+E13</f>
        <v>2.0142089556393756</v>
      </c>
    </row>
    <row r="39" spans="1:6" ht="18">
      <c r="A39" s="193" t="s">
        <v>18</v>
      </c>
      <c r="B39" s="193">
        <f>(-1*((B37-1)/(2*B37)))-(((B37*B37-1)/(6*B37^2))*(B38/100))+(((B37^2-1)/(12*B37^2))*((B38/100)^2))</f>
        <v>0</v>
      </c>
      <c r="C39" s="190"/>
      <c r="D39" s="196"/>
      <c r="E39" s="196"/>
    </row>
    <row r="40" spans="1:6" ht="22.5" customHeight="1">
      <c r="A40" s="193" t="s">
        <v>17</v>
      </c>
      <c r="B40" s="193">
        <f>(-1+((B37-1)/(2*B37)))-(((B37*B37-1)/(6*B37^2))*(B38/100))+(((B37^2-1)/(12*B37^2))*((B38/100)^2))</f>
        <v>-1</v>
      </c>
      <c r="C40" s="190"/>
      <c r="D40" s="196"/>
      <c r="E40" s="196"/>
    </row>
    <row r="41" spans="1:6" ht="18">
      <c r="A41" s="193"/>
      <c r="B41" s="193"/>
      <c r="C41" s="190"/>
      <c r="D41" s="189"/>
      <c r="E41" s="189"/>
    </row>
    <row r="42" spans="1:6">
      <c r="A42" s="193"/>
      <c r="B42" s="193"/>
    </row>
    <row r="43" spans="1:6">
      <c r="A43" s="193"/>
      <c r="B43" s="193"/>
    </row>
    <row r="44" spans="1:6">
      <c r="A44" s="193"/>
      <c r="B44" s="193"/>
    </row>
    <row r="47" spans="1:6">
      <c r="B47" s="189" t="s">
        <v>15</v>
      </c>
      <c r="C47" s="189">
        <v>1</v>
      </c>
    </row>
    <row r="48" spans="1:6">
      <c r="B48" s="189" t="s">
        <v>19</v>
      </c>
      <c r="C48" s="189">
        <v>2</v>
      </c>
    </row>
    <row r="49" spans="2:14">
      <c r="C49" s="189">
        <v>4</v>
      </c>
    </row>
    <row r="50" spans="2:14">
      <c r="C50" s="189">
        <v>12</v>
      </c>
    </row>
    <row r="53" spans="2:14">
      <c r="B53" s="193">
        <v>2</v>
      </c>
      <c r="C53" s="193">
        <v>2.5</v>
      </c>
      <c r="D53" s="193">
        <v>3</v>
      </c>
      <c r="E53" s="193">
        <v>3.5</v>
      </c>
      <c r="F53" s="193">
        <v>4</v>
      </c>
      <c r="G53" s="193">
        <v>4.5</v>
      </c>
      <c r="H53" s="193">
        <v>5</v>
      </c>
      <c r="I53" s="193">
        <v>5.5</v>
      </c>
      <c r="J53" s="193">
        <v>6</v>
      </c>
      <c r="K53" s="193">
        <v>7</v>
      </c>
      <c r="L53" s="193">
        <v>8</v>
      </c>
      <c r="M53" s="193">
        <v>9</v>
      </c>
      <c r="N53" s="193">
        <v>10</v>
      </c>
    </row>
  </sheetData>
  <sheetProtection password="F002" sheet="1"/>
  <dataConsolidate/>
  <customSheetViews>
    <customSheetView guid="{AC77A39F-ABA0-4848-B5DA-4147A1099D4C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3:F3"/>
    <mergeCell ref="A1:F1"/>
    <mergeCell ref="A2:F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$A$39:$A$40</formula1>
    </dataValidation>
    <dataValidation type="decimal" allowBlank="1" showInputMessage="1" showErrorMessage="1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N1212"/>
  <sheetViews>
    <sheetView showGridLines="0" showRowColHeaders="0" zoomScale="105" zoomScaleNormal="105" workbookViewId="0">
      <selection activeCell="D5" sqref="D5"/>
    </sheetView>
  </sheetViews>
  <sheetFormatPr baseColWidth="10" defaultRowHeight="12.75"/>
  <cols>
    <col min="1" max="1" width="51.85546875" style="73" customWidth="1"/>
    <col min="2" max="2" width="15" style="73" customWidth="1"/>
    <col min="3" max="3" width="16.5703125" style="73" customWidth="1"/>
    <col min="4" max="4" width="18.42578125" style="123" customWidth="1"/>
    <col min="5" max="5" width="23" style="123" customWidth="1"/>
    <col min="6" max="6" width="15" style="123" customWidth="1"/>
    <col min="7" max="16384" width="11.42578125" style="73"/>
  </cols>
  <sheetData>
    <row r="1" spans="1:6" ht="18.75" customHeight="1" thickBot="1">
      <c r="A1" s="219" t="s">
        <v>55</v>
      </c>
      <c r="B1" s="220"/>
      <c r="C1" s="220"/>
      <c r="D1" s="220"/>
      <c r="E1" s="220"/>
      <c r="F1" s="221"/>
    </row>
    <row r="2" spans="1:6" s="122" customFormat="1" ht="18.75" customHeight="1" thickBot="1">
      <c r="A2" s="213" t="s">
        <v>56</v>
      </c>
      <c r="B2" s="214"/>
      <c r="C2" s="214"/>
      <c r="D2" s="214"/>
      <c r="E2" s="214"/>
      <c r="F2" s="215"/>
    </row>
    <row r="3" spans="1:6" s="122" customFormat="1" ht="57" customHeight="1" thickBot="1">
      <c r="A3" s="231" t="str">
        <f>"Leibrentenbarwertfaktor "&amp;Absterbeordnung!B6&amp; " -   Mann - Frau "</f>
        <v xml:space="preserve">Leibrentenbarwertfaktor 2009-2011 -   Mann - Frau </v>
      </c>
      <c r="B3" s="232"/>
      <c r="C3" s="232"/>
      <c r="D3" s="233" t="s">
        <v>39</v>
      </c>
      <c r="E3" s="233"/>
      <c r="F3" s="234"/>
    </row>
    <row r="4" spans="1:6" s="122" customFormat="1" ht="18.75" thickBot="1">
      <c r="A4" s="41"/>
      <c r="B4" s="42"/>
      <c r="C4" s="42"/>
      <c r="D4" s="43"/>
      <c r="E4" s="83" t="s">
        <v>33</v>
      </c>
      <c r="F4" s="86">
        <f>Absterbeordnung!E1</f>
        <v>41976</v>
      </c>
    </row>
    <row r="5" spans="1:6" s="122" customFormat="1" ht="18.75" thickBot="1">
      <c r="A5" s="41" t="s">
        <v>4</v>
      </c>
      <c r="B5" s="98"/>
      <c r="C5" s="42"/>
      <c r="D5" s="45">
        <v>50</v>
      </c>
      <c r="E5" s="43"/>
      <c r="F5" s="99"/>
    </row>
    <row r="6" spans="1:6" s="122" customFormat="1" ht="18.75" thickBot="1">
      <c r="A6" s="41" t="s">
        <v>5</v>
      </c>
      <c r="B6" s="98"/>
      <c r="C6" s="42"/>
      <c r="D6" s="45">
        <v>50</v>
      </c>
      <c r="E6" s="43"/>
      <c r="F6" s="99"/>
    </row>
    <row r="7" spans="1:6" s="122" customFormat="1" ht="18.75" thickBot="1">
      <c r="A7" s="41"/>
      <c r="B7" s="98"/>
      <c r="C7" s="42"/>
      <c r="D7" s="43"/>
      <c r="E7" s="43"/>
      <c r="F7" s="99"/>
    </row>
    <row r="8" spans="1:6" s="122" customFormat="1" ht="18.75" thickBot="1">
      <c r="A8" s="41" t="s">
        <v>3</v>
      </c>
      <c r="B8" s="98"/>
      <c r="C8" s="42"/>
      <c r="D8" s="212">
        <v>2</v>
      </c>
      <c r="E8" s="43"/>
      <c r="F8" s="99"/>
    </row>
    <row r="9" spans="1:6" s="122" customFormat="1" ht="18.75" thickBot="1">
      <c r="A9" s="41" t="s">
        <v>54</v>
      </c>
      <c r="B9" s="98"/>
      <c r="C9" s="42"/>
      <c r="D9" s="45" t="s">
        <v>17</v>
      </c>
      <c r="E9" s="43"/>
      <c r="F9" s="99"/>
    </row>
    <row r="10" spans="1:6" s="122" customFormat="1" ht="18.75" thickBot="1">
      <c r="A10" s="41" t="s">
        <v>52</v>
      </c>
      <c r="B10" s="98"/>
      <c r="C10" s="42"/>
      <c r="D10" s="100">
        <v>1</v>
      </c>
      <c r="E10" s="43"/>
      <c r="F10" s="99"/>
    </row>
    <row r="11" spans="1:6" s="122" customFormat="1" ht="18">
      <c r="A11" s="41"/>
      <c r="B11" s="98"/>
      <c r="C11" s="42"/>
      <c r="D11" s="238" t="s">
        <v>34</v>
      </c>
      <c r="E11" s="151" t="s">
        <v>40</v>
      </c>
      <c r="F11" s="91" t="s">
        <v>35</v>
      </c>
    </row>
    <row r="12" spans="1:6" s="122" customFormat="1" ht="18.75" thickBot="1">
      <c r="A12" s="41"/>
      <c r="B12" s="98"/>
      <c r="C12" s="42"/>
      <c r="D12" s="239"/>
      <c r="E12" s="152" t="s">
        <v>36</v>
      </c>
      <c r="F12" s="92" t="s">
        <v>30</v>
      </c>
    </row>
    <row r="13" spans="1:6" s="122" customFormat="1" ht="18.75" thickBot="1">
      <c r="A13" s="41" t="s">
        <v>41</v>
      </c>
      <c r="B13" s="113"/>
      <c r="C13" s="94"/>
      <c r="D13" s="116">
        <f>LOOKUP(D5,Daten!A15:A136,Daten!F15:F136)</f>
        <v>22.24281374673415</v>
      </c>
      <c r="E13" s="235">
        <f>IF(D9="vorschüssig",B48,IF(D9="nachschüssig",B49))</f>
        <v>-1</v>
      </c>
      <c r="F13" s="117">
        <f>D13+E13</f>
        <v>21.24281374673415</v>
      </c>
    </row>
    <row r="14" spans="1:6" s="122" customFormat="1" ht="18.75" thickBot="1">
      <c r="A14" s="41"/>
      <c r="B14" s="113"/>
      <c r="C14" s="94"/>
      <c r="D14" s="48"/>
      <c r="E14" s="236"/>
      <c r="F14" s="114"/>
    </row>
    <row r="15" spans="1:6" s="122" customFormat="1" ht="18.75" thickBot="1">
      <c r="A15" s="41" t="s">
        <v>43</v>
      </c>
      <c r="B15" s="113"/>
      <c r="C15" s="94"/>
      <c r="D15" s="116">
        <f>LOOKUP(D6,Daten!A15:A136,Daten!L15:L136)</f>
        <v>24.669561790917204</v>
      </c>
      <c r="E15" s="236"/>
      <c r="F15" s="117">
        <f>D15+E13</f>
        <v>23.669561790917204</v>
      </c>
    </row>
    <row r="16" spans="1:6" s="122" customFormat="1" ht="18">
      <c r="A16" s="41"/>
      <c r="B16" s="94"/>
      <c r="C16" s="94"/>
      <c r="D16" s="95"/>
      <c r="E16" s="236"/>
      <c r="F16" s="115"/>
    </row>
    <row r="17" spans="1:7" s="122" customFormat="1" ht="18">
      <c r="A17" s="41"/>
      <c r="B17" s="94"/>
      <c r="C17" s="94"/>
      <c r="D17" s="95"/>
      <c r="E17" s="236"/>
      <c r="F17" s="115"/>
    </row>
    <row r="18" spans="1:7" s="122" customFormat="1" ht="18">
      <c r="A18" s="161"/>
      <c r="B18" s="162"/>
      <c r="C18" s="94"/>
      <c r="D18" s="95"/>
      <c r="E18" s="236"/>
      <c r="F18" s="115"/>
    </row>
    <row r="19" spans="1:7" s="122" customFormat="1" ht="18.75" thickBot="1">
      <c r="A19" s="41" t="s">
        <v>29</v>
      </c>
      <c r="B19" s="48"/>
      <c r="C19" s="94"/>
      <c r="D19" s="95"/>
      <c r="E19" s="236"/>
      <c r="F19" s="115"/>
    </row>
    <row r="20" spans="1:7" s="122" customFormat="1" ht="18.75" customHeight="1" thickBot="1">
      <c r="A20" s="41" t="s">
        <v>28</v>
      </c>
      <c r="B20" s="113"/>
      <c r="C20" s="94"/>
      <c r="D20" s="116">
        <f>D13+D15-B1212</f>
        <v>26.94248509663942</v>
      </c>
      <c r="E20" s="236"/>
      <c r="F20" s="117">
        <f>D20+E13</f>
        <v>25.94248509663942</v>
      </c>
    </row>
    <row r="21" spans="1:7" s="122" customFormat="1" ht="18.75" customHeight="1" thickBot="1">
      <c r="A21" s="49" t="s">
        <v>38</v>
      </c>
      <c r="B21" s="101"/>
      <c r="C21" s="50"/>
      <c r="D21" s="116">
        <f>B1212</f>
        <v>19.969890441011938</v>
      </c>
      <c r="E21" s="237"/>
      <c r="F21" s="117">
        <f>D21+E13</f>
        <v>18.969890441011938</v>
      </c>
    </row>
    <row r="22" spans="1:7" s="122" customFormat="1" ht="22.5" customHeight="1" thickBot="1">
      <c r="A22" s="41"/>
      <c r="B22" s="44"/>
      <c r="C22" s="42"/>
      <c r="D22" s="43"/>
      <c r="E22" s="43"/>
      <c r="F22" s="163"/>
      <c r="G22" s="73"/>
    </row>
    <row r="23" spans="1:7" ht="18.75" thickBot="1">
      <c r="A23" s="158" t="s">
        <v>47</v>
      </c>
      <c r="B23" s="157"/>
      <c r="C23" s="157"/>
      <c r="D23" s="155">
        <f>1-((D20-1)*(D8/100))</f>
        <v>0.48115029806721155</v>
      </c>
      <c r="E23" s="158" t="s">
        <v>51</v>
      </c>
      <c r="F23" s="159"/>
    </row>
    <row r="24" spans="1:7" ht="18.75" thickBot="1">
      <c r="A24" s="158" t="s">
        <v>48</v>
      </c>
      <c r="B24" s="157"/>
      <c r="C24" s="157"/>
      <c r="D24" s="155">
        <f>1-((D21-1)*(D8/100))</f>
        <v>0.62060219117976123</v>
      </c>
      <c r="E24" s="158" t="s">
        <v>51</v>
      </c>
      <c r="F24" s="159"/>
    </row>
    <row r="46" spans="1:3">
      <c r="A46" s="73" t="s">
        <v>52</v>
      </c>
      <c r="B46" s="73">
        <f>nachschüssig</f>
        <v>1</v>
      </c>
    </row>
    <row r="47" spans="1:3">
      <c r="A47" s="73" t="s">
        <v>53</v>
      </c>
      <c r="B47" s="73">
        <f>D8</f>
        <v>2</v>
      </c>
    </row>
    <row r="48" spans="1:3">
      <c r="A48" s="73" t="s">
        <v>18</v>
      </c>
      <c r="B48" s="73">
        <f>(-1*((B46-1)/(2*B46)))-(((B46*B46-1)/(6*B46^2))*(B47/100))+(((B46^2-1)/(12*B46^2))*((B47/100)^2))</f>
        <v>0</v>
      </c>
      <c r="C48" s="73">
        <v>1</v>
      </c>
    </row>
    <row r="49" spans="1:14">
      <c r="A49" s="73" t="s">
        <v>17</v>
      </c>
      <c r="B49" s="73">
        <f>(-1+((B46-1)/(2*B46)))-(((B46*B46-1)/(6*B46^2))*(B47/100))+(((B46^2-1)/(12*B46^2))*((B47/100)^2))</f>
        <v>-1</v>
      </c>
      <c r="C49" s="73">
        <v>2</v>
      </c>
    </row>
    <row r="50" spans="1:14">
      <c r="C50" s="73">
        <v>4</v>
      </c>
    </row>
    <row r="51" spans="1:14">
      <c r="C51" s="73">
        <v>12</v>
      </c>
    </row>
    <row r="54" spans="1:14">
      <c r="B54" s="123">
        <v>2</v>
      </c>
      <c r="C54" s="123">
        <v>2.5</v>
      </c>
      <c r="D54" s="123">
        <v>3</v>
      </c>
      <c r="E54" s="123">
        <v>3.5</v>
      </c>
      <c r="F54" s="123">
        <v>4</v>
      </c>
      <c r="G54" s="123">
        <v>4.5</v>
      </c>
      <c r="H54" s="123">
        <v>5</v>
      </c>
      <c r="I54" s="123">
        <v>5.5</v>
      </c>
      <c r="J54" s="123">
        <v>6</v>
      </c>
      <c r="K54" s="123">
        <v>7</v>
      </c>
      <c r="L54" s="123">
        <v>8</v>
      </c>
      <c r="M54" s="123">
        <v>9</v>
      </c>
      <c r="N54" s="123">
        <v>10</v>
      </c>
    </row>
    <row r="1212" spans="1:2" ht="14.25">
      <c r="A1212" s="46" t="s">
        <v>16</v>
      </c>
      <c r="B1212" s="47">
        <f>LOOKUP(D5,Daten!N15:N127,Daten!U15:U127)</f>
        <v>19.969890441011938</v>
      </c>
    </row>
  </sheetData>
  <sheetProtection password="F002" sheet="1"/>
  <dataConsolidate/>
  <customSheetViews>
    <customSheetView guid="{AC77A39F-ABA0-4848-B5DA-4147A1099D4C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1:F1"/>
    <mergeCell ref="A3:C3"/>
    <mergeCell ref="D3:F3"/>
    <mergeCell ref="A2:F2"/>
    <mergeCell ref="E13:E21"/>
    <mergeCell ref="D11:D12"/>
  </mergeCells>
  <phoneticPr fontId="0" type="noConversion"/>
  <dataValidations count="2">
    <dataValidation type="list" allowBlank="1" showInputMessage="1" showErrorMessage="1" errorTitle="Raten pro Jahr" error="Die Zahlen zwischen 1 und 12 sind zulässig!_x000a_" sqref="D10">
      <formula1>$C$48:$C$51</formula1>
    </dataValidation>
    <dataValidation type="list" allowBlank="1" showInputMessage="1" showErrorMessage="1" errorTitle="Rente Vor. - bzw. Nachschüssig" error="Lediglich vorschüssig oder nachschüssig zulässig" sqref="D9">
      <formula1>$A$48:$A$49</formula1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N1073"/>
  <sheetViews>
    <sheetView showGridLines="0" showRowColHeaders="0" showOutlineSymbols="0" zoomScale="105" zoomScaleNormal="105" workbookViewId="0">
      <selection activeCell="D5" sqref="D5"/>
    </sheetView>
  </sheetViews>
  <sheetFormatPr baseColWidth="10" defaultRowHeight="12.75"/>
  <cols>
    <col min="1" max="1" width="50.5703125" style="128" customWidth="1"/>
    <col min="2" max="2" width="15" style="128" customWidth="1"/>
    <col min="3" max="3" width="16.5703125" style="128" customWidth="1"/>
    <col min="4" max="4" width="18.42578125" style="135" customWidth="1"/>
    <col min="5" max="5" width="23" style="135" customWidth="1"/>
    <col min="6" max="6" width="15.28515625" style="135" customWidth="1"/>
    <col min="7" max="16384" width="11.42578125" style="128"/>
  </cols>
  <sheetData>
    <row r="1" spans="1:6" ht="18.75" customHeight="1" thickBot="1">
      <c r="A1" s="240" t="s">
        <v>55</v>
      </c>
      <c r="B1" s="241"/>
      <c r="C1" s="241"/>
      <c r="D1" s="241"/>
      <c r="E1" s="241"/>
      <c r="F1" s="242"/>
    </row>
    <row r="2" spans="1:6" ht="18.75" customHeight="1" thickBot="1">
      <c r="A2" s="247" t="s">
        <v>56</v>
      </c>
      <c r="B2" s="248"/>
      <c r="C2" s="248"/>
      <c r="D2" s="248"/>
      <c r="E2" s="248"/>
      <c r="F2" s="249"/>
    </row>
    <row r="3" spans="1:6" ht="57" customHeight="1" thickBot="1">
      <c r="A3" s="243" t="str">
        <f>"Leibrentenbarwertfaktor "&amp;Absterbeordnung!B6&amp; " - Zwei Männer "</f>
        <v xml:space="preserve">Leibrentenbarwertfaktor 2009-2011 - Zwei Männer </v>
      </c>
      <c r="B3" s="244"/>
      <c r="C3" s="244"/>
      <c r="D3" s="245" t="s">
        <v>39</v>
      </c>
      <c r="E3" s="245"/>
      <c r="F3" s="246"/>
    </row>
    <row r="4" spans="1:6" ht="18.75" thickBot="1">
      <c r="A4" s="51"/>
      <c r="B4" s="52"/>
      <c r="C4" s="52"/>
      <c r="D4" s="53"/>
      <c r="E4" s="87" t="s">
        <v>33</v>
      </c>
      <c r="F4" s="88">
        <f>Absterbeordnung!E1</f>
        <v>41976</v>
      </c>
    </row>
    <row r="5" spans="1:6" ht="18.75" thickBot="1">
      <c r="A5" s="55" t="s">
        <v>23</v>
      </c>
      <c r="B5" s="56"/>
      <c r="C5" s="52"/>
      <c r="D5" s="45">
        <v>50</v>
      </c>
      <c r="E5" s="53"/>
      <c r="F5" s="54"/>
    </row>
    <row r="6" spans="1:6" ht="18.75" thickBot="1">
      <c r="A6" s="55" t="s">
        <v>20</v>
      </c>
      <c r="B6" s="56"/>
      <c r="C6" s="52"/>
      <c r="D6" s="45">
        <v>50</v>
      </c>
      <c r="E6" s="53"/>
      <c r="F6" s="54"/>
    </row>
    <row r="7" spans="1:6" ht="18.75" thickBot="1">
      <c r="A7" s="55"/>
      <c r="B7" s="56"/>
      <c r="C7" s="52"/>
      <c r="D7" s="53"/>
      <c r="E7" s="53"/>
      <c r="F7" s="54"/>
    </row>
    <row r="8" spans="1:6" ht="18.75" thickBot="1">
      <c r="A8" s="55" t="s">
        <v>3</v>
      </c>
      <c r="B8" s="56"/>
      <c r="C8" s="52"/>
      <c r="D8" s="210">
        <v>2</v>
      </c>
      <c r="E8" s="53"/>
      <c r="F8" s="54"/>
    </row>
    <row r="9" spans="1:6" ht="18.75" thickBot="1">
      <c r="A9" s="55" t="s">
        <v>54</v>
      </c>
      <c r="B9" s="56"/>
      <c r="C9" s="52"/>
      <c r="D9" s="45" t="s">
        <v>18</v>
      </c>
      <c r="E9" s="53"/>
      <c r="F9" s="54"/>
    </row>
    <row r="10" spans="1:6" ht="18.75" thickBot="1">
      <c r="A10" s="55" t="s">
        <v>52</v>
      </c>
      <c r="B10" s="56"/>
      <c r="C10" s="52"/>
      <c r="D10" s="100">
        <v>5</v>
      </c>
      <c r="E10" s="53"/>
      <c r="F10" s="54"/>
    </row>
    <row r="11" spans="1:6" ht="18">
      <c r="A11" s="55"/>
      <c r="B11" s="56"/>
      <c r="C11" s="52"/>
      <c r="D11" s="250" t="s">
        <v>34</v>
      </c>
      <c r="E11" s="149" t="s">
        <v>40</v>
      </c>
      <c r="F11" s="118" t="s">
        <v>35</v>
      </c>
    </row>
    <row r="12" spans="1:6" ht="18.75" thickBot="1">
      <c r="A12" s="55"/>
      <c r="B12" s="56"/>
      <c r="C12" s="52"/>
      <c r="D12" s="251"/>
      <c r="E12" s="150" t="s">
        <v>36</v>
      </c>
      <c r="F12" s="119" t="s">
        <v>30</v>
      </c>
    </row>
    <row r="13" spans="1:6" ht="18.75" thickBot="1">
      <c r="A13" s="55" t="s">
        <v>44</v>
      </c>
      <c r="B13" s="56"/>
      <c r="C13" s="52"/>
      <c r="D13" s="137">
        <f>LOOKUP(D5,'Daten (M)'!A15:A136,'Daten (M)'!F15:F136)</f>
        <v>22.24281374673415</v>
      </c>
      <c r="E13" s="235">
        <f>IF(D9="vorschüssig",B43,IF(D9="nachschüssig",B44))</f>
        <v>-0.40316800000000003</v>
      </c>
      <c r="F13" s="138">
        <f>D13+E13</f>
        <v>21.839645746734149</v>
      </c>
    </row>
    <row r="14" spans="1:6" ht="18.75" thickBot="1">
      <c r="A14" s="55" t="s">
        <v>45</v>
      </c>
      <c r="B14" s="56"/>
      <c r="C14" s="52"/>
      <c r="D14" s="137">
        <f>LOOKUP(D6,'Daten (M)'!A15:A136,'Daten (M)'!L15:L136)</f>
        <v>22.24281374673415</v>
      </c>
      <c r="E14" s="236"/>
      <c r="F14" s="139">
        <f>D14+E13</f>
        <v>21.839645746734149</v>
      </c>
    </row>
    <row r="15" spans="1:6" ht="18">
      <c r="A15" s="55"/>
      <c r="B15" s="52"/>
      <c r="C15" s="52"/>
      <c r="D15" s="96"/>
      <c r="E15" s="236"/>
      <c r="F15" s="140"/>
    </row>
    <row r="16" spans="1:6" ht="18">
      <c r="A16" s="55"/>
      <c r="B16" s="52"/>
      <c r="C16" s="52"/>
      <c r="D16" s="96"/>
      <c r="E16" s="236"/>
      <c r="F16" s="140"/>
    </row>
    <row r="17" spans="1:7" ht="18">
      <c r="A17" s="164"/>
      <c r="B17" s="131"/>
      <c r="C17" s="52"/>
      <c r="D17" s="96"/>
      <c r="E17" s="236"/>
      <c r="F17" s="140"/>
    </row>
    <row r="18" spans="1:7" ht="18">
      <c r="A18" s="57"/>
      <c r="B18" s="58"/>
      <c r="C18" s="52"/>
      <c r="D18" s="96"/>
      <c r="E18" s="236"/>
      <c r="F18" s="140"/>
    </row>
    <row r="19" spans="1:7" ht="18.75" thickBot="1">
      <c r="A19" s="55" t="s">
        <v>26</v>
      </c>
      <c r="B19" s="59"/>
      <c r="C19" s="52"/>
      <c r="D19" s="96"/>
      <c r="E19" s="236"/>
      <c r="F19" s="140"/>
    </row>
    <row r="20" spans="1:7" ht="18.75" customHeight="1" thickBot="1">
      <c r="A20" s="55" t="s">
        <v>28</v>
      </c>
      <c r="B20" s="56"/>
      <c r="C20" s="52"/>
      <c r="D20" s="137">
        <f>D13+D14-B1073</f>
        <v>25.864749342929652</v>
      </c>
      <c r="E20" s="236"/>
      <c r="F20" s="141">
        <f>D20+E13</f>
        <v>25.461581342929652</v>
      </c>
    </row>
    <row r="21" spans="1:7" ht="18.75" customHeight="1" thickBot="1">
      <c r="A21" s="60" t="s">
        <v>38</v>
      </c>
      <c r="B21" s="61"/>
      <c r="C21" s="62"/>
      <c r="D21" s="137">
        <f>B1073</f>
        <v>18.620878150538648</v>
      </c>
      <c r="E21" s="237"/>
      <c r="F21" s="141">
        <f>D21+E13</f>
        <v>18.217710150538647</v>
      </c>
    </row>
    <row r="22" spans="1:7" ht="22.5" customHeight="1" thickBot="1">
      <c r="A22" s="132"/>
      <c r="B22" s="131"/>
      <c r="C22" s="133"/>
      <c r="D22" s="134"/>
      <c r="E22" s="134"/>
      <c r="F22" s="130"/>
      <c r="G22" s="131"/>
    </row>
    <row r="23" spans="1:7" s="131" customFormat="1" ht="18.75" thickBot="1">
      <c r="A23" s="158" t="s">
        <v>47</v>
      </c>
      <c r="B23" s="157"/>
      <c r="C23" s="157"/>
      <c r="D23" s="155">
        <f>1-((D20-1)*(D8/100))</f>
        <v>0.50270501314140692</v>
      </c>
      <c r="E23" s="158" t="s">
        <v>51</v>
      </c>
      <c r="F23" s="159"/>
    </row>
    <row r="24" spans="1:7" s="131" customFormat="1" ht="18.75" thickBot="1">
      <c r="A24" s="158" t="s">
        <v>48</v>
      </c>
      <c r="B24" s="157"/>
      <c r="C24" s="157"/>
      <c r="D24" s="155">
        <f>1-((D21-1)*(D8/100))</f>
        <v>0.64758243698922702</v>
      </c>
      <c r="E24" s="158" t="s">
        <v>51</v>
      </c>
      <c r="F24" s="159"/>
    </row>
    <row r="25" spans="1:7" s="131" customFormat="1">
      <c r="D25" s="129"/>
      <c r="E25" s="129"/>
      <c r="F25" s="129"/>
    </row>
    <row r="26" spans="1:7" s="131" customFormat="1">
      <c r="D26" s="129"/>
      <c r="E26" s="129"/>
      <c r="F26" s="129"/>
    </row>
    <row r="27" spans="1:7" s="131" customFormat="1">
      <c r="D27" s="129"/>
      <c r="E27" s="129"/>
      <c r="F27" s="129"/>
    </row>
    <row r="28" spans="1:7" s="131" customFormat="1">
      <c r="D28" s="129"/>
      <c r="E28" s="129"/>
      <c r="F28" s="129"/>
    </row>
    <row r="29" spans="1:7" s="131" customFormat="1">
      <c r="D29" s="129"/>
      <c r="E29" s="129"/>
      <c r="F29" s="129"/>
    </row>
    <row r="30" spans="1:7" s="131" customFormat="1">
      <c r="D30" s="129"/>
      <c r="E30" s="129"/>
      <c r="F30" s="129"/>
    </row>
    <row r="31" spans="1:7" s="131" customFormat="1">
      <c r="D31" s="129"/>
      <c r="E31" s="129"/>
      <c r="F31" s="129"/>
    </row>
    <row r="32" spans="1:7" s="131" customFormat="1">
      <c r="D32" s="129"/>
      <c r="E32" s="129"/>
      <c r="F32" s="129"/>
    </row>
    <row r="33" spans="1:14" s="131" customFormat="1">
      <c r="D33" s="129"/>
      <c r="E33" s="129"/>
      <c r="F33" s="129"/>
    </row>
    <row r="34" spans="1:14" s="131" customFormat="1">
      <c r="D34" s="129"/>
      <c r="E34" s="129"/>
      <c r="F34" s="129"/>
    </row>
    <row r="35" spans="1:14" s="131" customFormat="1">
      <c r="D35" s="129"/>
      <c r="E35" s="129"/>
      <c r="F35" s="129"/>
    </row>
    <row r="36" spans="1:14" s="131" customFormat="1">
      <c r="D36" s="129"/>
      <c r="E36" s="129"/>
      <c r="F36" s="129"/>
    </row>
    <row r="37" spans="1:14" s="131" customFormat="1">
      <c r="D37" s="129"/>
      <c r="E37" s="129"/>
      <c r="F37" s="129"/>
    </row>
    <row r="38" spans="1:14" s="131" customFormat="1">
      <c r="D38" s="129"/>
      <c r="E38" s="129"/>
      <c r="F38" s="129"/>
    </row>
    <row r="41" spans="1:14">
      <c r="A41" s="128" t="s">
        <v>52</v>
      </c>
      <c r="B41" s="129">
        <f>D10</f>
        <v>5</v>
      </c>
    </row>
    <row r="42" spans="1:14">
      <c r="A42" s="128" t="s">
        <v>53</v>
      </c>
      <c r="B42" s="128">
        <f>D8</f>
        <v>2</v>
      </c>
      <c r="C42" s="128">
        <v>1</v>
      </c>
    </row>
    <row r="43" spans="1:14">
      <c r="A43" s="128" t="s">
        <v>18</v>
      </c>
      <c r="B43" s="128">
        <f>(-1*((B41-1)/(2*B41)))-(((B41*B41-1)/(6*B41^2))*(B42/100))+(((B41^2-1)/(12*B41^2))*((B42/100)^2))</f>
        <v>-0.40316800000000003</v>
      </c>
      <c r="C43" s="128">
        <v>2</v>
      </c>
    </row>
    <row r="44" spans="1:14">
      <c r="A44" s="128" t="s">
        <v>17</v>
      </c>
      <c r="B44" s="128">
        <f>(-1+((B41-1)/(2*B41)))-(((B41*B41-1)/(6*B41^2))*(B42/100))+(((B41^2-1)/(12*B41^2))*((B42/100)^2))</f>
        <v>-0.60316799999999993</v>
      </c>
      <c r="C44" s="128">
        <v>4</v>
      </c>
    </row>
    <row r="45" spans="1:14">
      <c r="C45" s="128">
        <v>12</v>
      </c>
    </row>
    <row r="47" spans="1:14">
      <c r="B47" s="129"/>
    </row>
    <row r="48" spans="1:14">
      <c r="B48" s="129">
        <v>2</v>
      </c>
      <c r="C48" s="129">
        <v>2.5</v>
      </c>
      <c r="D48" s="129">
        <v>3</v>
      </c>
      <c r="E48" s="129">
        <v>3.5</v>
      </c>
      <c r="F48" s="129">
        <v>4</v>
      </c>
      <c r="G48" s="129">
        <v>4.5</v>
      </c>
      <c r="H48" s="129">
        <v>5</v>
      </c>
      <c r="I48" s="129">
        <v>5.5</v>
      </c>
      <c r="J48" s="129">
        <v>6</v>
      </c>
      <c r="K48" s="129">
        <v>7</v>
      </c>
      <c r="L48" s="129">
        <v>8</v>
      </c>
      <c r="M48" s="129">
        <v>9</v>
      </c>
      <c r="N48" s="130">
        <v>10</v>
      </c>
    </row>
    <row r="1073" spans="1:2" ht="14.25">
      <c r="A1073" s="57" t="s">
        <v>24</v>
      </c>
      <c r="B1073" s="58">
        <f>LOOKUP(D5,'Daten (M)'!N15:N127,'Daten (M)'!U15:U127)</f>
        <v>18.620878150538648</v>
      </c>
    </row>
  </sheetData>
  <sheetProtection password="F002" sheet="1"/>
  <dataConsolidate/>
  <customSheetViews>
    <customSheetView guid="{AC77A39F-ABA0-4848-B5DA-4147A1099D4C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1:F1"/>
    <mergeCell ref="A3:C3"/>
    <mergeCell ref="D3:F3"/>
    <mergeCell ref="A2:F2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$A$43:$A$44</formula1>
    </dataValidation>
    <dataValidation type="whole" allowBlank="1" showInputMessage="1" showErrorMessage="1" errorTitle="Raten pro Jahr" error="Die Zahlen von 1 bis 12 sind zulässig!_x000a_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N88"/>
  <sheetViews>
    <sheetView showRowColHeaders="0" showOutlineSymbols="0" zoomScale="105" zoomScaleNormal="105" workbookViewId="0">
      <selection activeCell="D5" sqref="D5"/>
    </sheetView>
  </sheetViews>
  <sheetFormatPr baseColWidth="10" defaultRowHeight="12.75"/>
  <cols>
    <col min="1" max="1" width="50.42578125" style="80" customWidth="1"/>
    <col min="2" max="2" width="15" style="80" customWidth="1"/>
    <col min="3" max="3" width="16.5703125" style="80" customWidth="1"/>
    <col min="4" max="4" width="18.42578125" style="90" customWidth="1"/>
    <col min="5" max="5" width="23" style="90" customWidth="1"/>
    <col min="6" max="6" width="15.5703125" style="90" customWidth="1"/>
    <col min="7" max="16384" width="11.42578125" style="80"/>
  </cols>
  <sheetData>
    <row r="1" spans="1:7" s="121" customFormat="1" ht="18.75" customHeight="1" thickBot="1">
      <c r="A1" s="252" t="s">
        <v>57</v>
      </c>
      <c r="B1" s="253"/>
      <c r="C1" s="253"/>
      <c r="D1" s="253"/>
      <c r="E1" s="253"/>
      <c r="F1" s="254"/>
      <c r="G1" s="80"/>
    </row>
    <row r="2" spans="1:7" s="121" customFormat="1" ht="18.75" customHeight="1" thickBot="1">
      <c r="A2" s="255" t="s">
        <v>56</v>
      </c>
      <c r="B2" s="256"/>
      <c r="C2" s="256"/>
      <c r="D2" s="256"/>
      <c r="E2" s="256"/>
      <c r="F2" s="257"/>
      <c r="G2" s="80"/>
    </row>
    <row r="3" spans="1:7" s="121" customFormat="1" ht="57" customHeight="1" thickBot="1">
      <c r="A3" s="258" t="str">
        <f>"Leibrentenbarwertfaktor "&amp;Absterbeordnung!B6&amp; " - Zwei Frauen "</f>
        <v xml:space="preserve">Leibrentenbarwertfaktor 2009-2011 - Zwei Frauen </v>
      </c>
      <c r="B3" s="259"/>
      <c r="C3" s="259"/>
      <c r="D3" s="260" t="s">
        <v>39</v>
      </c>
      <c r="E3" s="260"/>
      <c r="F3" s="261"/>
      <c r="G3" s="80"/>
    </row>
    <row r="4" spans="1:7" s="121" customFormat="1" ht="18.75" thickBot="1">
      <c r="A4" s="63"/>
      <c r="B4" s="64"/>
      <c r="C4" s="64"/>
      <c r="D4" s="65"/>
      <c r="E4" s="84" t="s">
        <v>33</v>
      </c>
      <c r="F4" s="85">
        <f>Absterbeordnung!E1</f>
        <v>41976</v>
      </c>
      <c r="G4" s="80"/>
    </row>
    <row r="5" spans="1:7" s="121" customFormat="1" ht="18.75" thickBot="1">
      <c r="A5" s="63" t="s">
        <v>22</v>
      </c>
      <c r="B5" s="109"/>
      <c r="C5" s="64"/>
      <c r="D5" s="45">
        <v>50</v>
      </c>
      <c r="E5" s="65"/>
      <c r="F5" s="110"/>
      <c r="G5" s="80"/>
    </row>
    <row r="6" spans="1:7" s="121" customFormat="1" ht="18.75" thickBot="1">
      <c r="A6" s="63" t="s">
        <v>21</v>
      </c>
      <c r="B6" s="109"/>
      <c r="C6" s="64"/>
      <c r="D6" s="45">
        <v>50</v>
      </c>
      <c r="E6" s="65"/>
      <c r="F6" s="110"/>
      <c r="G6" s="80"/>
    </row>
    <row r="7" spans="1:7" s="121" customFormat="1" ht="18.75" thickBot="1">
      <c r="A7" s="63"/>
      <c r="B7" s="109"/>
      <c r="C7" s="64"/>
      <c r="D7" s="65"/>
      <c r="E7" s="65"/>
      <c r="F7" s="110"/>
      <c r="G7" s="80"/>
    </row>
    <row r="8" spans="1:7" s="121" customFormat="1" ht="18.75" thickBot="1">
      <c r="A8" s="63" t="s">
        <v>3</v>
      </c>
      <c r="B8" s="109"/>
      <c r="C8" s="64"/>
      <c r="D8" s="210">
        <v>2</v>
      </c>
      <c r="E8" s="65"/>
      <c r="F8" s="110"/>
      <c r="G8" s="80"/>
    </row>
    <row r="9" spans="1:7" s="121" customFormat="1" ht="18.75" thickBot="1">
      <c r="A9" s="63" t="s">
        <v>54</v>
      </c>
      <c r="B9" s="109"/>
      <c r="C9" s="64"/>
      <c r="D9" s="45" t="s">
        <v>18</v>
      </c>
      <c r="E9" s="65"/>
      <c r="F9" s="110"/>
      <c r="G9" s="80"/>
    </row>
    <row r="10" spans="1:7" s="121" customFormat="1" ht="18.75" thickBot="1">
      <c r="A10" s="63" t="s">
        <v>52</v>
      </c>
      <c r="B10" s="109"/>
      <c r="C10" s="64"/>
      <c r="D10" s="100">
        <v>4</v>
      </c>
      <c r="E10" s="65"/>
      <c r="F10" s="110"/>
      <c r="G10" s="80"/>
    </row>
    <row r="11" spans="1:7" s="121" customFormat="1" ht="18">
      <c r="A11" s="63"/>
      <c r="B11" s="109"/>
      <c r="C11" s="64"/>
      <c r="D11" s="262" t="s">
        <v>34</v>
      </c>
      <c r="E11" s="147" t="s">
        <v>40</v>
      </c>
      <c r="F11" s="112" t="s">
        <v>35</v>
      </c>
      <c r="G11" s="80"/>
    </row>
    <row r="12" spans="1:7" s="121" customFormat="1" ht="18.75" thickBot="1">
      <c r="A12" s="63"/>
      <c r="B12" s="109"/>
      <c r="C12" s="64"/>
      <c r="D12" s="263"/>
      <c r="E12" s="148" t="s">
        <v>36</v>
      </c>
      <c r="F12" s="120" t="s">
        <v>30</v>
      </c>
      <c r="G12" s="80"/>
    </row>
    <row r="13" spans="1:7" s="121" customFormat="1" ht="18.75" thickBot="1">
      <c r="A13" s="63" t="s">
        <v>42</v>
      </c>
      <c r="B13" s="109"/>
      <c r="C13" s="64"/>
      <c r="D13" s="142">
        <f>LOOKUP(D5,'Daten (F)'!A15:A136,'Daten (F)'!F15:F136)</f>
        <v>24.669561790917204</v>
      </c>
      <c r="E13" s="235">
        <f>IF(D9="vorschüssig",B44,IF(D9="nachschüssig",B45))</f>
        <v>-0.37809375000000001</v>
      </c>
      <c r="F13" s="144">
        <f>D13+E13</f>
        <v>24.291468040917202</v>
      </c>
      <c r="G13" s="80"/>
    </row>
    <row r="14" spans="1:7" s="121" customFormat="1" ht="18.75" thickBot="1">
      <c r="A14" s="63" t="s">
        <v>46</v>
      </c>
      <c r="B14" s="109"/>
      <c r="C14" s="64"/>
      <c r="D14" s="143">
        <f>LOOKUP(D6,'Daten (F)'!A15:A136,'Daten (F)'!L15:L136)</f>
        <v>24.669561790917204</v>
      </c>
      <c r="E14" s="236"/>
      <c r="F14" s="145">
        <f>D14+E13</f>
        <v>24.291468040917202</v>
      </c>
      <c r="G14" s="80"/>
    </row>
    <row r="15" spans="1:7" s="121" customFormat="1" ht="18">
      <c r="A15" s="63"/>
      <c r="B15" s="64"/>
      <c r="C15" s="64"/>
      <c r="D15" s="97"/>
      <c r="E15" s="236"/>
      <c r="F15" s="146"/>
      <c r="G15" s="80"/>
    </row>
    <row r="16" spans="1:7" s="121" customFormat="1" ht="18">
      <c r="A16" s="63"/>
      <c r="B16" s="64"/>
      <c r="C16" s="64"/>
      <c r="D16" s="97"/>
      <c r="E16" s="236"/>
      <c r="F16" s="146"/>
      <c r="G16" s="80"/>
    </row>
    <row r="17" spans="1:7" s="121" customFormat="1" ht="18">
      <c r="A17" s="165"/>
      <c r="B17" s="80"/>
      <c r="C17" s="64"/>
      <c r="D17" s="97"/>
      <c r="E17" s="236"/>
      <c r="F17" s="146"/>
      <c r="G17" s="80"/>
    </row>
    <row r="18" spans="1:7" s="121" customFormat="1" ht="18">
      <c r="A18" s="68"/>
      <c r="B18" s="69"/>
      <c r="C18" s="64"/>
      <c r="D18" s="97"/>
      <c r="E18" s="236"/>
      <c r="F18" s="146"/>
      <c r="G18" s="80"/>
    </row>
    <row r="19" spans="1:7" s="121" customFormat="1" ht="18.75" thickBot="1">
      <c r="A19" s="63" t="s">
        <v>27</v>
      </c>
      <c r="B19" s="69"/>
      <c r="C19" s="64"/>
      <c r="D19" s="97"/>
      <c r="E19" s="236"/>
      <c r="F19" s="146"/>
      <c r="G19" s="80"/>
    </row>
    <row r="20" spans="1:7" s="121" customFormat="1" ht="18.75" customHeight="1" thickBot="1">
      <c r="A20" s="63" t="s">
        <v>28</v>
      </c>
      <c r="B20" s="109"/>
      <c r="C20" s="64"/>
      <c r="D20" s="143">
        <f>D13+D14-B88</f>
        <v>27.721690372032995</v>
      </c>
      <c r="E20" s="236"/>
      <c r="F20" s="117">
        <f>D20+E13</f>
        <v>27.343596622032994</v>
      </c>
      <c r="G20" s="80"/>
    </row>
    <row r="21" spans="1:7" ht="18.75" customHeight="1" thickBot="1">
      <c r="A21" s="70" t="s">
        <v>38</v>
      </c>
      <c r="B21" s="111"/>
      <c r="C21" s="71"/>
      <c r="D21" s="143">
        <f>B88</f>
        <v>21.617433209801412</v>
      </c>
      <c r="E21" s="237"/>
      <c r="F21" s="117">
        <f>D21+E13</f>
        <v>21.23933945980141</v>
      </c>
    </row>
    <row r="22" spans="1:7" ht="22.5" customHeight="1" thickBot="1">
      <c r="A22" s="79"/>
      <c r="C22" s="81"/>
      <c r="D22" s="136"/>
      <c r="E22" s="136"/>
      <c r="F22" s="166"/>
    </row>
    <row r="23" spans="1:7" ht="18.75" thickBot="1">
      <c r="A23" s="158" t="s">
        <v>47</v>
      </c>
      <c r="B23" s="157"/>
      <c r="C23" s="157"/>
      <c r="D23" s="155">
        <f>1-((D20-1)*(D8/100))</f>
        <v>0.46556619255934006</v>
      </c>
      <c r="E23" s="158" t="s">
        <v>51</v>
      </c>
      <c r="F23" s="159"/>
    </row>
    <row r="24" spans="1:7" ht="18.75" thickBot="1">
      <c r="A24" s="158" t="s">
        <v>48</v>
      </c>
      <c r="B24" s="157"/>
      <c r="C24" s="157"/>
      <c r="D24" s="155">
        <f>1-((D21-1)*(D8/100))</f>
        <v>0.58765133580397177</v>
      </c>
      <c r="E24" s="158" t="s">
        <v>51</v>
      </c>
      <c r="F24" s="159"/>
    </row>
    <row r="39" spans="1:14">
      <c r="A39" s="90"/>
      <c r="B39" s="90"/>
    </row>
    <row r="40" spans="1:14">
      <c r="A40" s="90"/>
      <c r="B40" s="90"/>
    </row>
    <row r="41" spans="1:14">
      <c r="A41" s="90"/>
      <c r="B41" s="90"/>
    </row>
    <row r="42" spans="1:14">
      <c r="A42" s="90" t="s">
        <v>52</v>
      </c>
      <c r="B42" s="90">
        <f>D10</f>
        <v>4</v>
      </c>
    </row>
    <row r="43" spans="1:14">
      <c r="A43" s="90" t="s">
        <v>53</v>
      </c>
      <c r="B43" s="90">
        <f>D8</f>
        <v>2</v>
      </c>
      <c r="C43" s="80">
        <v>1</v>
      </c>
    </row>
    <row r="44" spans="1:14">
      <c r="A44" s="90" t="s">
        <v>18</v>
      </c>
      <c r="B44" s="90">
        <f>(-1*((B42-1)/(2*B42)))-(((B42*B42-1)/(6*B42^2))*(B43/100))+(((B42^2-1)/(12*B42^2))*((B43/100)^2))</f>
        <v>-0.37809375000000001</v>
      </c>
      <c r="C44" s="80">
        <v>2</v>
      </c>
    </row>
    <row r="45" spans="1:14">
      <c r="A45" s="90" t="s">
        <v>17</v>
      </c>
      <c r="B45" s="90">
        <f>(-1+((B42-1)/(2*B42)))-(((B42*B42-1)/(6*B42^2))*(B43/100))+(((B42^2-1)/(12*B42^2))*((B43/100)^2))</f>
        <v>-0.62809375000000001</v>
      </c>
      <c r="C45" s="80">
        <v>4</v>
      </c>
    </row>
    <row r="46" spans="1:14">
      <c r="A46" s="90"/>
      <c r="B46" s="90"/>
      <c r="C46" s="80">
        <v>12</v>
      </c>
    </row>
    <row r="47" spans="1:14">
      <c r="A47" s="90"/>
      <c r="B47" s="90"/>
      <c r="G47" s="90">
        <v>4.5</v>
      </c>
      <c r="H47" s="90">
        <v>5</v>
      </c>
      <c r="I47" s="90">
        <v>5.5</v>
      </c>
      <c r="J47" s="90">
        <v>6</v>
      </c>
      <c r="K47" s="90">
        <v>7</v>
      </c>
      <c r="L47" s="90">
        <v>8</v>
      </c>
      <c r="M47" s="90">
        <v>9</v>
      </c>
      <c r="N47" s="90">
        <v>10</v>
      </c>
    </row>
    <row r="49" spans="2:6">
      <c r="B49" s="90">
        <v>2</v>
      </c>
      <c r="C49" s="90">
        <v>2.5</v>
      </c>
      <c r="D49" s="90">
        <v>3</v>
      </c>
      <c r="E49" s="90">
        <v>3.5</v>
      </c>
      <c r="F49" s="90">
        <v>4</v>
      </c>
    </row>
    <row r="88" spans="1:2" ht="14.25">
      <c r="A88" s="66" t="s">
        <v>25</v>
      </c>
      <c r="B88" s="67">
        <f>LOOKUP(D5,'Daten (F)'!N15:N127,'Daten (F)'!U15:U127)</f>
        <v>21.617433209801412</v>
      </c>
    </row>
  </sheetData>
  <sheetProtection password="F002" sheet="1"/>
  <dataConsolidate/>
  <customSheetViews>
    <customSheetView guid="{AC77A39F-ABA0-4848-B5DA-4147A1099D4C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1"/>
      <headerFooter alignWithMargins="0"/>
    </customSheetView>
    <customSheetView guid="{AAA317AB-9C4F-4A7B-BD58-62DAAE088BDA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2"/>
      <headerFooter alignWithMargins="0"/>
    </customSheetView>
  </customSheetViews>
  <mergeCells count="6">
    <mergeCell ref="A1:F1"/>
    <mergeCell ref="A2:F2"/>
    <mergeCell ref="A3:C3"/>
    <mergeCell ref="D3:F3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$A$44:$A$45</formula1>
    </dataValidation>
    <dataValidation type="whole" allowBlank="1" showInputMessage="1" showErrorMessage="1" errorTitle="Raten pro Jahr" error="Die Zahlen zwischen 1 und 12 sind zulässig!_x000a_" sqref="D10">
      <formula1>1</formula1>
      <formula2>12</formula2>
    </dataValidation>
  </dataValidations>
  <hyperlinks>
    <hyperlink ref="A2" r:id="rId3"/>
  </hyperlinks>
  <pageMargins left="0.78740157480314965" right="0.78740157480314965" top="0.98425196850393704" bottom="0.98425196850393704" header="0.51181102362204722" footer="0.51181102362204722"/>
  <pageSetup paperSize="9" scale="94" orientation="landscape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128"/>
  <sheetViews>
    <sheetView workbookViewId="0">
      <selection activeCell="E40" sqref="E39:E40"/>
    </sheetView>
  </sheetViews>
  <sheetFormatPr baseColWidth="10" defaultRowHeight="12.75"/>
  <cols>
    <col min="1" max="3" width="11.42578125" style="1"/>
  </cols>
  <sheetData>
    <row r="1" spans="1:5">
      <c r="B1" s="264" t="s">
        <v>58</v>
      </c>
      <c r="C1" s="265"/>
      <c r="D1" t="s">
        <v>32</v>
      </c>
      <c r="E1" s="82">
        <v>41976</v>
      </c>
    </row>
    <row r="2" spans="1:5" ht="12.75" customHeight="1">
      <c r="A2" s="34"/>
      <c r="B2" s="266" t="s">
        <v>59</v>
      </c>
      <c r="C2" s="266"/>
    </row>
    <row r="3" spans="1:5">
      <c r="A3" s="34"/>
      <c r="B3" s="266"/>
      <c r="C3" s="266"/>
    </row>
    <row r="4" spans="1:5">
      <c r="A4" s="34"/>
      <c r="B4" s="266"/>
      <c r="C4" s="266"/>
    </row>
    <row r="5" spans="1:5">
      <c r="A5" s="34"/>
      <c r="B5" s="266"/>
      <c r="C5" s="266"/>
    </row>
    <row r="6" spans="1:5">
      <c r="A6" s="34"/>
      <c r="B6" s="267" t="s">
        <v>58</v>
      </c>
      <c r="C6" s="267"/>
    </row>
    <row r="7" spans="1:5">
      <c r="A7" s="8" t="s">
        <v>2</v>
      </c>
      <c r="B7" s="36" t="s">
        <v>13</v>
      </c>
      <c r="C7" s="37" t="s">
        <v>9</v>
      </c>
    </row>
    <row r="8" spans="1:5">
      <c r="A8" s="13">
        <v>0</v>
      </c>
      <c r="B8" s="207">
        <v>100000</v>
      </c>
      <c r="C8" s="207">
        <v>100000</v>
      </c>
    </row>
    <row r="9" spans="1:5">
      <c r="A9" s="13">
        <v>1</v>
      </c>
      <c r="B9" s="207">
        <v>99613.218279845081</v>
      </c>
      <c r="C9" s="207">
        <v>99684.731330435563</v>
      </c>
    </row>
    <row r="10" spans="1:5">
      <c r="A10" s="13">
        <v>2</v>
      </c>
      <c r="B10" s="207">
        <v>99580.623528639146</v>
      </c>
      <c r="C10" s="207">
        <v>99658.418084337798</v>
      </c>
    </row>
    <row r="11" spans="1:5">
      <c r="A11" s="13">
        <v>3</v>
      </c>
      <c r="B11" s="207">
        <v>99561.828111383336</v>
      </c>
      <c r="C11" s="207">
        <v>99643.574806029967</v>
      </c>
    </row>
    <row r="12" spans="1:5">
      <c r="A12" s="13">
        <v>4</v>
      </c>
      <c r="B12" s="207">
        <v>99547.983159401323</v>
      </c>
      <c r="C12" s="207">
        <v>99632.441334648291</v>
      </c>
    </row>
    <row r="13" spans="1:5">
      <c r="A13" s="13">
        <v>5</v>
      </c>
      <c r="B13" s="207">
        <v>99534.763604488166</v>
      </c>
      <c r="C13" s="207">
        <v>99620.567147966693</v>
      </c>
    </row>
    <row r="14" spans="1:5">
      <c r="A14" s="13">
        <v>6</v>
      </c>
      <c r="B14" s="207">
        <v>99524.010094819139</v>
      </c>
      <c r="C14" s="207">
        <v>99610.498021241743</v>
      </c>
    </row>
    <row r="15" spans="1:5">
      <c r="A15" s="13">
        <v>7</v>
      </c>
      <c r="B15" s="207">
        <v>99513.494781665286</v>
      </c>
      <c r="C15" s="207">
        <v>99601.823037743263</v>
      </c>
    </row>
    <row r="16" spans="1:5">
      <c r="A16" s="13">
        <v>8</v>
      </c>
      <c r="B16" s="207">
        <v>99505.29559407098</v>
      </c>
      <c r="C16" s="207">
        <v>99593.274470800359</v>
      </c>
    </row>
    <row r="17" spans="1:3">
      <c r="A17" s="13">
        <v>9</v>
      </c>
      <c r="B17" s="207">
        <v>99497.007145366733</v>
      </c>
      <c r="C17" s="207">
        <v>99585.939936449737</v>
      </c>
    </row>
    <row r="18" spans="1:3">
      <c r="A18" s="13">
        <v>10</v>
      </c>
      <c r="B18" s="207">
        <v>99489.193211688369</v>
      </c>
      <c r="C18" s="207">
        <v>99579.070107806547</v>
      </c>
    </row>
    <row r="19" spans="1:3">
      <c r="A19" s="13">
        <v>11</v>
      </c>
      <c r="B19" s="207">
        <v>99480.301942400911</v>
      </c>
      <c r="C19" s="207">
        <v>99572.002969535795</v>
      </c>
    </row>
    <row r="20" spans="1:3">
      <c r="A20" s="13">
        <v>12</v>
      </c>
      <c r="B20" s="207">
        <v>99471.764889965358</v>
      </c>
      <c r="C20" s="207">
        <v>99564.040435855364</v>
      </c>
    </row>
    <row r="21" spans="1:3">
      <c r="A21" s="13">
        <v>13</v>
      </c>
      <c r="B21" s="207">
        <v>99460.695337629135</v>
      </c>
      <c r="C21" s="207">
        <v>99556.02555212962</v>
      </c>
    </row>
    <row r="22" spans="1:3">
      <c r="A22" s="13">
        <v>14</v>
      </c>
      <c r="B22" s="207">
        <v>99449.665640618434</v>
      </c>
      <c r="C22" s="207">
        <v>99547.107695115541</v>
      </c>
    </row>
    <row r="23" spans="1:3">
      <c r="A23" s="13">
        <v>15</v>
      </c>
      <c r="B23" s="207">
        <v>99434.738837183017</v>
      </c>
      <c r="C23" s="207">
        <v>99536.318091682959</v>
      </c>
    </row>
    <row r="24" spans="1:3">
      <c r="A24" s="13">
        <v>16</v>
      </c>
      <c r="B24" s="207">
        <v>99417.036720398202</v>
      </c>
      <c r="C24" s="207">
        <v>99523.797368610409</v>
      </c>
    </row>
    <row r="25" spans="1:3">
      <c r="A25" s="13">
        <v>17</v>
      </c>
      <c r="B25" s="207">
        <v>99391.21858413078</v>
      </c>
      <c r="C25" s="207">
        <v>99508.483361431572</v>
      </c>
    </row>
    <row r="26" spans="1:3">
      <c r="A26" s="13">
        <v>18</v>
      </c>
      <c r="B26" s="207">
        <v>99357.546306551696</v>
      </c>
      <c r="C26" s="207">
        <v>99492.515063816434</v>
      </c>
    </row>
    <row r="27" spans="1:3">
      <c r="A27" s="13">
        <v>19</v>
      </c>
      <c r="B27" s="207">
        <v>99309.70823210747</v>
      </c>
      <c r="C27" s="207">
        <v>99469.789793073389</v>
      </c>
    </row>
    <row r="28" spans="1:3">
      <c r="A28" s="13">
        <v>20</v>
      </c>
      <c r="B28" s="207">
        <v>99261.177090087993</v>
      </c>
      <c r="C28" s="207">
        <v>99449.245429926639</v>
      </c>
    </row>
    <row r="29" spans="1:3">
      <c r="A29" s="13">
        <v>21</v>
      </c>
      <c r="B29" s="207">
        <v>99207.78620550796</v>
      </c>
      <c r="C29" s="207">
        <v>99427.168636962437</v>
      </c>
    </row>
    <row r="30" spans="1:3">
      <c r="A30" s="13">
        <v>22</v>
      </c>
      <c r="B30" s="207">
        <v>99154.173566902085</v>
      </c>
      <c r="C30" s="207">
        <v>99406.359537638724</v>
      </c>
    </row>
    <row r="31" spans="1:3">
      <c r="A31" s="13">
        <v>23</v>
      </c>
      <c r="B31" s="207">
        <v>99101.485220340357</v>
      </c>
      <c r="C31" s="207">
        <v>99384.059722372724</v>
      </c>
    </row>
    <row r="32" spans="1:3">
      <c r="A32" s="13">
        <v>24</v>
      </c>
      <c r="B32" s="207">
        <v>99049.676174666631</v>
      </c>
      <c r="C32" s="207">
        <v>99361.342397108878</v>
      </c>
    </row>
    <row r="33" spans="1:3">
      <c r="A33" s="13">
        <v>25</v>
      </c>
      <c r="B33" s="207">
        <v>98994.251800292768</v>
      </c>
      <c r="C33" s="207">
        <v>99341.257759290122</v>
      </c>
    </row>
    <row r="34" spans="1:3">
      <c r="A34" s="13">
        <v>26</v>
      </c>
      <c r="B34" s="207">
        <v>98939.865476536506</v>
      </c>
      <c r="C34" s="207">
        <v>99319.404796874427</v>
      </c>
    </row>
    <row r="35" spans="1:3">
      <c r="A35" s="13">
        <v>27</v>
      </c>
      <c r="B35" s="207">
        <v>98882.378005080362</v>
      </c>
      <c r="C35" s="207">
        <v>99295.899216170044</v>
      </c>
    </row>
    <row r="36" spans="1:3">
      <c r="A36" s="13">
        <v>28</v>
      </c>
      <c r="B36" s="207">
        <v>98819.789517493031</v>
      </c>
      <c r="C36" s="207">
        <v>99269.223499199041</v>
      </c>
    </row>
    <row r="37" spans="1:3">
      <c r="A37" s="13">
        <v>29</v>
      </c>
      <c r="B37" s="207">
        <v>98760.407177592395</v>
      </c>
      <c r="C37" s="207">
        <v>99244.121119851086</v>
      </c>
    </row>
    <row r="38" spans="1:3">
      <c r="A38" s="13">
        <v>30</v>
      </c>
      <c r="B38" s="207">
        <v>98695.463125452632</v>
      </c>
      <c r="C38" s="207">
        <v>99215.645996526233</v>
      </c>
    </row>
    <row r="39" spans="1:3">
      <c r="A39" s="13">
        <v>31</v>
      </c>
      <c r="B39" s="207">
        <v>98632.308636910006</v>
      </c>
      <c r="C39" s="207">
        <v>99187.564784866845</v>
      </c>
    </row>
    <row r="40" spans="1:3">
      <c r="A40" s="13">
        <v>32</v>
      </c>
      <c r="B40" s="207">
        <v>98561.909679858611</v>
      </c>
      <c r="C40" s="207">
        <v>99157.60771005995</v>
      </c>
    </row>
    <row r="41" spans="1:3">
      <c r="A41" s="13">
        <v>33</v>
      </c>
      <c r="B41" s="207">
        <v>98489.456742457754</v>
      </c>
      <c r="C41" s="207">
        <v>99122.459044013885</v>
      </c>
    </row>
    <row r="42" spans="1:3">
      <c r="A42" s="13">
        <v>34</v>
      </c>
      <c r="B42" s="207">
        <v>98414.276964636447</v>
      </c>
      <c r="C42" s="207">
        <v>99086.216322959677</v>
      </c>
    </row>
    <row r="43" spans="1:3">
      <c r="A43" s="13">
        <v>35</v>
      </c>
      <c r="B43" s="207">
        <v>98336.216681097183</v>
      </c>
      <c r="C43" s="207">
        <v>99044.126958091496</v>
      </c>
    </row>
    <row r="44" spans="1:3">
      <c r="A44" s="13">
        <v>36</v>
      </c>
      <c r="B44" s="207">
        <v>98253.614917393978</v>
      </c>
      <c r="C44" s="207">
        <v>99004.73164639587</v>
      </c>
    </row>
    <row r="45" spans="1:3">
      <c r="A45" s="13">
        <v>37</v>
      </c>
      <c r="B45" s="207">
        <v>98167.068477502864</v>
      </c>
      <c r="C45" s="207">
        <v>98957.683234990429</v>
      </c>
    </row>
    <row r="46" spans="1:3">
      <c r="A46" s="13">
        <v>38</v>
      </c>
      <c r="B46" s="207">
        <v>98073.919664887886</v>
      </c>
      <c r="C46" s="207">
        <v>98904.871074726121</v>
      </c>
    </row>
    <row r="47" spans="1:3">
      <c r="A47" s="13">
        <v>39</v>
      </c>
      <c r="B47" s="207">
        <v>97966.119073033013</v>
      </c>
      <c r="C47" s="207">
        <v>98849.8092635785</v>
      </c>
    </row>
    <row r="48" spans="1:3">
      <c r="A48" s="13">
        <v>40</v>
      </c>
      <c r="B48" s="207">
        <v>97853.654401721535</v>
      </c>
      <c r="C48" s="207">
        <v>98784.415193070396</v>
      </c>
    </row>
    <row r="49" spans="1:3">
      <c r="A49" s="13">
        <v>41</v>
      </c>
      <c r="B49" s="207">
        <v>97728.122440662613</v>
      </c>
      <c r="C49" s="207">
        <v>98714.651042212208</v>
      </c>
    </row>
    <row r="50" spans="1:3">
      <c r="A50" s="13">
        <v>42</v>
      </c>
      <c r="B50" s="207">
        <v>97594.281638560264</v>
      </c>
      <c r="C50" s="207">
        <v>98635.531693619225</v>
      </c>
    </row>
    <row r="51" spans="1:3">
      <c r="A51" s="13">
        <v>43</v>
      </c>
      <c r="B51" s="207">
        <v>97445.020967092685</v>
      </c>
      <c r="C51" s="207">
        <v>98547.737597145897</v>
      </c>
    </row>
    <row r="52" spans="1:3">
      <c r="A52" s="13">
        <v>44</v>
      </c>
      <c r="B52" s="207">
        <v>97271.256197611699</v>
      </c>
      <c r="C52" s="207">
        <v>98446.830716314827</v>
      </c>
    </row>
    <row r="53" spans="1:3">
      <c r="A53" s="13">
        <v>45</v>
      </c>
      <c r="B53" s="207">
        <v>97077.74201009114</v>
      </c>
      <c r="C53" s="207">
        <v>98336.259631540641</v>
      </c>
    </row>
    <row r="54" spans="1:3">
      <c r="A54" s="13">
        <v>46</v>
      </c>
      <c r="B54" s="207">
        <v>96862.71757043399</v>
      </c>
      <c r="C54" s="207">
        <v>98211.448032170098</v>
      </c>
    </row>
    <row r="55" spans="1:3">
      <c r="A55" s="13">
        <v>47</v>
      </c>
      <c r="B55" s="207">
        <v>96623.125709782733</v>
      </c>
      <c r="C55" s="207">
        <v>98073.057306322255</v>
      </c>
    </row>
    <row r="56" spans="1:3">
      <c r="A56" s="13">
        <v>48</v>
      </c>
      <c r="B56" s="207">
        <v>96344.204842494655</v>
      </c>
      <c r="C56" s="207">
        <v>97912.696283998914</v>
      </c>
    </row>
    <row r="57" spans="1:3">
      <c r="A57" s="13">
        <v>49</v>
      </c>
      <c r="B57" s="207">
        <v>96035.203298003209</v>
      </c>
      <c r="C57" s="207">
        <v>97739.544689743314</v>
      </c>
    </row>
    <row r="58" spans="1:3">
      <c r="A58" s="13">
        <v>50</v>
      </c>
      <c r="B58" s="207">
        <v>95691.028421085968</v>
      </c>
      <c r="C58" s="207">
        <v>97538.430859171815</v>
      </c>
    </row>
    <row r="59" spans="1:3">
      <c r="A59" s="13">
        <v>51</v>
      </c>
      <c r="B59" s="207">
        <v>95308.190228211301</v>
      </c>
      <c r="C59" s="207">
        <v>97323.553874318939</v>
      </c>
    </row>
    <row r="60" spans="1:3">
      <c r="A60" s="13">
        <v>52</v>
      </c>
      <c r="B60" s="207">
        <v>94857.284228128294</v>
      </c>
      <c r="C60" s="207">
        <v>97085.423192822185</v>
      </c>
    </row>
    <row r="61" spans="1:3">
      <c r="A61" s="13">
        <v>53</v>
      </c>
      <c r="B61" s="207">
        <v>94382.426824396738</v>
      </c>
      <c r="C61" s="207">
        <v>96818.887763919367</v>
      </c>
    </row>
    <row r="62" spans="1:3">
      <c r="A62" s="13">
        <v>54</v>
      </c>
      <c r="B62" s="207">
        <v>93861.460913579504</v>
      </c>
      <c r="C62" s="207">
        <v>96527.797578754034</v>
      </c>
    </row>
    <row r="63" spans="1:3">
      <c r="A63" s="13">
        <v>55</v>
      </c>
      <c r="B63" s="207">
        <v>93280.186256341825</v>
      </c>
      <c r="C63" s="207">
        <v>96219.756085845642</v>
      </c>
    </row>
    <row r="64" spans="1:3">
      <c r="A64" s="13">
        <v>56</v>
      </c>
      <c r="B64" s="207">
        <v>92649.041845169777</v>
      </c>
      <c r="C64" s="207">
        <v>95878.833484762057</v>
      </c>
    </row>
    <row r="65" spans="1:3">
      <c r="A65" s="13">
        <v>57</v>
      </c>
      <c r="B65" s="207">
        <v>91973.703510688429</v>
      </c>
      <c r="C65" s="207">
        <v>95517.158892126143</v>
      </c>
    </row>
    <row r="66" spans="1:3">
      <c r="A66" s="13">
        <v>58</v>
      </c>
      <c r="B66" s="207">
        <v>91233.761002253901</v>
      </c>
      <c r="C66" s="207">
        <v>95135.418323001548</v>
      </c>
    </row>
    <row r="67" spans="1:3">
      <c r="A67" s="13">
        <v>59</v>
      </c>
      <c r="B67" s="207">
        <v>90431.428487643367</v>
      </c>
      <c r="C67" s="207">
        <v>94715.651514682191</v>
      </c>
    </row>
    <row r="68" spans="1:3">
      <c r="A68" s="13">
        <v>60</v>
      </c>
      <c r="B68" s="207">
        <v>89568.438489460023</v>
      </c>
      <c r="C68" s="207">
        <v>94268.402014789768</v>
      </c>
    </row>
    <row r="69" spans="1:3">
      <c r="A69" s="13">
        <v>61</v>
      </c>
      <c r="B69" s="207">
        <v>88637.655499988876</v>
      </c>
      <c r="C69" s="207">
        <v>93760.356187661542</v>
      </c>
    </row>
    <row r="70" spans="1:3">
      <c r="A70" s="13">
        <v>62</v>
      </c>
      <c r="B70" s="207">
        <v>87648.004244425771</v>
      </c>
      <c r="C70" s="207">
        <v>93221.542960433988</v>
      </c>
    </row>
    <row r="71" spans="1:3">
      <c r="A71" s="13">
        <v>63</v>
      </c>
      <c r="B71" s="207">
        <v>86597.231612869684</v>
      </c>
      <c r="C71" s="207">
        <v>92633.534522530987</v>
      </c>
    </row>
    <row r="72" spans="1:3">
      <c r="A72" s="13">
        <v>64</v>
      </c>
      <c r="B72" s="207">
        <v>85502.345180811113</v>
      </c>
      <c r="C72" s="207">
        <v>92009.382711977334</v>
      </c>
    </row>
    <row r="73" spans="1:3">
      <c r="A73" s="13">
        <v>65</v>
      </c>
      <c r="B73" s="207">
        <v>84297.107501213453</v>
      </c>
      <c r="C73" s="207">
        <v>91333.167919845975</v>
      </c>
    </row>
    <row r="74" spans="1:3">
      <c r="A74" s="13">
        <v>66</v>
      </c>
      <c r="B74" s="207">
        <v>83027.68470084788</v>
      </c>
      <c r="C74" s="207">
        <v>90619.867469890756</v>
      </c>
    </row>
    <row r="75" spans="1:3">
      <c r="A75" s="13">
        <v>67</v>
      </c>
      <c r="B75" s="207">
        <v>81654.315242326178</v>
      </c>
      <c r="C75" s="207">
        <v>89844.681575817594</v>
      </c>
    </row>
    <row r="76" spans="1:3">
      <c r="A76" s="13">
        <v>68</v>
      </c>
      <c r="B76" s="207">
        <v>80194.327995615589</v>
      </c>
      <c r="C76" s="207">
        <v>89024.192469056972</v>
      </c>
    </row>
    <row r="77" spans="1:3">
      <c r="A77" s="13">
        <v>69</v>
      </c>
      <c r="B77" s="207">
        <v>78658.731088357061</v>
      </c>
      <c r="C77" s="207">
        <v>88159.711679754386</v>
      </c>
    </row>
    <row r="78" spans="1:3">
      <c r="A78" s="13">
        <v>70</v>
      </c>
      <c r="B78" s="207">
        <v>77011.408999533145</v>
      </c>
      <c r="C78" s="207">
        <v>87223.321795389231</v>
      </c>
    </row>
    <row r="79" spans="1:3">
      <c r="A79" s="13">
        <v>71</v>
      </c>
      <c r="B79" s="207">
        <v>75257.996698578208</v>
      </c>
      <c r="C79" s="207">
        <v>86211.119314943047</v>
      </c>
    </row>
    <row r="80" spans="1:3">
      <c r="A80" s="13">
        <v>72</v>
      </c>
      <c r="B80" s="207">
        <v>73381.961997813647</v>
      </c>
      <c r="C80" s="207">
        <v>85100.962199519563</v>
      </c>
    </row>
    <row r="81" spans="1:3">
      <c r="A81" s="13">
        <v>73</v>
      </c>
      <c r="B81" s="207">
        <v>71392.685403107011</v>
      </c>
      <c r="C81" s="207">
        <v>83868.894075363962</v>
      </c>
    </row>
    <row r="82" spans="1:3">
      <c r="A82" s="13">
        <v>74</v>
      </c>
      <c r="B82" s="207">
        <v>69261.635265038785</v>
      </c>
      <c r="C82" s="207">
        <v>82505.08557486067</v>
      </c>
    </row>
    <row r="83" spans="1:3">
      <c r="A83" s="13">
        <v>75</v>
      </c>
      <c r="B83" s="207">
        <v>66915.915022212925</v>
      </c>
      <c r="C83" s="207">
        <v>80969.868619809407</v>
      </c>
    </row>
    <row r="84" spans="1:3">
      <c r="A84" s="13">
        <v>76</v>
      </c>
      <c r="B84" s="207">
        <v>64410.746845509086</v>
      </c>
      <c r="C84" s="207">
        <v>79232.422815210477</v>
      </c>
    </row>
    <row r="85" spans="1:3">
      <c r="A85" s="13">
        <v>77</v>
      </c>
      <c r="B85" s="207">
        <v>61730.118003572905</v>
      </c>
      <c r="C85" s="207">
        <v>77291.797904169522</v>
      </c>
    </row>
    <row r="86" spans="1:3">
      <c r="A86" s="13">
        <v>78</v>
      </c>
      <c r="B86" s="207">
        <v>58844.496802633359</v>
      </c>
      <c r="C86" s="207">
        <v>75148.982680466812</v>
      </c>
    </row>
    <row r="87" spans="1:3">
      <c r="A87" s="13">
        <v>79</v>
      </c>
      <c r="B87" s="207">
        <v>55736.323765437315</v>
      </c>
      <c r="C87" s="207">
        <v>72739.085869344883</v>
      </c>
    </row>
    <row r="88" spans="1:3">
      <c r="A88" s="13">
        <v>80</v>
      </c>
      <c r="B88" s="207">
        <v>52456.013604187683</v>
      </c>
      <c r="C88" s="207">
        <v>70098.226017668669</v>
      </c>
    </row>
    <row r="89" spans="1:3">
      <c r="A89" s="13">
        <v>81</v>
      </c>
      <c r="B89" s="207">
        <v>49043.604413369525</v>
      </c>
      <c r="C89" s="207">
        <v>67170.533177242891</v>
      </c>
    </row>
    <row r="90" spans="1:3">
      <c r="A90" s="13">
        <v>82</v>
      </c>
      <c r="B90" s="207">
        <v>45470.629557457971</v>
      </c>
      <c r="C90" s="207">
        <v>63973.863753511425</v>
      </c>
    </row>
    <row r="91" spans="1:3">
      <c r="A91" s="13">
        <v>83</v>
      </c>
      <c r="B91" s="207">
        <v>41818.052282860313</v>
      </c>
      <c r="C91" s="207">
        <v>60446.06928990427</v>
      </c>
    </row>
    <row r="92" spans="1:3">
      <c r="A92" s="13">
        <v>84</v>
      </c>
      <c r="B92" s="207">
        <v>38142.075339978153</v>
      </c>
      <c r="C92" s="207">
        <v>56655.400645829024</v>
      </c>
    </row>
    <row r="93" spans="1:3">
      <c r="A93" s="13">
        <v>85</v>
      </c>
      <c r="B93" s="207">
        <v>34396.851091701465</v>
      </c>
      <c r="C93" s="207">
        <v>52558.324983292652</v>
      </c>
    </row>
    <row r="94" spans="1:3">
      <c r="A94" s="13">
        <v>86</v>
      </c>
      <c r="B94" s="207">
        <v>30660.15659792654</v>
      </c>
      <c r="C94" s="207">
        <v>48208.879959499478</v>
      </c>
    </row>
    <row r="95" spans="1:3">
      <c r="A95" s="13">
        <v>87</v>
      </c>
      <c r="B95" s="207">
        <v>26952.962964575552</v>
      </c>
      <c r="C95" s="207">
        <v>43666.509570372531</v>
      </c>
    </row>
    <row r="96" spans="1:3">
      <c r="A96" s="13">
        <v>88</v>
      </c>
      <c r="B96" s="207">
        <v>23307.653668030736</v>
      </c>
      <c r="C96" s="207">
        <v>38937.793838557831</v>
      </c>
    </row>
    <row r="97" spans="1:3">
      <c r="A97" s="13">
        <v>89</v>
      </c>
      <c r="B97" s="207">
        <v>19850.912606108082</v>
      </c>
      <c r="C97" s="207">
        <v>34176.202115715852</v>
      </c>
    </row>
    <row r="98" spans="1:3">
      <c r="A98" s="13">
        <v>90</v>
      </c>
      <c r="B98" s="207">
        <v>16530.499075044776</v>
      </c>
      <c r="C98" s="207">
        <v>29339.689423685566</v>
      </c>
    </row>
    <row r="99" spans="1:3">
      <c r="A99" s="13">
        <v>91</v>
      </c>
      <c r="B99" s="207">
        <v>13621.193629613725</v>
      </c>
      <c r="C99" s="207">
        <v>24798.035474939774</v>
      </c>
    </row>
    <row r="100" spans="1:3">
      <c r="A100" s="13">
        <v>92</v>
      </c>
      <c r="B100" s="207">
        <v>10899.405254032594</v>
      </c>
      <c r="C100" s="207">
        <v>20391.758766355648</v>
      </c>
    </row>
    <row r="101" spans="1:3">
      <c r="A101" s="13">
        <v>93</v>
      </c>
      <c r="B101" s="207">
        <v>8541.3058801952793</v>
      </c>
      <c r="C101" s="207">
        <v>16533.109079634443</v>
      </c>
    </row>
    <row r="102" spans="1:3">
      <c r="A102" s="13">
        <v>94</v>
      </c>
      <c r="B102" s="207">
        <v>6536.9929743387247</v>
      </c>
      <c r="C102" s="207">
        <v>13106.57885012441</v>
      </c>
    </row>
    <row r="103" spans="1:3">
      <c r="A103" s="13">
        <v>95</v>
      </c>
      <c r="B103" s="207">
        <v>4879.5800555485084</v>
      </c>
      <c r="C103" s="207">
        <v>10146.030217220548</v>
      </c>
    </row>
    <row r="104" spans="1:3">
      <c r="A104" s="13">
        <v>96</v>
      </c>
      <c r="B104" s="207">
        <v>3547.7742770672821</v>
      </c>
      <c r="C104" s="207">
        <v>7659.7038307905623</v>
      </c>
    </row>
    <row r="105" spans="1:3">
      <c r="A105" s="13">
        <v>97</v>
      </c>
      <c r="B105" s="207">
        <v>2509.0945946958273</v>
      </c>
      <c r="C105" s="207">
        <v>5632.1452842532217</v>
      </c>
    </row>
    <row r="106" spans="1:3">
      <c r="A106" s="13">
        <v>98</v>
      </c>
      <c r="B106" s="207">
        <v>1723.7886938634592</v>
      </c>
      <c r="C106" s="207">
        <v>4028.272041956724</v>
      </c>
    </row>
    <row r="107" spans="1:3">
      <c r="A107" s="13">
        <v>99</v>
      </c>
      <c r="B107" s="207">
        <v>1148.8818731353567</v>
      </c>
      <c r="C107" s="207">
        <v>2798.8771248146386</v>
      </c>
    </row>
    <row r="108" spans="1:3">
      <c r="A108" s="13">
        <v>100</v>
      </c>
      <c r="B108" s="207">
        <v>741.83872523887499</v>
      </c>
      <c r="C108" s="207">
        <v>1886.7136726984452</v>
      </c>
    </row>
    <row r="109" spans="1:3">
      <c r="A109" s="13">
        <v>101</v>
      </c>
      <c r="B109" s="207">
        <v>463.45205809275376</v>
      </c>
      <c r="C109" s="207">
        <v>1232.3166330909512</v>
      </c>
    </row>
    <row r="110" spans="1:3">
      <c r="A110" s="13">
        <v>102</v>
      </c>
      <c r="B110" s="207">
        <v>279.75621188247828</v>
      </c>
      <c r="C110" s="207">
        <v>778.87865037334177</v>
      </c>
    </row>
    <row r="111" spans="1:3">
      <c r="A111" s="13">
        <v>103</v>
      </c>
      <c r="B111" s="207">
        <v>162.94937110498574</v>
      </c>
      <c r="C111" s="207">
        <v>475.75733272308372</v>
      </c>
    </row>
    <row r="112" spans="1:3">
      <c r="A112" s="13">
        <v>104</v>
      </c>
      <c r="B112" s="207">
        <v>91.462292483281118</v>
      </c>
      <c r="C112" s="207">
        <v>280.4829131409216</v>
      </c>
    </row>
    <row r="113" spans="1:3">
      <c r="A113" s="13">
        <v>105</v>
      </c>
      <c r="B113" s="207">
        <v>49.404480647227373</v>
      </c>
      <c r="C113" s="207">
        <v>159.39312377016549</v>
      </c>
    </row>
    <row r="114" spans="1:3">
      <c r="A114" s="13">
        <v>106</v>
      </c>
      <c r="B114" s="207">
        <v>25.647431164015199</v>
      </c>
      <c r="C114" s="207">
        <v>87.199106395506774</v>
      </c>
    </row>
    <row r="115" spans="1:3">
      <c r="A115" s="13">
        <v>107</v>
      </c>
      <c r="B115" s="207">
        <v>12.778889186440892</v>
      </c>
      <c r="C115" s="207">
        <v>45.863880020306482</v>
      </c>
    </row>
    <row r="116" spans="1:3">
      <c r="A116" s="13">
        <v>108</v>
      </c>
      <c r="B116" s="207">
        <v>6.1028465406393479</v>
      </c>
      <c r="C116" s="207">
        <v>23.162364029888209</v>
      </c>
    </row>
    <row r="117" spans="1:3">
      <c r="A117" s="13">
        <v>109</v>
      </c>
      <c r="B117" s="207">
        <v>2.7898466155141675</v>
      </c>
      <c r="C117" s="207">
        <v>11.217222414546727</v>
      </c>
    </row>
    <row r="118" spans="1:3">
      <c r="A118" s="13">
        <v>110</v>
      </c>
      <c r="B118" s="207">
        <v>1.2191444135308509</v>
      </c>
      <c r="C118" s="207">
        <v>5.2025368305174311</v>
      </c>
    </row>
    <row r="119" spans="1:3">
      <c r="A119" s="13">
        <v>111</v>
      </c>
      <c r="B119" s="207">
        <v>0.50859881741363111</v>
      </c>
      <c r="C119" s="207">
        <v>2.3078597119431747</v>
      </c>
    </row>
    <row r="120" spans="1:3">
      <c r="A120" s="13">
        <v>112</v>
      </c>
      <c r="B120" s="208">
        <v>0.20228297089452058</v>
      </c>
      <c r="C120" s="208">
        <v>0.9779239542850453</v>
      </c>
    </row>
    <row r="121" spans="1:3">
      <c r="A121" s="13">
        <v>113</v>
      </c>
      <c r="B121" s="38">
        <v>0</v>
      </c>
      <c r="C121" s="40">
        <v>0</v>
      </c>
    </row>
    <row r="122" spans="1:3">
      <c r="A122" s="13">
        <v>114</v>
      </c>
      <c r="B122" s="38">
        <v>0</v>
      </c>
      <c r="C122" s="39">
        <v>0</v>
      </c>
    </row>
    <row r="123" spans="1:3">
      <c r="A123" s="13">
        <v>115</v>
      </c>
      <c r="B123" s="38">
        <v>0</v>
      </c>
      <c r="C123" s="39">
        <v>0</v>
      </c>
    </row>
    <row r="124" spans="1:3">
      <c r="A124" s="13">
        <v>116</v>
      </c>
      <c r="B124" s="38">
        <v>0</v>
      </c>
      <c r="C124" s="39">
        <v>0</v>
      </c>
    </row>
    <row r="125" spans="1:3">
      <c r="A125" s="13">
        <v>117</v>
      </c>
      <c r="B125" s="38">
        <v>0</v>
      </c>
      <c r="C125" s="39">
        <v>0</v>
      </c>
    </row>
    <row r="126" spans="1:3">
      <c r="A126" s="13">
        <v>118</v>
      </c>
      <c r="B126" s="38">
        <v>0</v>
      </c>
      <c r="C126" s="39">
        <v>0</v>
      </c>
    </row>
    <row r="127" spans="1:3">
      <c r="A127" s="13">
        <v>119</v>
      </c>
      <c r="B127" s="38">
        <v>0</v>
      </c>
      <c r="C127" s="39">
        <v>0</v>
      </c>
    </row>
    <row r="128" spans="1:3">
      <c r="A128" s="13">
        <v>120</v>
      </c>
      <c r="B128" s="38">
        <v>0</v>
      </c>
      <c r="C128" s="39">
        <v>0</v>
      </c>
    </row>
  </sheetData>
  <customSheetViews>
    <customSheetView guid="{AC77A39F-ABA0-4848-B5DA-4147A1099D4C}">
      <selection activeCell="H14" sqref="H14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AAA317AB-9C4F-4A7B-BD58-62DAAE088BDA}">
      <selection activeCell="H14" sqref="H14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</customSheetViews>
  <mergeCells count="3">
    <mergeCell ref="B1:C1"/>
    <mergeCell ref="B2:C5"/>
    <mergeCell ref="B6:C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B233"/>
  <sheetViews>
    <sheetView topLeftCell="D1" workbookViewId="0">
      <selection activeCell="M1" sqref="M1:M65536"/>
    </sheetView>
  </sheetViews>
  <sheetFormatPr baseColWidth="10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'2 Männer'!D5</f>
        <v>50</v>
      </c>
    </row>
    <row r="2" spans="1:21">
      <c r="A2" s="2" t="s">
        <v>7</v>
      </c>
      <c r="B2" s="2">
        <f>'2 Männer'!D6</f>
        <v>50</v>
      </c>
    </row>
    <row r="3" spans="1:21">
      <c r="A3" s="2" t="s">
        <v>14</v>
      </c>
      <c r="B3" s="2">
        <f>B1-B2</f>
        <v>0</v>
      </c>
    </row>
    <row r="5" spans="1:21">
      <c r="A5" s="2" t="s">
        <v>3</v>
      </c>
      <c r="B5" s="2">
        <f>'2 Männer'!D8</f>
        <v>2</v>
      </c>
    </row>
    <row r="10" spans="1:21" ht="13.5" thickBot="1"/>
    <row r="11" spans="1:21" ht="13.5" thickBot="1">
      <c r="B11" s="268" t="s">
        <v>1</v>
      </c>
      <c r="C11" s="268"/>
      <c r="D11" s="268"/>
      <c r="E11" s="268"/>
      <c r="F11" s="268"/>
      <c r="H11" s="269" t="s">
        <v>1</v>
      </c>
      <c r="I11" s="270"/>
      <c r="J11" s="270"/>
      <c r="K11" s="270"/>
      <c r="L11" s="271"/>
      <c r="M11" s="35"/>
    </row>
    <row r="12" spans="1:21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0">N14+$B$3</f>
        <v>0</v>
      </c>
      <c r="P14" s="6">
        <f>B14</f>
        <v>100000</v>
      </c>
      <c r="Q14" s="6">
        <f>B14</f>
        <v>100000</v>
      </c>
      <c r="R14" s="5">
        <f>LOOKUP(N14,$O$14:$O$136,$Q$14:$Q$136)</f>
        <v>100000</v>
      </c>
      <c r="T14" s="20">
        <f>SUM(S14:$S$136)</f>
        <v>367084552323.97632</v>
      </c>
    </row>
    <row r="15" spans="1:21">
      <c r="A15" s="21">
        <v>1</v>
      </c>
      <c r="B15" s="22">
        <f>Absterbeordnung!B9</f>
        <v>99613.218279845081</v>
      </c>
      <c r="C15" s="15">
        <f t="shared" ref="C15:C46" si="1">1/(((1+($B$5/100))^A15))</f>
        <v>0.98039215686274506</v>
      </c>
      <c r="D15" s="14">
        <f t="shared" ref="D15:D46" si="2">B15*C15</f>
        <v>97660.017921416744</v>
      </c>
      <c r="E15" s="14">
        <f>SUM(D15:$D$127)</f>
        <v>3861761.1434231978</v>
      </c>
      <c r="F15" s="16">
        <f t="shared" ref="F15:F46" si="3">E15/D15</f>
        <v>39.542908404241828</v>
      </c>
      <c r="G15" s="5"/>
      <c r="H15" s="14">
        <f t="shared" ref="H15:H78" si="4">B15</f>
        <v>99613.218279845081</v>
      </c>
      <c r="I15" s="15">
        <f t="shared" ref="I15:I46" si="5">1/(((1+($B$5/100))^A15))</f>
        <v>0.98039215686274506</v>
      </c>
      <c r="J15" s="14">
        <f t="shared" ref="J15:J46" si="6">H15*I15</f>
        <v>97660.017921416744</v>
      </c>
      <c r="K15" s="14">
        <f>SUM($J15:J$127)</f>
        <v>3861761.1434231978</v>
      </c>
      <c r="L15" s="16">
        <f t="shared" ref="L15:L46" si="7">K15/J15</f>
        <v>39.542908404241828</v>
      </c>
      <c r="M15" s="16"/>
      <c r="N15" s="6">
        <v>1</v>
      </c>
      <c r="O15" s="6">
        <f t="shared" si="0"/>
        <v>1</v>
      </c>
      <c r="P15" s="6">
        <f t="shared" ref="P15:P78" si="8">B15</f>
        <v>99613.218279845081</v>
      </c>
      <c r="Q15" s="6">
        <f t="shared" ref="Q15:Q78" si="9">B15</f>
        <v>99613.218279845081</v>
      </c>
      <c r="R15" s="5">
        <f t="shared" ref="R15:R78" si="10">LOOKUP(N15,$O$14:$O$136,$Q$14:$Q$136)</f>
        <v>99613.218279845081</v>
      </c>
      <c r="S15" s="5">
        <f t="shared" ref="S15:S46" si="11">P15*R15*I15</f>
        <v>9728228682.4196682</v>
      </c>
      <c r="T15" s="20">
        <f>SUM(S15:$S$136)</f>
        <v>367084552323.97632</v>
      </c>
      <c r="U15" s="6">
        <f t="shared" ref="U15:U46" si="12">T15/S15</f>
        <v>37.733955924304269</v>
      </c>
    </row>
    <row r="16" spans="1:21">
      <c r="A16" s="21">
        <v>2</v>
      </c>
      <c r="B16" s="22">
        <f>Absterbeordnung!B10</f>
        <v>99580.623528639146</v>
      </c>
      <c r="C16" s="15">
        <f t="shared" si="1"/>
        <v>0.96116878123798544</v>
      </c>
      <c r="D16" s="14">
        <f t="shared" si="2"/>
        <v>95713.78655194075</v>
      </c>
      <c r="E16" s="14">
        <f>SUM(D16:$D$127)</f>
        <v>3764101.1255017808</v>
      </c>
      <c r="F16" s="16">
        <f t="shared" si="3"/>
        <v>39.326634762894116</v>
      </c>
      <c r="G16" s="5"/>
      <c r="H16" s="14">
        <f t="shared" si="4"/>
        <v>99580.623528639146</v>
      </c>
      <c r="I16" s="15">
        <f t="shared" si="5"/>
        <v>0.96116878123798544</v>
      </c>
      <c r="J16" s="14">
        <f t="shared" si="6"/>
        <v>95713.78655194075</v>
      </c>
      <c r="K16" s="14">
        <f>SUM($J16:J$127)</f>
        <v>3764101.1255017808</v>
      </c>
      <c r="L16" s="16">
        <f t="shared" si="7"/>
        <v>39.326634762894116</v>
      </c>
      <c r="M16" s="16"/>
      <c r="N16" s="6">
        <v>2</v>
      </c>
      <c r="O16" s="6">
        <f t="shared" si="0"/>
        <v>2</v>
      </c>
      <c r="P16" s="6">
        <f t="shared" si="8"/>
        <v>99580.623528639146</v>
      </c>
      <c r="Q16" s="6">
        <f t="shared" si="9"/>
        <v>99580.623528639146</v>
      </c>
      <c r="R16" s="5">
        <f t="shared" si="10"/>
        <v>99580.623528639146</v>
      </c>
      <c r="S16" s="5">
        <f t="shared" si="11"/>
        <v>9531238545.1293354</v>
      </c>
      <c r="T16" s="20">
        <f>SUM(S16:$S$136)</f>
        <v>357356323641.5567</v>
      </c>
      <c r="U16" s="6">
        <f t="shared" si="12"/>
        <v>37.493167540557813</v>
      </c>
    </row>
    <row r="17" spans="1:21">
      <c r="A17" s="21">
        <v>3</v>
      </c>
      <c r="B17" s="22">
        <f>Absterbeordnung!B11</f>
        <v>99561.828111383336</v>
      </c>
      <c r="C17" s="15">
        <f t="shared" si="1"/>
        <v>0.94232233454704462</v>
      </c>
      <c r="D17" s="14">
        <f t="shared" si="2"/>
        <v>93819.334297690322</v>
      </c>
      <c r="E17" s="14">
        <f>SUM(D17:$D$127)</f>
        <v>3668387.3389498405</v>
      </c>
      <c r="F17" s="16">
        <f t="shared" si="3"/>
        <v>39.100547519448241</v>
      </c>
      <c r="G17" s="5"/>
      <c r="H17" s="14">
        <f t="shared" si="4"/>
        <v>99561.828111383336</v>
      </c>
      <c r="I17" s="15">
        <f t="shared" si="5"/>
        <v>0.94232233454704462</v>
      </c>
      <c r="J17" s="14">
        <f t="shared" si="6"/>
        <v>93819.334297690322</v>
      </c>
      <c r="K17" s="14">
        <f>SUM($J17:J$127)</f>
        <v>3668387.3389498405</v>
      </c>
      <c r="L17" s="16">
        <f t="shared" si="7"/>
        <v>39.100547519448241</v>
      </c>
      <c r="M17" s="16"/>
      <c r="N17" s="6">
        <v>3</v>
      </c>
      <c r="O17" s="6">
        <f t="shared" si="0"/>
        <v>3</v>
      </c>
      <c r="P17" s="6">
        <f t="shared" si="8"/>
        <v>99561.828111383336</v>
      </c>
      <c r="Q17" s="6">
        <f t="shared" si="9"/>
        <v>99561.828111383336</v>
      </c>
      <c r="R17" s="5">
        <f t="shared" si="10"/>
        <v>99561.828111383336</v>
      </c>
      <c r="S17" s="5">
        <f t="shared" si="11"/>
        <v>9340824434.8710556</v>
      </c>
      <c r="T17" s="20">
        <f>SUM(S17:$S$136)</f>
        <v>347825085096.42737</v>
      </c>
      <c r="U17" s="6">
        <f t="shared" si="12"/>
        <v>37.237086246684058</v>
      </c>
    </row>
    <row r="18" spans="1:21">
      <c r="A18" s="21">
        <v>4</v>
      </c>
      <c r="B18" s="22">
        <f>Absterbeordnung!B12</f>
        <v>99547.983159401323</v>
      </c>
      <c r="C18" s="15">
        <f t="shared" si="1"/>
        <v>0.9238454260265142</v>
      </c>
      <c r="D18" s="14">
        <f t="shared" si="2"/>
        <v>91966.948911977379</v>
      </c>
      <c r="E18" s="14">
        <f>SUM(D18:$D$127)</f>
        <v>3574568.0046521504</v>
      </c>
      <c r="F18" s="16">
        <f t="shared" si="3"/>
        <v>38.867963403607206</v>
      </c>
      <c r="G18" s="5"/>
      <c r="H18" s="14">
        <f t="shared" si="4"/>
        <v>99547.983159401323</v>
      </c>
      <c r="I18" s="15">
        <f t="shared" si="5"/>
        <v>0.9238454260265142</v>
      </c>
      <c r="J18" s="14">
        <f t="shared" si="6"/>
        <v>91966.948911977379</v>
      </c>
      <c r="K18" s="14">
        <f>SUM($J18:J$127)</f>
        <v>3574568.0046521504</v>
      </c>
      <c r="L18" s="16">
        <f t="shared" si="7"/>
        <v>38.867963403607206</v>
      </c>
      <c r="M18" s="16"/>
      <c r="N18" s="6">
        <v>4</v>
      </c>
      <c r="O18" s="6">
        <f t="shared" si="0"/>
        <v>4</v>
      </c>
      <c r="P18" s="6">
        <f t="shared" si="8"/>
        <v>99547.983159401323</v>
      </c>
      <c r="Q18" s="6">
        <f t="shared" si="9"/>
        <v>99547.983159401323</v>
      </c>
      <c r="R18" s="5">
        <f t="shared" si="10"/>
        <v>99547.983159401323</v>
      </c>
      <c r="S18" s="5">
        <f t="shared" si="11"/>
        <v>9155124281.5110474</v>
      </c>
      <c r="T18" s="20">
        <f>SUM(S18:$S$136)</f>
        <v>338484260661.55627</v>
      </c>
      <c r="U18" s="6">
        <f t="shared" si="12"/>
        <v>36.972109853836926</v>
      </c>
    </row>
    <row r="19" spans="1:21">
      <c r="A19" s="21">
        <v>5</v>
      </c>
      <c r="B19" s="22">
        <f>Absterbeordnung!B13</f>
        <v>99534.763604488166</v>
      </c>
      <c r="C19" s="15">
        <f t="shared" si="1"/>
        <v>0.90573080982991594</v>
      </c>
      <c r="D19" s="14">
        <f t="shared" si="2"/>
        <v>90151.702045722312</v>
      </c>
      <c r="E19" s="14">
        <f>SUM(D19:$D$127)</f>
        <v>3482601.055740173</v>
      </c>
      <c r="F19" s="16">
        <f t="shared" si="3"/>
        <v>38.630452633871506</v>
      </c>
      <c r="G19" s="5"/>
      <c r="H19" s="14">
        <f t="shared" si="4"/>
        <v>99534.763604488166</v>
      </c>
      <c r="I19" s="15">
        <f t="shared" si="5"/>
        <v>0.90573080982991594</v>
      </c>
      <c r="J19" s="14">
        <f t="shared" si="6"/>
        <v>90151.702045722312</v>
      </c>
      <c r="K19" s="14">
        <f>SUM($J19:J$127)</f>
        <v>3482601.055740173</v>
      </c>
      <c r="L19" s="16">
        <f t="shared" si="7"/>
        <v>38.630452633871506</v>
      </c>
      <c r="M19" s="16"/>
      <c r="N19" s="6">
        <v>5</v>
      </c>
      <c r="O19" s="6">
        <f t="shared" si="0"/>
        <v>5</v>
      </c>
      <c r="P19" s="6">
        <f t="shared" si="8"/>
        <v>99534.763604488166</v>
      </c>
      <c r="Q19" s="6">
        <f t="shared" si="9"/>
        <v>99534.763604488166</v>
      </c>
      <c r="R19" s="5">
        <f t="shared" si="10"/>
        <v>99534.763604488166</v>
      </c>
      <c r="S19" s="5">
        <f t="shared" si="11"/>
        <v>8973228351.6632214</v>
      </c>
      <c r="T19" s="20">
        <f>SUM(S19:$S$136)</f>
        <v>329329136380.04523</v>
      </c>
      <c r="U19" s="6">
        <f t="shared" si="12"/>
        <v>36.701298961037011</v>
      </c>
    </row>
    <row r="20" spans="1:21">
      <c r="A20" s="21">
        <v>6</v>
      </c>
      <c r="B20" s="22">
        <f>Absterbeordnung!B14</f>
        <v>99524.010094819139</v>
      </c>
      <c r="C20" s="15">
        <f t="shared" si="1"/>
        <v>0.88797138218619198</v>
      </c>
      <c r="D20" s="14">
        <f t="shared" si="2"/>
        <v>88374.472804609075</v>
      </c>
      <c r="E20" s="14">
        <f>SUM(D20:$D$127)</f>
        <v>3392449.353694451</v>
      </c>
      <c r="F20" s="16">
        <f t="shared" si="3"/>
        <v>38.387208953370092</v>
      </c>
      <c r="G20" s="5"/>
      <c r="H20" s="14">
        <f t="shared" si="4"/>
        <v>99524.010094819139</v>
      </c>
      <c r="I20" s="15">
        <f t="shared" si="5"/>
        <v>0.88797138218619198</v>
      </c>
      <c r="J20" s="14">
        <f t="shared" si="6"/>
        <v>88374.472804609075</v>
      </c>
      <c r="K20" s="14">
        <f>SUM($J20:J$127)</f>
        <v>3392449.353694451</v>
      </c>
      <c r="L20" s="16">
        <f t="shared" si="7"/>
        <v>38.387208953370092</v>
      </c>
      <c r="M20" s="16"/>
      <c r="N20" s="6">
        <v>6</v>
      </c>
      <c r="O20" s="6">
        <f t="shared" si="0"/>
        <v>6</v>
      </c>
      <c r="P20" s="6">
        <f t="shared" si="8"/>
        <v>99524.010094819139</v>
      </c>
      <c r="Q20" s="6">
        <f t="shared" si="9"/>
        <v>99524.010094819139</v>
      </c>
      <c r="R20" s="5">
        <f t="shared" si="10"/>
        <v>99524.010094819139</v>
      </c>
      <c r="S20" s="5">
        <f t="shared" si="11"/>
        <v>8795381923.5302334</v>
      </c>
      <c r="T20" s="20">
        <f>SUM(S20:$S$136)</f>
        <v>320355908028.3819</v>
      </c>
      <c r="U20" s="6">
        <f t="shared" si="12"/>
        <v>36.423194673483778</v>
      </c>
    </row>
    <row r="21" spans="1:21">
      <c r="A21" s="21">
        <v>7</v>
      </c>
      <c r="B21" s="22">
        <f>Absterbeordnung!B15</f>
        <v>99513.494781665286</v>
      </c>
      <c r="C21" s="15">
        <f t="shared" si="1"/>
        <v>0.87056017861391388</v>
      </c>
      <c r="D21" s="14">
        <f t="shared" si="2"/>
        <v>86632.485791621322</v>
      </c>
      <c r="E21" s="14">
        <f>SUM(D21:$D$127)</f>
        <v>3304074.8808898418</v>
      </c>
      <c r="F21" s="16">
        <f t="shared" si="3"/>
        <v>38.138982746462943</v>
      </c>
      <c r="G21" s="5"/>
      <c r="H21" s="14">
        <f t="shared" si="4"/>
        <v>99513.494781665286</v>
      </c>
      <c r="I21" s="15">
        <f t="shared" si="5"/>
        <v>0.87056017861391388</v>
      </c>
      <c r="J21" s="14">
        <f t="shared" si="6"/>
        <v>86632.485791621322</v>
      </c>
      <c r="K21" s="14">
        <f>SUM($J21:J$127)</f>
        <v>3304074.8808898418</v>
      </c>
      <c r="L21" s="16">
        <f t="shared" si="7"/>
        <v>38.138982746462943</v>
      </c>
      <c r="M21" s="16"/>
      <c r="N21" s="6">
        <v>7</v>
      </c>
      <c r="O21" s="6">
        <f t="shared" si="0"/>
        <v>7</v>
      </c>
      <c r="P21" s="6">
        <f t="shared" si="8"/>
        <v>99513.494781665286</v>
      </c>
      <c r="Q21" s="6">
        <f t="shared" si="9"/>
        <v>99513.494781665286</v>
      </c>
      <c r="R21" s="5">
        <f t="shared" si="10"/>
        <v>99513.494781665286</v>
      </c>
      <c r="S21" s="5">
        <f t="shared" si="11"/>
        <v>8621101422.7472</v>
      </c>
      <c r="T21" s="20">
        <f>SUM(S21:$S$136)</f>
        <v>311560526104.85168</v>
      </c>
      <c r="U21" s="6">
        <f t="shared" si="12"/>
        <v>36.139294833347385</v>
      </c>
    </row>
    <row r="22" spans="1:21">
      <c r="A22" s="21">
        <v>8</v>
      </c>
      <c r="B22" s="22">
        <f>Absterbeordnung!B16</f>
        <v>99505.29559407098</v>
      </c>
      <c r="C22" s="15">
        <f t="shared" si="1"/>
        <v>0.85349037119011162</v>
      </c>
      <c r="D22" s="14">
        <f t="shared" si="2"/>
        <v>84926.811671965421</v>
      </c>
      <c r="E22" s="14">
        <f>SUM(D22:$D$127)</f>
        <v>3217442.3950982206</v>
      </c>
      <c r="F22" s="16">
        <f t="shared" si="3"/>
        <v>37.884883840050094</v>
      </c>
      <c r="G22" s="5"/>
      <c r="H22" s="14">
        <f t="shared" si="4"/>
        <v>99505.29559407098</v>
      </c>
      <c r="I22" s="15">
        <f t="shared" si="5"/>
        <v>0.85349037119011162</v>
      </c>
      <c r="J22" s="14">
        <f t="shared" si="6"/>
        <v>84926.811671965421</v>
      </c>
      <c r="K22" s="14">
        <f>SUM($J22:J$127)</f>
        <v>3217442.3950982206</v>
      </c>
      <c r="L22" s="16">
        <f t="shared" si="7"/>
        <v>37.884883840050094</v>
      </c>
      <c r="M22" s="16"/>
      <c r="N22" s="6">
        <v>8</v>
      </c>
      <c r="O22" s="6">
        <f t="shared" si="0"/>
        <v>8</v>
      </c>
      <c r="P22" s="6">
        <f t="shared" si="8"/>
        <v>99505.29559407098</v>
      </c>
      <c r="Q22" s="6">
        <f t="shared" si="9"/>
        <v>99505.29559407098</v>
      </c>
      <c r="R22" s="5">
        <f t="shared" si="10"/>
        <v>99505.29559407098</v>
      </c>
      <c r="S22" s="5">
        <f t="shared" si="11"/>
        <v>8450667499.2809162</v>
      </c>
      <c r="T22" s="20">
        <f>SUM(S22:$S$136)</f>
        <v>302939424682.10455</v>
      </c>
      <c r="U22" s="6">
        <f t="shared" si="12"/>
        <v>35.847987713146004</v>
      </c>
    </row>
    <row r="23" spans="1:21">
      <c r="A23" s="21">
        <v>9</v>
      </c>
      <c r="B23" s="22">
        <f>Absterbeordnung!B17</f>
        <v>99497.007145366733</v>
      </c>
      <c r="C23" s="15">
        <f t="shared" si="1"/>
        <v>0.83675526587265847</v>
      </c>
      <c r="D23" s="14">
        <f t="shared" si="2"/>
        <v>83254.644667455141</v>
      </c>
      <c r="E23" s="14">
        <f>SUM(D23:$D$127)</f>
        <v>3132515.5834262548</v>
      </c>
      <c r="F23" s="16">
        <f t="shared" si="3"/>
        <v>37.625715609483329</v>
      </c>
      <c r="G23" s="5"/>
      <c r="H23" s="14">
        <f t="shared" si="4"/>
        <v>99497.007145366733</v>
      </c>
      <c r="I23" s="15">
        <f t="shared" si="5"/>
        <v>0.83675526587265847</v>
      </c>
      <c r="J23" s="14">
        <f t="shared" si="6"/>
        <v>83254.644667455141</v>
      </c>
      <c r="K23" s="14">
        <f>SUM($J23:J$127)</f>
        <v>3132515.5834262548</v>
      </c>
      <c r="L23" s="16">
        <f t="shared" si="7"/>
        <v>37.625715609483329</v>
      </c>
      <c r="M23" s="16"/>
      <c r="N23" s="6">
        <v>9</v>
      </c>
      <c r="O23" s="6">
        <f t="shared" si="0"/>
        <v>9</v>
      </c>
      <c r="P23" s="6">
        <f t="shared" si="8"/>
        <v>99497.007145366733</v>
      </c>
      <c r="Q23" s="6">
        <f t="shared" si="9"/>
        <v>99497.007145366733</v>
      </c>
      <c r="R23" s="5">
        <f t="shared" si="10"/>
        <v>99497.007145366733</v>
      </c>
      <c r="S23" s="5">
        <f t="shared" si="11"/>
        <v>8283587975.362752</v>
      </c>
      <c r="T23" s="20">
        <f>SUM(S23:$S$136)</f>
        <v>294488757182.82355</v>
      </c>
      <c r="U23" s="6">
        <f t="shared" si="12"/>
        <v>35.550869750970129</v>
      </c>
    </row>
    <row r="24" spans="1:21">
      <c r="A24" s="21">
        <v>10</v>
      </c>
      <c r="B24" s="22">
        <f>Absterbeordnung!B18</f>
        <v>99489.193211688369</v>
      </c>
      <c r="C24" s="15">
        <f t="shared" si="1"/>
        <v>0.82034829987515534</v>
      </c>
      <c r="D24" s="14">
        <f t="shared" si="2"/>
        <v>81615.7905071594</v>
      </c>
      <c r="E24" s="14">
        <f>SUM(D24:$D$127)</f>
        <v>3049260.9387587998</v>
      </c>
      <c r="F24" s="16">
        <f t="shared" si="3"/>
        <v>37.361164056743604</v>
      </c>
      <c r="G24" s="5"/>
      <c r="H24" s="14">
        <f t="shared" si="4"/>
        <v>99489.193211688369</v>
      </c>
      <c r="I24" s="15">
        <f t="shared" si="5"/>
        <v>0.82034829987515534</v>
      </c>
      <c r="J24" s="14">
        <f t="shared" si="6"/>
        <v>81615.7905071594</v>
      </c>
      <c r="K24" s="14">
        <f>SUM($J24:J$127)</f>
        <v>3049260.9387587998</v>
      </c>
      <c r="L24" s="16">
        <f t="shared" si="7"/>
        <v>37.361164056743604</v>
      </c>
      <c r="M24" s="16"/>
      <c r="N24" s="6">
        <v>10</v>
      </c>
      <c r="O24" s="6">
        <f t="shared" si="0"/>
        <v>10</v>
      </c>
      <c r="P24" s="6">
        <f t="shared" si="8"/>
        <v>99489.193211688369</v>
      </c>
      <c r="Q24" s="6">
        <f t="shared" si="9"/>
        <v>99489.193211688369</v>
      </c>
      <c r="R24" s="5">
        <f t="shared" si="10"/>
        <v>99489.193211688369</v>
      </c>
      <c r="S24" s="5">
        <f t="shared" si="11"/>
        <v>8119889150.8914623</v>
      </c>
      <c r="T24" s="20">
        <f>SUM(S24:$S$136)</f>
        <v>286205169207.46088</v>
      </c>
      <c r="U24" s="6">
        <f t="shared" si="12"/>
        <v>35.247423196170004</v>
      </c>
    </row>
    <row r="25" spans="1:21">
      <c r="A25" s="21">
        <v>11</v>
      </c>
      <c r="B25" s="22">
        <f>Absterbeordnung!B19</f>
        <v>99480.301942400911</v>
      </c>
      <c r="C25" s="15">
        <f t="shared" si="1"/>
        <v>0.80426303909328967</v>
      </c>
      <c r="D25" s="14">
        <f t="shared" si="2"/>
        <v>80008.329970113438</v>
      </c>
      <c r="E25" s="14">
        <f>SUM(D25:$D$127)</f>
        <v>2967645.1482516401</v>
      </c>
      <c r="F25" s="16">
        <f t="shared" si="3"/>
        <v>37.091702193511395</v>
      </c>
      <c r="G25" s="5"/>
      <c r="H25" s="14">
        <f t="shared" si="4"/>
        <v>99480.301942400911</v>
      </c>
      <c r="I25" s="15">
        <f t="shared" si="5"/>
        <v>0.80426303909328967</v>
      </c>
      <c r="J25" s="14">
        <f t="shared" si="6"/>
        <v>80008.329970113438</v>
      </c>
      <c r="K25" s="14">
        <f>SUM($J25:J$127)</f>
        <v>2967645.1482516401</v>
      </c>
      <c r="L25" s="16">
        <f t="shared" si="7"/>
        <v>37.091702193511395</v>
      </c>
      <c r="M25" s="16"/>
      <c r="N25" s="6">
        <v>11</v>
      </c>
      <c r="O25" s="6">
        <f t="shared" si="0"/>
        <v>11</v>
      </c>
      <c r="P25" s="6">
        <f t="shared" si="8"/>
        <v>99480.301942400911</v>
      </c>
      <c r="Q25" s="6">
        <f t="shared" si="9"/>
        <v>99480.301942400911</v>
      </c>
      <c r="R25" s="5">
        <f t="shared" si="10"/>
        <v>99480.301942400911</v>
      </c>
      <c r="S25" s="5">
        <f t="shared" si="11"/>
        <v>7959252823.3341293</v>
      </c>
      <c r="T25" s="20">
        <f>SUM(S25:$S$136)</f>
        <v>278085280056.56946</v>
      </c>
      <c r="U25" s="6">
        <f t="shared" si="12"/>
        <v>34.938616253187391</v>
      </c>
    </row>
    <row r="26" spans="1:21">
      <c r="A26" s="21">
        <v>12</v>
      </c>
      <c r="B26" s="22">
        <f>Absterbeordnung!B20</f>
        <v>99471.764889965358</v>
      </c>
      <c r="C26" s="15">
        <f t="shared" si="1"/>
        <v>0.78849317558165644</v>
      </c>
      <c r="D26" s="14">
        <f t="shared" si="2"/>
        <v>78432.807778800707</v>
      </c>
      <c r="E26" s="14">
        <f>SUM(D26:$D$127)</f>
        <v>2887636.8182815267</v>
      </c>
      <c r="F26" s="16">
        <f t="shared" si="3"/>
        <v>36.816695717758236</v>
      </c>
      <c r="G26" s="5"/>
      <c r="H26" s="14">
        <f t="shared" si="4"/>
        <v>99471.764889965358</v>
      </c>
      <c r="I26" s="15">
        <f t="shared" si="5"/>
        <v>0.78849317558165644</v>
      </c>
      <c r="J26" s="14">
        <f t="shared" si="6"/>
        <v>78432.807778800707</v>
      </c>
      <c r="K26" s="14">
        <f>SUM($J26:J$127)</f>
        <v>2887636.8182815267</v>
      </c>
      <c r="L26" s="16">
        <f t="shared" si="7"/>
        <v>36.816695717758236</v>
      </c>
      <c r="M26" s="16"/>
      <c r="N26" s="6">
        <v>12</v>
      </c>
      <c r="O26" s="6">
        <f t="shared" si="0"/>
        <v>12</v>
      </c>
      <c r="P26" s="6">
        <f t="shared" si="8"/>
        <v>99471.764889965358</v>
      </c>
      <c r="Q26" s="6">
        <f t="shared" si="9"/>
        <v>99471.764889965358</v>
      </c>
      <c r="R26" s="5">
        <f t="shared" si="10"/>
        <v>99471.764889965358</v>
      </c>
      <c r="S26" s="5">
        <f t="shared" si="11"/>
        <v>7801849815.0327091</v>
      </c>
      <c r="T26" s="20">
        <f>SUM(S26:$S$136)</f>
        <v>270126027233.23532</v>
      </c>
      <c r="U26" s="6">
        <f t="shared" si="12"/>
        <v>34.623330830177331</v>
      </c>
    </row>
    <row r="27" spans="1:21">
      <c r="A27" s="21">
        <v>13</v>
      </c>
      <c r="B27" s="22">
        <f>Absterbeordnung!B21</f>
        <v>99460.695337629135</v>
      </c>
      <c r="C27" s="15">
        <f t="shared" si="1"/>
        <v>0.77303252508005538</v>
      </c>
      <c r="D27" s="14">
        <f t="shared" si="2"/>
        <v>76886.352463065545</v>
      </c>
      <c r="E27" s="14">
        <f>SUM(D27:$D$127)</f>
        <v>2809204.0105027258</v>
      </c>
      <c r="F27" s="16">
        <f t="shared" si="3"/>
        <v>36.537095602918654</v>
      </c>
      <c r="G27" s="5"/>
      <c r="H27" s="14">
        <f t="shared" si="4"/>
        <v>99460.695337629135</v>
      </c>
      <c r="I27" s="15">
        <f t="shared" si="5"/>
        <v>0.77303252508005538</v>
      </c>
      <c r="J27" s="14">
        <f t="shared" si="6"/>
        <v>76886.352463065545</v>
      </c>
      <c r="K27" s="14">
        <f>SUM($J27:J$127)</f>
        <v>2809204.0105027258</v>
      </c>
      <c r="L27" s="16">
        <f t="shared" si="7"/>
        <v>36.537095602918654</v>
      </c>
      <c r="M27" s="16"/>
      <c r="N27" s="6">
        <v>13</v>
      </c>
      <c r="O27" s="6">
        <f t="shared" si="0"/>
        <v>13</v>
      </c>
      <c r="P27" s="6">
        <f t="shared" si="8"/>
        <v>99460.695337629135</v>
      </c>
      <c r="Q27" s="6">
        <f t="shared" si="9"/>
        <v>99460.695337629135</v>
      </c>
      <c r="R27" s="5">
        <f t="shared" si="10"/>
        <v>99460.695337629135</v>
      </c>
      <c r="S27" s="5">
        <f t="shared" si="11"/>
        <v>7647170077.9505329</v>
      </c>
      <c r="T27" s="20">
        <f>SUM(S27:$S$136)</f>
        <v>262324177418.20261</v>
      </c>
      <c r="U27" s="6">
        <f t="shared" si="12"/>
        <v>34.303431824352252</v>
      </c>
    </row>
    <row r="28" spans="1:21">
      <c r="A28" s="21">
        <v>14</v>
      </c>
      <c r="B28" s="22">
        <f>Absterbeordnung!B22</f>
        <v>99449.665640618434</v>
      </c>
      <c r="C28" s="15">
        <f t="shared" si="1"/>
        <v>0.75787502458828948</v>
      </c>
      <c r="D28" s="14">
        <f t="shared" si="2"/>
        <v>75370.417792680862</v>
      </c>
      <c r="E28" s="14">
        <f>SUM(D28:$D$127)</f>
        <v>2732317.6580396602</v>
      </c>
      <c r="F28" s="16">
        <f t="shared" si="3"/>
        <v>36.251857665899692</v>
      </c>
      <c r="G28" s="5"/>
      <c r="H28" s="14">
        <f t="shared" si="4"/>
        <v>99449.665640618434</v>
      </c>
      <c r="I28" s="15">
        <f t="shared" si="5"/>
        <v>0.75787502458828948</v>
      </c>
      <c r="J28" s="14">
        <f t="shared" si="6"/>
        <v>75370.417792680862</v>
      </c>
      <c r="K28" s="14">
        <f>SUM($J28:J$127)</f>
        <v>2732317.6580396602</v>
      </c>
      <c r="L28" s="16">
        <f t="shared" si="7"/>
        <v>36.251857665899692</v>
      </c>
      <c r="M28" s="16"/>
      <c r="N28" s="6">
        <v>14</v>
      </c>
      <c r="O28" s="6">
        <f t="shared" si="0"/>
        <v>14</v>
      </c>
      <c r="P28" s="6">
        <f t="shared" si="8"/>
        <v>99449.665640618434</v>
      </c>
      <c r="Q28" s="6">
        <f t="shared" si="9"/>
        <v>99449.665640618434</v>
      </c>
      <c r="R28" s="5">
        <f t="shared" si="10"/>
        <v>99449.665640618434</v>
      </c>
      <c r="S28" s="5">
        <f t="shared" si="11"/>
        <v>7495562848.6758299</v>
      </c>
      <c r="T28" s="20">
        <f>SUM(S28:$S$136)</f>
        <v>254677007340.25204</v>
      </c>
      <c r="U28" s="6">
        <f t="shared" si="12"/>
        <v>33.977035811959524</v>
      </c>
    </row>
    <row r="29" spans="1:21">
      <c r="A29" s="21">
        <v>15</v>
      </c>
      <c r="B29" s="22">
        <f>Absterbeordnung!B23</f>
        <v>99434.738837183017</v>
      </c>
      <c r="C29" s="15">
        <f t="shared" si="1"/>
        <v>0.74301472998851925</v>
      </c>
      <c r="D29" s="14">
        <f t="shared" si="2"/>
        <v>73881.475628588465</v>
      </c>
      <c r="E29" s="14">
        <f>SUM(D29:$D$127)</f>
        <v>2656947.24024698</v>
      </c>
      <c r="F29" s="16">
        <f t="shared" si="3"/>
        <v>35.962292545479059</v>
      </c>
      <c r="G29" s="5"/>
      <c r="H29" s="14">
        <f t="shared" si="4"/>
        <v>99434.738837183017</v>
      </c>
      <c r="I29" s="15">
        <f t="shared" si="5"/>
        <v>0.74301472998851925</v>
      </c>
      <c r="J29" s="14">
        <f t="shared" si="6"/>
        <v>73881.475628588465</v>
      </c>
      <c r="K29" s="14">
        <f>SUM($J29:J$127)</f>
        <v>2656947.24024698</v>
      </c>
      <c r="L29" s="16">
        <f t="shared" si="7"/>
        <v>35.962292545479059</v>
      </c>
      <c r="M29" s="16"/>
      <c r="N29" s="6">
        <v>15</v>
      </c>
      <c r="O29" s="6">
        <f t="shared" si="0"/>
        <v>15</v>
      </c>
      <c r="P29" s="6">
        <f t="shared" si="8"/>
        <v>99434.738837183017</v>
      </c>
      <c r="Q29" s="6">
        <f t="shared" si="9"/>
        <v>99434.738837183017</v>
      </c>
      <c r="R29" s="5">
        <f t="shared" si="10"/>
        <v>99434.738837183017</v>
      </c>
      <c r="S29" s="5">
        <f t="shared" si="11"/>
        <v>7346385234.0343952</v>
      </c>
      <c r="T29" s="20">
        <f>SUM(S29:$S$136)</f>
        <v>247181444491.57626</v>
      </c>
      <c r="U29" s="6">
        <f t="shared" si="12"/>
        <v>33.646676102204928</v>
      </c>
    </row>
    <row r="30" spans="1:21">
      <c r="A30" s="21">
        <v>16</v>
      </c>
      <c r="B30" s="22">
        <f>Absterbeordnung!B24</f>
        <v>99417.036720398202</v>
      </c>
      <c r="C30" s="15">
        <f t="shared" si="1"/>
        <v>0.72844581371423445</v>
      </c>
      <c r="D30" s="14">
        <f t="shared" si="2"/>
        <v>72419.924210848389</v>
      </c>
      <c r="E30" s="14">
        <f>SUM(D30:$D$127)</f>
        <v>2583065.7646183912</v>
      </c>
      <c r="F30" s="16">
        <f t="shared" si="3"/>
        <v>35.667888260941481</v>
      </c>
      <c r="G30" s="5"/>
      <c r="H30" s="14">
        <f t="shared" si="4"/>
        <v>99417.036720398202</v>
      </c>
      <c r="I30" s="15">
        <f t="shared" si="5"/>
        <v>0.72844581371423445</v>
      </c>
      <c r="J30" s="14">
        <f t="shared" si="6"/>
        <v>72419.924210848389</v>
      </c>
      <c r="K30" s="14">
        <f>SUM($J30:J$127)</f>
        <v>2583065.7646183912</v>
      </c>
      <c r="L30" s="16">
        <f t="shared" si="7"/>
        <v>35.667888260941481</v>
      </c>
      <c r="M30" s="16"/>
      <c r="N30" s="6">
        <v>16</v>
      </c>
      <c r="O30" s="6">
        <f t="shared" si="0"/>
        <v>16</v>
      </c>
      <c r="P30" s="6">
        <f t="shared" si="8"/>
        <v>99417.036720398202</v>
      </c>
      <c r="Q30" s="6">
        <f t="shared" si="9"/>
        <v>99417.036720398202</v>
      </c>
      <c r="R30" s="5">
        <f t="shared" si="10"/>
        <v>99417.036720398202</v>
      </c>
      <c r="S30" s="5">
        <f t="shared" si="11"/>
        <v>7199774264.5583696</v>
      </c>
      <c r="T30" s="20">
        <f>SUM(S30:$S$136)</f>
        <v>239835059257.54184</v>
      </c>
      <c r="U30" s="6">
        <f t="shared" si="12"/>
        <v>33.311469282884971</v>
      </c>
    </row>
    <row r="31" spans="1:21">
      <c r="A31" s="21">
        <v>17</v>
      </c>
      <c r="B31" s="22">
        <f>Absterbeordnung!B25</f>
        <v>99391.21858413078</v>
      </c>
      <c r="C31" s="15">
        <f t="shared" si="1"/>
        <v>0.7141625624649357</v>
      </c>
      <c r="D31" s="14">
        <f t="shared" si="2"/>
        <v>70981.48735055537</v>
      </c>
      <c r="E31" s="14">
        <f>SUM(D31:$D$127)</f>
        <v>2510645.8404075429</v>
      </c>
      <c r="F31" s="16">
        <f t="shared" si="3"/>
        <v>35.370431560672266</v>
      </c>
      <c r="G31" s="5"/>
      <c r="H31" s="14">
        <f t="shared" si="4"/>
        <v>99391.21858413078</v>
      </c>
      <c r="I31" s="15">
        <f t="shared" si="5"/>
        <v>0.7141625624649357</v>
      </c>
      <c r="J31" s="14">
        <f t="shared" si="6"/>
        <v>70981.48735055537</v>
      </c>
      <c r="K31" s="14">
        <f>SUM($J31:J$127)</f>
        <v>2510645.8404075429</v>
      </c>
      <c r="L31" s="16">
        <f t="shared" si="7"/>
        <v>35.370431560672266</v>
      </c>
      <c r="M31" s="16"/>
      <c r="N31" s="6">
        <v>17</v>
      </c>
      <c r="O31" s="6">
        <f t="shared" si="0"/>
        <v>17</v>
      </c>
      <c r="P31" s="6">
        <f t="shared" si="8"/>
        <v>99391.21858413078</v>
      </c>
      <c r="Q31" s="6">
        <f t="shared" si="9"/>
        <v>99391.21858413078</v>
      </c>
      <c r="R31" s="5">
        <f t="shared" si="10"/>
        <v>99391.21858413078</v>
      </c>
      <c r="S31" s="5">
        <f t="shared" si="11"/>
        <v>7054936524.6857634</v>
      </c>
      <c r="T31" s="20">
        <f>SUM(S31:$S$136)</f>
        <v>232635284992.98349</v>
      </c>
      <c r="U31" s="6">
        <f t="shared" si="12"/>
        <v>32.974823257300024</v>
      </c>
    </row>
    <row r="32" spans="1:21">
      <c r="A32" s="21">
        <v>18</v>
      </c>
      <c r="B32" s="22">
        <f>Absterbeordnung!B26</f>
        <v>99357.546306551696</v>
      </c>
      <c r="C32" s="15">
        <f t="shared" si="1"/>
        <v>0.7001593749656233</v>
      </c>
      <c r="D32" s="14">
        <f t="shared" si="2"/>
        <v>69566.117520113214</v>
      </c>
      <c r="E32" s="14">
        <f>SUM(D32:$D$127)</f>
        <v>2439664.3530569877</v>
      </c>
      <c r="F32" s="16">
        <f t="shared" si="3"/>
        <v>35.06972129573888</v>
      </c>
      <c r="G32" s="5"/>
      <c r="H32" s="14">
        <f t="shared" si="4"/>
        <v>99357.546306551696</v>
      </c>
      <c r="I32" s="15">
        <f t="shared" si="5"/>
        <v>0.7001593749656233</v>
      </c>
      <c r="J32" s="14">
        <f t="shared" si="6"/>
        <v>69566.117520113214</v>
      </c>
      <c r="K32" s="14">
        <f>SUM($J32:J$127)</f>
        <v>2439664.3530569877</v>
      </c>
      <c r="L32" s="16">
        <f t="shared" si="7"/>
        <v>35.06972129573888</v>
      </c>
      <c r="M32" s="16"/>
      <c r="N32" s="6">
        <v>18</v>
      </c>
      <c r="O32" s="6">
        <f t="shared" si="0"/>
        <v>18</v>
      </c>
      <c r="P32" s="6">
        <f t="shared" si="8"/>
        <v>99357.546306551696</v>
      </c>
      <c r="Q32" s="6">
        <f t="shared" si="9"/>
        <v>99357.546306551696</v>
      </c>
      <c r="R32" s="5">
        <f t="shared" si="10"/>
        <v>99357.546306551696</v>
      </c>
      <c r="S32" s="5">
        <f t="shared" si="11"/>
        <v>6911918742.871666</v>
      </c>
      <c r="T32" s="20">
        <f>SUM(S32:$S$136)</f>
        <v>225580348468.2977</v>
      </c>
      <c r="U32" s="6">
        <f t="shared" si="12"/>
        <v>32.636429457586011</v>
      </c>
    </row>
    <row r="33" spans="1:21">
      <c r="A33" s="21">
        <v>19</v>
      </c>
      <c r="B33" s="22">
        <f>Absterbeordnung!B27</f>
        <v>99309.70823210747</v>
      </c>
      <c r="C33" s="15">
        <f t="shared" si="1"/>
        <v>0.68643075977021895</v>
      </c>
      <c r="D33" s="14">
        <f t="shared" si="2"/>
        <v>68169.238474324302</v>
      </c>
      <c r="E33" s="14">
        <f>SUM(D33:$D$127)</f>
        <v>2370098.2355368747</v>
      </c>
      <c r="F33" s="16">
        <f t="shared" si="3"/>
        <v>34.767855539849748</v>
      </c>
      <c r="G33" s="5"/>
      <c r="H33" s="14">
        <f t="shared" si="4"/>
        <v>99309.70823210747</v>
      </c>
      <c r="I33" s="15">
        <f t="shared" si="5"/>
        <v>0.68643075977021895</v>
      </c>
      <c r="J33" s="14">
        <f t="shared" si="6"/>
        <v>68169.238474324302</v>
      </c>
      <c r="K33" s="14">
        <f>SUM($J33:J$127)</f>
        <v>2370098.2355368747</v>
      </c>
      <c r="L33" s="16">
        <f t="shared" si="7"/>
        <v>34.767855539849748</v>
      </c>
      <c r="M33" s="16"/>
      <c r="N33" s="6">
        <v>19</v>
      </c>
      <c r="O33" s="6">
        <f t="shared" si="0"/>
        <v>19</v>
      </c>
      <c r="P33" s="6">
        <f t="shared" si="8"/>
        <v>99309.70823210747</v>
      </c>
      <c r="Q33" s="6">
        <f t="shared" si="9"/>
        <v>99309.70823210747</v>
      </c>
      <c r="R33" s="5">
        <f t="shared" si="10"/>
        <v>99309.70823210747</v>
      </c>
      <c r="S33" s="5">
        <f t="shared" si="11"/>
        <v>6769867183.2901011</v>
      </c>
      <c r="T33" s="20">
        <f>SUM(S33:$S$136)</f>
        <v>218668429725.42606</v>
      </c>
      <c r="U33" s="6">
        <f t="shared" si="12"/>
        <v>32.300254023470366</v>
      </c>
    </row>
    <row r="34" spans="1:21">
      <c r="A34" s="21">
        <v>20</v>
      </c>
      <c r="B34" s="22">
        <f>Absterbeordnung!B28</f>
        <v>99261.177090087993</v>
      </c>
      <c r="C34" s="15">
        <f t="shared" si="1"/>
        <v>0.67297133310805779</v>
      </c>
      <c r="D34" s="14">
        <f t="shared" si="2"/>
        <v>66799.926672191519</v>
      </c>
      <c r="E34" s="14">
        <f>SUM(D34:$D$127)</f>
        <v>2301928.9970625499</v>
      </c>
      <c r="F34" s="16">
        <f t="shared" si="3"/>
        <v>34.460052753633214</v>
      </c>
      <c r="G34" s="5"/>
      <c r="H34" s="14">
        <f t="shared" si="4"/>
        <v>99261.177090087993</v>
      </c>
      <c r="I34" s="15">
        <f t="shared" si="5"/>
        <v>0.67297133310805779</v>
      </c>
      <c r="J34" s="14">
        <f t="shared" si="6"/>
        <v>66799.926672191519</v>
      </c>
      <c r="K34" s="14">
        <f>SUM($J34:J$127)</f>
        <v>2301928.9970625499</v>
      </c>
      <c r="L34" s="16">
        <f t="shared" si="7"/>
        <v>34.460052753633214</v>
      </c>
      <c r="M34" s="16"/>
      <c r="N34" s="6">
        <v>20</v>
      </c>
      <c r="O34" s="6">
        <f t="shared" si="0"/>
        <v>20</v>
      </c>
      <c r="P34" s="6">
        <f t="shared" si="8"/>
        <v>99261.177090087993</v>
      </c>
      <c r="Q34" s="6">
        <f t="shared" si="9"/>
        <v>99261.177090087993</v>
      </c>
      <c r="R34" s="5">
        <f t="shared" si="10"/>
        <v>99261.177090087993</v>
      </c>
      <c r="S34" s="5">
        <f t="shared" si="11"/>
        <v>6630639351.0132942</v>
      </c>
      <c r="T34" s="20">
        <f>SUM(S34:$S$136)</f>
        <v>211898562542.13596</v>
      </c>
      <c r="U34" s="6">
        <f t="shared" si="12"/>
        <v>31.957485745285425</v>
      </c>
    </row>
    <row r="35" spans="1:21">
      <c r="A35" s="21">
        <v>21</v>
      </c>
      <c r="B35" s="22">
        <f>Absterbeordnung!B29</f>
        <v>99207.78620550796</v>
      </c>
      <c r="C35" s="15">
        <f t="shared" si="1"/>
        <v>0.65977581677260566</v>
      </c>
      <c r="D35" s="14">
        <f t="shared" si="2"/>
        <v>65454.898173941052</v>
      </c>
      <c r="E35" s="14">
        <f>SUM(D35:$D$127)</f>
        <v>2235129.0703903581</v>
      </c>
      <c r="F35" s="16">
        <f t="shared" si="3"/>
        <v>34.14762122844779</v>
      </c>
      <c r="G35" s="5"/>
      <c r="H35" s="14">
        <f t="shared" si="4"/>
        <v>99207.78620550796</v>
      </c>
      <c r="I35" s="15">
        <f t="shared" si="5"/>
        <v>0.65977581677260566</v>
      </c>
      <c r="J35" s="14">
        <f t="shared" si="6"/>
        <v>65454.898173941052</v>
      </c>
      <c r="K35" s="14">
        <f>SUM($J35:J$127)</f>
        <v>2235129.0703903581</v>
      </c>
      <c r="L35" s="16">
        <f t="shared" si="7"/>
        <v>34.14762122844779</v>
      </c>
      <c r="M35" s="16"/>
      <c r="N35" s="6">
        <v>21</v>
      </c>
      <c r="O35" s="6">
        <f t="shared" si="0"/>
        <v>21</v>
      </c>
      <c r="P35" s="6">
        <f t="shared" si="8"/>
        <v>99207.78620550796</v>
      </c>
      <c r="Q35" s="6">
        <f t="shared" si="9"/>
        <v>99207.78620550796</v>
      </c>
      <c r="R35" s="5">
        <f t="shared" si="10"/>
        <v>99207.78620550796</v>
      </c>
      <c r="S35" s="5">
        <f t="shared" si="11"/>
        <v>6493635544.1436377</v>
      </c>
      <c r="T35" s="20">
        <f>SUM(S35:$S$136)</f>
        <v>205267923191.12259</v>
      </c>
      <c r="U35" s="6">
        <f t="shared" si="12"/>
        <v>31.610631948115088</v>
      </c>
    </row>
    <row r="36" spans="1:21">
      <c r="A36" s="21">
        <v>22</v>
      </c>
      <c r="B36" s="22">
        <f>Absterbeordnung!B30</f>
        <v>99154.173566902085</v>
      </c>
      <c r="C36" s="15">
        <f t="shared" si="1"/>
        <v>0.64683903605157411</v>
      </c>
      <c r="D36" s="14">
        <f t="shared" si="2"/>
        <v>64136.790050505413</v>
      </c>
      <c r="E36" s="14">
        <f>SUM(D36:$D$127)</f>
        <v>2169674.1722164168</v>
      </c>
      <c r="F36" s="16">
        <f t="shared" si="3"/>
        <v>33.828855022333926</v>
      </c>
      <c r="G36" s="5"/>
      <c r="H36" s="14">
        <f t="shared" si="4"/>
        <v>99154.173566902085</v>
      </c>
      <c r="I36" s="15">
        <f t="shared" si="5"/>
        <v>0.64683903605157411</v>
      </c>
      <c r="J36" s="14">
        <f t="shared" si="6"/>
        <v>64136.790050505413</v>
      </c>
      <c r="K36" s="14">
        <f>SUM($J36:J$127)</f>
        <v>2169674.1722164168</v>
      </c>
      <c r="L36" s="16">
        <f t="shared" si="7"/>
        <v>33.828855022333926</v>
      </c>
      <c r="M36" s="16"/>
      <c r="N36" s="6">
        <v>22</v>
      </c>
      <c r="O36" s="6">
        <f t="shared" si="0"/>
        <v>22</v>
      </c>
      <c r="P36" s="6">
        <f t="shared" si="8"/>
        <v>99154.173566902085</v>
      </c>
      <c r="Q36" s="6">
        <f t="shared" si="9"/>
        <v>99154.173566902085</v>
      </c>
      <c r="R36" s="5">
        <f t="shared" si="10"/>
        <v>99154.173566902085</v>
      </c>
      <c r="S36" s="5">
        <f t="shared" si="11"/>
        <v>6359430412.6917725</v>
      </c>
      <c r="T36" s="20">
        <f>SUM(S36:$S$136)</f>
        <v>198774287646.97897</v>
      </c>
      <c r="U36" s="6">
        <f t="shared" si="12"/>
        <v>31.256618084895951</v>
      </c>
    </row>
    <row r="37" spans="1:21">
      <c r="A37" s="21">
        <v>23</v>
      </c>
      <c r="B37" s="22">
        <f>Absterbeordnung!B31</f>
        <v>99101.485220340357</v>
      </c>
      <c r="C37" s="15">
        <f t="shared" si="1"/>
        <v>0.63415591769762181</v>
      </c>
      <c r="D37" s="14">
        <f t="shared" si="2"/>
        <v>62845.793305102241</v>
      </c>
      <c r="E37" s="14">
        <f>SUM(D37:$D$127)</f>
        <v>2105537.3821659121</v>
      </c>
      <c r="F37" s="16">
        <f t="shared" si="3"/>
        <v>33.503235004831588</v>
      </c>
      <c r="G37" s="5"/>
      <c r="H37" s="14">
        <f t="shared" si="4"/>
        <v>99101.485220340357</v>
      </c>
      <c r="I37" s="15">
        <f t="shared" si="5"/>
        <v>0.63415591769762181</v>
      </c>
      <c r="J37" s="14">
        <f t="shared" si="6"/>
        <v>62845.793305102241</v>
      </c>
      <c r="K37" s="14">
        <f>SUM($J37:J$127)</f>
        <v>2105537.3821659121</v>
      </c>
      <c r="L37" s="16">
        <f t="shared" si="7"/>
        <v>33.503235004831588</v>
      </c>
      <c r="M37" s="16"/>
      <c r="N37" s="6">
        <v>23</v>
      </c>
      <c r="O37" s="6">
        <f t="shared" si="0"/>
        <v>23</v>
      </c>
      <c r="P37" s="6">
        <f t="shared" si="8"/>
        <v>99101.485220340357</v>
      </c>
      <c r="Q37" s="6">
        <f t="shared" si="9"/>
        <v>99101.485220340357</v>
      </c>
      <c r="R37" s="5">
        <f t="shared" si="10"/>
        <v>99101.485220340357</v>
      </c>
      <c r="S37" s="5">
        <f t="shared" si="11"/>
        <v>6228111456.3861551</v>
      </c>
      <c r="T37" s="20">
        <f>SUM(S37:$S$136)</f>
        <v>192414857234.28726</v>
      </c>
      <c r="U37" s="6">
        <f t="shared" si="12"/>
        <v>30.89457511827116</v>
      </c>
    </row>
    <row r="38" spans="1:21">
      <c r="A38" s="21">
        <v>24</v>
      </c>
      <c r="B38" s="22">
        <f>Absterbeordnung!B32</f>
        <v>99049.676174666631</v>
      </c>
      <c r="C38" s="15">
        <f t="shared" si="1"/>
        <v>0.62172148793884485</v>
      </c>
      <c r="D38" s="14">
        <f t="shared" si="2"/>
        <v>61581.312051174486</v>
      </c>
      <c r="E38" s="14">
        <f>SUM(D38:$D$127)</f>
        <v>2042691.588860811</v>
      </c>
      <c r="F38" s="16">
        <f t="shared" si="3"/>
        <v>33.170640910725005</v>
      </c>
      <c r="G38" s="5"/>
      <c r="H38" s="14">
        <f t="shared" si="4"/>
        <v>99049.676174666631</v>
      </c>
      <c r="I38" s="15">
        <f t="shared" si="5"/>
        <v>0.62172148793884485</v>
      </c>
      <c r="J38" s="14">
        <f t="shared" si="6"/>
        <v>61581.312051174486</v>
      </c>
      <c r="K38" s="14">
        <f>SUM($J38:J$127)</f>
        <v>2042691.588860811</v>
      </c>
      <c r="L38" s="16">
        <f t="shared" si="7"/>
        <v>33.170640910725005</v>
      </c>
      <c r="M38" s="16"/>
      <c r="N38" s="6">
        <v>24</v>
      </c>
      <c r="O38" s="6">
        <f t="shared" si="0"/>
        <v>24</v>
      </c>
      <c r="P38" s="6">
        <f t="shared" si="8"/>
        <v>99049.676174666631</v>
      </c>
      <c r="Q38" s="6">
        <f t="shared" si="9"/>
        <v>99049.676174666631</v>
      </c>
      <c r="R38" s="5">
        <f t="shared" si="10"/>
        <v>99049.676174666631</v>
      </c>
      <c r="S38" s="5">
        <f t="shared" si="11"/>
        <v>6099609017.0799284</v>
      </c>
      <c r="T38" s="20">
        <f>SUM(S38:$S$136)</f>
        <v>186186745777.90109</v>
      </c>
      <c r="U38" s="6">
        <f t="shared" si="12"/>
        <v>30.52437381749338</v>
      </c>
    </row>
    <row r="39" spans="1:21">
      <c r="A39" s="21">
        <v>25</v>
      </c>
      <c r="B39" s="22">
        <f>Absterbeordnung!B33</f>
        <v>98994.251800292768</v>
      </c>
      <c r="C39" s="15">
        <f t="shared" si="1"/>
        <v>0.60953087052827937</v>
      </c>
      <c r="D39" s="14">
        <f t="shared" si="2"/>
        <v>60340.052477128134</v>
      </c>
      <c r="E39" s="14">
        <f>SUM(D39:$D$127)</f>
        <v>1981110.2768096363</v>
      </c>
      <c r="F39" s="16">
        <f t="shared" si="3"/>
        <v>32.832425486546853</v>
      </c>
      <c r="G39" s="5"/>
      <c r="H39" s="14">
        <f t="shared" si="4"/>
        <v>98994.251800292768</v>
      </c>
      <c r="I39" s="15">
        <f t="shared" si="5"/>
        <v>0.60953087052827937</v>
      </c>
      <c r="J39" s="14">
        <f t="shared" si="6"/>
        <v>60340.052477128134</v>
      </c>
      <c r="K39" s="14">
        <f>SUM($J39:J$127)</f>
        <v>1981110.2768096363</v>
      </c>
      <c r="L39" s="16">
        <f t="shared" si="7"/>
        <v>32.832425486546853</v>
      </c>
      <c r="M39" s="16"/>
      <c r="N39" s="6">
        <v>25</v>
      </c>
      <c r="O39" s="6">
        <f t="shared" si="0"/>
        <v>25</v>
      </c>
      <c r="P39" s="6">
        <f t="shared" si="8"/>
        <v>98994.251800292768</v>
      </c>
      <c r="Q39" s="6">
        <f t="shared" si="9"/>
        <v>98994.251800292768</v>
      </c>
      <c r="R39" s="5">
        <f t="shared" si="10"/>
        <v>98994.251800292768</v>
      </c>
      <c r="S39" s="5">
        <f t="shared" si="11"/>
        <v>5973318348.5637016</v>
      </c>
      <c r="T39" s="20">
        <f>SUM(S39:$S$136)</f>
        <v>180087136760.8212</v>
      </c>
      <c r="U39" s="6">
        <f t="shared" si="12"/>
        <v>30.148591829886911</v>
      </c>
    </row>
    <row r="40" spans="1:21">
      <c r="A40" s="21">
        <v>26</v>
      </c>
      <c r="B40" s="22">
        <f>Absterbeordnung!B34</f>
        <v>98939.865476536506</v>
      </c>
      <c r="C40" s="15">
        <f t="shared" si="1"/>
        <v>0.59757928483164635</v>
      </c>
      <c r="D40" s="14">
        <f t="shared" si="2"/>
        <v>59124.414052807981</v>
      </c>
      <c r="E40" s="14">
        <f>SUM(D40:$D$127)</f>
        <v>1920770.2243325079</v>
      </c>
      <c r="F40" s="16">
        <f t="shared" si="3"/>
        <v>32.486921944240144</v>
      </c>
      <c r="G40" s="5"/>
      <c r="H40" s="14">
        <f t="shared" si="4"/>
        <v>98939.865476536506</v>
      </c>
      <c r="I40" s="15">
        <f t="shared" si="5"/>
        <v>0.59757928483164635</v>
      </c>
      <c r="J40" s="14">
        <f t="shared" si="6"/>
        <v>59124.414052807981</v>
      </c>
      <c r="K40" s="14">
        <f>SUM($J40:J$127)</f>
        <v>1920770.2243325079</v>
      </c>
      <c r="L40" s="16">
        <f t="shared" si="7"/>
        <v>32.486921944240144</v>
      </c>
      <c r="M40" s="16"/>
      <c r="N40" s="6">
        <v>26</v>
      </c>
      <c r="O40" s="6">
        <f t="shared" si="0"/>
        <v>26</v>
      </c>
      <c r="P40" s="6">
        <f t="shared" si="8"/>
        <v>98939.865476536506</v>
      </c>
      <c r="Q40" s="6">
        <f t="shared" si="9"/>
        <v>98939.865476536506</v>
      </c>
      <c r="R40" s="5">
        <f t="shared" si="10"/>
        <v>98939.865476536506</v>
      </c>
      <c r="S40" s="5">
        <f t="shared" si="11"/>
        <v>5849761572.7638664</v>
      </c>
      <c r="T40" s="20">
        <f>SUM(S40:$S$136)</f>
        <v>174113818412.25748</v>
      </c>
      <c r="U40" s="6">
        <f t="shared" si="12"/>
        <v>29.764258978164307</v>
      </c>
    </row>
    <row r="41" spans="1:21">
      <c r="A41" s="21">
        <v>27</v>
      </c>
      <c r="B41" s="22">
        <f>Absterbeordnung!B35</f>
        <v>98882.378005080362</v>
      </c>
      <c r="C41" s="15">
        <f t="shared" si="1"/>
        <v>0.58586204395259456</v>
      </c>
      <c r="D41" s="14">
        <f t="shared" si="2"/>
        <v>57931.432088949463</v>
      </c>
      <c r="E41" s="14">
        <f>SUM(D41:$D$127)</f>
        <v>1861645.8102797002</v>
      </c>
      <c r="F41" s="16">
        <f t="shared" si="3"/>
        <v>32.135332118516935</v>
      </c>
      <c r="G41" s="5"/>
      <c r="H41" s="14">
        <f t="shared" si="4"/>
        <v>98882.378005080362</v>
      </c>
      <c r="I41" s="15">
        <f t="shared" si="5"/>
        <v>0.58586204395259456</v>
      </c>
      <c r="J41" s="14">
        <f t="shared" si="6"/>
        <v>57931.432088949463</v>
      </c>
      <c r="K41" s="14">
        <f>SUM($J41:J$127)</f>
        <v>1861645.8102797002</v>
      </c>
      <c r="L41" s="16">
        <f t="shared" si="7"/>
        <v>32.135332118516935</v>
      </c>
      <c r="M41" s="16"/>
      <c r="N41" s="6">
        <v>27</v>
      </c>
      <c r="O41" s="6">
        <f t="shared" si="0"/>
        <v>27</v>
      </c>
      <c r="P41" s="6">
        <f t="shared" si="8"/>
        <v>98882.378005080362</v>
      </c>
      <c r="Q41" s="6">
        <f t="shared" si="9"/>
        <v>98882.378005080362</v>
      </c>
      <c r="R41" s="5">
        <f t="shared" si="10"/>
        <v>98882.378005080362</v>
      </c>
      <c r="S41" s="5">
        <f t="shared" si="11"/>
        <v>5728397766.1951427</v>
      </c>
      <c r="T41" s="20">
        <f>SUM(S41:$S$136)</f>
        <v>168264056839.49356</v>
      </c>
      <c r="U41" s="6">
        <f t="shared" si="12"/>
        <v>29.373668468426935</v>
      </c>
    </row>
    <row r="42" spans="1:21">
      <c r="A42" s="21">
        <v>28</v>
      </c>
      <c r="B42" s="22">
        <f>Absterbeordnung!B36</f>
        <v>98819.789517493031</v>
      </c>
      <c r="C42" s="15">
        <f t="shared" si="1"/>
        <v>0.57437455289470041</v>
      </c>
      <c r="D42" s="14">
        <f t="shared" si="2"/>
        <v>56759.572421258461</v>
      </c>
      <c r="E42" s="14">
        <f>SUM(D42:$D$127)</f>
        <v>1803714.3781907505</v>
      </c>
      <c r="F42" s="16">
        <f t="shared" si="3"/>
        <v>31.778153027720762</v>
      </c>
      <c r="G42" s="5"/>
      <c r="H42" s="14">
        <f t="shared" si="4"/>
        <v>98819.789517493031</v>
      </c>
      <c r="I42" s="15">
        <f t="shared" si="5"/>
        <v>0.57437455289470041</v>
      </c>
      <c r="J42" s="14">
        <f t="shared" si="6"/>
        <v>56759.572421258461</v>
      </c>
      <c r="K42" s="14">
        <f>SUM($J42:J$127)</f>
        <v>1803714.3781907505</v>
      </c>
      <c r="L42" s="16">
        <f t="shared" si="7"/>
        <v>31.778153027720762</v>
      </c>
      <c r="M42" s="16"/>
      <c r="N42" s="6">
        <v>28</v>
      </c>
      <c r="O42" s="6">
        <f t="shared" si="0"/>
        <v>28</v>
      </c>
      <c r="P42" s="6">
        <f t="shared" si="8"/>
        <v>98819.789517493031</v>
      </c>
      <c r="Q42" s="6">
        <f t="shared" si="9"/>
        <v>98819.789517493031</v>
      </c>
      <c r="R42" s="5">
        <f t="shared" si="10"/>
        <v>98819.789517493031</v>
      </c>
      <c r="S42" s="5">
        <f t="shared" si="11"/>
        <v>5608968999.7716637</v>
      </c>
      <c r="T42" s="20">
        <f>SUM(S42:$S$136)</f>
        <v>162535659073.29849</v>
      </c>
      <c r="U42" s="6">
        <f t="shared" si="12"/>
        <v>28.977813762193225</v>
      </c>
    </row>
    <row r="43" spans="1:21">
      <c r="A43" s="21">
        <v>29</v>
      </c>
      <c r="B43" s="22">
        <f>Absterbeordnung!B37</f>
        <v>98760.407177592395</v>
      </c>
      <c r="C43" s="15">
        <f t="shared" si="1"/>
        <v>0.56311230675951029</v>
      </c>
      <c r="D43" s="14">
        <f t="shared" si="2"/>
        <v>55613.200702282549</v>
      </c>
      <c r="E43" s="14">
        <f>SUM(D43:$D$127)</f>
        <v>1746954.8057694922</v>
      </c>
      <c r="F43" s="16">
        <f t="shared" si="3"/>
        <v>31.412592400886421</v>
      </c>
      <c r="G43" s="5"/>
      <c r="H43" s="14">
        <f t="shared" si="4"/>
        <v>98760.407177592395</v>
      </c>
      <c r="I43" s="15">
        <f t="shared" si="5"/>
        <v>0.56311230675951029</v>
      </c>
      <c r="J43" s="14">
        <f t="shared" si="6"/>
        <v>55613.200702282549</v>
      </c>
      <c r="K43" s="14">
        <f>SUM($J43:J$127)</f>
        <v>1746954.8057694922</v>
      </c>
      <c r="L43" s="16">
        <f t="shared" si="7"/>
        <v>31.412592400886421</v>
      </c>
      <c r="M43" s="16"/>
      <c r="N43" s="6">
        <v>29</v>
      </c>
      <c r="O43" s="6">
        <f t="shared" si="0"/>
        <v>29</v>
      </c>
      <c r="P43" s="6">
        <f t="shared" si="8"/>
        <v>98760.407177592395</v>
      </c>
      <c r="Q43" s="6">
        <f t="shared" si="9"/>
        <v>98760.407177592395</v>
      </c>
      <c r="R43" s="5">
        <f t="shared" si="10"/>
        <v>98760.407177592395</v>
      </c>
      <c r="S43" s="5">
        <f t="shared" si="11"/>
        <v>5492382345.8065929</v>
      </c>
      <c r="T43" s="20">
        <f>SUM(S43:$S$136)</f>
        <v>156926690073.52682</v>
      </c>
      <c r="U43" s="6">
        <f t="shared" si="12"/>
        <v>28.571698070754231</v>
      </c>
    </row>
    <row r="44" spans="1:21">
      <c r="A44" s="21">
        <v>30</v>
      </c>
      <c r="B44" s="22">
        <f>Absterbeordnung!B38</f>
        <v>98695.463125452632</v>
      </c>
      <c r="C44" s="15">
        <f t="shared" si="1"/>
        <v>0.55207088897991197</v>
      </c>
      <c r="D44" s="14">
        <f t="shared" si="2"/>
        <v>54486.892065952758</v>
      </c>
      <c r="E44" s="14">
        <f>SUM(D44:$D$127)</f>
        <v>1691341.6050672093</v>
      </c>
      <c r="F44" s="16">
        <f t="shared" si="3"/>
        <v>31.041256730516999</v>
      </c>
      <c r="G44" s="5"/>
      <c r="H44" s="14">
        <f t="shared" si="4"/>
        <v>98695.463125452632</v>
      </c>
      <c r="I44" s="15">
        <f t="shared" si="5"/>
        <v>0.55207088897991197</v>
      </c>
      <c r="J44" s="14">
        <f t="shared" si="6"/>
        <v>54486.892065952758</v>
      </c>
      <c r="K44" s="14">
        <f>SUM($J44:J$127)</f>
        <v>1691341.6050672093</v>
      </c>
      <c r="L44" s="16">
        <f t="shared" si="7"/>
        <v>31.041256730516999</v>
      </c>
      <c r="M44" s="16"/>
      <c r="N44" s="6">
        <v>30</v>
      </c>
      <c r="O44" s="6">
        <f t="shared" si="0"/>
        <v>30</v>
      </c>
      <c r="P44" s="6">
        <f t="shared" si="8"/>
        <v>98695.463125452632</v>
      </c>
      <c r="Q44" s="6">
        <f t="shared" si="9"/>
        <v>98695.463125452632</v>
      </c>
      <c r="R44" s="5">
        <f t="shared" si="10"/>
        <v>98695.463125452632</v>
      </c>
      <c r="S44" s="5">
        <f t="shared" si="11"/>
        <v>5377609046.7157583</v>
      </c>
      <c r="T44" s="20">
        <f>SUM(S44:$S$136)</f>
        <v>151434307727.72018</v>
      </c>
      <c r="U44" s="6">
        <f t="shared" si="12"/>
        <v>28.160155640210576</v>
      </c>
    </row>
    <row r="45" spans="1:21">
      <c r="A45" s="21">
        <v>31</v>
      </c>
      <c r="B45" s="22">
        <f>Absterbeordnung!B39</f>
        <v>98632.308636910006</v>
      </c>
      <c r="C45" s="15">
        <f t="shared" si="1"/>
        <v>0.54124596958814919</v>
      </c>
      <c r="D45" s="14">
        <f t="shared" si="2"/>
        <v>53384.339520901936</v>
      </c>
      <c r="E45" s="14">
        <f>SUM(D45:$D$127)</f>
        <v>1636854.7130012568</v>
      </c>
      <c r="F45" s="16">
        <f t="shared" si="3"/>
        <v>30.661702058903771</v>
      </c>
      <c r="G45" s="5"/>
      <c r="H45" s="14">
        <f t="shared" si="4"/>
        <v>98632.308636910006</v>
      </c>
      <c r="I45" s="15">
        <f t="shared" si="5"/>
        <v>0.54124596958814919</v>
      </c>
      <c r="J45" s="14">
        <f t="shared" si="6"/>
        <v>53384.339520901936</v>
      </c>
      <c r="K45" s="14">
        <f>SUM($J45:J$127)</f>
        <v>1636854.7130012568</v>
      </c>
      <c r="L45" s="16">
        <f t="shared" si="7"/>
        <v>30.661702058903771</v>
      </c>
      <c r="M45" s="16"/>
      <c r="N45" s="6">
        <v>31</v>
      </c>
      <c r="O45" s="6">
        <f t="shared" si="0"/>
        <v>31</v>
      </c>
      <c r="P45" s="6">
        <f t="shared" si="8"/>
        <v>98632.308636910006</v>
      </c>
      <c r="Q45" s="6">
        <f t="shared" si="9"/>
        <v>98632.308636910006</v>
      </c>
      <c r="R45" s="5">
        <f t="shared" si="10"/>
        <v>98632.308636910006</v>
      </c>
      <c r="S45" s="5">
        <f t="shared" si="11"/>
        <v>5265420652.0031929</v>
      </c>
      <c r="T45" s="20">
        <f>SUM(S45:$S$136)</f>
        <v>146056698681.00449</v>
      </c>
      <c r="U45" s="6">
        <f t="shared" si="12"/>
        <v>27.738847156577741</v>
      </c>
    </row>
    <row r="46" spans="1:21">
      <c r="A46" s="21">
        <v>32</v>
      </c>
      <c r="B46" s="22">
        <f>Absterbeordnung!B40</f>
        <v>98561.909679858611</v>
      </c>
      <c r="C46" s="15">
        <f t="shared" si="1"/>
        <v>0.53063330351779314</v>
      </c>
      <c r="D46" s="14">
        <f t="shared" si="2"/>
        <v>52300.231734445726</v>
      </c>
      <c r="E46" s="14">
        <f>SUM(D46:$D$127)</f>
        <v>1583470.3734803549</v>
      </c>
      <c r="F46" s="16">
        <f t="shared" si="3"/>
        <v>30.276546029861226</v>
      </c>
      <c r="G46" s="5"/>
      <c r="H46" s="14">
        <f t="shared" si="4"/>
        <v>98561.909679858611</v>
      </c>
      <c r="I46" s="15">
        <f t="shared" si="5"/>
        <v>0.53063330351779314</v>
      </c>
      <c r="J46" s="14">
        <f t="shared" si="6"/>
        <v>52300.231734445726</v>
      </c>
      <c r="K46" s="14">
        <f>SUM($J46:J$127)</f>
        <v>1583470.3734803549</v>
      </c>
      <c r="L46" s="16">
        <f t="shared" si="7"/>
        <v>30.276546029861226</v>
      </c>
      <c r="M46" s="16"/>
      <c r="N46" s="6">
        <v>32</v>
      </c>
      <c r="O46" s="6">
        <f t="shared" ref="O46:O77" si="13">N46+$B$3</f>
        <v>32</v>
      </c>
      <c r="P46" s="6">
        <f t="shared" si="8"/>
        <v>98561.909679858611</v>
      </c>
      <c r="Q46" s="6">
        <f t="shared" si="9"/>
        <v>98561.909679858611</v>
      </c>
      <c r="R46" s="5">
        <f t="shared" si="10"/>
        <v>98561.909679858611</v>
      </c>
      <c r="S46" s="5">
        <f t="shared" si="11"/>
        <v>5154810716.4461145</v>
      </c>
      <c r="T46" s="20">
        <f>SUM(S46:$S$136)</f>
        <v>140791278029.00125</v>
      </c>
      <c r="U46" s="6">
        <f t="shared" si="12"/>
        <v>27.312599001902267</v>
      </c>
    </row>
    <row r="47" spans="1:21">
      <c r="A47" s="21">
        <v>33</v>
      </c>
      <c r="B47" s="22">
        <f>Absterbeordnung!B41</f>
        <v>98489.456742457754</v>
      </c>
      <c r="C47" s="15">
        <f t="shared" ref="C47:C78" si="14">1/(((1+($B$5/100))^A47))</f>
        <v>0.52022872893901284</v>
      </c>
      <c r="D47" s="14">
        <f t="shared" ref="D47:D78" si="15">B47*C47</f>
        <v>51237.044895022686</v>
      </c>
      <c r="E47" s="14">
        <f>SUM(D47:$D$127)</f>
        <v>1531170.1417459091</v>
      </c>
      <c r="F47" s="16">
        <f t="shared" ref="F47:F78" si="16">E47/D47</f>
        <v>29.884044735270269</v>
      </c>
      <c r="G47" s="5"/>
      <c r="H47" s="14">
        <f t="shared" si="4"/>
        <v>98489.456742457754</v>
      </c>
      <c r="I47" s="15">
        <f t="shared" ref="I47:I78" si="17">1/(((1+($B$5/100))^A47))</f>
        <v>0.52022872893901284</v>
      </c>
      <c r="J47" s="14">
        <f t="shared" ref="J47:J78" si="18">H47*I47</f>
        <v>51237.044895022686</v>
      </c>
      <c r="K47" s="14">
        <f>SUM($J47:J$127)</f>
        <v>1531170.1417459091</v>
      </c>
      <c r="L47" s="16">
        <f t="shared" ref="L47:L78" si="19">K47/J47</f>
        <v>29.884044735270269</v>
      </c>
      <c r="M47" s="16"/>
      <c r="N47" s="6">
        <v>33</v>
      </c>
      <c r="O47" s="6">
        <f t="shared" si="13"/>
        <v>33</v>
      </c>
      <c r="P47" s="6">
        <f t="shared" si="8"/>
        <v>98489.456742457754</v>
      </c>
      <c r="Q47" s="6">
        <f t="shared" si="9"/>
        <v>98489.456742457754</v>
      </c>
      <c r="R47" s="5">
        <f t="shared" si="10"/>
        <v>98489.456742457754</v>
      </c>
      <c r="S47" s="5">
        <f t="shared" ref="S47:S78" si="20">P47*R47*I47</f>
        <v>5046308716.7997026</v>
      </c>
      <c r="T47" s="20">
        <f>SUM(S47:$S$136)</f>
        <v>135636467312.55524</v>
      </c>
      <c r="U47" s="6">
        <f t="shared" ref="U47:U78" si="21">T47/S47</f>
        <v>26.878353054581638</v>
      </c>
    </row>
    <row r="48" spans="1:21">
      <c r="A48" s="21">
        <v>34</v>
      </c>
      <c r="B48" s="22">
        <f>Absterbeordnung!B42</f>
        <v>98414.276964636447</v>
      </c>
      <c r="C48" s="15">
        <f t="shared" si="14"/>
        <v>0.51002816562648323</v>
      </c>
      <c r="D48" s="14">
        <f t="shared" si="15"/>
        <v>50194.053151730193</v>
      </c>
      <c r="E48" s="14">
        <f>SUM(D48:$D$127)</f>
        <v>1479933.0968508865</v>
      </c>
      <c r="F48" s="16">
        <f t="shared" si="16"/>
        <v>29.484231774972191</v>
      </c>
      <c r="G48" s="5"/>
      <c r="H48" s="14">
        <f t="shared" si="4"/>
        <v>98414.276964636447</v>
      </c>
      <c r="I48" s="15">
        <f t="shared" si="17"/>
        <v>0.51002816562648323</v>
      </c>
      <c r="J48" s="14">
        <f t="shared" si="18"/>
        <v>50194.053151730193</v>
      </c>
      <c r="K48" s="14">
        <f>SUM($J48:J$127)</f>
        <v>1479933.0968508865</v>
      </c>
      <c r="L48" s="16">
        <f t="shared" si="19"/>
        <v>29.484231774972191</v>
      </c>
      <c r="M48" s="16"/>
      <c r="N48" s="6">
        <v>34</v>
      </c>
      <c r="O48" s="6">
        <f t="shared" si="13"/>
        <v>34</v>
      </c>
      <c r="P48" s="6">
        <f t="shared" si="8"/>
        <v>98414.276964636447</v>
      </c>
      <c r="Q48" s="6">
        <f t="shared" si="9"/>
        <v>98414.276964636447</v>
      </c>
      <c r="R48" s="5">
        <f t="shared" si="10"/>
        <v>98414.276964636447</v>
      </c>
      <c r="S48" s="5">
        <f t="shared" si="20"/>
        <v>4939811448.8520575</v>
      </c>
      <c r="T48" s="20">
        <f>SUM(S48:$S$136)</f>
        <v>130590158595.75554</v>
      </c>
      <c r="U48" s="6">
        <f t="shared" si="21"/>
        <v>26.436263802356841</v>
      </c>
    </row>
    <row r="49" spans="1:21">
      <c r="A49" s="21">
        <v>35</v>
      </c>
      <c r="B49" s="22">
        <f>Absterbeordnung!B43</f>
        <v>98336.216681097183</v>
      </c>
      <c r="C49" s="15">
        <f t="shared" si="14"/>
        <v>0.50002761335929735</v>
      </c>
      <c r="D49" s="14">
        <f t="shared" si="15"/>
        <v>49170.823733831749</v>
      </c>
      <c r="E49" s="14">
        <f>SUM(D49:$D$127)</f>
        <v>1429739.043699156</v>
      </c>
      <c r="F49" s="16">
        <f t="shared" si="16"/>
        <v>29.076979703218413</v>
      </c>
      <c r="G49" s="5"/>
      <c r="H49" s="14">
        <f t="shared" si="4"/>
        <v>98336.216681097183</v>
      </c>
      <c r="I49" s="15">
        <f t="shared" si="17"/>
        <v>0.50002761335929735</v>
      </c>
      <c r="J49" s="14">
        <f t="shared" si="18"/>
        <v>49170.823733831749</v>
      </c>
      <c r="K49" s="14">
        <f>SUM($J49:J$127)</f>
        <v>1429739.043699156</v>
      </c>
      <c r="L49" s="16">
        <f t="shared" si="19"/>
        <v>29.076979703218413</v>
      </c>
      <c r="M49" s="16"/>
      <c r="N49" s="6">
        <v>35</v>
      </c>
      <c r="O49" s="6">
        <f t="shared" si="13"/>
        <v>35</v>
      </c>
      <c r="P49" s="6">
        <f t="shared" si="8"/>
        <v>98336.216681097183</v>
      </c>
      <c r="Q49" s="6">
        <f t="shared" si="9"/>
        <v>98336.216681097183</v>
      </c>
      <c r="R49" s="5">
        <f t="shared" si="10"/>
        <v>98336.216681097183</v>
      </c>
      <c r="S49" s="5">
        <f t="shared" si="20"/>
        <v>4835272777.0781145</v>
      </c>
      <c r="T49" s="20">
        <f>SUM(S49:$S$136)</f>
        <v>125650347146.90347</v>
      </c>
      <c r="U49" s="6">
        <f t="shared" si="21"/>
        <v>25.986196216800028</v>
      </c>
    </row>
    <row r="50" spans="1:21">
      <c r="A50" s="21">
        <v>36</v>
      </c>
      <c r="B50" s="22">
        <f>Absterbeordnung!B44</f>
        <v>98253.614917393978</v>
      </c>
      <c r="C50" s="15">
        <f t="shared" si="14"/>
        <v>0.49022315035225233</v>
      </c>
      <c r="D50" s="14">
        <f t="shared" si="15"/>
        <v>48166.196638301932</v>
      </c>
      <c r="E50" s="14">
        <f>SUM(D50:$D$127)</f>
        <v>1380568.2199653243</v>
      </c>
      <c r="F50" s="16">
        <f t="shared" si="16"/>
        <v>28.662595685777926</v>
      </c>
      <c r="G50" s="5"/>
      <c r="H50" s="14">
        <f t="shared" si="4"/>
        <v>98253.614917393978</v>
      </c>
      <c r="I50" s="15">
        <f t="shared" si="17"/>
        <v>0.49022315035225233</v>
      </c>
      <c r="J50" s="14">
        <f t="shared" si="18"/>
        <v>48166.196638301932</v>
      </c>
      <c r="K50" s="14">
        <f>SUM($J50:J$127)</f>
        <v>1380568.2199653243</v>
      </c>
      <c r="L50" s="16">
        <f t="shared" si="19"/>
        <v>28.662595685777926</v>
      </c>
      <c r="M50" s="16"/>
      <c r="N50" s="6">
        <v>36</v>
      </c>
      <c r="O50" s="6">
        <f t="shared" si="13"/>
        <v>36</v>
      </c>
      <c r="P50" s="6">
        <f t="shared" si="8"/>
        <v>98253.614917393978</v>
      </c>
      <c r="Q50" s="6">
        <f t="shared" si="9"/>
        <v>98253.614917393978</v>
      </c>
      <c r="R50" s="5">
        <f t="shared" si="10"/>
        <v>98253.614917393978</v>
      </c>
      <c r="S50" s="5">
        <f t="shared" si="20"/>
        <v>4732502936.5351944</v>
      </c>
      <c r="T50" s="20">
        <f>SUM(S50:$S$136)</f>
        <v>120815074369.82535</v>
      </c>
      <c r="U50" s="6">
        <f t="shared" si="21"/>
        <v>25.528790153963993</v>
      </c>
    </row>
    <row r="51" spans="1:21">
      <c r="A51" s="21">
        <v>37</v>
      </c>
      <c r="B51" s="22">
        <f>Absterbeordnung!B45</f>
        <v>98167.068477502864</v>
      </c>
      <c r="C51" s="15">
        <f t="shared" si="14"/>
        <v>0.48061093171789437</v>
      </c>
      <c r="D51" s="14">
        <f t="shared" si="15"/>
        <v>47180.166244986991</v>
      </c>
      <c r="E51" s="14">
        <f>SUM(D51:$D$127)</f>
        <v>1332402.0233270221</v>
      </c>
      <c r="F51" s="16">
        <f t="shared" si="16"/>
        <v>28.240723366857427</v>
      </c>
      <c r="G51" s="5"/>
      <c r="H51" s="14">
        <f t="shared" si="4"/>
        <v>98167.068477502864</v>
      </c>
      <c r="I51" s="15">
        <f t="shared" si="17"/>
        <v>0.48061093171789437</v>
      </c>
      <c r="J51" s="14">
        <f t="shared" si="18"/>
        <v>47180.166244986991</v>
      </c>
      <c r="K51" s="14">
        <f>SUM($J51:J$127)</f>
        <v>1332402.0233270221</v>
      </c>
      <c r="L51" s="16">
        <f t="shared" si="19"/>
        <v>28.240723366857427</v>
      </c>
      <c r="M51" s="16"/>
      <c r="N51" s="6">
        <v>37</v>
      </c>
      <c r="O51" s="6">
        <f t="shared" si="13"/>
        <v>37</v>
      </c>
      <c r="P51" s="6">
        <f t="shared" si="8"/>
        <v>98167.068477502864</v>
      </c>
      <c r="Q51" s="6">
        <f t="shared" si="9"/>
        <v>98167.068477502864</v>
      </c>
      <c r="R51" s="5">
        <f t="shared" si="10"/>
        <v>98167.068477502864</v>
      </c>
      <c r="S51" s="5">
        <f t="shared" si="20"/>
        <v>4631538610.5516071</v>
      </c>
      <c r="T51" s="20">
        <f>SUM(S51:$S$136)</f>
        <v>116082571433.29016</v>
      </c>
      <c r="U51" s="6">
        <f t="shared" si="21"/>
        <v>25.063500748720944</v>
      </c>
    </row>
    <row r="52" spans="1:21">
      <c r="A52" s="21">
        <v>38</v>
      </c>
      <c r="B52" s="22">
        <f>Absterbeordnung!B46</f>
        <v>98073.919664887886</v>
      </c>
      <c r="C52" s="15">
        <f t="shared" si="14"/>
        <v>0.47118718795871989</v>
      </c>
      <c r="D52" s="14">
        <f t="shared" si="15"/>
        <v>46211.174418987925</v>
      </c>
      <c r="E52" s="14">
        <f>SUM(D52:$D$127)</f>
        <v>1285221.8570820352</v>
      </c>
      <c r="F52" s="16">
        <f t="shared" si="16"/>
        <v>27.811928029120686</v>
      </c>
      <c r="G52" s="5"/>
      <c r="H52" s="14">
        <f t="shared" si="4"/>
        <v>98073.919664887886</v>
      </c>
      <c r="I52" s="15">
        <f t="shared" si="17"/>
        <v>0.47118718795871989</v>
      </c>
      <c r="J52" s="14">
        <f t="shared" si="18"/>
        <v>46211.174418987925</v>
      </c>
      <c r="K52" s="14">
        <f>SUM($J52:J$127)</f>
        <v>1285221.8570820352</v>
      </c>
      <c r="L52" s="16">
        <f t="shared" si="19"/>
        <v>27.811928029120686</v>
      </c>
      <c r="M52" s="16"/>
      <c r="N52" s="6">
        <v>38</v>
      </c>
      <c r="O52" s="6">
        <f t="shared" si="13"/>
        <v>38</v>
      </c>
      <c r="P52" s="6">
        <f t="shared" si="8"/>
        <v>98073.919664887886</v>
      </c>
      <c r="Q52" s="6">
        <f t="shared" si="9"/>
        <v>98073.919664887886</v>
      </c>
      <c r="R52" s="5">
        <f t="shared" si="10"/>
        <v>98073.919664887886</v>
      </c>
      <c r="S52" s="5">
        <f t="shared" si="20"/>
        <v>4532111007.587944</v>
      </c>
      <c r="T52" s="20">
        <f>SUM(S52:$S$136)</f>
        <v>111451032822.73856</v>
      </c>
      <c r="U52" s="6">
        <f t="shared" si="21"/>
        <v>24.591417252609272</v>
      </c>
    </row>
    <row r="53" spans="1:21">
      <c r="A53" s="21">
        <v>39</v>
      </c>
      <c r="B53" s="22">
        <f>Absterbeordnung!B47</f>
        <v>97966.119073033013</v>
      </c>
      <c r="C53" s="15">
        <f t="shared" si="14"/>
        <v>0.46194822348894127</v>
      </c>
      <c r="D53" s="14">
        <f t="shared" si="15"/>
        <v>45255.274667893689</v>
      </c>
      <c r="E53" s="14">
        <f>SUM(D53:$D$127)</f>
        <v>1239010.6826630475</v>
      </c>
      <c r="F53" s="16">
        <f t="shared" si="16"/>
        <v>27.378260142172167</v>
      </c>
      <c r="G53" s="5"/>
      <c r="H53" s="14">
        <f t="shared" si="4"/>
        <v>97966.119073033013</v>
      </c>
      <c r="I53" s="15">
        <f t="shared" si="17"/>
        <v>0.46194822348894127</v>
      </c>
      <c r="J53" s="14">
        <f t="shared" si="18"/>
        <v>45255.274667893689</v>
      </c>
      <c r="K53" s="14">
        <f>SUM($J53:J$127)</f>
        <v>1239010.6826630475</v>
      </c>
      <c r="L53" s="16">
        <f t="shared" si="19"/>
        <v>27.378260142172167</v>
      </c>
      <c r="M53" s="16"/>
      <c r="N53" s="6">
        <v>39</v>
      </c>
      <c r="O53" s="6">
        <f t="shared" si="13"/>
        <v>39</v>
      </c>
      <c r="P53" s="6">
        <f t="shared" si="8"/>
        <v>97966.119073033013</v>
      </c>
      <c r="Q53" s="6">
        <f t="shared" si="9"/>
        <v>97966.119073033013</v>
      </c>
      <c r="R53" s="5">
        <f t="shared" si="10"/>
        <v>97966.119073033013</v>
      </c>
      <c r="S53" s="5">
        <f t="shared" si="20"/>
        <v>4433483626.7976866</v>
      </c>
      <c r="T53" s="20">
        <f>SUM(S53:$S$136)</f>
        <v>106918921815.15062</v>
      </c>
      <c r="U53" s="6">
        <f t="shared" si="21"/>
        <v>24.11623247436652</v>
      </c>
    </row>
    <row r="54" spans="1:21">
      <c r="A54" s="21">
        <v>40</v>
      </c>
      <c r="B54" s="22">
        <f>Absterbeordnung!B48</f>
        <v>97853.654401721535</v>
      </c>
      <c r="C54" s="15">
        <f t="shared" si="14"/>
        <v>0.45289041518523643</v>
      </c>
      <c r="D54" s="14">
        <f t="shared" si="15"/>
        <v>44316.982169388306</v>
      </c>
      <c r="E54" s="14">
        <f>SUM(D54:$D$127)</f>
        <v>1193755.4079951539</v>
      </c>
      <c r="F54" s="16">
        <f t="shared" si="16"/>
        <v>26.936748613260345</v>
      </c>
      <c r="G54" s="5"/>
      <c r="H54" s="14">
        <f t="shared" si="4"/>
        <v>97853.654401721535</v>
      </c>
      <c r="I54" s="15">
        <f t="shared" si="17"/>
        <v>0.45289041518523643</v>
      </c>
      <c r="J54" s="14">
        <f t="shared" si="18"/>
        <v>44316.982169388306</v>
      </c>
      <c r="K54" s="14">
        <f>SUM($J54:J$127)</f>
        <v>1193755.4079951539</v>
      </c>
      <c r="L54" s="16">
        <f t="shared" si="19"/>
        <v>26.936748613260345</v>
      </c>
      <c r="M54" s="16"/>
      <c r="N54" s="6">
        <v>40</v>
      </c>
      <c r="O54" s="6">
        <f t="shared" si="13"/>
        <v>40</v>
      </c>
      <c r="P54" s="6">
        <f t="shared" si="8"/>
        <v>97853.654401721535</v>
      </c>
      <c r="Q54" s="6">
        <f t="shared" si="9"/>
        <v>97853.654401721535</v>
      </c>
      <c r="R54" s="5">
        <f t="shared" si="10"/>
        <v>97853.654401721535</v>
      </c>
      <c r="S54" s="5">
        <f t="shared" si="20"/>
        <v>4336578657.3305788</v>
      </c>
      <c r="T54" s="20">
        <f>SUM(S54:$S$136)</f>
        <v>102485438188.35294</v>
      </c>
      <c r="U54" s="6">
        <f t="shared" si="21"/>
        <v>23.632786647397928</v>
      </c>
    </row>
    <row r="55" spans="1:21">
      <c r="A55" s="21">
        <v>41</v>
      </c>
      <c r="B55" s="22">
        <f>Absterbeordnung!B49</f>
        <v>97728.122440662613</v>
      </c>
      <c r="C55" s="15">
        <f t="shared" si="14"/>
        <v>0.44401021096591808</v>
      </c>
      <c r="D55" s="14">
        <f t="shared" si="15"/>
        <v>43392.284262181682</v>
      </c>
      <c r="E55" s="14">
        <f>SUM(D55:$D$127)</f>
        <v>1149438.4258257656</v>
      </c>
      <c r="F55" s="16">
        <f t="shared" si="16"/>
        <v>26.489465705025182</v>
      </c>
      <c r="G55" s="5"/>
      <c r="H55" s="14">
        <f t="shared" si="4"/>
        <v>97728.122440662613</v>
      </c>
      <c r="I55" s="15">
        <f t="shared" si="17"/>
        <v>0.44401021096591808</v>
      </c>
      <c r="J55" s="14">
        <f t="shared" si="18"/>
        <v>43392.284262181682</v>
      </c>
      <c r="K55" s="14">
        <f>SUM($J55:J$127)</f>
        <v>1149438.4258257656</v>
      </c>
      <c r="L55" s="16">
        <f t="shared" si="19"/>
        <v>26.489465705025182</v>
      </c>
      <c r="M55" s="16"/>
      <c r="N55" s="6">
        <v>41</v>
      </c>
      <c r="O55" s="6">
        <f t="shared" si="13"/>
        <v>41</v>
      </c>
      <c r="P55" s="6">
        <f t="shared" si="8"/>
        <v>97728.122440662613</v>
      </c>
      <c r="Q55" s="6">
        <f t="shared" si="9"/>
        <v>97728.122440662613</v>
      </c>
      <c r="R55" s="5">
        <f t="shared" si="10"/>
        <v>97728.122440662613</v>
      </c>
      <c r="S55" s="5">
        <f t="shared" si="20"/>
        <v>4240646469.3545284</v>
      </c>
      <c r="T55" s="20">
        <f>SUM(S55:$S$136)</f>
        <v>98148859531.022369</v>
      </c>
      <c r="U55" s="6">
        <f t="shared" si="21"/>
        <v>23.144787060252554</v>
      </c>
    </row>
    <row r="56" spans="1:21">
      <c r="A56" s="21">
        <v>42</v>
      </c>
      <c r="B56" s="22">
        <f>Absterbeordnung!B50</f>
        <v>97594.281638560264</v>
      </c>
      <c r="C56" s="15">
        <f t="shared" si="14"/>
        <v>0.4353041283979589</v>
      </c>
      <c r="D56" s="14">
        <f t="shared" si="15"/>
        <v>42483.193705298399</v>
      </c>
      <c r="E56" s="14">
        <f>SUM(D56:$D$127)</f>
        <v>1106046.1415635841</v>
      </c>
      <c r="F56" s="16">
        <f t="shared" si="16"/>
        <v>26.034910398594651</v>
      </c>
      <c r="G56" s="5"/>
      <c r="H56" s="14">
        <f t="shared" si="4"/>
        <v>97594.281638560264</v>
      </c>
      <c r="I56" s="15">
        <f t="shared" si="17"/>
        <v>0.4353041283979589</v>
      </c>
      <c r="J56" s="14">
        <f t="shared" si="18"/>
        <v>42483.193705298399</v>
      </c>
      <c r="K56" s="14">
        <f>SUM($J56:J$127)</f>
        <v>1106046.1415635841</v>
      </c>
      <c r="L56" s="16">
        <f t="shared" si="19"/>
        <v>26.034910398594651</v>
      </c>
      <c r="M56" s="16"/>
      <c r="N56" s="6">
        <v>42</v>
      </c>
      <c r="O56" s="6">
        <f t="shared" si="13"/>
        <v>42</v>
      </c>
      <c r="P56" s="6">
        <f t="shared" si="8"/>
        <v>97594.281638560264</v>
      </c>
      <c r="Q56" s="6">
        <f t="shared" si="9"/>
        <v>97594.281638560264</v>
      </c>
      <c r="R56" s="5">
        <f t="shared" si="10"/>
        <v>97594.281638560264</v>
      </c>
      <c r="S56" s="5">
        <f t="shared" si="20"/>
        <v>4146116771.3804026</v>
      </c>
      <c r="T56" s="20">
        <f>SUM(S56:$S$136)</f>
        <v>93908213061.667831</v>
      </c>
      <c r="U56" s="6">
        <f t="shared" si="21"/>
        <v>22.649678781334025</v>
      </c>
    </row>
    <row r="57" spans="1:21">
      <c r="A57" s="21">
        <v>43</v>
      </c>
      <c r="B57" s="22">
        <f>Absterbeordnung!B51</f>
        <v>97445.020967092685</v>
      </c>
      <c r="C57" s="15">
        <f t="shared" si="14"/>
        <v>0.4267687533313323</v>
      </c>
      <c r="D57" s="14">
        <f t="shared" si="15"/>
        <v>41586.490116471679</v>
      </c>
      <c r="E57" s="14">
        <f>SUM(D57:$D$127)</f>
        <v>1063562.9478582856</v>
      </c>
      <c r="F57" s="16">
        <f t="shared" si="16"/>
        <v>25.574722581289134</v>
      </c>
      <c r="G57" s="5"/>
      <c r="H57" s="14">
        <f t="shared" si="4"/>
        <v>97445.020967092685</v>
      </c>
      <c r="I57" s="15">
        <f t="shared" si="17"/>
        <v>0.4267687533313323</v>
      </c>
      <c r="J57" s="14">
        <f t="shared" si="18"/>
        <v>41586.490116471679</v>
      </c>
      <c r="K57" s="14">
        <f>SUM($J57:J$127)</f>
        <v>1063562.9478582856</v>
      </c>
      <c r="L57" s="16">
        <f t="shared" si="19"/>
        <v>25.574722581289134</v>
      </c>
      <c r="M57" s="16"/>
      <c r="N57" s="6">
        <v>43</v>
      </c>
      <c r="O57" s="6">
        <f t="shared" si="13"/>
        <v>43</v>
      </c>
      <c r="P57" s="6">
        <f t="shared" si="8"/>
        <v>97445.020967092685</v>
      </c>
      <c r="Q57" s="6">
        <f t="shared" si="9"/>
        <v>97445.020967092685</v>
      </c>
      <c r="R57" s="5">
        <f t="shared" si="10"/>
        <v>97445.020967092685</v>
      </c>
      <c r="S57" s="5">
        <f t="shared" si="20"/>
        <v>4052396401.3473763</v>
      </c>
      <c r="T57" s="20">
        <f>SUM(S57:$S$136)</f>
        <v>89762096290.287415</v>
      </c>
      <c r="U57" s="6">
        <f t="shared" si="21"/>
        <v>22.150374099740716</v>
      </c>
    </row>
    <row r="58" spans="1:21">
      <c r="A58" s="21">
        <v>44</v>
      </c>
      <c r="B58" s="22">
        <f>Absterbeordnung!B52</f>
        <v>97271.256197611699</v>
      </c>
      <c r="C58" s="15">
        <f t="shared" si="14"/>
        <v>0.41840073856012966</v>
      </c>
      <c r="D58" s="14">
        <f t="shared" si="15"/>
        <v>40698.365433752326</v>
      </c>
      <c r="E58" s="14">
        <f>SUM(D58:$D$127)</f>
        <v>1021976.4577418129</v>
      </c>
      <c r="F58" s="16">
        <f t="shared" si="16"/>
        <v>25.110995167738565</v>
      </c>
      <c r="G58" s="5"/>
      <c r="H58" s="14">
        <f t="shared" si="4"/>
        <v>97271.256197611699</v>
      </c>
      <c r="I58" s="15">
        <f t="shared" si="17"/>
        <v>0.41840073856012966</v>
      </c>
      <c r="J58" s="14">
        <f t="shared" si="18"/>
        <v>40698.365433752326</v>
      </c>
      <c r="K58" s="14">
        <f>SUM($J58:J$127)</f>
        <v>1021976.4577418129</v>
      </c>
      <c r="L58" s="16">
        <f t="shared" si="19"/>
        <v>25.110995167738565</v>
      </c>
      <c r="M58" s="16"/>
      <c r="N58" s="6">
        <v>44</v>
      </c>
      <c r="O58" s="6">
        <f t="shared" si="13"/>
        <v>44</v>
      </c>
      <c r="P58" s="6">
        <f t="shared" si="8"/>
        <v>97271.256197611699</v>
      </c>
      <c r="Q58" s="6">
        <f t="shared" si="9"/>
        <v>97271.256197611699</v>
      </c>
      <c r="R58" s="5">
        <f t="shared" si="10"/>
        <v>97271.256197611699</v>
      </c>
      <c r="S58" s="5">
        <f t="shared" si="20"/>
        <v>3958781130.9305463</v>
      </c>
      <c r="T58" s="20">
        <f>SUM(S58:$S$136)</f>
        <v>85709699888.940048</v>
      </c>
      <c r="U58" s="6">
        <f t="shared" si="21"/>
        <v>21.650527537195075</v>
      </c>
    </row>
    <row r="59" spans="1:21">
      <c r="A59" s="21">
        <v>45</v>
      </c>
      <c r="B59" s="22">
        <f>Absterbeordnung!B53</f>
        <v>97077.74201009114</v>
      </c>
      <c r="C59" s="15">
        <f t="shared" si="14"/>
        <v>0.41019680250993107</v>
      </c>
      <c r="D59" s="14">
        <f t="shared" si="15"/>
        <v>39820.979367423395</v>
      </c>
      <c r="E59" s="14">
        <f>SUM(D59:$D$127)</f>
        <v>981278.0923080605</v>
      </c>
      <c r="F59" s="16">
        <f t="shared" si="16"/>
        <v>24.642239038219664</v>
      </c>
      <c r="G59" s="5"/>
      <c r="H59" s="14">
        <f t="shared" si="4"/>
        <v>97077.74201009114</v>
      </c>
      <c r="I59" s="15">
        <f t="shared" si="17"/>
        <v>0.41019680250993107</v>
      </c>
      <c r="J59" s="14">
        <f t="shared" si="18"/>
        <v>39820.979367423395</v>
      </c>
      <c r="K59" s="14">
        <f>SUM($J59:J$127)</f>
        <v>981278.0923080605</v>
      </c>
      <c r="L59" s="16">
        <f t="shared" si="19"/>
        <v>24.642239038219664</v>
      </c>
      <c r="M59" s="16"/>
      <c r="N59" s="6">
        <v>45</v>
      </c>
      <c r="O59" s="6">
        <f t="shared" si="13"/>
        <v>45</v>
      </c>
      <c r="P59" s="6">
        <f t="shared" si="8"/>
        <v>97077.74201009114</v>
      </c>
      <c r="Q59" s="6">
        <f t="shared" si="9"/>
        <v>97077.74201009114</v>
      </c>
      <c r="R59" s="5">
        <f t="shared" si="10"/>
        <v>97077.74201009114</v>
      </c>
      <c r="S59" s="5">
        <f t="shared" si="20"/>
        <v>3865730761.6198907</v>
      </c>
      <c r="T59" s="20">
        <f>SUM(S59:$S$136)</f>
        <v>81750918758.009476</v>
      </c>
      <c r="U59" s="6">
        <f t="shared" si="21"/>
        <v>21.147597646907172</v>
      </c>
    </row>
    <row r="60" spans="1:21">
      <c r="A60" s="21">
        <v>46</v>
      </c>
      <c r="B60" s="22">
        <f>Absterbeordnung!B54</f>
        <v>96862.71757043399</v>
      </c>
      <c r="C60" s="15">
        <f t="shared" si="14"/>
        <v>0.40215372795091275</v>
      </c>
      <c r="D60" s="14">
        <f t="shared" si="15"/>
        <v>38953.702970406404</v>
      </c>
      <c r="E60" s="14">
        <f>SUM(D60:$D$127)</f>
        <v>941457.11294063716</v>
      </c>
      <c r="F60" s="16">
        <f t="shared" si="16"/>
        <v>24.168616617934202</v>
      </c>
      <c r="G60" s="5"/>
      <c r="H60" s="14">
        <f t="shared" si="4"/>
        <v>96862.71757043399</v>
      </c>
      <c r="I60" s="15">
        <f t="shared" si="17"/>
        <v>0.40215372795091275</v>
      </c>
      <c r="J60" s="14">
        <f t="shared" si="18"/>
        <v>38953.702970406404</v>
      </c>
      <c r="K60" s="14">
        <f>SUM($J60:J$127)</f>
        <v>941457.11294063716</v>
      </c>
      <c r="L60" s="16">
        <f t="shared" si="19"/>
        <v>24.168616617934202</v>
      </c>
      <c r="M60" s="16"/>
      <c r="N60" s="6">
        <v>46</v>
      </c>
      <c r="O60" s="6">
        <f t="shared" si="13"/>
        <v>46</v>
      </c>
      <c r="P60" s="6">
        <f t="shared" si="8"/>
        <v>96862.71757043399</v>
      </c>
      <c r="Q60" s="6">
        <f t="shared" si="9"/>
        <v>96862.71757043399</v>
      </c>
      <c r="R60" s="5">
        <f t="shared" si="10"/>
        <v>96862.71757043399</v>
      </c>
      <c r="S60" s="5">
        <f t="shared" si="20"/>
        <v>3773161529.1450515</v>
      </c>
      <c r="T60" s="20">
        <f>SUM(S60:$S$136)</f>
        <v>77885187996.389587</v>
      </c>
      <c r="U60" s="6">
        <f t="shared" si="21"/>
        <v>20.641890731361649</v>
      </c>
    </row>
    <row r="61" spans="1:21">
      <c r="A61" s="21">
        <v>47</v>
      </c>
      <c r="B61" s="22">
        <f>Absterbeordnung!B55</f>
        <v>96623.125709782733</v>
      </c>
      <c r="C61" s="15">
        <f t="shared" si="14"/>
        <v>0.39426836073618909</v>
      </c>
      <c r="D61" s="14">
        <f t="shared" si="15"/>
        <v>38095.441382802768</v>
      </c>
      <c r="E61" s="14">
        <f>SUM(D61:$D$127)</f>
        <v>902503.40997023077</v>
      </c>
      <c r="F61" s="16">
        <f t="shared" si="16"/>
        <v>23.690588091667138</v>
      </c>
      <c r="G61" s="5"/>
      <c r="H61" s="14">
        <f t="shared" si="4"/>
        <v>96623.125709782733</v>
      </c>
      <c r="I61" s="15">
        <f t="shared" si="17"/>
        <v>0.39426836073618909</v>
      </c>
      <c r="J61" s="14">
        <f t="shared" si="18"/>
        <v>38095.441382802768</v>
      </c>
      <c r="K61" s="14">
        <f>SUM($J61:J$127)</f>
        <v>902503.40997023077</v>
      </c>
      <c r="L61" s="16">
        <f t="shared" si="19"/>
        <v>23.690588091667138</v>
      </c>
      <c r="M61" s="16"/>
      <c r="N61" s="6">
        <v>47</v>
      </c>
      <c r="O61" s="6">
        <f t="shared" si="13"/>
        <v>47</v>
      </c>
      <c r="P61" s="6">
        <f t="shared" si="8"/>
        <v>96623.125709782733</v>
      </c>
      <c r="Q61" s="6">
        <f t="shared" si="9"/>
        <v>96623.125709782733</v>
      </c>
      <c r="R61" s="5">
        <f t="shared" si="10"/>
        <v>96623.125709782733</v>
      </c>
      <c r="S61" s="5">
        <f t="shared" si="20"/>
        <v>3680900621.7002106</v>
      </c>
      <c r="T61" s="20">
        <f>SUM(S61:$S$136)</f>
        <v>74112026467.244537</v>
      </c>
      <c r="U61" s="6">
        <f t="shared" si="21"/>
        <v>20.134210098020016</v>
      </c>
    </row>
    <row r="62" spans="1:21">
      <c r="A62" s="21">
        <v>48</v>
      </c>
      <c r="B62" s="22">
        <f>Absterbeordnung!B56</f>
        <v>96344.204842494655</v>
      </c>
      <c r="C62" s="15">
        <f t="shared" si="14"/>
        <v>0.38653760856489122</v>
      </c>
      <c r="D62" s="14">
        <f t="shared" si="15"/>
        <v>37240.658538903896</v>
      </c>
      <c r="E62" s="14">
        <f>SUM(D62:$D$127)</f>
        <v>864407.96858742798</v>
      </c>
      <c r="F62" s="16">
        <f t="shared" si="16"/>
        <v>23.211403946694819</v>
      </c>
      <c r="G62" s="5"/>
      <c r="H62" s="14">
        <f t="shared" si="4"/>
        <v>96344.204842494655</v>
      </c>
      <c r="I62" s="15">
        <f t="shared" si="17"/>
        <v>0.38653760856489122</v>
      </c>
      <c r="J62" s="14">
        <f t="shared" si="18"/>
        <v>37240.658538903896</v>
      </c>
      <c r="K62" s="14">
        <f>SUM($J62:J$127)</f>
        <v>864407.96858742798</v>
      </c>
      <c r="L62" s="16">
        <f t="shared" si="19"/>
        <v>23.211403946694819</v>
      </c>
      <c r="M62" s="16"/>
      <c r="N62" s="6">
        <v>48</v>
      </c>
      <c r="O62" s="6">
        <f t="shared" si="13"/>
        <v>48</v>
      </c>
      <c r="P62" s="6">
        <f t="shared" si="8"/>
        <v>96344.204842494655</v>
      </c>
      <c r="Q62" s="6">
        <f t="shared" si="9"/>
        <v>96344.204842494655</v>
      </c>
      <c r="R62" s="5">
        <f t="shared" si="10"/>
        <v>96344.204842494655</v>
      </c>
      <c r="S62" s="5">
        <f t="shared" si="20"/>
        <v>3587921634.7415547</v>
      </c>
      <c r="T62" s="20">
        <f>SUM(S62:$S$136)</f>
        <v>70431125845.544327</v>
      </c>
      <c r="U62" s="6">
        <f t="shared" si="21"/>
        <v>19.630062475045563</v>
      </c>
    </row>
    <row r="63" spans="1:21">
      <c r="A63" s="21">
        <v>49</v>
      </c>
      <c r="B63" s="22">
        <f>Absterbeordnung!B57</f>
        <v>96035.203298003209</v>
      </c>
      <c r="C63" s="15">
        <f t="shared" si="14"/>
        <v>0.37895843976950117</v>
      </c>
      <c r="D63" s="14">
        <f t="shared" si="15"/>
        <v>36393.350804758149</v>
      </c>
      <c r="E63" s="14">
        <f>SUM(D63:$D$127)</f>
        <v>827167.31004852417</v>
      </c>
      <c r="F63" s="16">
        <f t="shared" si="16"/>
        <v>22.728528474503051</v>
      </c>
      <c r="G63" s="5"/>
      <c r="H63" s="14">
        <f t="shared" si="4"/>
        <v>96035.203298003209</v>
      </c>
      <c r="I63" s="15">
        <f t="shared" si="17"/>
        <v>0.37895843976950117</v>
      </c>
      <c r="J63" s="14">
        <f t="shared" si="18"/>
        <v>36393.350804758149</v>
      </c>
      <c r="K63" s="14">
        <f>SUM($J63:J$127)</f>
        <v>827167.31004852417</v>
      </c>
      <c r="L63" s="16">
        <f t="shared" si="19"/>
        <v>22.728528474503051</v>
      </c>
      <c r="M63" s="16"/>
      <c r="N63" s="6">
        <v>49</v>
      </c>
      <c r="O63" s="6">
        <f t="shared" si="13"/>
        <v>49</v>
      </c>
      <c r="P63" s="6">
        <f t="shared" si="8"/>
        <v>96035.203298003209</v>
      </c>
      <c r="Q63" s="6">
        <f t="shared" si="9"/>
        <v>96035.203298003209</v>
      </c>
      <c r="R63" s="5">
        <f t="shared" si="10"/>
        <v>96035.203298003209</v>
      </c>
      <c r="S63" s="5">
        <f t="shared" si="20"/>
        <v>3495042843.2304974</v>
      </c>
      <c r="T63" s="20">
        <f>SUM(S63:$S$136)</f>
        <v>66843204210.802742</v>
      </c>
      <c r="U63" s="6">
        <f t="shared" si="21"/>
        <v>19.125145873467751</v>
      </c>
    </row>
    <row r="64" spans="1:21">
      <c r="A64" s="21">
        <v>50</v>
      </c>
      <c r="B64" s="22">
        <f>Absterbeordnung!B58</f>
        <v>95691.028421085968</v>
      </c>
      <c r="C64" s="15">
        <f t="shared" si="14"/>
        <v>0.37152788212696192</v>
      </c>
      <c r="D64" s="14">
        <f t="shared" si="15"/>
        <v>35551.885127836991</v>
      </c>
      <c r="E64" s="14">
        <f>SUM(D64:$D$127)</f>
        <v>790773.95924376603</v>
      </c>
      <c r="F64" s="16">
        <f t="shared" si="16"/>
        <v>22.24281374673415</v>
      </c>
      <c r="G64" s="5"/>
      <c r="H64" s="14">
        <f t="shared" si="4"/>
        <v>95691.028421085968</v>
      </c>
      <c r="I64" s="15">
        <f t="shared" si="17"/>
        <v>0.37152788212696192</v>
      </c>
      <c r="J64" s="14">
        <f t="shared" si="18"/>
        <v>35551.885127836991</v>
      </c>
      <c r="K64" s="14">
        <f>SUM($J64:J$127)</f>
        <v>790773.95924376603</v>
      </c>
      <c r="L64" s="16">
        <f t="shared" si="19"/>
        <v>22.24281374673415</v>
      </c>
      <c r="M64" s="16"/>
      <c r="N64" s="6">
        <v>50</v>
      </c>
      <c r="O64" s="6">
        <f t="shared" si="13"/>
        <v>50</v>
      </c>
      <c r="P64" s="6">
        <f t="shared" si="8"/>
        <v>95691.028421085968</v>
      </c>
      <c r="Q64" s="6">
        <f t="shared" si="9"/>
        <v>95691.028421085968</v>
      </c>
      <c r="R64" s="5">
        <f t="shared" si="10"/>
        <v>95691.028421085968</v>
      </c>
      <c r="S64" s="5">
        <f t="shared" si="20"/>
        <v>3401996450.1910329</v>
      </c>
      <c r="T64" s="20">
        <f>SUM(S64:$S$136)</f>
        <v>63348161367.572243</v>
      </c>
      <c r="U64" s="6">
        <f t="shared" si="21"/>
        <v>18.620878150538648</v>
      </c>
    </row>
    <row r="65" spans="1:21">
      <c r="A65" s="21">
        <v>51</v>
      </c>
      <c r="B65" s="22">
        <f>Absterbeordnung!B59</f>
        <v>95308.190228211301</v>
      </c>
      <c r="C65" s="15">
        <f t="shared" si="14"/>
        <v>0.36424302169309997</v>
      </c>
      <c r="D65" s="14">
        <f t="shared" si="15"/>
        <v>34715.343200824464</v>
      </c>
      <c r="E65" s="14">
        <f>SUM(D65:$D$127)</f>
        <v>755222.07411592908</v>
      </c>
      <c r="F65" s="16">
        <f t="shared" si="16"/>
        <v>21.7547056858131</v>
      </c>
      <c r="G65" s="5"/>
      <c r="H65" s="14">
        <f t="shared" si="4"/>
        <v>95308.190228211301</v>
      </c>
      <c r="I65" s="15">
        <f t="shared" si="17"/>
        <v>0.36424302169309997</v>
      </c>
      <c r="J65" s="14">
        <f t="shared" si="18"/>
        <v>34715.343200824464</v>
      </c>
      <c r="K65" s="14">
        <f>SUM($J65:J$127)</f>
        <v>755222.07411592908</v>
      </c>
      <c r="L65" s="16">
        <f t="shared" si="19"/>
        <v>21.7547056858131</v>
      </c>
      <c r="M65" s="16"/>
      <c r="N65" s="6">
        <v>51</v>
      </c>
      <c r="O65" s="6">
        <f t="shared" si="13"/>
        <v>51</v>
      </c>
      <c r="P65" s="6">
        <f t="shared" si="8"/>
        <v>95308.190228211301</v>
      </c>
      <c r="Q65" s="6">
        <f t="shared" si="9"/>
        <v>95308.190228211301</v>
      </c>
      <c r="R65" s="5">
        <f t="shared" si="10"/>
        <v>95308.190228211301</v>
      </c>
      <c r="S65" s="5">
        <f t="shared" si="20"/>
        <v>3308656533.62182</v>
      </c>
      <c r="T65" s="20">
        <f>SUM(S65:$S$136)</f>
        <v>59946164917.381218</v>
      </c>
      <c r="U65" s="6">
        <f t="shared" si="21"/>
        <v>18.117977586437831</v>
      </c>
    </row>
    <row r="66" spans="1:21">
      <c r="A66" s="21">
        <v>52</v>
      </c>
      <c r="B66" s="22">
        <f>Absterbeordnung!B60</f>
        <v>94857.284228128294</v>
      </c>
      <c r="C66" s="15">
        <f t="shared" si="14"/>
        <v>0.35710100165990188</v>
      </c>
      <c r="D66" s="14">
        <f t="shared" si="15"/>
        <v>33873.631212602624</v>
      </c>
      <c r="E66" s="14">
        <f>SUM(D66:$D$127)</f>
        <v>720506.73091510462</v>
      </c>
      <c r="F66" s="16">
        <f t="shared" si="16"/>
        <v>21.270430866798876</v>
      </c>
      <c r="G66" s="5"/>
      <c r="H66" s="14">
        <f t="shared" si="4"/>
        <v>94857.284228128294</v>
      </c>
      <c r="I66" s="15">
        <f t="shared" si="17"/>
        <v>0.35710100165990188</v>
      </c>
      <c r="J66" s="14">
        <f t="shared" si="18"/>
        <v>33873.631212602624</v>
      </c>
      <c r="K66" s="14">
        <f>SUM($J66:J$127)</f>
        <v>720506.73091510462</v>
      </c>
      <c r="L66" s="16">
        <f t="shared" si="19"/>
        <v>21.270430866798876</v>
      </c>
      <c r="M66" s="16"/>
      <c r="N66" s="6">
        <v>52</v>
      </c>
      <c r="O66" s="6">
        <f t="shared" si="13"/>
        <v>52</v>
      </c>
      <c r="P66" s="6">
        <f t="shared" si="8"/>
        <v>94857.284228128294</v>
      </c>
      <c r="Q66" s="6">
        <f t="shared" si="9"/>
        <v>94857.284228128294</v>
      </c>
      <c r="R66" s="5">
        <f t="shared" si="10"/>
        <v>94857.284228128294</v>
      </c>
      <c r="S66" s="5">
        <f t="shared" si="20"/>
        <v>3213160663.772646</v>
      </c>
      <c r="T66" s="20">
        <f>SUM(S66:$S$136)</f>
        <v>56637508383.759399</v>
      </c>
      <c r="U66" s="6">
        <f t="shared" si="21"/>
        <v>17.626727795571853</v>
      </c>
    </row>
    <row r="67" spans="1:21">
      <c r="A67" s="21">
        <v>53</v>
      </c>
      <c r="B67" s="22">
        <f>Absterbeordnung!B61</f>
        <v>94382.426824396738</v>
      </c>
      <c r="C67" s="15">
        <f t="shared" si="14"/>
        <v>0.35009902123519798</v>
      </c>
      <c r="D67" s="14">
        <f t="shared" si="15"/>
        <v>33043.195253023994</v>
      </c>
      <c r="E67" s="14">
        <f>SUM(D67:$D$127)</f>
        <v>686633.09970250202</v>
      </c>
      <c r="F67" s="16">
        <f t="shared" si="16"/>
        <v>20.779863885580614</v>
      </c>
      <c r="G67" s="5"/>
      <c r="H67" s="14">
        <f t="shared" si="4"/>
        <v>94382.426824396738</v>
      </c>
      <c r="I67" s="15">
        <f t="shared" si="17"/>
        <v>0.35009902123519798</v>
      </c>
      <c r="J67" s="14">
        <f t="shared" si="18"/>
        <v>33043.195253023994</v>
      </c>
      <c r="K67" s="14">
        <f>SUM($J67:J$127)</f>
        <v>686633.09970250202</v>
      </c>
      <c r="L67" s="16">
        <f t="shared" si="19"/>
        <v>20.779863885580614</v>
      </c>
      <c r="M67" s="16"/>
      <c r="N67" s="6">
        <v>53</v>
      </c>
      <c r="O67" s="6">
        <f t="shared" si="13"/>
        <v>53</v>
      </c>
      <c r="P67" s="6">
        <f t="shared" si="8"/>
        <v>94382.426824396738</v>
      </c>
      <c r="Q67" s="6">
        <f t="shared" si="9"/>
        <v>94382.426824396738</v>
      </c>
      <c r="R67" s="5">
        <f t="shared" si="10"/>
        <v>94382.426824396738</v>
      </c>
      <c r="S67" s="5">
        <f t="shared" si="20"/>
        <v>3118696958.0127912</v>
      </c>
      <c r="T67" s="20">
        <f>SUM(S67:$S$136)</f>
        <v>53424347719.986755</v>
      </c>
      <c r="U67" s="6">
        <f t="shared" si="21"/>
        <v>17.130342716603131</v>
      </c>
    </row>
    <row r="68" spans="1:21">
      <c r="A68" s="21">
        <v>54</v>
      </c>
      <c r="B68" s="22">
        <f>Absterbeordnung!B62</f>
        <v>93861.460913579504</v>
      </c>
      <c r="C68" s="15">
        <f t="shared" si="14"/>
        <v>0.34323433454431168</v>
      </c>
      <c r="D68" s="14">
        <f t="shared" si="15"/>
        <v>32216.476076029383</v>
      </c>
      <c r="E68" s="14">
        <f>SUM(D68:$D$127)</f>
        <v>653589.90444947791</v>
      </c>
      <c r="F68" s="16">
        <f t="shared" si="16"/>
        <v>20.287442453576741</v>
      </c>
      <c r="G68" s="5"/>
      <c r="H68" s="14">
        <f t="shared" si="4"/>
        <v>93861.460913579504</v>
      </c>
      <c r="I68" s="15">
        <f t="shared" si="17"/>
        <v>0.34323433454431168</v>
      </c>
      <c r="J68" s="14">
        <f t="shared" si="18"/>
        <v>32216.476076029383</v>
      </c>
      <c r="K68" s="14">
        <f>SUM($J68:J$127)</f>
        <v>653589.90444947791</v>
      </c>
      <c r="L68" s="16">
        <f t="shared" si="19"/>
        <v>20.287442453576741</v>
      </c>
      <c r="M68" s="16"/>
      <c r="N68" s="6">
        <v>54</v>
      </c>
      <c r="O68" s="6">
        <f t="shared" si="13"/>
        <v>54</v>
      </c>
      <c r="P68" s="6">
        <f t="shared" si="8"/>
        <v>93861.460913579504</v>
      </c>
      <c r="Q68" s="6">
        <f t="shared" si="9"/>
        <v>93861.460913579504</v>
      </c>
      <c r="R68" s="5">
        <f t="shared" si="10"/>
        <v>93861.460913579504</v>
      </c>
      <c r="S68" s="5">
        <f t="shared" si="20"/>
        <v>3023885509.983501</v>
      </c>
      <c r="T68" s="20">
        <f>SUM(S68:$S$136)</f>
        <v>50305650761.973969</v>
      </c>
      <c r="U68" s="6">
        <f t="shared" si="21"/>
        <v>16.636096371998043</v>
      </c>
    </row>
    <row r="69" spans="1:21">
      <c r="A69" s="21">
        <v>55</v>
      </c>
      <c r="B69" s="22">
        <f>Absterbeordnung!B63</f>
        <v>93280.186256341825</v>
      </c>
      <c r="C69" s="15">
        <f t="shared" si="14"/>
        <v>0.33650424955324687</v>
      </c>
      <c r="D69" s="14">
        <f t="shared" si="15"/>
        <v>31389.1790743774</v>
      </c>
      <c r="E69" s="14">
        <f>SUM(D69:$D$127)</f>
        <v>621373.42837344855</v>
      </c>
      <c r="F69" s="16">
        <f t="shared" si="16"/>
        <v>19.795784620588183</v>
      </c>
      <c r="G69" s="5"/>
      <c r="H69" s="14">
        <f t="shared" si="4"/>
        <v>93280.186256341825</v>
      </c>
      <c r="I69" s="15">
        <f t="shared" si="17"/>
        <v>0.33650424955324687</v>
      </c>
      <c r="J69" s="14">
        <f t="shared" si="18"/>
        <v>31389.1790743774</v>
      </c>
      <c r="K69" s="14">
        <f>SUM($J69:J$127)</f>
        <v>621373.42837344855</v>
      </c>
      <c r="L69" s="16">
        <f t="shared" si="19"/>
        <v>19.795784620588183</v>
      </c>
      <c r="M69" s="16"/>
      <c r="N69" s="6">
        <v>55</v>
      </c>
      <c r="O69" s="6">
        <f t="shared" si="13"/>
        <v>55</v>
      </c>
      <c r="P69" s="6">
        <f t="shared" si="8"/>
        <v>93280.186256341825</v>
      </c>
      <c r="Q69" s="6">
        <f t="shared" si="9"/>
        <v>93280.186256341825</v>
      </c>
      <c r="R69" s="5">
        <f t="shared" si="10"/>
        <v>93280.186256341825</v>
      </c>
      <c r="S69" s="5">
        <f t="shared" si="20"/>
        <v>2927988470.491591</v>
      </c>
      <c r="T69" s="20">
        <f>SUM(S69:$S$136)</f>
        <v>47281765251.990471</v>
      </c>
      <c r="U69" s="6">
        <f t="shared" si="21"/>
        <v>16.14820745658611</v>
      </c>
    </row>
    <row r="70" spans="1:21">
      <c r="A70" s="21">
        <v>56</v>
      </c>
      <c r="B70" s="22">
        <f>Absterbeordnung!B64</f>
        <v>92649.041845169777</v>
      </c>
      <c r="C70" s="15">
        <f t="shared" si="14"/>
        <v>0.3299061270129871</v>
      </c>
      <c r="D70" s="14">
        <f t="shared" si="15"/>
        <v>30565.486566604137</v>
      </c>
      <c r="E70" s="14">
        <f>SUM(D70:$D$127)</f>
        <v>589984.24929907115</v>
      </c>
      <c r="F70" s="16">
        <f t="shared" si="16"/>
        <v>19.302301895749572</v>
      </c>
      <c r="G70" s="5"/>
      <c r="H70" s="14">
        <f t="shared" si="4"/>
        <v>92649.041845169777</v>
      </c>
      <c r="I70" s="15">
        <f t="shared" si="17"/>
        <v>0.3299061270129871</v>
      </c>
      <c r="J70" s="14">
        <f t="shared" si="18"/>
        <v>30565.486566604137</v>
      </c>
      <c r="K70" s="14">
        <f>SUM($J70:J$127)</f>
        <v>589984.24929907115</v>
      </c>
      <c r="L70" s="16">
        <f t="shared" si="19"/>
        <v>19.302301895749572</v>
      </c>
      <c r="M70" s="16"/>
      <c r="N70" s="6">
        <v>56</v>
      </c>
      <c r="O70" s="6">
        <f t="shared" si="13"/>
        <v>56</v>
      </c>
      <c r="P70" s="6">
        <f t="shared" si="8"/>
        <v>92649.041845169777</v>
      </c>
      <c r="Q70" s="6">
        <f t="shared" si="9"/>
        <v>92649.041845169777</v>
      </c>
      <c r="R70" s="5">
        <f t="shared" si="10"/>
        <v>92649.041845169777</v>
      </c>
      <c r="S70" s="5">
        <f t="shared" si="20"/>
        <v>2831863043.9272814</v>
      </c>
      <c r="T70" s="20">
        <f>SUM(S70:$S$136)</f>
        <v>44353776781.498878</v>
      </c>
      <c r="U70" s="6">
        <f t="shared" si="21"/>
        <v>15.662401780556527</v>
      </c>
    </row>
    <row r="71" spans="1:21">
      <c r="A71" s="21">
        <v>57</v>
      </c>
      <c r="B71" s="22">
        <f>Absterbeordnung!B65</f>
        <v>91973.703510688429</v>
      </c>
      <c r="C71" s="15">
        <f t="shared" si="14"/>
        <v>0.32343737942449713</v>
      </c>
      <c r="D71" s="14">
        <f t="shared" si="15"/>
        <v>29747.733639462738</v>
      </c>
      <c r="E71" s="14">
        <f>SUM(D71:$D$127)</f>
        <v>559418.76273246703</v>
      </c>
      <c r="F71" s="16">
        <f t="shared" si="16"/>
        <v>18.805424625368889</v>
      </c>
      <c r="G71" s="5"/>
      <c r="H71" s="14">
        <f t="shared" si="4"/>
        <v>91973.703510688429</v>
      </c>
      <c r="I71" s="15">
        <f t="shared" si="17"/>
        <v>0.32343737942449713</v>
      </c>
      <c r="J71" s="14">
        <f t="shared" si="18"/>
        <v>29747.733639462738</v>
      </c>
      <c r="K71" s="14">
        <f>SUM($J71:J$127)</f>
        <v>559418.76273246703</v>
      </c>
      <c r="L71" s="16">
        <f t="shared" si="19"/>
        <v>18.805424625368889</v>
      </c>
      <c r="M71" s="16"/>
      <c r="N71" s="6">
        <v>57</v>
      </c>
      <c r="O71" s="6">
        <f t="shared" si="13"/>
        <v>57</v>
      </c>
      <c r="P71" s="6">
        <f t="shared" si="8"/>
        <v>91973.703510688429</v>
      </c>
      <c r="Q71" s="6">
        <f t="shared" si="9"/>
        <v>91973.703510688429</v>
      </c>
      <c r="R71" s="5">
        <f t="shared" si="10"/>
        <v>91973.703510688429</v>
      </c>
      <c r="S71" s="5">
        <f t="shared" si="20"/>
        <v>2736009233.8708782</v>
      </c>
      <c r="T71" s="20">
        <f>SUM(S71:$S$136)</f>
        <v>41521913737.571594</v>
      </c>
      <c r="U71" s="6">
        <f t="shared" si="21"/>
        <v>15.176086843401039</v>
      </c>
    </row>
    <row r="72" spans="1:21">
      <c r="A72" s="21">
        <v>58</v>
      </c>
      <c r="B72" s="22">
        <f>Absterbeordnung!B66</f>
        <v>91233.761002253901</v>
      </c>
      <c r="C72" s="15">
        <f t="shared" si="14"/>
        <v>0.31709547002401678</v>
      </c>
      <c r="D72" s="14">
        <f t="shared" si="15"/>
        <v>28929.812327068514</v>
      </c>
      <c r="E72" s="14">
        <f>SUM(D72:$D$127)</f>
        <v>529671.0290930043</v>
      </c>
      <c r="F72" s="16">
        <f t="shared" si="16"/>
        <v>18.308830458516713</v>
      </c>
      <c r="G72" s="5"/>
      <c r="H72" s="14">
        <f t="shared" si="4"/>
        <v>91233.761002253901</v>
      </c>
      <c r="I72" s="15">
        <f t="shared" si="17"/>
        <v>0.31709547002401678</v>
      </c>
      <c r="J72" s="14">
        <f t="shared" si="18"/>
        <v>28929.812327068514</v>
      </c>
      <c r="K72" s="14">
        <f>SUM($J72:J$127)</f>
        <v>529671.0290930043</v>
      </c>
      <c r="L72" s="16">
        <f t="shared" si="19"/>
        <v>18.308830458516713</v>
      </c>
      <c r="M72" s="16"/>
      <c r="N72" s="6">
        <v>58</v>
      </c>
      <c r="O72" s="6">
        <f t="shared" si="13"/>
        <v>58</v>
      </c>
      <c r="P72" s="6">
        <f t="shared" si="8"/>
        <v>91233.761002253901</v>
      </c>
      <c r="Q72" s="6">
        <f t="shared" si="9"/>
        <v>91233.761002253901</v>
      </c>
      <c r="R72" s="5">
        <f t="shared" si="10"/>
        <v>91233.761002253901</v>
      </c>
      <c r="S72" s="5">
        <f t="shared" si="20"/>
        <v>2639375583.6878276</v>
      </c>
      <c r="T72" s="20">
        <f>SUM(S72:$S$136)</f>
        <v>38785904503.700714</v>
      </c>
      <c r="U72" s="6">
        <f t="shared" si="21"/>
        <v>14.695106199894331</v>
      </c>
    </row>
    <row r="73" spans="1:21">
      <c r="A73" s="21">
        <v>59</v>
      </c>
      <c r="B73" s="22">
        <f>Absterbeordnung!B67</f>
        <v>90431.428487643367</v>
      </c>
      <c r="C73" s="15">
        <f t="shared" si="14"/>
        <v>0.3108779117882518</v>
      </c>
      <c r="D73" s="14">
        <f t="shared" si="15"/>
        <v>28113.133648267194</v>
      </c>
      <c r="E73" s="14">
        <f>SUM(D73:$D$127)</f>
        <v>500741.21676593611</v>
      </c>
      <c r="F73" s="16">
        <f t="shared" si="16"/>
        <v>17.811647147944328</v>
      </c>
      <c r="G73" s="5"/>
      <c r="H73" s="14">
        <f t="shared" si="4"/>
        <v>90431.428487643367</v>
      </c>
      <c r="I73" s="15">
        <f t="shared" si="17"/>
        <v>0.3108779117882518</v>
      </c>
      <c r="J73" s="14">
        <f t="shared" si="18"/>
        <v>28113.133648267194</v>
      </c>
      <c r="K73" s="14">
        <f>SUM($J73:J$127)</f>
        <v>500741.21676593611</v>
      </c>
      <c r="L73" s="16">
        <f t="shared" si="19"/>
        <v>17.811647147944328</v>
      </c>
      <c r="M73" s="16"/>
      <c r="N73" s="6">
        <v>59</v>
      </c>
      <c r="O73" s="6">
        <f t="shared" si="13"/>
        <v>59</v>
      </c>
      <c r="P73" s="6">
        <f t="shared" si="8"/>
        <v>90431.428487643367</v>
      </c>
      <c r="Q73" s="6">
        <f t="shared" si="9"/>
        <v>90431.428487643367</v>
      </c>
      <c r="R73" s="5">
        <f t="shared" si="10"/>
        <v>90431.428487643367</v>
      </c>
      <c r="S73" s="5">
        <f t="shared" si="20"/>
        <v>2542310835.0768352</v>
      </c>
      <c r="T73" s="20">
        <f>SUM(S73:$S$136)</f>
        <v>36146528920.012886</v>
      </c>
      <c r="U73" s="6">
        <f t="shared" si="21"/>
        <v>14.217981696530215</v>
      </c>
    </row>
    <row r="74" spans="1:21">
      <c r="A74" s="21">
        <v>60</v>
      </c>
      <c r="B74" s="22">
        <f>Absterbeordnung!B68</f>
        <v>89568.438489460023</v>
      </c>
      <c r="C74" s="15">
        <f t="shared" si="14"/>
        <v>0.30478226645907031</v>
      </c>
      <c r="D74" s="14">
        <f t="shared" si="15"/>
        <v>27298.871686017454</v>
      </c>
      <c r="E74" s="14">
        <f>SUM(D74:$D$127)</f>
        <v>472628.08311766892</v>
      </c>
      <c r="F74" s="16">
        <f t="shared" si="16"/>
        <v>17.313099550548461</v>
      </c>
      <c r="G74" s="5"/>
      <c r="H74" s="14">
        <f t="shared" si="4"/>
        <v>89568.438489460023</v>
      </c>
      <c r="I74" s="15">
        <f t="shared" si="17"/>
        <v>0.30478226645907031</v>
      </c>
      <c r="J74" s="14">
        <f t="shared" si="18"/>
        <v>27298.871686017454</v>
      </c>
      <c r="K74" s="14">
        <f>SUM($J74:J$127)</f>
        <v>472628.08311766892</v>
      </c>
      <c r="L74" s="16">
        <f t="shared" si="19"/>
        <v>17.313099550548461</v>
      </c>
      <c r="M74" s="16"/>
      <c r="N74" s="6">
        <v>60</v>
      </c>
      <c r="O74" s="6">
        <f t="shared" si="13"/>
        <v>60</v>
      </c>
      <c r="P74" s="6">
        <f t="shared" si="8"/>
        <v>89568.438489460023</v>
      </c>
      <c r="Q74" s="6">
        <f t="shared" si="9"/>
        <v>89568.438489460023</v>
      </c>
      <c r="R74" s="5">
        <f t="shared" si="10"/>
        <v>89568.438489460023</v>
      </c>
      <c r="S74" s="5">
        <f t="shared" si="20"/>
        <v>2445117309.4407163</v>
      </c>
      <c r="T74" s="20">
        <f>SUM(S74:$S$136)</f>
        <v>33604218084.936043</v>
      </c>
      <c r="U74" s="6">
        <f t="shared" si="21"/>
        <v>13.743397077591545</v>
      </c>
    </row>
    <row r="75" spans="1:21">
      <c r="A75" s="21">
        <v>61</v>
      </c>
      <c r="B75" s="22">
        <f>Absterbeordnung!B69</f>
        <v>88637.655499988876</v>
      </c>
      <c r="C75" s="15">
        <f t="shared" si="14"/>
        <v>0.29880614358732388</v>
      </c>
      <c r="D75" s="14">
        <f t="shared" si="15"/>
        <v>26485.476016573426</v>
      </c>
      <c r="E75" s="14">
        <f>SUM(D75:$D$127)</f>
        <v>445329.21143165149</v>
      </c>
      <c r="F75" s="16">
        <f t="shared" si="16"/>
        <v>16.814091283576872</v>
      </c>
      <c r="G75" s="5"/>
      <c r="H75" s="14">
        <f t="shared" si="4"/>
        <v>88637.655499988876</v>
      </c>
      <c r="I75" s="15">
        <f t="shared" si="17"/>
        <v>0.29880614358732388</v>
      </c>
      <c r="J75" s="14">
        <f t="shared" si="18"/>
        <v>26485.476016573426</v>
      </c>
      <c r="K75" s="14">
        <f>SUM($J75:J$127)</f>
        <v>445329.21143165149</v>
      </c>
      <c r="L75" s="16">
        <f t="shared" si="19"/>
        <v>16.814091283576872</v>
      </c>
      <c r="M75" s="16"/>
      <c r="N75" s="6">
        <v>61</v>
      </c>
      <c r="O75" s="6">
        <f t="shared" si="13"/>
        <v>61</v>
      </c>
      <c r="P75" s="6">
        <f t="shared" si="8"/>
        <v>88637.655499988876</v>
      </c>
      <c r="Q75" s="6">
        <f t="shared" si="9"/>
        <v>88637.655499988876</v>
      </c>
      <c r="R75" s="5">
        <f t="shared" si="10"/>
        <v>88637.655499988876</v>
      </c>
      <c r="S75" s="5">
        <f t="shared" si="20"/>
        <v>2347610498.9102526</v>
      </c>
      <c r="T75" s="20">
        <f>SUM(S75:$S$136)</f>
        <v>31159100775.495331</v>
      </c>
      <c r="U75" s="6">
        <f t="shared" si="21"/>
        <v>13.272687607232633</v>
      </c>
    </row>
    <row r="76" spans="1:21">
      <c r="A76" s="21">
        <v>62</v>
      </c>
      <c r="B76" s="22">
        <f>Absterbeordnung!B70</f>
        <v>87648.004244425771</v>
      </c>
      <c r="C76" s="15">
        <f t="shared" si="14"/>
        <v>0.29294719959541554</v>
      </c>
      <c r="D76" s="14">
        <f t="shared" si="15"/>
        <v>25676.237393531625</v>
      </c>
      <c r="E76" s="14">
        <f>SUM(D76:$D$127)</f>
        <v>418843.73541507806</v>
      </c>
      <c r="F76" s="16">
        <f t="shared" si="16"/>
        <v>16.312504398350573</v>
      </c>
      <c r="G76" s="5"/>
      <c r="H76" s="14">
        <f t="shared" si="4"/>
        <v>87648.004244425771</v>
      </c>
      <c r="I76" s="15">
        <f t="shared" si="17"/>
        <v>0.29294719959541554</v>
      </c>
      <c r="J76" s="14">
        <f t="shared" si="18"/>
        <v>25676.237393531625</v>
      </c>
      <c r="K76" s="14">
        <f>SUM($J76:J$127)</f>
        <v>418843.73541507806</v>
      </c>
      <c r="L76" s="16">
        <f t="shared" si="19"/>
        <v>16.312504398350573</v>
      </c>
      <c r="M76" s="16"/>
      <c r="N76" s="6">
        <v>62</v>
      </c>
      <c r="O76" s="6">
        <f t="shared" si="13"/>
        <v>62</v>
      </c>
      <c r="P76" s="6">
        <f t="shared" si="8"/>
        <v>87648.004244425771</v>
      </c>
      <c r="Q76" s="6">
        <f t="shared" si="9"/>
        <v>87648.004244425771</v>
      </c>
      <c r="R76" s="5">
        <f t="shared" si="10"/>
        <v>87648.004244425771</v>
      </c>
      <c r="S76" s="5">
        <f t="shared" si="20"/>
        <v>2250470964.0491438</v>
      </c>
      <c r="T76" s="20">
        <f>SUM(S76:$S$136)</f>
        <v>28811490276.585075</v>
      </c>
      <c r="U76" s="6">
        <f t="shared" si="21"/>
        <v>12.802427019429839</v>
      </c>
    </row>
    <row r="77" spans="1:21">
      <c r="A77" s="21">
        <v>63</v>
      </c>
      <c r="B77" s="22">
        <f>Absterbeordnung!B71</f>
        <v>86597.231612869684</v>
      </c>
      <c r="C77" s="15">
        <f t="shared" si="14"/>
        <v>0.28720313685825061</v>
      </c>
      <c r="D77" s="14">
        <f t="shared" si="15"/>
        <v>24870.996562456639</v>
      </c>
      <c r="E77" s="14">
        <f>SUM(D77:$D$127)</f>
        <v>393167.4980215464</v>
      </c>
      <c r="F77" s="16">
        <f t="shared" si="16"/>
        <v>15.808272782082327</v>
      </c>
      <c r="G77" s="5"/>
      <c r="H77" s="14">
        <f t="shared" si="4"/>
        <v>86597.231612869684</v>
      </c>
      <c r="I77" s="15">
        <f t="shared" si="17"/>
        <v>0.28720313685825061</v>
      </c>
      <c r="J77" s="14">
        <f t="shared" si="18"/>
        <v>24870.996562456639</v>
      </c>
      <c r="K77" s="14">
        <f>SUM($J77:J$127)</f>
        <v>393167.4980215464</v>
      </c>
      <c r="L77" s="16">
        <f t="shared" si="19"/>
        <v>15.808272782082327</v>
      </c>
      <c r="M77" s="16"/>
      <c r="N77" s="6">
        <v>63</v>
      </c>
      <c r="O77" s="6">
        <f t="shared" si="13"/>
        <v>63</v>
      </c>
      <c r="P77" s="6">
        <f t="shared" si="8"/>
        <v>86597.231612869684</v>
      </c>
      <c r="Q77" s="6">
        <f t="shared" si="9"/>
        <v>86597.231612869684</v>
      </c>
      <c r="R77" s="5">
        <f t="shared" si="10"/>
        <v>86597.231612869684</v>
      </c>
      <c r="S77" s="5">
        <f t="shared" si="20"/>
        <v>2153759449.7619433</v>
      </c>
      <c r="T77" s="20">
        <f>SUM(S77:$S$136)</f>
        <v>26561019312.535934</v>
      </c>
      <c r="U77" s="6">
        <f t="shared" si="21"/>
        <v>12.332398270137245</v>
      </c>
    </row>
    <row r="78" spans="1:21">
      <c r="A78" s="21">
        <v>64</v>
      </c>
      <c r="B78" s="22">
        <f>Absterbeordnung!B72</f>
        <v>85502.345180811113</v>
      </c>
      <c r="C78" s="15">
        <f t="shared" si="14"/>
        <v>0.28157170280220639</v>
      </c>
      <c r="D78" s="14">
        <f t="shared" si="15"/>
        <v>24075.04092614301</v>
      </c>
      <c r="E78" s="14">
        <f>SUM(D78:$D$127)</f>
        <v>368296.50145908981</v>
      </c>
      <c r="F78" s="16">
        <f t="shared" si="16"/>
        <v>15.297855675051327</v>
      </c>
      <c r="G78" s="5"/>
      <c r="H78" s="14">
        <f t="shared" si="4"/>
        <v>85502.345180811113</v>
      </c>
      <c r="I78" s="15">
        <f t="shared" si="17"/>
        <v>0.28157170280220639</v>
      </c>
      <c r="J78" s="14">
        <f t="shared" si="18"/>
        <v>24075.04092614301</v>
      </c>
      <c r="K78" s="14">
        <f>SUM($J78:J$127)</f>
        <v>368296.50145908981</v>
      </c>
      <c r="L78" s="16">
        <f t="shared" si="19"/>
        <v>15.297855675051327</v>
      </c>
      <c r="M78" s="16"/>
      <c r="N78" s="6">
        <v>64</v>
      </c>
      <c r="O78" s="6">
        <f t="shared" ref="O78:O109" si="22">N78+$B$3</f>
        <v>64</v>
      </c>
      <c r="P78" s="6">
        <f t="shared" si="8"/>
        <v>85502.345180811113</v>
      </c>
      <c r="Q78" s="6">
        <f t="shared" si="9"/>
        <v>85502.345180811113</v>
      </c>
      <c r="R78" s="5">
        <f t="shared" si="10"/>
        <v>85502.345180811113</v>
      </c>
      <c r="S78" s="5">
        <f t="shared" si="20"/>
        <v>2058472459.5092342</v>
      </c>
      <c r="T78" s="20">
        <f>SUM(S78:$S$136)</f>
        <v>24407259862.773987</v>
      </c>
      <c r="U78" s="6">
        <f t="shared" si="21"/>
        <v>11.856976638197523</v>
      </c>
    </row>
    <row r="79" spans="1:21">
      <c r="A79" s="21">
        <v>65</v>
      </c>
      <c r="B79" s="22">
        <f>Absterbeordnung!B73</f>
        <v>84297.107501213453</v>
      </c>
      <c r="C79" s="15">
        <f t="shared" ref="C79:C110" si="23">1/(((1+($B$5/100))^A79))</f>
        <v>0.27605068902177099</v>
      </c>
      <c r="D79" s="14">
        <f t="shared" ref="D79:D110" si="24">B79*C79</f>
        <v>23270.274608252275</v>
      </c>
      <c r="E79" s="14">
        <f>SUM(D79:$D$127)</f>
        <v>344221.46053294674</v>
      </c>
      <c r="F79" s="16">
        <f t="shared" ref="F79:F110" si="25">E79/D79</f>
        <v>14.792324814717761</v>
      </c>
      <c r="G79" s="5"/>
      <c r="H79" s="14">
        <f t="shared" ref="H79:H127" si="26">B79</f>
        <v>84297.107501213453</v>
      </c>
      <c r="I79" s="15">
        <f t="shared" ref="I79:I110" si="27">1/(((1+($B$5/100))^A79))</f>
        <v>0.27605068902177099</v>
      </c>
      <c r="J79" s="14">
        <f t="shared" ref="J79:J110" si="28">H79*I79</f>
        <v>23270.274608252275</v>
      </c>
      <c r="K79" s="14">
        <f>SUM($J79:J$127)</f>
        <v>344221.46053294674</v>
      </c>
      <c r="L79" s="16">
        <f t="shared" ref="L79:L110" si="29">K79/J79</f>
        <v>14.792324814717761</v>
      </c>
      <c r="M79" s="16"/>
      <c r="N79" s="6">
        <v>65</v>
      </c>
      <c r="O79" s="6">
        <f t="shared" si="22"/>
        <v>65</v>
      </c>
      <c r="P79" s="6">
        <f t="shared" ref="P79:P127" si="30">B79</f>
        <v>84297.107501213453</v>
      </c>
      <c r="Q79" s="6">
        <f t="shared" ref="Q79:Q127" si="31">B79</f>
        <v>84297.107501213453</v>
      </c>
      <c r="R79" s="5">
        <f t="shared" ref="R79:R136" si="32">LOOKUP(N79,$O$14:$O$136,$Q$14:$Q$136)</f>
        <v>84297.107501213453</v>
      </c>
      <c r="S79" s="5">
        <f t="shared" ref="S79:S110" si="33">P79*R79*I79</f>
        <v>1961616840.2345996</v>
      </c>
      <c r="T79" s="20">
        <f>SUM(S79:$S$136)</f>
        <v>22348787403.264751</v>
      </c>
      <c r="U79" s="6">
        <f t="shared" ref="U79:U110" si="34">T79/S79</f>
        <v>11.393044219885443</v>
      </c>
    </row>
    <row r="80" spans="1:21">
      <c r="A80" s="21">
        <v>66</v>
      </c>
      <c r="B80" s="22">
        <f>Absterbeordnung!B74</f>
        <v>83027.68470084788</v>
      </c>
      <c r="C80" s="15">
        <f t="shared" si="23"/>
        <v>0.27063793041350098</v>
      </c>
      <c r="D80" s="14">
        <f t="shared" si="24"/>
        <v>22470.440754462168</v>
      </c>
      <c r="E80" s="14">
        <f>SUM(D80:$D$127)</f>
        <v>320951.18592469447</v>
      </c>
      <c r="F80" s="16">
        <f t="shared" si="25"/>
        <v>14.283261705089615</v>
      </c>
      <c r="G80" s="5"/>
      <c r="H80" s="14">
        <f t="shared" si="26"/>
        <v>83027.68470084788</v>
      </c>
      <c r="I80" s="15">
        <f t="shared" si="27"/>
        <v>0.27063793041350098</v>
      </c>
      <c r="J80" s="14">
        <f t="shared" si="28"/>
        <v>22470.440754462168</v>
      </c>
      <c r="K80" s="14">
        <f>SUM($J80:J$127)</f>
        <v>320951.18592469447</v>
      </c>
      <c r="L80" s="16">
        <f t="shared" si="29"/>
        <v>14.283261705089615</v>
      </c>
      <c r="M80" s="16"/>
      <c r="N80" s="6">
        <v>66</v>
      </c>
      <c r="O80" s="6">
        <f t="shared" si="22"/>
        <v>66</v>
      </c>
      <c r="P80" s="6">
        <f t="shared" si="30"/>
        <v>83027.68470084788</v>
      </c>
      <c r="Q80" s="6">
        <f t="shared" si="31"/>
        <v>83027.68470084788</v>
      </c>
      <c r="R80" s="5">
        <f t="shared" si="32"/>
        <v>83027.68470084788</v>
      </c>
      <c r="S80" s="5">
        <f t="shared" si="33"/>
        <v>1865668670.0505674</v>
      </c>
      <c r="T80" s="20">
        <f>SUM(S80:$S$136)</f>
        <v>20387170563.030151</v>
      </c>
      <c r="U80" s="6">
        <f t="shared" si="34"/>
        <v>10.927540827749214</v>
      </c>
    </row>
    <row r="81" spans="1:21">
      <c r="A81" s="21">
        <v>67</v>
      </c>
      <c r="B81" s="22">
        <f>Absterbeordnung!B75</f>
        <v>81654.315242326178</v>
      </c>
      <c r="C81" s="15">
        <f t="shared" si="23"/>
        <v>0.26533130432696173</v>
      </c>
      <c r="D81" s="14">
        <f t="shared" si="24"/>
        <v>21665.445967171316</v>
      </c>
      <c r="E81" s="14">
        <f>SUM(D81:$D$127)</f>
        <v>298480.74517023232</v>
      </c>
      <c r="F81" s="16">
        <f t="shared" si="25"/>
        <v>13.776810577659324</v>
      </c>
      <c r="G81" s="5"/>
      <c r="H81" s="14">
        <f t="shared" si="26"/>
        <v>81654.315242326178</v>
      </c>
      <c r="I81" s="15">
        <f t="shared" si="27"/>
        <v>0.26533130432696173</v>
      </c>
      <c r="J81" s="14">
        <f t="shared" si="28"/>
        <v>21665.445967171316</v>
      </c>
      <c r="K81" s="14">
        <f>SUM($J81:J$127)</f>
        <v>298480.74517023232</v>
      </c>
      <c r="L81" s="16">
        <f t="shared" si="29"/>
        <v>13.776810577659324</v>
      </c>
      <c r="M81" s="16"/>
      <c r="N81" s="6">
        <v>67</v>
      </c>
      <c r="O81" s="6">
        <f t="shared" si="22"/>
        <v>67</v>
      </c>
      <c r="P81" s="6">
        <f t="shared" si="30"/>
        <v>81654.315242326178</v>
      </c>
      <c r="Q81" s="6">
        <f t="shared" si="31"/>
        <v>81654.315242326178</v>
      </c>
      <c r="R81" s="5">
        <f t="shared" si="32"/>
        <v>81654.315242326178</v>
      </c>
      <c r="S81" s="5">
        <f t="shared" si="33"/>
        <v>1769077154.8689911</v>
      </c>
      <c r="T81" s="20">
        <f>SUM(S81:$S$136)</f>
        <v>18521501892.979588</v>
      </c>
      <c r="U81" s="6">
        <f t="shared" si="34"/>
        <v>10.469584009947376</v>
      </c>
    </row>
    <row r="82" spans="1:21">
      <c r="A82" s="21">
        <v>68</v>
      </c>
      <c r="B82" s="22">
        <f>Absterbeordnung!B76</f>
        <v>80194.327995615589</v>
      </c>
      <c r="C82" s="15">
        <f t="shared" si="23"/>
        <v>0.26012872973231543</v>
      </c>
      <c r="D82" s="14">
        <f t="shared" si="24"/>
        <v>20860.848673236145</v>
      </c>
      <c r="E82" s="14">
        <f>SUM(D82:$D$127)</f>
        <v>276815.29920306092</v>
      </c>
      <c r="F82" s="16">
        <f t="shared" si="25"/>
        <v>13.269608707636463</v>
      </c>
      <c r="G82" s="5"/>
      <c r="H82" s="14">
        <f t="shared" si="26"/>
        <v>80194.327995615589</v>
      </c>
      <c r="I82" s="15">
        <f t="shared" si="27"/>
        <v>0.26012872973231543</v>
      </c>
      <c r="J82" s="14">
        <f t="shared" si="28"/>
        <v>20860.848673236145</v>
      </c>
      <c r="K82" s="14">
        <f>SUM($J82:J$127)</f>
        <v>276815.29920306092</v>
      </c>
      <c r="L82" s="16">
        <f t="shared" si="29"/>
        <v>13.269608707636463</v>
      </c>
      <c r="M82" s="16"/>
      <c r="N82" s="6">
        <v>68</v>
      </c>
      <c r="O82" s="6">
        <f t="shared" si="22"/>
        <v>68</v>
      </c>
      <c r="P82" s="6">
        <f t="shared" si="30"/>
        <v>80194.327995615589</v>
      </c>
      <c r="Q82" s="6">
        <f t="shared" si="31"/>
        <v>80194.327995615589</v>
      </c>
      <c r="R82" s="5">
        <f t="shared" si="32"/>
        <v>80194.327995615589</v>
      </c>
      <c r="S82" s="5">
        <f t="shared" si="33"/>
        <v>1672921740.7684016</v>
      </c>
      <c r="T82" s="20">
        <f>SUM(S82:$S$136)</f>
        <v>16752424738.110598</v>
      </c>
      <c r="U82" s="6">
        <f t="shared" si="34"/>
        <v>10.013872334766791</v>
      </c>
    </row>
    <row r="83" spans="1:21">
      <c r="A83" s="21">
        <v>69</v>
      </c>
      <c r="B83" s="22">
        <f>Absterbeordnung!B77</f>
        <v>78658.731088357061</v>
      </c>
      <c r="C83" s="15">
        <f t="shared" si="23"/>
        <v>0.25502816640423082</v>
      </c>
      <c r="D83" s="14">
        <f t="shared" si="24"/>
        <v>20060.191961147168</v>
      </c>
      <c r="E83" s="14">
        <f>SUM(D83:$D$127)</f>
        <v>255954.45052982486</v>
      </c>
      <c r="F83" s="16">
        <f t="shared" si="25"/>
        <v>12.759322095499417</v>
      </c>
      <c r="G83" s="5"/>
      <c r="H83" s="14">
        <f t="shared" si="26"/>
        <v>78658.731088357061</v>
      </c>
      <c r="I83" s="15">
        <f t="shared" si="27"/>
        <v>0.25502816640423082</v>
      </c>
      <c r="J83" s="14">
        <f t="shared" si="28"/>
        <v>20060.191961147168</v>
      </c>
      <c r="K83" s="14">
        <f>SUM($J83:J$127)</f>
        <v>255954.45052982486</v>
      </c>
      <c r="L83" s="16">
        <f t="shared" si="29"/>
        <v>12.759322095499417</v>
      </c>
      <c r="M83" s="16"/>
      <c r="N83" s="6">
        <v>69</v>
      </c>
      <c r="O83" s="6">
        <f t="shared" si="22"/>
        <v>69</v>
      </c>
      <c r="P83" s="6">
        <f t="shared" si="30"/>
        <v>78658.731088357061</v>
      </c>
      <c r="Q83" s="6">
        <f t="shared" si="31"/>
        <v>78658.731088357061</v>
      </c>
      <c r="R83" s="5">
        <f t="shared" si="32"/>
        <v>78658.731088357061</v>
      </c>
      <c r="S83" s="5">
        <f t="shared" si="33"/>
        <v>1577909245.0526972</v>
      </c>
      <c r="T83" s="20">
        <f>SUM(S83:$S$136)</f>
        <v>15079502997.342199</v>
      </c>
      <c r="U83" s="6">
        <f t="shared" si="34"/>
        <v>9.5566351769734332</v>
      </c>
    </row>
    <row r="84" spans="1:21">
      <c r="A84" s="21">
        <v>70</v>
      </c>
      <c r="B84" s="22">
        <f>Absterbeordnung!B78</f>
        <v>77011.408999533145</v>
      </c>
      <c r="C84" s="15">
        <f t="shared" si="23"/>
        <v>0.25002761412179492</v>
      </c>
      <c r="D84" s="14">
        <f t="shared" si="24"/>
        <v>19254.978852310996</v>
      </c>
      <c r="E84" s="14">
        <f>SUM(D84:$D$127)</f>
        <v>235894.2585686777</v>
      </c>
      <c r="F84" s="16">
        <f t="shared" si="25"/>
        <v>12.251078558851052</v>
      </c>
      <c r="G84" s="5"/>
      <c r="H84" s="14">
        <f t="shared" si="26"/>
        <v>77011.408999533145</v>
      </c>
      <c r="I84" s="15">
        <f t="shared" si="27"/>
        <v>0.25002761412179492</v>
      </c>
      <c r="J84" s="14">
        <f t="shared" si="28"/>
        <v>19254.978852310996</v>
      </c>
      <c r="K84" s="14">
        <f>SUM($J84:J$127)</f>
        <v>235894.2585686777</v>
      </c>
      <c r="L84" s="16">
        <f t="shared" si="29"/>
        <v>12.251078558851052</v>
      </c>
      <c r="M84" s="16"/>
      <c r="N84" s="6">
        <v>70</v>
      </c>
      <c r="O84" s="6">
        <f t="shared" si="22"/>
        <v>70</v>
      </c>
      <c r="P84" s="6">
        <f t="shared" si="30"/>
        <v>77011.408999533145</v>
      </c>
      <c r="Q84" s="6">
        <f t="shared" si="31"/>
        <v>77011.408999533145</v>
      </c>
      <c r="R84" s="5">
        <f t="shared" si="32"/>
        <v>77011.408999533145</v>
      </c>
      <c r="S84" s="5">
        <f t="shared" si="33"/>
        <v>1482853051.6726835</v>
      </c>
      <c r="T84" s="20">
        <f>SUM(S84:$S$136)</f>
        <v>13501593752.289499</v>
      </c>
      <c r="U84" s="6">
        <f t="shared" si="34"/>
        <v>9.1051461485407952</v>
      </c>
    </row>
    <row r="85" spans="1:21">
      <c r="A85" s="21">
        <v>71</v>
      </c>
      <c r="B85" s="22">
        <f>Absterbeordnung!B79</f>
        <v>75257.996698578208</v>
      </c>
      <c r="C85" s="15">
        <f t="shared" si="23"/>
        <v>0.24512511188411268</v>
      </c>
      <c r="D85" s="14">
        <f t="shared" si="24"/>
        <v>18447.624860913165</v>
      </c>
      <c r="E85" s="14">
        <f>SUM(D85:$D$127)</f>
        <v>216639.2797163667</v>
      </c>
      <c r="F85" s="16">
        <f t="shared" si="25"/>
        <v>11.743478163163546</v>
      </c>
      <c r="G85" s="5"/>
      <c r="H85" s="14">
        <f t="shared" si="26"/>
        <v>75257.996698578208</v>
      </c>
      <c r="I85" s="15">
        <f t="shared" si="27"/>
        <v>0.24512511188411268</v>
      </c>
      <c r="J85" s="14">
        <f t="shared" si="28"/>
        <v>18447.624860913165</v>
      </c>
      <c r="K85" s="14">
        <f>SUM($J85:J$127)</f>
        <v>216639.2797163667</v>
      </c>
      <c r="L85" s="16">
        <f t="shared" si="29"/>
        <v>11.743478163163546</v>
      </c>
      <c r="M85" s="16"/>
      <c r="N85" s="6">
        <v>71</v>
      </c>
      <c r="O85" s="6">
        <f t="shared" si="22"/>
        <v>71</v>
      </c>
      <c r="P85" s="6">
        <f t="shared" si="30"/>
        <v>75257.996698578208</v>
      </c>
      <c r="Q85" s="6">
        <f t="shared" si="31"/>
        <v>75257.996698578208</v>
      </c>
      <c r="R85" s="5">
        <f t="shared" si="32"/>
        <v>75257.996698578208</v>
      </c>
      <c r="S85" s="5">
        <f t="shared" si="33"/>
        <v>1388331290.8792121</v>
      </c>
      <c r="T85" s="20">
        <f>SUM(S85:$S$136)</f>
        <v>12018740700.616817</v>
      </c>
      <c r="U85" s="6">
        <f t="shared" si="34"/>
        <v>8.6569688226255455</v>
      </c>
    </row>
    <row r="86" spans="1:21">
      <c r="A86" s="21">
        <v>72</v>
      </c>
      <c r="B86" s="22">
        <f>Absterbeordnung!B80</f>
        <v>73381.961997813647</v>
      </c>
      <c r="C86" s="15">
        <f t="shared" si="23"/>
        <v>0.24031873714128693</v>
      </c>
      <c r="D86" s="14">
        <f t="shared" si="24"/>
        <v>17635.060436264484</v>
      </c>
      <c r="E86" s="14">
        <f>SUM(D86:$D$127)</f>
        <v>198191.65485545353</v>
      </c>
      <c r="F86" s="16">
        <f t="shared" si="25"/>
        <v>11.238501595826406</v>
      </c>
      <c r="G86" s="5"/>
      <c r="H86" s="14">
        <f t="shared" si="26"/>
        <v>73381.961997813647</v>
      </c>
      <c r="I86" s="15">
        <f t="shared" si="27"/>
        <v>0.24031873714128693</v>
      </c>
      <c r="J86" s="14">
        <f t="shared" si="28"/>
        <v>17635.060436264484</v>
      </c>
      <c r="K86" s="14">
        <f>SUM($J86:J$127)</f>
        <v>198191.65485545353</v>
      </c>
      <c r="L86" s="16">
        <f t="shared" si="29"/>
        <v>11.238501595826406</v>
      </c>
      <c r="M86" s="16"/>
      <c r="N86" s="6">
        <v>72</v>
      </c>
      <c r="O86" s="6">
        <f t="shared" si="22"/>
        <v>72</v>
      </c>
      <c r="P86" s="6">
        <f t="shared" si="30"/>
        <v>73381.961997813647</v>
      </c>
      <c r="Q86" s="6">
        <f t="shared" si="31"/>
        <v>73381.961997813647</v>
      </c>
      <c r="R86" s="5">
        <f t="shared" si="32"/>
        <v>73381.961997813647</v>
      </c>
      <c r="S86" s="5">
        <f t="shared" si="33"/>
        <v>1294095334.7631073</v>
      </c>
      <c r="T86" s="20">
        <f>SUM(S86:$S$136)</f>
        <v>10630409409.737608</v>
      </c>
      <c r="U86" s="6">
        <f t="shared" si="34"/>
        <v>8.2145489008223453</v>
      </c>
    </row>
    <row r="87" spans="1:21">
      <c r="A87" s="21">
        <v>73</v>
      </c>
      <c r="B87" s="22">
        <f>Absterbeordnung!B81</f>
        <v>71392.685403107011</v>
      </c>
      <c r="C87" s="15">
        <f t="shared" si="23"/>
        <v>0.2356066050404774</v>
      </c>
      <c r="D87" s="14">
        <f t="shared" si="24"/>
        <v>16820.588232548889</v>
      </c>
      <c r="E87" s="14">
        <f>SUM(D87:$D$127)</f>
        <v>180556.59441918906</v>
      </c>
      <c r="F87" s="16">
        <f t="shared" si="25"/>
        <v>10.7342616038719</v>
      </c>
      <c r="G87" s="5"/>
      <c r="H87" s="14">
        <f t="shared" si="26"/>
        <v>71392.685403107011</v>
      </c>
      <c r="I87" s="15">
        <f t="shared" si="27"/>
        <v>0.2356066050404774</v>
      </c>
      <c r="J87" s="14">
        <f t="shared" si="28"/>
        <v>16820.588232548889</v>
      </c>
      <c r="K87" s="14">
        <f>SUM($J87:J$127)</f>
        <v>180556.59441918906</v>
      </c>
      <c r="L87" s="16">
        <f t="shared" si="29"/>
        <v>10.7342616038719</v>
      </c>
      <c r="M87" s="16"/>
      <c r="N87" s="6">
        <v>73</v>
      </c>
      <c r="O87" s="6">
        <f t="shared" si="22"/>
        <v>73</v>
      </c>
      <c r="P87" s="6">
        <f t="shared" si="30"/>
        <v>71392.685403107011</v>
      </c>
      <c r="Q87" s="6">
        <f t="shared" si="31"/>
        <v>71392.685403107011</v>
      </c>
      <c r="R87" s="5">
        <f t="shared" si="32"/>
        <v>71392.685403107011</v>
      </c>
      <c r="S87" s="5">
        <f t="shared" si="33"/>
        <v>1200866963.9815667</v>
      </c>
      <c r="T87" s="20">
        <f>SUM(S87:$S$136)</f>
        <v>9336314074.9744987</v>
      </c>
      <c r="U87" s="6">
        <f t="shared" si="34"/>
        <v>7.7746447816494442</v>
      </c>
    </row>
    <row r="88" spans="1:21">
      <c r="A88" s="21">
        <v>74</v>
      </c>
      <c r="B88" s="22">
        <f>Absterbeordnung!B82</f>
        <v>69261.635265038785</v>
      </c>
      <c r="C88" s="15">
        <f t="shared" si="23"/>
        <v>0.23098686768674251</v>
      </c>
      <c r="D88" s="14">
        <f t="shared" si="24"/>
        <v>15998.528180732932</v>
      </c>
      <c r="E88" s="14">
        <f>SUM(D88:$D$127)</f>
        <v>163736.00618664012</v>
      </c>
      <c r="F88" s="16">
        <f t="shared" si="25"/>
        <v>10.234441839707968</v>
      </c>
      <c r="G88" s="5"/>
      <c r="H88" s="14">
        <f t="shared" si="26"/>
        <v>69261.635265038785</v>
      </c>
      <c r="I88" s="15">
        <f t="shared" si="27"/>
        <v>0.23098686768674251</v>
      </c>
      <c r="J88" s="14">
        <f t="shared" si="28"/>
        <v>15998.528180732932</v>
      </c>
      <c r="K88" s="14">
        <f>SUM($J88:J$127)</f>
        <v>163736.00618664012</v>
      </c>
      <c r="L88" s="16">
        <f t="shared" si="29"/>
        <v>10.234441839707968</v>
      </c>
      <c r="M88" s="16"/>
      <c r="N88" s="6">
        <v>74</v>
      </c>
      <c r="O88" s="6">
        <f t="shared" si="22"/>
        <v>74</v>
      </c>
      <c r="P88" s="6">
        <f t="shared" si="30"/>
        <v>69261.635265038785</v>
      </c>
      <c r="Q88" s="6">
        <f t="shared" si="31"/>
        <v>69261.635265038785</v>
      </c>
      <c r="R88" s="5">
        <f t="shared" si="32"/>
        <v>69261.635265038785</v>
      </c>
      <c r="S88" s="5">
        <f t="shared" si="33"/>
        <v>1108084223.6313689</v>
      </c>
      <c r="T88" s="20">
        <f>SUM(S88:$S$136)</f>
        <v>8135447110.9929304</v>
      </c>
      <c r="U88" s="6">
        <f t="shared" si="34"/>
        <v>7.3419032032888003</v>
      </c>
    </row>
    <row r="89" spans="1:21">
      <c r="A89" s="21">
        <v>75</v>
      </c>
      <c r="B89" s="22">
        <f>Absterbeordnung!B83</f>
        <v>66915.915022212925</v>
      </c>
      <c r="C89" s="15">
        <f t="shared" si="23"/>
        <v>0.22645771341837509</v>
      </c>
      <c r="D89" s="14">
        <f t="shared" si="24"/>
        <v>15153.625107228636</v>
      </c>
      <c r="E89" s="14">
        <f>SUM(D89:$D$127)</f>
        <v>147737.47800590721</v>
      </c>
      <c r="F89" s="16">
        <f t="shared" si="25"/>
        <v>9.7493158871558041</v>
      </c>
      <c r="G89" s="5"/>
      <c r="H89" s="14">
        <f t="shared" si="26"/>
        <v>66915.915022212925</v>
      </c>
      <c r="I89" s="15">
        <f t="shared" si="27"/>
        <v>0.22645771341837509</v>
      </c>
      <c r="J89" s="14">
        <f t="shared" si="28"/>
        <v>15153.625107228636</v>
      </c>
      <c r="K89" s="14">
        <f>SUM($J89:J$127)</f>
        <v>147737.47800590721</v>
      </c>
      <c r="L89" s="16">
        <f t="shared" si="29"/>
        <v>9.7493158871558041</v>
      </c>
      <c r="M89" s="16"/>
      <c r="N89" s="6">
        <v>75</v>
      </c>
      <c r="O89" s="6">
        <f t="shared" si="22"/>
        <v>75</v>
      </c>
      <c r="P89" s="6">
        <f t="shared" si="30"/>
        <v>66915.915022212925</v>
      </c>
      <c r="Q89" s="6">
        <f t="shared" si="31"/>
        <v>66915.915022212925</v>
      </c>
      <c r="R89" s="5">
        <f t="shared" si="32"/>
        <v>66915.915022212925</v>
      </c>
      <c r="S89" s="5">
        <f t="shared" si="33"/>
        <v>1014018689.9537835</v>
      </c>
      <c r="T89" s="20">
        <f>SUM(S89:$S$136)</f>
        <v>7027362887.3615599</v>
      </c>
      <c r="U89" s="6">
        <f t="shared" si="34"/>
        <v>6.9302104162220619</v>
      </c>
    </row>
    <row r="90" spans="1:21">
      <c r="A90" s="21">
        <v>76</v>
      </c>
      <c r="B90" s="22">
        <f>Absterbeordnung!B84</f>
        <v>64410.746845509086</v>
      </c>
      <c r="C90" s="15">
        <f t="shared" si="23"/>
        <v>0.22201736609644609</v>
      </c>
      <c r="D90" s="14">
        <f t="shared" si="24"/>
        <v>14300.3043629449</v>
      </c>
      <c r="E90" s="14">
        <f>SUM(D90:$D$127)</f>
        <v>132583.85289867857</v>
      </c>
      <c r="F90" s="16">
        <f t="shared" si="25"/>
        <v>9.2714007711773778</v>
      </c>
      <c r="G90" s="5"/>
      <c r="H90" s="14">
        <f t="shared" si="26"/>
        <v>64410.746845509086</v>
      </c>
      <c r="I90" s="15">
        <f t="shared" si="27"/>
        <v>0.22201736609644609</v>
      </c>
      <c r="J90" s="14">
        <f t="shared" si="28"/>
        <v>14300.3043629449</v>
      </c>
      <c r="K90" s="14">
        <f>SUM($J90:J$127)</f>
        <v>132583.85289867857</v>
      </c>
      <c r="L90" s="16">
        <f t="shared" si="29"/>
        <v>9.2714007711773778</v>
      </c>
      <c r="M90" s="16"/>
      <c r="N90" s="6">
        <v>76</v>
      </c>
      <c r="O90" s="6">
        <f t="shared" si="22"/>
        <v>76</v>
      </c>
      <c r="P90" s="6">
        <f t="shared" si="30"/>
        <v>64410.746845509086</v>
      </c>
      <c r="Q90" s="6">
        <f t="shared" si="31"/>
        <v>64410.746845509086</v>
      </c>
      <c r="R90" s="5">
        <f t="shared" si="32"/>
        <v>64410.746845509086</v>
      </c>
      <c r="S90" s="5">
        <f t="shared" si="33"/>
        <v>921093284.13537312</v>
      </c>
      <c r="T90" s="20">
        <f>SUM(S90:$S$136)</f>
        <v>6013344197.4077759</v>
      </c>
      <c r="U90" s="6">
        <f t="shared" si="34"/>
        <v>6.528485551875975</v>
      </c>
    </row>
    <row r="91" spans="1:21">
      <c r="A91" s="21">
        <v>77</v>
      </c>
      <c r="B91" s="22">
        <f>Absterbeordnung!B85</f>
        <v>61730.118003572905</v>
      </c>
      <c r="C91" s="15">
        <f t="shared" si="23"/>
        <v>0.2176640844082805</v>
      </c>
      <c r="D91" s="14">
        <f t="shared" si="24"/>
        <v>13436.429615662808</v>
      </c>
      <c r="E91" s="14">
        <f>SUM(D91:$D$127)</f>
        <v>118283.5485357337</v>
      </c>
      <c r="F91" s="16">
        <f t="shared" si="25"/>
        <v>8.8031978672258973</v>
      </c>
      <c r="G91" s="5"/>
      <c r="H91" s="14">
        <f t="shared" si="26"/>
        <v>61730.118003572905</v>
      </c>
      <c r="I91" s="15">
        <f t="shared" si="27"/>
        <v>0.2176640844082805</v>
      </c>
      <c r="J91" s="14">
        <f t="shared" si="28"/>
        <v>13436.429615662808</v>
      </c>
      <c r="K91" s="14">
        <f>SUM($J91:J$127)</f>
        <v>118283.5485357337</v>
      </c>
      <c r="L91" s="16">
        <f t="shared" si="29"/>
        <v>8.8031978672258973</v>
      </c>
      <c r="M91" s="16"/>
      <c r="N91" s="6">
        <v>77</v>
      </c>
      <c r="O91" s="6">
        <f t="shared" si="22"/>
        <v>77</v>
      </c>
      <c r="P91" s="6">
        <f t="shared" si="30"/>
        <v>61730.118003572905</v>
      </c>
      <c r="Q91" s="6">
        <f t="shared" si="31"/>
        <v>61730.118003572905</v>
      </c>
      <c r="R91" s="5">
        <f t="shared" si="32"/>
        <v>61730.118003572905</v>
      </c>
      <c r="S91" s="5">
        <f t="shared" si="33"/>
        <v>829432385.72156692</v>
      </c>
      <c r="T91" s="20">
        <f>SUM(S91:$S$136)</f>
        <v>5092250913.2724037</v>
      </c>
      <c r="U91" s="6">
        <f t="shared" si="34"/>
        <v>6.1394406595811741</v>
      </c>
    </row>
    <row r="92" spans="1:21">
      <c r="A92" s="21">
        <v>78</v>
      </c>
      <c r="B92" s="22">
        <f>Absterbeordnung!B86</f>
        <v>58844.496802633359</v>
      </c>
      <c r="C92" s="15">
        <f t="shared" si="23"/>
        <v>0.21339616118458871</v>
      </c>
      <c r="D92" s="14">
        <f t="shared" si="24"/>
        <v>12557.189724520764</v>
      </c>
      <c r="E92" s="14">
        <f>SUM(D92:$D$127)</f>
        <v>104847.11892007089</v>
      </c>
      <c r="F92" s="16">
        <f t="shared" si="25"/>
        <v>8.3495687506682401</v>
      </c>
      <c r="G92" s="5"/>
      <c r="H92" s="14">
        <f t="shared" si="26"/>
        <v>58844.496802633359</v>
      </c>
      <c r="I92" s="15">
        <f t="shared" si="27"/>
        <v>0.21339616118458871</v>
      </c>
      <c r="J92" s="14">
        <f t="shared" si="28"/>
        <v>12557.189724520764</v>
      </c>
      <c r="K92" s="14">
        <f>SUM($J92:J$127)</f>
        <v>104847.11892007089</v>
      </c>
      <c r="L92" s="16">
        <f t="shared" si="29"/>
        <v>8.3495687506682401</v>
      </c>
      <c r="M92" s="16"/>
      <c r="N92" s="6">
        <v>78</v>
      </c>
      <c r="O92" s="6">
        <f t="shared" si="22"/>
        <v>78</v>
      </c>
      <c r="P92" s="6">
        <f t="shared" si="30"/>
        <v>58844.496802633359</v>
      </c>
      <c r="Q92" s="6">
        <f t="shared" si="31"/>
        <v>58844.496802633359</v>
      </c>
      <c r="R92" s="5">
        <f t="shared" si="32"/>
        <v>58844.496802633359</v>
      </c>
      <c r="S92" s="5">
        <f t="shared" si="33"/>
        <v>738921510.59462249</v>
      </c>
      <c r="T92" s="20">
        <f>SUM(S92:$S$136)</f>
        <v>4262818527.550838</v>
      </c>
      <c r="U92" s="6">
        <f t="shared" si="34"/>
        <v>5.7689733840884898</v>
      </c>
    </row>
    <row r="93" spans="1:21">
      <c r="A93" s="21">
        <v>79</v>
      </c>
      <c r="B93" s="22">
        <f>Absterbeordnung!B87</f>
        <v>55736.323765437315</v>
      </c>
      <c r="C93" s="15">
        <f t="shared" si="23"/>
        <v>0.20921192272998898</v>
      </c>
      <c r="D93" s="14">
        <f t="shared" si="24"/>
        <v>11660.703460868321</v>
      </c>
      <c r="E93" s="14">
        <f>SUM(D93:$D$127)</f>
        <v>92289.929195550125</v>
      </c>
      <c r="F93" s="16">
        <f t="shared" si="25"/>
        <v>7.9146107698615387</v>
      </c>
      <c r="G93" s="5"/>
      <c r="H93" s="14">
        <f t="shared" si="26"/>
        <v>55736.323765437315</v>
      </c>
      <c r="I93" s="15">
        <f t="shared" si="27"/>
        <v>0.20921192272998898</v>
      </c>
      <c r="J93" s="14">
        <f t="shared" si="28"/>
        <v>11660.703460868321</v>
      </c>
      <c r="K93" s="14">
        <f>SUM($J93:J$127)</f>
        <v>92289.929195550125</v>
      </c>
      <c r="L93" s="16">
        <f t="shared" si="29"/>
        <v>7.9146107698615387</v>
      </c>
      <c r="M93" s="16"/>
      <c r="N93" s="6">
        <v>79</v>
      </c>
      <c r="O93" s="6">
        <f t="shared" si="22"/>
        <v>79</v>
      </c>
      <c r="P93" s="6">
        <f t="shared" si="30"/>
        <v>55736.323765437315</v>
      </c>
      <c r="Q93" s="6">
        <f t="shared" si="31"/>
        <v>55736.323765437315</v>
      </c>
      <c r="R93" s="5">
        <f t="shared" si="32"/>
        <v>55736.323765437315</v>
      </c>
      <c r="S93" s="5">
        <f t="shared" si="33"/>
        <v>649924743.42771208</v>
      </c>
      <c r="T93" s="20">
        <f>SUM(S93:$S$136)</f>
        <v>3523897016.9562154</v>
      </c>
      <c r="U93" s="6">
        <f t="shared" si="34"/>
        <v>5.4220077825797706</v>
      </c>
    </row>
    <row r="94" spans="1:21">
      <c r="A94" s="21">
        <v>80</v>
      </c>
      <c r="B94" s="22">
        <f>Absterbeordnung!B88</f>
        <v>52456.013604187683</v>
      </c>
      <c r="C94" s="15">
        <f t="shared" si="23"/>
        <v>0.20510972816665585</v>
      </c>
      <c r="D94" s="14">
        <f t="shared" si="24"/>
        <v>10759.238691061337</v>
      </c>
      <c r="E94" s="14">
        <f>SUM(D94:$D$127)</f>
        <v>80629.225734681793</v>
      </c>
      <c r="F94" s="16">
        <f t="shared" si="25"/>
        <v>7.493952690320711</v>
      </c>
      <c r="G94" s="5"/>
      <c r="H94" s="14">
        <f t="shared" si="26"/>
        <v>52456.013604187683</v>
      </c>
      <c r="I94" s="15">
        <f t="shared" si="27"/>
        <v>0.20510972816665585</v>
      </c>
      <c r="J94" s="14">
        <f t="shared" si="28"/>
        <v>10759.238691061337</v>
      </c>
      <c r="K94" s="14">
        <f>SUM($J94:J$127)</f>
        <v>80629.225734681793</v>
      </c>
      <c r="L94" s="16">
        <f t="shared" si="29"/>
        <v>7.493952690320711</v>
      </c>
      <c r="M94" s="16"/>
      <c r="N94" s="6">
        <v>80</v>
      </c>
      <c r="O94" s="6">
        <f t="shared" si="22"/>
        <v>80</v>
      </c>
      <c r="P94" s="6">
        <f t="shared" si="30"/>
        <v>52456.013604187683</v>
      </c>
      <c r="Q94" s="6">
        <f t="shared" si="31"/>
        <v>52456.013604187683</v>
      </c>
      <c r="R94" s="5">
        <f t="shared" si="32"/>
        <v>52456.013604187683</v>
      </c>
      <c r="S94" s="5">
        <f t="shared" si="33"/>
        <v>564386771.14901602</v>
      </c>
      <c r="T94" s="20">
        <f>SUM(S94:$S$136)</f>
        <v>2873972273.5285029</v>
      </c>
      <c r="U94" s="6">
        <f t="shared" si="34"/>
        <v>5.0922034683369342</v>
      </c>
    </row>
    <row r="95" spans="1:21">
      <c r="A95" s="21">
        <v>81</v>
      </c>
      <c r="B95" s="22">
        <f>Absterbeordnung!B89</f>
        <v>49043.604413369525</v>
      </c>
      <c r="C95" s="15">
        <f t="shared" si="23"/>
        <v>0.20108796879083907</v>
      </c>
      <c r="D95" s="14">
        <f t="shared" si="24"/>
        <v>9862.078793665909</v>
      </c>
      <c r="E95" s="14">
        <f>SUM(D95:$D$127)</f>
        <v>69869.987043620466</v>
      </c>
      <c r="F95" s="16">
        <f t="shared" si="25"/>
        <v>7.0847119056172696</v>
      </c>
      <c r="G95" s="5"/>
      <c r="H95" s="14">
        <f t="shared" si="26"/>
        <v>49043.604413369525</v>
      </c>
      <c r="I95" s="15">
        <f t="shared" si="27"/>
        <v>0.20108796879083907</v>
      </c>
      <c r="J95" s="14">
        <f t="shared" si="28"/>
        <v>9862.078793665909</v>
      </c>
      <c r="K95" s="14">
        <f>SUM($J95:J$127)</f>
        <v>69869.987043620466</v>
      </c>
      <c r="L95" s="16">
        <f t="shared" si="29"/>
        <v>7.0847119056172696</v>
      </c>
      <c r="M95" s="16"/>
      <c r="N95" s="6">
        <v>81</v>
      </c>
      <c r="O95" s="6">
        <f t="shared" si="22"/>
        <v>81</v>
      </c>
      <c r="P95" s="6">
        <f t="shared" si="30"/>
        <v>49043.604413369525</v>
      </c>
      <c r="Q95" s="6">
        <f t="shared" si="31"/>
        <v>49043.604413369525</v>
      </c>
      <c r="R95" s="5">
        <f t="shared" si="32"/>
        <v>49043.604413369525</v>
      </c>
      <c r="S95" s="5">
        <f t="shared" si="33"/>
        <v>483671891.0500313</v>
      </c>
      <c r="T95" s="20">
        <f>SUM(S95:$S$136)</f>
        <v>2309585502.379487</v>
      </c>
      <c r="U95" s="6">
        <f t="shared" si="34"/>
        <v>4.7751079711609332</v>
      </c>
    </row>
    <row r="96" spans="1:21">
      <c r="A96" s="21">
        <v>82</v>
      </c>
      <c r="B96" s="22">
        <f>Absterbeordnung!B90</f>
        <v>45470.629557457971</v>
      </c>
      <c r="C96" s="15">
        <f t="shared" si="23"/>
        <v>0.19714506744199911</v>
      </c>
      <c r="D96" s="14">
        <f t="shared" si="24"/>
        <v>8964.3103307352103</v>
      </c>
      <c r="E96" s="14">
        <f>SUM(D96:$D$127)</f>
        <v>60007.908249954518</v>
      </c>
      <c r="F96" s="16">
        <f t="shared" si="25"/>
        <v>6.6940909044848915</v>
      </c>
      <c r="G96" s="5"/>
      <c r="H96" s="14">
        <f t="shared" si="26"/>
        <v>45470.629557457971</v>
      </c>
      <c r="I96" s="15">
        <f t="shared" si="27"/>
        <v>0.19714506744199911</v>
      </c>
      <c r="J96" s="14">
        <f t="shared" si="28"/>
        <v>8964.3103307352103</v>
      </c>
      <c r="K96" s="14">
        <f>SUM($J96:J$127)</f>
        <v>60007.908249954518</v>
      </c>
      <c r="L96" s="16">
        <f t="shared" si="29"/>
        <v>6.6940909044848915</v>
      </c>
      <c r="M96" s="16"/>
      <c r="N96" s="6">
        <v>82</v>
      </c>
      <c r="O96" s="6">
        <f t="shared" si="22"/>
        <v>82</v>
      </c>
      <c r="P96" s="6">
        <f t="shared" si="30"/>
        <v>45470.629557457971</v>
      </c>
      <c r="Q96" s="6">
        <f t="shared" si="31"/>
        <v>45470.629557457971</v>
      </c>
      <c r="R96" s="5">
        <f t="shared" si="32"/>
        <v>45470.629557457971</v>
      </c>
      <c r="S96" s="5">
        <f t="shared" si="33"/>
        <v>407612834.28695422</v>
      </c>
      <c r="T96" s="20">
        <f>SUM(S96:$S$136)</f>
        <v>1825913611.3294547</v>
      </c>
      <c r="U96" s="6">
        <f t="shared" si="34"/>
        <v>4.4795292437824337</v>
      </c>
    </row>
    <row r="97" spans="1:21">
      <c r="A97" s="21">
        <v>83</v>
      </c>
      <c r="B97" s="22">
        <f>Absterbeordnung!B91</f>
        <v>41818.052282860313</v>
      </c>
      <c r="C97" s="15">
        <f t="shared" si="23"/>
        <v>0.19327947788431285</v>
      </c>
      <c r="D97" s="14">
        <f t="shared" si="24"/>
        <v>8082.5713113701386</v>
      </c>
      <c r="E97" s="14">
        <f>SUM(D97:$D$127)</f>
        <v>51043.597919219304</v>
      </c>
      <c r="F97" s="16">
        <f t="shared" si="25"/>
        <v>6.3152672525652624</v>
      </c>
      <c r="G97" s="5"/>
      <c r="H97" s="14">
        <f t="shared" si="26"/>
        <v>41818.052282860313</v>
      </c>
      <c r="I97" s="15">
        <f t="shared" si="27"/>
        <v>0.19327947788431285</v>
      </c>
      <c r="J97" s="14">
        <f t="shared" si="28"/>
        <v>8082.5713113701386</v>
      </c>
      <c r="K97" s="14">
        <f>SUM($J97:J$127)</f>
        <v>51043.597919219304</v>
      </c>
      <c r="L97" s="16">
        <f t="shared" si="29"/>
        <v>6.3152672525652624</v>
      </c>
      <c r="M97" s="16"/>
      <c r="N97" s="6">
        <v>83</v>
      </c>
      <c r="O97" s="6">
        <f t="shared" si="22"/>
        <v>83</v>
      </c>
      <c r="P97" s="6">
        <f t="shared" si="30"/>
        <v>41818.052282860313</v>
      </c>
      <c r="Q97" s="6">
        <f t="shared" si="31"/>
        <v>41818.052282860313</v>
      </c>
      <c r="R97" s="5">
        <f t="shared" si="32"/>
        <v>41818.052282860313</v>
      </c>
      <c r="S97" s="5">
        <f t="shared" si="33"/>
        <v>337997389.67882329</v>
      </c>
      <c r="T97" s="20">
        <f>SUM(S97:$S$136)</f>
        <v>1418300777.0425003</v>
      </c>
      <c r="U97" s="6">
        <f t="shared" si="34"/>
        <v>4.1961885516045498</v>
      </c>
    </row>
    <row r="98" spans="1:21">
      <c r="A98" s="21">
        <v>84</v>
      </c>
      <c r="B98" s="22">
        <f>Absterbeordnung!B92</f>
        <v>38142.075339978153</v>
      </c>
      <c r="C98" s="15">
        <f t="shared" si="23"/>
        <v>0.18948968420030671</v>
      </c>
      <c r="D98" s="14">
        <f t="shared" si="24"/>
        <v>7227.5298109167661</v>
      </c>
      <c r="E98" s="14">
        <f>SUM(D98:$D$127)</f>
        <v>42961.02660784917</v>
      </c>
      <c r="F98" s="16">
        <f t="shared" si="25"/>
        <v>5.9440815509275415</v>
      </c>
      <c r="G98" s="5"/>
      <c r="H98" s="14">
        <f t="shared" si="26"/>
        <v>38142.075339978153</v>
      </c>
      <c r="I98" s="15">
        <f t="shared" si="27"/>
        <v>0.18948968420030671</v>
      </c>
      <c r="J98" s="14">
        <f t="shared" si="28"/>
        <v>7227.5298109167661</v>
      </c>
      <c r="K98" s="14">
        <f>SUM($J98:J$127)</f>
        <v>42961.02660784917</v>
      </c>
      <c r="L98" s="16">
        <f t="shared" si="29"/>
        <v>5.9440815509275415</v>
      </c>
      <c r="M98" s="16"/>
      <c r="N98" s="6">
        <v>84</v>
      </c>
      <c r="O98" s="6">
        <f t="shared" si="22"/>
        <v>84</v>
      </c>
      <c r="P98" s="6">
        <f t="shared" si="30"/>
        <v>38142.075339978153</v>
      </c>
      <c r="Q98" s="6">
        <f t="shared" si="31"/>
        <v>38142.075339978153</v>
      </c>
      <c r="R98" s="5">
        <f t="shared" si="32"/>
        <v>38142.075339978153</v>
      </c>
      <c r="S98" s="5">
        <f t="shared" si="33"/>
        <v>275672986.56992537</v>
      </c>
      <c r="T98" s="20">
        <f>SUM(S98:$S$136)</f>
        <v>1080303387.363677</v>
      </c>
      <c r="U98" s="6">
        <f t="shared" si="34"/>
        <v>3.918785807798598</v>
      </c>
    </row>
    <row r="99" spans="1:21">
      <c r="A99" s="21">
        <v>85</v>
      </c>
      <c r="B99" s="22">
        <f>Absterbeordnung!B93</f>
        <v>34396.851091701465</v>
      </c>
      <c r="C99" s="15">
        <f t="shared" si="23"/>
        <v>0.18577420019637911</v>
      </c>
      <c r="D99" s="14">
        <f t="shared" si="24"/>
        <v>6390.0475008347894</v>
      </c>
      <c r="E99" s="14">
        <f>SUM(D99:$D$127)</f>
        <v>35733.496796932399</v>
      </c>
      <c r="F99" s="16">
        <f t="shared" si="25"/>
        <v>5.5920549561273543</v>
      </c>
      <c r="G99" s="5"/>
      <c r="H99" s="14">
        <f t="shared" si="26"/>
        <v>34396.851091701465</v>
      </c>
      <c r="I99" s="15">
        <f t="shared" si="27"/>
        <v>0.18577420019637911</v>
      </c>
      <c r="J99" s="14">
        <f t="shared" si="28"/>
        <v>6390.0475008347894</v>
      </c>
      <c r="K99" s="14">
        <f>SUM($J99:J$127)</f>
        <v>35733.496796932399</v>
      </c>
      <c r="L99" s="16">
        <f t="shared" si="29"/>
        <v>5.5920549561273543</v>
      </c>
      <c r="M99" s="16"/>
      <c r="N99" s="6">
        <v>85</v>
      </c>
      <c r="O99" s="6">
        <f t="shared" si="22"/>
        <v>85</v>
      </c>
      <c r="P99" s="6">
        <f t="shared" si="30"/>
        <v>34396.851091701465</v>
      </c>
      <c r="Q99" s="6">
        <f t="shared" si="31"/>
        <v>34396.851091701465</v>
      </c>
      <c r="R99" s="5">
        <f t="shared" si="32"/>
        <v>34396.851091701465</v>
      </c>
      <c r="S99" s="5">
        <f t="shared" si="33"/>
        <v>219797512.35511333</v>
      </c>
      <c r="T99" s="20">
        <f>SUM(S99:$S$136)</f>
        <v>804630400.79375172</v>
      </c>
      <c r="U99" s="6">
        <f t="shared" si="34"/>
        <v>3.6607802889677834</v>
      </c>
    </row>
    <row r="100" spans="1:21">
      <c r="A100" s="13">
        <v>86</v>
      </c>
      <c r="B100" s="22">
        <f>Absterbeordnung!B94</f>
        <v>30660.15659792654</v>
      </c>
      <c r="C100" s="15">
        <f t="shared" si="23"/>
        <v>0.18213156881997952</v>
      </c>
      <c r="D100" s="14">
        <f t="shared" si="24"/>
        <v>5584.1824214466069</v>
      </c>
      <c r="E100" s="14">
        <f>SUM(D100:$D$127)</f>
        <v>29343.449296097628</v>
      </c>
      <c r="F100" s="16">
        <f t="shared" si="25"/>
        <v>5.2547440397722678</v>
      </c>
      <c r="G100" s="5"/>
      <c r="H100" s="14">
        <f t="shared" si="26"/>
        <v>30660.15659792654</v>
      </c>
      <c r="I100" s="15">
        <f t="shared" si="27"/>
        <v>0.18213156881997952</v>
      </c>
      <c r="J100" s="14">
        <f t="shared" si="28"/>
        <v>5584.1824214466069</v>
      </c>
      <c r="K100" s="14">
        <f>SUM($J100:J$127)</f>
        <v>29343.449296097628</v>
      </c>
      <c r="L100" s="16">
        <f t="shared" si="29"/>
        <v>5.2547440397722678</v>
      </c>
      <c r="M100" s="16"/>
      <c r="N100" s="20">
        <v>86</v>
      </c>
      <c r="O100" s="6">
        <f t="shared" si="22"/>
        <v>86</v>
      </c>
      <c r="P100" s="6">
        <f t="shared" si="30"/>
        <v>30660.15659792654</v>
      </c>
      <c r="Q100" s="6">
        <f t="shared" si="31"/>
        <v>30660.15659792654</v>
      </c>
      <c r="R100" s="5">
        <f t="shared" si="32"/>
        <v>30660.15659792654</v>
      </c>
      <c r="S100" s="5">
        <f t="shared" si="33"/>
        <v>171211907.5129416</v>
      </c>
      <c r="T100" s="20">
        <f>SUM(S100:$S$136)</f>
        <v>584832888.43863845</v>
      </c>
      <c r="U100" s="6">
        <f t="shared" si="34"/>
        <v>3.4158423729636445</v>
      </c>
    </row>
    <row r="101" spans="1:21">
      <c r="A101" s="13">
        <v>87</v>
      </c>
      <c r="B101" s="22">
        <f>Absterbeordnung!B95</f>
        <v>26952.962964575552</v>
      </c>
      <c r="C101" s="15">
        <f t="shared" si="23"/>
        <v>0.17856036158821526</v>
      </c>
      <c r="D101" s="14">
        <f t="shared" si="24"/>
        <v>4812.7308128283848</v>
      </c>
      <c r="E101" s="14">
        <f>SUM(D101:$D$127)</f>
        <v>23759.266874651021</v>
      </c>
      <c r="F101" s="16">
        <f t="shared" si="25"/>
        <v>4.9367537472323288</v>
      </c>
      <c r="G101" s="5"/>
      <c r="H101" s="14">
        <f t="shared" si="26"/>
        <v>26952.962964575552</v>
      </c>
      <c r="I101" s="15">
        <f t="shared" si="27"/>
        <v>0.17856036158821526</v>
      </c>
      <c r="J101" s="14">
        <f t="shared" si="28"/>
        <v>4812.7308128283848</v>
      </c>
      <c r="K101" s="14">
        <f>SUM($J101:J$127)</f>
        <v>23759.266874651021</v>
      </c>
      <c r="L101" s="16">
        <f t="shared" si="29"/>
        <v>4.9367537472323288</v>
      </c>
      <c r="M101" s="16"/>
      <c r="N101" s="20">
        <v>87</v>
      </c>
      <c r="O101" s="6">
        <f t="shared" si="22"/>
        <v>87</v>
      </c>
      <c r="P101" s="6">
        <f t="shared" si="30"/>
        <v>26952.962964575552</v>
      </c>
      <c r="Q101" s="6">
        <f t="shared" si="31"/>
        <v>26952.962964575552</v>
      </c>
      <c r="R101" s="5">
        <f t="shared" si="32"/>
        <v>26952.962964575552</v>
      </c>
      <c r="S101" s="5">
        <f t="shared" si="33"/>
        <v>129717355.35663505</v>
      </c>
      <c r="T101" s="20">
        <f>SUM(S101:$S$136)</f>
        <v>413620980.92569691</v>
      </c>
      <c r="U101" s="6">
        <f t="shared" si="34"/>
        <v>3.1886325448781991</v>
      </c>
    </row>
    <row r="102" spans="1:21">
      <c r="A102" s="13">
        <v>88</v>
      </c>
      <c r="B102" s="22">
        <f>Absterbeordnung!B96</f>
        <v>23307.653668030736</v>
      </c>
      <c r="C102" s="15">
        <f t="shared" si="23"/>
        <v>0.17505917802766199</v>
      </c>
      <c r="D102" s="14">
        <f t="shared" si="24"/>
        <v>4080.2186928788819</v>
      </c>
      <c r="E102" s="14">
        <f>SUM(D102:$D$127)</f>
        <v>18946.536061822637</v>
      </c>
      <c r="F102" s="16">
        <f t="shared" si="25"/>
        <v>4.6435099409964522</v>
      </c>
      <c r="G102" s="5"/>
      <c r="H102" s="14">
        <f t="shared" si="26"/>
        <v>23307.653668030736</v>
      </c>
      <c r="I102" s="15">
        <f t="shared" si="27"/>
        <v>0.17505917802766199</v>
      </c>
      <c r="J102" s="14">
        <f t="shared" si="28"/>
        <v>4080.2186928788819</v>
      </c>
      <c r="K102" s="14">
        <f>SUM($J102:J$127)</f>
        <v>18946.536061822637</v>
      </c>
      <c r="L102" s="16">
        <f t="shared" si="29"/>
        <v>4.6435099409964522</v>
      </c>
      <c r="M102" s="16"/>
      <c r="N102" s="20">
        <v>88</v>
      </c>
      <c r="O102" s="6">
        <f t="shared" si="22"/>
        <v>88</v>
      </c>
      <c r="P102" s="6">
        <f t="shared" si="30"/>
        <v>23307.653668030736</v>
      </c>
      <c r="Q102" s="6">
        <f t="shared" si="31"/>
        <v>23307.653668030736</v>
      </c>
      <c r="R102" s="5">
        <f t="shared" si="32"/>
        <v>23307.653668030736</v>
      </c>
      <c r="S102" s="5">
        <f t="shared" si="33"/>
        <v>95100324.18344605</v>
      </c>
      <c r="T102" s="20">
        <f>SUM(S102:$S$136)</f>
        <v>283903625.56906188</v>
      </c>
      <c r="U102" s="6">
        <f t="shared" si="34"/>
        <v>2.9853066012837051</v>
      </c>
    </row>
    <row r="103" spans="1:21">
      <c r="A103" s="13">
        <v>89</v>
      </c>
      <c r="B103" s="22">
        <f>Absterbeordnung!B97</f>
        <v>19850.912606108082</v>
      </c>
      <c r="C103" s="15">
        <f t="shared" si="23"/>
        <v>0.17162664512515882</v>
      </c>
      <c r="D103" s="14">
        <f t="shared" si="24"/>
        <v>3406.9455332590537</v>
      </c>
      <c r="E103" s="14">
        <f>SUM(D103:$D$127)</f>
        <v>14866.317368943759</v>
      </c>
      <c r="F103" s="16">
        <f t="shared" si="25"/>
        <v>4.3635324438905165</v>
      </c>
      <c r="G103" s="5"/>
      <c r="H103" s="14">
        <f t="shared" si="26"/>
        <v>19850.912606108082</v>
      </c>
      <c r="I103" s="15">
        <f t="shared" si="27"/>
        <v>0.17162664512515882</v>
      </c>
      <c r="J103" s="14">
        <f t="shared" si="28"/>
        <v>3406.9455332590537</v>
      </c>
      <c r="K103" s="14">
        <f>SUM($J103:J$127)</f>
        <v>14866.317368943759</v>
      </c>
      <c r="L103" s="16">
        <f t="shared" si="29"/>
        <v>4.3635324438905165</v>
      </c>
      <c r="M103" s="16"/>
      <c r="N103" s="20">
        <v>89</v>
      </c>
      <c r="O103" s="6">
        <f t="shared" si="22"/>
        <v>89</v>
      </c>
      <c r="P103" s="6">
        <f t="shared" si="30"/>
        <v>19850.912606108082</v>
      </c>
      <c r="Q103" s="6">
        <f t="shared" si="31"/>
        <v>19850.912606108082</v>
      </c>
      <c r="R103" s="5">
        <f t="shared" si="32"/>
        <v>19850.912606108082</v>
      </c>
      <c r="S103" s="5">
        <f t="shared" si="33"/>
        <v>67630978.034495771</v>
      </c>
      <c r="T103" s="20">
        <f>SUM(S103:$S$136)</f>
        <v>188803301.385616</v>
      </c>
      <c r="U103" s="6">
        <f t="shared" si="34"/>
        <v>2.7916689492397291</v>
      </c>
    </row>
    <row r="104" spans="1:21">
      <c r="A104" s="13">
        <v>90</v>
      </c>
      <c r="B104" s="22">
        <f>Absterbeordnung!B98</f>
        <v>16530.499075044776</v>
      </c>
      <c r="C104" s="15">
        <f t="shared" si="23"/>
        <v>0.16826141678937137</v>
      </c>
      <c r="D104" s="14">
        <f t="shared" si="24"/>
        <v>2781.4451946024269</v>
      </c>
      <c r="E104" s="14">
        <f>SUM(D104:$D$127)</f>
        <v>11459.371835684704</v>
      </c>
      <c r="F104" s="16">
        <f t="shared" si="25"/>
        <v>4.1199344347759759</v>
      </c>
      <c r="G104" s="5"/>
      <c r="H104" s="14">
        <f t="shared" si="26"/>
        <v>16530.499075044776</v>
      </c>
      <c r="I104" s="15">
        <f t="shared" si="27"/>
        <v>0.16826141678937137</v>
      </c>
      <c r="J104" s="14">
        <f t="shared" si="28"/>
        <v>2781.4451946024269</v>
      </c>
      <c r="K104" s="14">
        <f>SUM($J104:J$127)</f>
        <v>11459.371835684704</v>
      </c>
      <c r="L104" s="16">
        <f t="shared" si="29"/>
        <v>4.1199344347759759</v>
      </c>
      <c r="M104" s="16"/>
      <c r="N104" s="20">
        <v>90</v>
      </c>
      <c r="O104" s="6">
        <f t="shared" si="22"/>
        <v>90</v>
      </c>
      <c r="P104" s="6">
        <f t="shared" si="30"/>
        <v>16530.499075044776</v>
      </c>
      <c r="Q104" s="6">
        <f t="shared" si="31"/>
        <v>16530.499075044776</v>
      </c>
      <c r="R104" s="5">
        <f t="shared" si="32"/>
        <v>16530.499075044776</v>
      </c>
      <c r="S104" s="5">
        <f t="shared" si="33"/>
        <v>45978677.216663152</v>
      </c>
      <c r="T104" s="20">
        <f>SUM(S104:$S$136)</f>
        <v>121172323.35112016</v>
      </c>
      <c r="U104" s="6">
        <f t="shared" si="34"/>
        <v>2.6354025536690742</v>
      </c>
    </row>
    <row r="105" spans="1:21">
      <c r="A105" s="13">
        <v>91</v>
      </c>
      <c r="B105" s="22">
        <f>Absterbeordnung!B99</f>
        <v>13621.193629613725</v>
      </c>
      <c r="C105" s="15">
        <f t="shared" si="23"/>
        <v>0.16496217332291313</v>
      </c>
      <c r="D105" s="14">
        <f t="shared" si="24"/>
        <v>2246.9817043932994</v>
      </c>
      <c r="E105" s="14">
        <f>SUM(D105:$D$127)</f>
        <v>8677.9266410822784</v>
      </c>
      <c r="F105" s="16">
        <f t="shared" si="25"/>
        <v>3.8620370713812191</v>
      </c>
      <c r="G105" s="5"/>
      <c r="H105" s="14">
        <f t="shared" si="26"/>
        <v>13621.193629613725</v>
      </c>
      <c r="I105" s="15">
        <f t="shared" si="27"/>
        <v>0.16496217332291313</v>
      </c>
      <c r="J105" s="14">
        <f t="shared" si="28"/>
        <v>2246.9817043932994</v>
      </c>
      <c r="K105" s="14">
        <f>SUM($J105:J$127)</f>
        <v>8677.9266410822784</v>
      </c>
      <c r="L105" s="16">
        <f t="shared" si="29"/>
        <v>3.8620370713812191</v>
      </c>
      <c r="M105" s="16"/>
      <c r="N105" s="20">
        <v>91</v>
      </c>
      <c r="O105" s="6">
        <f t="shared" si="22"/>
        <v>91</v>
      </c>
      <c r="P105" s="6">
        <f t="shared" si="30"/>
        <v>13621.193629613725</v>
      </c>
      <c r="Q105" s="6">
        <f t="shared" si="31"/>
        <v>13621.193629613725</v>
      </c>
      <c r="R105" s="5">
        <f t="shared" si="32"/>
        <v>13621.193629613725</v>
      </c>
      <c r="S105" s="5">
        <f t="shared" si="33"/>
        <v>30606572.877740599</v>
      </c>
      <c r="T105" s="20">
        <f>SUM(S105:$S$136)</f>
        <v>75193646.134457007</v>
      </c>
      <c r="U105" s="6">
        <f t="shared" si="34"/>
        <v>2.4567809808311951</v>
      </c>
    </row>
    <row r="106" spans="1:21">
      <c r="A106" s="13">
        <v>92</v>
      </c>
      <c r="B106" s="22">
        <f>Absterbeordnung!B100</f>
        <v>10899.405254032594</v>
      </c>
      <c r="C106" s="15">
        <f t="shared" si="23"/>
        <v>0.16172762090481677</v>
      </c>
      <c r="D106" s="14">
        <f t="shared" si="24"/>
        <v>1762.7348810121514</v>
      </c>
      <c r="E106" s="14">
        <f>SUM(D106:$D$127)</f>
        <v>6430.9449366889776</v>
      </c>
      <c r="F106" s="16">
        <f t="shared" si="25"/>
        <v>3.6482768940252486</v>
      </c>
      <c r="G106" s="5"/>
      <c r="H106" s="14">
        <f t="shared" si="26"/>
        <v>10899.405254032594</v>
      </c>
      <c r="I106" s="15">
        <f t="shared" si="27"/>
        <v>0.16172762090481677</v>
      </c>
      <c r="J106" s="14">
        <f t="shared" si="28"/>
        <v>1762.7348810121514</v>
      </c>
      <c r="K106" s="14">
        <f>SUM($J106:J$127)</f>
        <v>6430.9449366889776</v>
      </c>
      <c r="L106" s="16">
        <f t="shared" si="29"/>
        <v>3.6482768940252486</v>
      </c>
      <c r="M106" s="16"/>
      <c r="N106" s="20">
        <v>92</v>
      </c>
      <c r="O106" s="6">
        <f t="shared" si="22"/>
        <v>92</v>
      </c>
      <c r="P106" s="6">
        <f t="shared" si="30"/>
        <v>10899.405254032594</v>
      </c>
      <c r="Q106" s="6">
        <f t="shared" si="31"/>
        <v>10899.405254032594</v>
      </c>
      <c r="R106" s="5">
        <f t="shared" si="32"/>
        <v>10899.405254032594</v>
      </c>
      <c r="S106" s="5">
        <f t="shared" si="33"/>
        <v>19212761.823570363</v>
      </c>
      <c r="T106" s="20">
        <f>SUM(S106:$S$136)</f>
        <v>44587073.2567164</v>
      </c>
      <c r="U106" s="6">
        <f t="shared" si="34"/>
        <v>2.3207008792466599</v>
      </c>
    </row>
    <row r="107" spans="1:21">
      <c r="A107" s="13">
        <v>93</v>
      </c>
      <c r="B107" s="22">
        <f>Absterbeordnung!B101</f>
        <v>8541.3058801952793</v>
      </c>
      <c r="C107" s="15">
        <f t="shared" si="23"/>
        <v>0.15855649108315373</v>
      </c>
      <c r="D107" s="14">
        <f t="shared" si="24"/>
        <v>1354.2794896316714</v>
      </c>
      <c r="E107" s="14">
        <f>SUM(D107:$D$127)</f>
        <v>4668.2100556768255</v>
      </c>
      <c r="F107" s="16">
        <f t="shared" si="25"/>
        <v>3.4470063907904689</v>
      </c>
      <c r="G107" s="5"/>
      <c r="H107" s="14">
        <f t="shared" si="26"/>
        <v>8541.3058801952793</v>
      </c>
      <c r="I107" s="15">
        <f t="shared" si="27"/>
        <v>0.15855649108315373</v>
      </c>
      <c r="J107" s="14">
        <f t="shared" si="28"/>
        <v>1354.2794896316714</v>
      </c>
      <c r="K107" s="14">
        <f>SUM($J107:J$127)</f>
        <v>4668.2100556768255</v>
      </c>
      <c r="L107" s="16">
        <f t="shared" si="29"/>
        <v>3.4470063907904689</v>
      </c>
      <c r="M107" s="16"/>
      <c r="N107" s="20">
        <v>93</v>
      </c>
      <c r="O107" s="6">
        <f t="shared" si="22"/>
        <v>93</v>
      </c>
      <c r="P107" s="6">
        <f t="shared" si="30"/>
        <v>8541.3058801952793</v>
      </c>
      <c r="Q107" s="6">
        <f t="shared" si="31"/>
        <v>8541.3058801952793</v>
      </c>
      <c r="R107" s="5">
        <f t="shared" si="32"/>
        <v>8541.3058801952793</v>
      </c>
      <c r="S107" s="5">
        <f t="shared" si="33"/>
        <v>11567315.368218856</v>
      </c>
      <c r="T107" s="20">
        <f>SUM(S107:$S$136)</f>
        <v>25374311.43314603</v>
      </c>
      <c r="U107" s="6">
        <f t="shared" si="34"/>
        <v>2.1936214778808427</v>
      </c>
    </row>
    <row r="108" spans="1:21">
      <c r="A108" s="13">
        <v>94</v>
      </c>
      <c r="B108" s="22">
        <f>Absterbeordnung!B102</f>
        <v>6536.9929743387247</v>
      </c>
      <c r="C108" s="15">
        <f t="shared" si="23"/>
        <v>0.15544754027760166</v>
      </c>
      <c r="D108" s="14">
        <f t="shared" si="24"/>
        <v>1016.159478672918</v>
      </c>
      <c r="E108" s="14">
        <f>SUM(D108:$D$127)</f>
        <v>3313.9305660451532</v>
      </c>
      <c r="F108" s="16">
        <f t="shared" si="25"/>
        <v>3.2612307768590361</v>
      </c>
      <c r="G108" s="5"/>
      <c r="H108" s="14">
        <f t="shared" si="26"/>
        <v>6536.9929743387247</v>
      </c>
      <c r="I108" s="15">
        <f t="shared" si="27"/>
        <v>0.15544754027760166</v>
      </c>
      <c r="J108" s="14">
        <f t="shared" si="28"/>
        <v>1016.159478672918</v>
      </c>
      <c r="K108" s="14">
        <f>SUM($J108:J$127)</f>
        <v>3313.9305660451532</v>
      </c>
      <c r="L108" s="16">
        <f t="shared" si="29"/>
        <v>3.2612307768590361</v>
      </c>
      <c r="M108" s="16"/>
      <c r="N108" s="20">
        <v>94</v>
      </c>
      <c r="O108" s="6">
        <f t="shared" si="22"/>
        <v>94</v>
      </c>
      <c r="P108" s="6">
        <f t="shared" si="30"/>
        <v>6536.9929743387247</v>
      </c>
      <c r="Q108" s="6">
        <f t="shared" si="31"/>
        <v>6536.9929743387247</v>
      </c>
      <c r="R108" s="5">
        <f t="shared" si="32"/>
        <v>6536.9929743387247</v>
      </c>
      <c r="S108" s="5">
        <f t="shared" si="33"/>
        <v>6642627.372892566</v>
      </c>
      <c r="T108" s="20">
        <f>SUM(S108:$S$136)</f>
        <v>13806996.064927181</v>
      </c>
      <c r="U108" s="6">
        <f t="shared" si="34"/>
        <v>2.078544420731951</v>
      </c>
    </row>
    <row r="109" spans="1:21">
      <c r="A109" s="13">
        <v>95</v>
      </c>
      <c r="B109" s="22">
        <f>Absterbeordnung!B103</f>
        <v>4879.5800555485084</v>
      </c>
      <c r="C109" s="15">
        <f t="shared" si="23"/>
        <v>0.15239954929176638</v>
      </c>
      <c r="D109" s="14">
        <f t="shared" si="24"/>
        <v>743.64580119868504</v>
      </c>
      <c r="E109" s="14">
        <f>SUM(D109:$D$127)</f>
        <v>2297.7710873722353</v>
      </c>
      <c r="F109" s="16">
        <f t="shared" si="25"/>
        <v>3.0898730063001105</v>
      </c>
      <c r="G109" s="5"/>
      <c r="H109" s="14">
        <f t="shared" si="26"/>
        <v>4879.5800555485084</v>
      </c>
      <c r="I109" s="15">
        <f t="shared" si="27"/>
        <v>0.15239954929176638</v>
      </c>
      <c r="J109" s="14">
        <f t="shared" si="28"/>
        <v>743.64580119868504</v>
      </c>
      <c r="K109" s="14">
        <f>SUM($J109:J$127)</f>
        <v>2297.7710873722353</v>
      </c>
      <c r="L109" s="16">
        <f t="shared" si="29"/>
        <v>3.0898730063001105</v>
      </c>
      <c r="M109" s="16"/>
      <c r="N109" s="20">
        <v>95</v>
      </c>
      <c r="O109" s="6">
        <f t="shared" si="22"/>
        <v>95</v>
      </c>
      <c r="P109" s="6">
        <f t="shared" si="30"/>
        <v>4879.5800555485084</v>
      </c>
      <c r="Q109" s="6">
        <f t="shared" si="31"/>
        <v>4879.5800555485084</v>
      </c>
      <c r="R109" s="5">
        <f t="shared" si="32"/>
        <v>4879.5800555485084</v>
      </c>
      <c r="S109" s="5">
        <f t="shared" si="33"/>
        <v>3628679.2199214948</v>
      </c>
      <c r="T109" s="20">
        <f>SUM(S109:$S$136)</f>
        <v>7164368.692034618</v>
      </c>
      <c r="U109" s="6">
        <f t="shared" si="34"/>
        <v>1.9743736654103077</v>
      </c>
    </row>
    <row r="110" spans="1:21">
      <c r="A110" s="13">
        <v>96</v>
      </c>
      <c r="B110" s="22">
        <f>Absterbeordnung!B104</f>
        <v>3547.7742770672821</v>
      </c>
      <c r="C110" s="15">
        <f t="shared" si="23"/>
        <v>0.14941132283506506</v>
      </c>
      <c r="D110" s="14">
        <f t="shared" si="24"/>
        <v>530.07764785683923</v>
      </c>
      <c r="E110" s="14">
        <f>SUM(D110:$D$127)</f>
        <v>1554.1252861735506</v>
      </c>
      <c r="F110" s="16">
        <f t="shared" si="25"/>
        <v>2.9318823241407101</v>
      </c>
      <c r="G110" s="5"/>
      <c r="H110" s="14">
        <f t="shared" si="26"/>
        <v>3547.7742770672821</v>
      </c>
      <c r="I110" s="15">
        <f t="shared" si="27"/>
        <v>0.14941132283506506</v>
      </c>
      <c r="J110" s="14">
        <f t="shared" si="28"/>
        <v>530.07764785683923</v>
      </c>
      <c r="K110" s="14">
        <f>SUM($J110:J$127)</f>
        <v>1554.1252861735506</v>
      </c>
      <c r="L110" s="16">
        <f t="shared" si="29"/>
        <v>2.9318823241407101</v>
      </c>
      <c r="M110" s="16"/>
      <c r="N110" s="20">
        <v>96</v>
      </c>
      <c r="O110" s="6">
        <f t="shared" ref="O110:O136" si="35">N110+$B$3</f>
        <v>96</v>
      </c>
      <c r="P110" s="6">
        <f t="shared" si="30"/>
        <v>3547.7742770672821</v>
      </c>
      <c r="Q110" s="6">
        <f t="shared" si="31"/>
        <v>3547.7742770672821</v>
      </c>
      <c r="R110" s="5">
        <f t="shared" si="32"/>
        <v>3547.7742770672821</v>
      </c>
      <c r="S110" s="5">
        <f t="shared" si="33"/>
        <v>1880595.8439148234</v>
      </c>
      <c r="T110" s="20">
        <f>SUM(S110:$S$136)</f>
        <v>3535689.4721131213</v>
      </c>
      <c r="U110" s="6">
        <f t="shared" si="34"/>
        <v>1.8800900169772261</v>
      </c>
    </row>
    <row r="111" spans="1:21">
      <c r="A111" s="13">
        <v>97</v>
      </c>
      <c r="B111" s="22">
        <f>Absterbeordnung!B105</f>
        <v>2509.0945946958273</v>
      </c>
      <c r="C111" s="15">
        <f t="shared" ref="C111:C127" si="36">1/(((1+($B$5/100))^A111))</f>
        <v>0.14648168905398534</v>
      </c>
      <c r="D111" s="14">
        <f t="shared" ref="D111:D127" si="37">B111*C111</f>
        <v>367.53641422726957</v>
      </c>
      <c r="E111" s="14">
        <f>SUM(D111:$D$127)</f>
        <v>1024.0476383167115</v>
      </c>
      <c r="F111" s="16">
        <f t="shared" ref="F111:F127" si="38">E111/D111</f>
        <v>2.7862481067889022</v>
      </c>
      <c r="G111" s="5"/>
      <c r="H111" s="14">
        <f t="shared" si="26"/>
        <v>2509.0945946958273</v>
      </c>
      <c r="I111" s="15">
        <f t="shared" ref="I111:I127" si="39">1/(((1+($B$5/100))^A111))</f>
        <v>0.14648168905398534</v>
      </c>
      <c r="J111" s="14">
        <f t="shared" ref="J111:J127" si="40">H111*I111</f>
        <v>367.53641422726957</v>
      </c>
      <c r="K111" s="14">
        <f>SUM($J111:J$127)</f>
        <v>1024.0476383167115</v>
      </c>
      <c r="L111" s="16">
        <f t="shared" ref="L111:L127" si="41">K111/J111</f>
        <v>2.7862481067889022</v>
      </c>
      <c r="M111" s="16"/>
      <c r="N111" s="20">
        <v>97</v>
      </c>
      <c r="O111" s="6">
        <f t="shared" si="35"/>
        <v>97</v>
      </c>
      <c r="P111" s="6">
        <f t="shared" si="30"/>
        <v>2509.0945946958273</v>
      </c>
      <c r="Q111" s="6">
        <f t="shared" si="31"/>
        <v>2509.0945946958273</v>
      </c>
      <c r="R111" s="5">
        <f t="shared" si="32"/>
        <v>2509.0945946958273</v>
      </c>
      <c r="S111" s="5">
        <f t="shared" ref="S111:S136" si="42">P111*R111*I111</f>
        <v>922183.63029152865</v>
      </c>
      <c r="T111" s="20">
        <f>SUM(S111:$S$136)</f>
        <v>1655093.6281982982</v>
      </c>
      <c r="U111" s="6">
        <f t="shared" ref="U111:U127" si="43">T111/S111</f>
        <v>1.7947549423264819</v>
      </c>
    </row>
    <row r="112" spans="1:21">
      <c r="A112" s="13">
        <v>98</v>
      </c>
      <c r="B112" s="22">
        <f>Absterbeordnung!B106</f>
        <v>1723.7886938634592</v>
      </c>
      <c r="C112" s="15">
        <f t="shared" si="36"/>
        <v>0.14360949907253467</v>
      </c>
      <c r="D112" s="14">
        <f t="shared" si="37"/>
        <v>247.55243083263019</v>
      </c>
      <c r="E112" s="14">
        <f>SUM(D112:$D$127)</f>
        <v>656.51122408944184</v>
      </c>
      <c r="F112" s="16">
        <f t="shared" si="38"/>
        <v>2.6520087962024821</v>
      </c>
      <c r="G112" s="5"/>
      <c r="H112" s="14">
        <f t="shared" si="26"/>
        <v>1723.7886938634592</v>
      </c>
      <c r="I112" s="15">
        <f t="shared" si="39"/>
        <v>0.14360949907253467</v>
      </c>
      <c r="J112" s="14">
        <f t="shared" si="40"/>
        <v>247.55243083263019</v>
      </c>
      <c r="K112" s="14">
        <f>SUM($J112:J$127)</f>
        <v>656.51122408944184</v>
      </c>
      <c r="L112" s="16">
        <f t="shared" si="41"/>
        <v>2.6520087962024821</v>
      </c>
      <c r="M112" s="16"/>
      <c r="N112" s="20">
        <v>98</v>
      </c>
      <c r="O112" s="6">
        <f t="shared" si="35"/>
        <v>98</v>
      </c>
      <c r="P112" s="6">
        <f t="shared" si="30"/>
        <v>1723.7886938634592</v>
      </c>
      <c r="Q112" s="6">
        <f t="shared" si="31"/>
        <v>1723.7886938634592</v>
      </c>
      <c r="R112" s="5">
        <f t="shared" si="32"/>
        <v>1723.7886938634592</v>
      </c>
      <c r="S112" s="5">
        <f t="shared" si="42"/>
        <v>426728.08140770398</v>
      </c>
      <c r="T112" s="20">
        <f>SUM(S112:$S$136)</f>
        <v>732909.99790676904</v>
      </c>
      <c r="U112" s="6">
        <f t="shared" si="43"/>
        <v>1.7175105877471728</v>
      </c>
    </row>
    <row r="113" spans="1:21">
      <c r="A113" s="13">
        <v>99</v>
      </c>
      <c r="B113" s="22">
        <f>Absterbeordnung!B107</f>
        <v>1148.8818731353567</v>
      </c>
      <c r="C113" s="15">
        <f t="shared" si="36"/>
        <v>0.14079362654170063</v>
      </c>
      <c r="D113" s="14">
        <f t="shared" si="37"/>
        <v>161.7552453867489</v>
      </c>
      <c r="E113" s="14">
        <f>SUM(D113:$D$127)</f>
        <v>408.95879325681153</v>
      </c>
      <c r="F113" s="16">
        <f t="shared" si="38"/>
        <v>2.5282567639708438</v>
      </c>
      <c r="G113" s="5"/>
      <c r="H113" s="14">
        <f t="shared" si="26"/>
        <v>1148.8818731353567</v>
      </c>
      <c r="I113" s="15">
        <f t="shared" si="39"/>
        <v>0.14079362654170063</v>
      </c>
      <c r="J113" s="14">
        <f t="shared" si="40"/>
        <v>161.7552453867489</v>
      </c>
      <c r="K113" s="14">
        <f>SUM($J113:J$127)</f>
        <v>408.95879325681153</v>
      </c>
      <c r="L113" s="16">
        <f t="shared" si="41"/>
        <v>2.5282567639708438</v>
      </c>
      <c r="M113" s="16"/>
      <c r="N113" s="20">
        <v>99</v>
      </c>
      <c r="O113" s="6">
        <f t="shared" si="35"/>
        <v>99</v>
      </c>
      <c r="P113" s="6">
        <f t="shared" si="30"/>
        <v>1148.8818731353567</v>
      </c>
      <c r="Q113" s="6">
        <f t="shared" si="31"/>
        <v>1148.8818731353567</v>
      </c>
      <c r="R113" s="5">
        <f t="shared" si="32"/>
        <v>1148.8818731353567</v>
      </c>
      <c r="S113" s="5">
        <f t="shared" si="42"/>
        <v>185837.66930939734</v>
      </c>
      <c r="T113" s="20">
        <f>SUM(S113:$S$136)</f>
        <v>306181.91649906529</v>
      </c>
      <c r="U113" s="6">
        <f t="shared" si="43"/>
        <v>1.6475772518934753</v>
      </c>
    </row>
    <row r="114" spans="1:21">
      <c r="A114" s="13">
        <v>100</v>
      </c>
      <c r="B114" s="22">
        <f>Absterbeordnung!B108</f>
        <v>741.83872523887499</v>
      </c>
      <c r="C114" s="15">
        <f t="shared" si="36"/>
        <v>0.13803296719774574</v>
      </c>
      <c r="D114" s="14">
        <f t="shared" si="37"/>
        <v>102.39820042691515</v>
      </c>
      <c r="E114" s="14">
        <f>SUM(D114:$D$127)</f>
        <v>247.20354787006278</v>
      </c>
      <c r="F114" s="16">
        <f t="shared" si="38"/>
        <v>2.4141395731509929</v>
      </c>
      <c r="G114" s="5"/>
      <c r="H114" s="14">
        <f t="shared" si="26"/>
        <v>741.83872523887499</v>
      </c>
      <c r="I114" s="15">
        <f t="shared" si="39"/>
        <v>0.13803296719774574</v>
      </c>
      <c r="J114" s="14">
        <f t="shared" si="40"/>
        <v>102.39820042691515</v>
      </c>
      <c r="K114" s="14">
        <f>SUM($J114:J$127)</f>
        <v>247.20354787006278</v>
      </c>
      <c r="L114" s="16">
        <f t="shared" si="41"/>
        <v>2.4141395731509929</v>
      </c>
      <c r="M114" s="16"/>
      <c r="N114" s="20">
        <v>100</v>
      </c>
      <c r="O114" s="6">
        <f t="shared" si="35"/>
        <v>100</v>
      </c>
      <c r="P114" s="6">
        <f t="shared" si="30"/>
        <v>741.83872523887499</v>
      </c>
      <c r="Q114" s="6">
        <f t="shared" si="31"/>
        <v>741.83872523887499</v>
      </c>
      <c r="R114" s="5">
        <f t="shared" si="32"/>
        <v>741.83872523887499</v>
      </c>
      <c r="S114" s="5">
        <f t="shared" si="42"/>
        <v>75962.95047145756</v>
      </c>
      <c r="T114" s="20">
        <f>SUM(S114:$S$136)</f>
        <v>120344.24718966785</v>
      </c>
      <c r="U114" s="6">
        <f t="shared" si="43"/>
        <v>1.5842492483870303</v>
      </c>
    </row>
    <row r="115" spans="1:21">
      <c r="A115" s="13">
        <v>101</v>
      </c>
      <c r="B115" s="22">
        <f>Absterbeordnung!B109</f>
        <v>463.45205809275376</v>
      </c>
      <c r="C115" s="15">
        <f t="shared" si="36"/>
        <v>0.13532643842916248</v>
      </c>
      <c r="D115" s="14">
        <f t="shared" si="37"/>
        <v>62.717316404357675</v>
      </c>
      <c r="E115" s="14">
        <f>SUM(D115:$D$127)</f>
        <v>144.80534744314758</v>
      </c>
      <c r="F115" s="16">
        <f t="shared" si="38"/>
        <v>2.3088575172691277</v>
      </c>
      <c r="G115" s="5"/>
      <c r="H115" s="14">
        <f t="shared" si="26"/>
        <v>463.45205809275376</v>
      </c>
      <c r="I115" s="15">
        <f t="shared" si="39"/>
        <v>0.13532643842916248</v>
      </c>
      <c r="J115" s="14">
        <f t="shared" si="40"/>
        <v>62.717316404357675</v>
      </c>
      <c r="K115" s="14">
        <f>SUM($J115:J$127)</f>
        <v>144.80534744314758</v>
      </c>
      <c r="L115" s="16">
        <f t="shared" si="41"/>
        <v>2.3088575172691277</v>
      </c>
      <c r="M115" s="16"/>
      <c r="N115" s="20">
        <v>101</v>
      </c>
      <c r="O115" s="6">
        <f t="shared" si="35"/>
        <v>101</v>
      </c>
      <c r="P115" s="6">
        <f t="shared" si="30"/>
        <v>463.45205809275376</v>
      </c>
      <c r="Q115" s="6">
        <f t="shared" si="31"/>
        <v>463.45205809275376</v>
      </c>
      <c r="R115" s="5">
        <f t="shared" si="32"/>
        <v>463.45205809275376</v>
      </c>
      <c r="S115" s="5">
        <f t="shared" si="42"/>
        <v>29066.469365653989</v>
      </c>
      <c r="T115" s="20">
        <f>SUM(S115:$S$136)</f>
        <v>44381.29671821028</v>
      </c>
      <c r="U115" s="6">
        <f t="shared" si="43"/>
        <v>1.5268898385936358</v>
      </c>
    </row>
    <row r="116" spans="1:21">
      <c r="A116" s="21">
        <v>102</v>
      </c>
      <c r="B116" s="22">
        <f>Absterbeordnung!B110</f>
        <v>279.75621188247828</v>
      </c>
      <c r="C116" s="15">
        <f t="shared" si="36"/>
        <v>0.13267297885212007</v>
      </c>
      <c r="D116" s="14">
        <f t="shared" si="37"/>
        <v>37.116089982833259</v>
      </c>
      <c r="E116" s="14">
        <f>SUM(D116:$D$127)</f>
        <v>82.08803103878985</v>
      </c>
      <c r="F116" s="16">
        <f t="shared" si="38"/>
        <v>2.2116562137002247</v>
      </c>
      <c r="G116" s="5"/>
      <c r="H116" s="14">
        <f t="shared" si="26"/>
        <v>279.75621188247828</v>
      </c>
      <c r="I116" s="15">
        <f t="shared" si="39"/>
        <v>0.13267297885212007</v>
      </c>
      <c r="J116" s="14">
        <f t="shared" si="40"/>
        <v>37.116089982833259</v>
      </c>
      <c r="K116" s="14">
        <f>SUM($J116:J$127)</f>
        <v>82.08803103878985</v>
      </c>
      <c r="L116" s="16">
        <f t="shared" si="41"/>
        <v>2.2116562137002247</v>
      </c>
      <c r="M116" s="16"/>
      <c r="N116" s="6">
        <v>102</v>
      </c>
      <c r="O116" s="6">
        <f t="shared" si="35"/>
        <v>102</v>
      </c>
      <c r="P116" s="6">
        <f t="shared" si="30"/>
        <v>279.75621188247828</v>
      </c>
      <c r="Q116" s="6">
        <f t="shared" si="31"/>
        <v>279.75621188247828</v>
      </c>
      <c r="R116" s="5">
        <f t="shared" si="32"/>
        <v>279.75621188247828</v>
      </c>
      <c r="S116" s="5">
        <f t="shared" si="42"/>
        <v>10383.456733486631</v>
      </c>
      <c r="T116" s="20">
        <f>SUM(S116:$S$136)</f>
        <v>15314.827352556293</v>
      </c>
      <c r="U116" s="6">
        <f t="shared" si="43"/>
        <v>1.4749257155534725</v>
      </c>
    </row>
    <row r="117" spans="1:21">
      <c r="A117" s="21">
        <v>103</v>
      </c>
      <c r="B117" s="22">
        <f>Absterbeordnung!B111</f>
        <v>162.94937110498574</v>
      </c>
      <c r="C117" s="15">
        <f t="shared" si="36"/>
        <v>0.13007154789423539</v>
      </c>
      <c r="D117" s="14">
        <f t="shared" si="37"/>
        <v>21.195076928017688</v>
      </c>
      <c r="E117" s="14">
        <f>SUM(D117:$D$127)</f>
        <v>44.971941055956599</v>
      </c>
      <c r="F117" s="16">
        <f t="shared" si="38"/>
        <v>2.121810702017711</v>
      </c>
      <c r="G117" s="5"/>
      <c r="H117" s="14">
        <f t="shared" si="26"/>
        <v>162.94937110498574</v>
      </c>
      <c r="I117" s="15">
        <f t="shared" si="39"/>
        <v>0.13007154789423539</v>
      </c>
      <c r="J117" s="14">
        <f t="shared" si="40"/>
        <v>21.195076928017688</v>
      </c>
      <c r="K117" s="14">
        <f>SUM($J117:J$127)</f>
        <v>44.971941055956599</v>
      </c>
      <c r="L117" s="16">
        <f t="shared" si="41"/>
        <v>2.121810702017711</v>
      </c>
      <c r="M117" s="16"/>
      <c r="N117" s="6">
        <v>103</v>
      </c>
      <c r="O117" s="6">
        <f t="shared" si="35"/>
        <v>103</v>
      </c>
      <c r="P117" s="6">
        <f t="shared" si="30"/>
        <v>162.94937110498574</v>
      </c>
      <c r="Q117" s="6">
        <f t="shared" si="31"/>
        <v>162.94937110498574</v>
      </c>
      <c r="R117" s="5">
        <f t="shared" si="32"/>
        <v>162.94937110498574</v>
      </c>
      <c r="S117" s="5">
        <f t="shared" si="42"/>
        <v>3453.7244559422757</v>
      </c>
      <c r="T117" s="20">
        <f>SUM(S117:$S$136)</f>
        <v>4931.3706190696648</v>
      </c>
      <c r="U117" s="6">
        <f t="shared" si="43"/>
        <v>1.4278413585035823</v>
      </c>
    </row>
    <row r="118" spans="1:21">
      <c r="A118" s="21">
        <v>104</v>
      </c>
      <c r="B118" s="22">
        <f>Absterbeordnung!B112</f>
        <v>91.462292483281118</v>
      </c>
      <c r="C118" s="15">
        <f t="shared" si="36"/>
        <v>0.12752112538650526</v>
      </c>
      <c r="D118" s="14">
        <f t="shared" si="37"/>
        <v>11.663374467897709</v>
      </c>
      <c r="E118" s="14">
        <f>SUM(D118:$D$127)</f>
        <v>23.776864127938918</v>
      </c>
      <c r="F118" s="16">
        <f t="shared" si="38"/>
        <v>2.0385921924553134</v>
      </c>
      <c r="G118" s="5"/>
      <c r="H118" s="14">
        <f t="shared" si="26"/>
        <v>91.462292483281118</v>
      </c>
      <c r="I118" s="15">
        <f t="shared" si="39"/>
        <v>0.12752112538650526</v>
      </c>
      <c r="J118" s="14">
        <f t="shared" si="40"/>
        <v>11.663374467897709</v>
      </c>
      <c r="K118" s="14">
        <f>SUM($J118:J$127)</f>
        <v>23.776864127938918</v>
      </c>
      <c r="L118" s="16">
        <f t="shared" si="41"/>
        <v>2.0385921924553134</v>
      </c>
      <c r="M118" s="16"/>
      <c r="N118" s="6">
        <v>104</v>
      </c>
      <c r="O118" s="6">
        <f t="shared" si="35"/>
        <v>104</v>
      </c>
      <c r="P118" s="6">
        <f t="shared" si="30"/>
        <v>91.462292483281118</v>
      </c>
      <c r="Q118" s="6">
        <f t="shared" si="31"/>
        <v>91.462292483281118</v>
      </c>
      <c r="R118" s="5">
        <f t="shared" si="32"/>
        <v>91.462292483281118</v>
      </c>
      <c r="S118" s="5">
        <f t="shared" si="42"/>
        <v>1066.7589669248935</v>
      </c>
      <c r="T118" s="20">
        <f>SUM(S118:$S$136)</f>
        <v>1477.6461631273887</v>
      </c>
      <c r="U118" s="6">
        <f t="shared" si="43"/>
        <v>1.3851734168093703</v>
      </c>
    </row>
    <row r="119" spans="1:21">
      <c r="A119" s="21">
        <v>105</v>
      </c>
      <c r="B119" s="22">
        <f>Absterbeordnung!B113</f>
        <v>49.404480647227373</v>
      </c>
      <c r="C119" s="15">
        <f t="shared" si="36"/>
        <v>0.12502071116324046</v>
      </c>
      <c r="D119" s="14">
        <f t="shared" si="37"/>
        <v>6.1765833051669166</v>
      </c>
      <c r="E119" s="14">
        <f>SUM(D119:$D$127)</f>
        <v>12.113489660041203</v>
      </c>
      <c r="F119" s="16">
        <f t="shared" si="38"/>
        <v>1.9611958685812378</v>
      </c>
      <c r="G119" s="5"/>
      <c r="H119" s="14">
        <f t="shared" si="26"/>
        <v>49.404480647227373</v>
      </c>
      <c r="I119" s="15">
        <f t="shared" si="39"/>
        <v>0.12502071116324046</v>
      </c>
      <c r="J119" s="14">
        <f t="shared" si="40"/>
        <v>6.1765833051669166</v>
      </c>
      <c r="K119" s="14">
        <f>SUM($J119:J$127)</f>
        <v>12.113489660041203</v>
      </c>
      <c r="L119" s="16">
        <f t="shared" si="41"/>
        <v>1.9611958685812378</v>
      </c>
      <c r="M119" s="16"/>
      <c r="N119" s="6">
        <v>105</v>
      </c>
      <c r="O119" s="6">
        <f t="shared" si="35"/>
        <v>105</v>
      </c>
      <c r="P119" s="6">
        <f t="shared" si="30"/>
        <v>49.404480647227373</v>
      </c>
      <c r="Q119" s="6">
        <f t="shared" si="31"/>
        <v>49.404480647227373</v>
      </c>
      <c r="R119" s="5">
        <f t="shared" si="32"/>
        <v>49.404480647227373</v>
      </c>
      <c r="S119" s="5">
        <f t="shared" si="42"/>
        <v>305.15089036610664</v>
      </c>
      <c r="T119" s="20">
        <f>SUM(S119:$S$136)</f>
        <v>410.88719620249503</v>
      </c>
      <c r="U119" s="6">
        <f t="shared" si="43"/>
        <v>1.3465049887599234</v>
      </c>
    </row>
    <row r="120" spans="1:21">
      <c r="A120" s="21">
        <v>106</v>
      </c>
      <c r="B120" s="22">
        <f>Absterbeordnung!B114</f>
        <v>25.647431164015199</v>
      </c>
      <c r="C120" s="15">
        <f t="shared" si="36"/>
        <v>0.12256932466984359</v>
      </c>
      <c r="D120" s="14">
        <f t="shared" si="37"/>
        <v>3.1435883172896433</v>
      </c>
      <c r="E120" s="14">
        <f>SUM(D120:$D$127)</f>
        <v>5.9369063548742904</v>
      </c>
      <c r="F120" s="16">
        <f t="shared" si="38"/>
        <v>1.8885762878750632</v>
      </c>
      <c r="G120" s="5"/>
      <c r="H120" s="14">
        <f t="shared" si="26"/>
        <v>25.647431164015199</v>
      </c>
      <c r="I120" s="15">
        <f t="shared" si="39"/>
        <v>0.12256932466984359</v>
      </c>
      <c r="J120" s="14">
        <f t="shared" si="40"/>
        <v>3.1435883172896433</v>
      </c>
      <c r="K120" s="14">
        <f>SUM($J120:J$127)</f>
        <v>5.9369063548742904</v>
      </c>
      <c r="L120" s="16">
        <f t="shared" si="41"/>
        <v>1.8885762878750632</v>
      </c>
      <c r="M120" s="16"/>
      <c r="N120" s="6">
        <v>106</v>
      </c>
      <c r="O120" s="6">
        <f t="shared" si="35"/>
        <v>106</v>
      </c>
      <c r="P120" s="6">
        <f t="shared" si="30"/>
        <v>25.647431164015199</v>
      </c>
      <c r="Q120" s="6">
        <f t="shared" si="31"/>
        <v>25.647431164015199</v>
      </c>
      <c r="R120" s="5">
        <f t="shared" si="32"/>
        <v>25.647431164015199</v>
      </c>
      <c r="S120" s="5">
        <f t="shared" si="42"/>
        <v>80.624964975688499</v>
      </c>
      <c r="T120" s="20">
        <f>SUM(S120:$S$136)</f>
        <v>105.73630583638835</v>
      </c>
      <c r="U120" s="6">
        <f t="shared" si="43"/>
        <v>1.3114586265962644</v>
      </c>
    </row>
    <row r="121" spans="1:21">
      <c r="A121" s="21">
        <v>107</v>
      </c>
      <c r="B121" s="22">
        <f>Absterbeordnung!B115</f>
        <v>12.778889186440892</v>
      </c>
      <c r="C121" s="15">
        <f t="shared" si="36"/>
        <v>0.12016600457827803</v>
      </c>
      <c r="D121" s="14">
        <f t="shared" si="37"/>
        <v>1.5355880564831639</v>
      </c>
      <c r="E121" s="14">
        <f>SUM(D121:$D$127)</f>
        <v>2.7933180375846471</v>
      </c>
      <c r="F121" s="16">
        <f t="shared" si="38"/>
        <v>1.819054287242871</v>
      </c>
      <c r="G121" s="5"/>
      <c r="H121" s="14">
        <f t="shared" si="26"/>
        <v>12.778889186440892</v>
      </c>
      <c r="I121" s="15">
        <f t="shared" si="39"/>
        <v>0.12016600457827803</v>
      </c>
      <c r="J121" s="14">
        <f t="shared" si="40"/>
        <v>1.5355880564831639</v>
      </c>
      <c r="K121" s="14">
        <f>SUM($J121:J$127)</f>
        <v>2.7933180375846471</v>
      </c>
      <c r="L121" s="16">
        <f t="shared" si="41"/>
        <v>1.819054287242871</v>
      </c>
      <c r="M121" s="16"/>
      <c r="N121" s="6">
        <v>107</v>
      </c>
      <c r="O121" s="6">
        <f t="shared" si="35"/>
        <v>107</v>
      </c>
      <c r="P121" s="6">
        <f t="shared" si="30"/>
        <v>12.778889186440892</v>
      </c>
      <c r="Q121" s="6">
        <f t="shared" si="31"/>
        <v>12.778889186440892</v>
      </c>
      <c r="R121" s="5">
        <f t="shared" si="32"/>
        <v>12.778889186440892</v>
      </c>
      <c r="S121" s="5">
        <f t="shared" si="42"/>
        <v>19.623109609820492</v>
      </c>
      <c r="T121" s="20">
        <f>SUM(S121:$S$136)</f>
        <v>25.111340860699869</v>
      </c>
      <c r="U121" s="6">
        <f t="shared" si="43"/>
        <v>1.2796820361301331</v>
      </c>
    </row>
    <row r="122" spans="1:21">
      <c r="A122" s="21">
        <v>108</v>
      </c>
      <c r="B122" s="22">
        <f>Absterbeordnung!B116</f>
        <v>6.1028465406393479</v>
      </c>
      <c r="C122" s="15">
        <f t="shared" si="36"/>
        <v>0.11780980841007649</v>
      </c>
      <c r="D122" s="14">
        <f t="shared" si="37"/>
        <v>0.71897518170881969</v>
      </c>
      <c r="E122" s="14">
        <f>SUM(D122:$D$127)</f>
        <v>1.2577299811014833</v>
      </c>
      <c r="F122" s="16">
        <f t="shared" si="38"/>
        <v>1.7493371302639147</v>
      </c>
      <c r="G122" s="5"/>
      <c r="H122" s="14">
        <f t="shared" si="26"/>
        <v>6.1028465406393479</v>
      </c>
      <c r="I122" s="15">
        <f t="shared" si="39"/>
        <v>0.11780980841007649</v>
      </c>
      <c r="J122" s="14">
        <f t="shared" si="40"/>
        <v>0.71897518170881969</v>
      </c>
      <c r="K122" s="14">
        <f>SUM($J122:J$127)</f>
        <v>1.2577299811014833</v>
      </c>
      <c r="L122" s="16">
        <f t="shared" si="41"/>
        <v>1.7493371302639147</v>
      </c>
      <c r="M122" s="16"/>
      <c r="N122" s="6">
        <v>108</v>
      </c>
      <c r="O122" s="6">
        <f t="shared" si="35"/>
        <v>108</v>
      </c>
      <c r="P122" s="6">
        <f t="shared" si="30"/>
        <v>6.1028465406393479</v>
      </c>
      <c r="Q122" s="6">
        <f t="shared" si="31"/>
        <v>6.1028465406393479</v>
      </c>
      <c r="R122" s="5">
        <f t="shared" si="32"/>
        <v>6.1028465406393479</v>
      </c>
      <c r="S122" s="5">
        <f t="shared" si="42"/>
        <v>4.3877952004972158</v>
      </c>
      <c r="T122" s="20">
        <f>SUM(S122:$S$136)</f>
        <v>5.4882312508793767</v>
      </c>
      <c r="U122" s="6">
        <f t="shared" si="43"/>
        <v>1.2507947614003183</v>
      </c>
    </row>
    <row r="123" spans="1:21">
      <c r="A123" s="21">
        <v>109</v>
      </c>
      <c r="B123" s="22">
        <f>Absterbeordnung!B117</f>
        <v>2.7898466155141675</v>
      </c>
      <c r="C123" s="15">
        <f t="shared" si="36"/>
        <v>0.11549981216674166</v>
      </c>
      <c r="D123" s="14">
        <f t="shared" si="37"/>
        <v>0.32222676006590628</v>
      </c>
      <c r="E123" s="14">
        <f>SUM(D123:$D$127)</f>
        <v>0.53875479939266335</v>
      </c>
      <c r="F123" s="16">
        <f t="shared" si="38"/>
        <v>1.6719741069378278</v>
      </c>
      <c r="G123" s="5"/>
      <c r="H123" s="14">
        <f t="shared" si="26"/>
        <v>2.7898466155141675</v>
      </c>
      <c r="I123" s="15">
        <f t="shared" si="39"/>
        <v>0.11549981216674166</v>
      </c>
      <c r="J123" s="14">
        <f t="shared" si="40"/>
        <v>0.32222676006590628</v>
      </c>
      <c r="K123" s="14">
        <f>SUM($J123:J$127)</f>
        <v>0.53875479939266335</v>
      </c>
      <c r="L123" s="16">
        <f t="shared" si="41"/>
        <v>1.6719741069378278</v>
      </c>
      <c r="M123" s="16"/>
      <c r="N123" s="6">
        <v>109</v>
      </c>
      <c r="O123" s="6">
        <f t="shared" si="35"/>
        <v>109</v>
      </c>
      <c r="P123" s="6">
        <f t="shared" si="30"/>
        <v>2.7898466155141675</v>
      </c>
      <c r="Q123" s="6">
        <f t="shared" si="31"/>
        <v>2.7898466155141675</v>
      </c>
      <c r="R123" s="5">
        <f t="shared" si="32"/>
        <v>2.7898466155141675</v>
      </c>
      <c r="S123" s="5">
        <f t="shared" si="42"/>
        <v>0.89896323599796424</v>
      </c>
      <c r="T123" s="20">
        <f>SUM(S123:$S$136)</f>
        <v>1.1004360503821609</v>
      </c>
      <c r="U123" s="6">
        <f t="shared" si="43"/>
        <v>1.2241168563034015</v>
      </c>
    </row>
    <row r="124" spans="1:21">
      <c r="A124" s="21">
        <v>110</v>
      </c>
      <c r="B124" s="22">
        <f>Absterbeordnung!B118</f>
        <v>1.2191444135308509</v>
      </c>
      <c r="C124" s="15">
        <f t="shared" si="36"/>
        <v>0.11323510996739378</v>
      </c>
      <c r="D124" s="14">
        <f t="shared" si="37"/>
        <v>0.1380499517322997</v>
      </c>
      <c r="E124" s="14">
        <f>SUM(D124:$D$127)</f>
        <v>0.21652803932675713</v>
      </c>
      <c r="F124" s="16">
        <f t="shared" si="38"/>
        <v>1.5684760234225843</v>
      </c>
      <c r="G124" s="5"/>
      <c r="H124" s="14">
        <f t="shared" si="26"/>
        <v>1.2191444135308509</v>
      </c>
      <c r="I124" s="15">
        <f t="shared" si="39"/>
        <v>0.11323510996739378</v>
      </c>
      <c r="J124" s="14">
        <f t="shared" si="40"/>
        <v>0.1380499517322997</v>
      </c>
      <c r="K124" s="14">
        <f>SUM($J124:J$127)</f>
        <v>0.21652803932675713</v>
      </c>
      <c r="L124" s="16">
        <f t="shared" si="41"/>
        <v>1.5684760234225843</v>
      </c>
      <c r="M124" s="16"/>
      <c r="N124" s="6">
        <v>110</v>
      </c>
      <c r="O124" s="6">
        <f t="shared" si="35"/>
        <v>110</v>
      </c>
      <c r="P124" s="6">
        <f t="shared" si="30"/>
        <v>1.2191444135308509</v>
      </c>
      <c r="Q124" s="6">
        <f t="shared" si="31"/>
        <v>1.2191444135308509</v>
      </c>
      <c r="R124" s="5">
        <f t="shared" si="32"/>
        <v>1.2191444135308509</v>
      </c>
      <c r="S124" s="5">
        <f t="shared" si="42"/>
        <v>0.1683028274426368</v>
      </c>
      <c r="T124" s="20">
        <f>SUM(S124:$S$136)</f>
        <v>0.20147281438419667</v>
      </c>
      <c r="U124" s="6">
        <f t="shared" si="43"/>
        <v>1.1970851437588907</v>
      </c>
    </row>
    <row r="125" spans="1:21">
      <c r="A125" s="21">
        <v>111</v>
      </c>
      <c r="B125" s="22">
        <f>Absterbeordnung!B119</f>
        <v>0.50859881741363111</v>
      </c>
      <c r="C125" s="15">
        <f t="shared" si="36"/>
        <v>0.11101481369352335</v>
      </c>
      <c r="D125" s="14">
        <f t="shared" si="37"/>
        <v>5.6462002959920557E-2</v>
      </c>
      <c r="E125" s="14">
        <f>SUM(D125:$D$127)</f>
        <v>7.847808759445743E-2</v>
      </c>
      <c r="F125" s="16">
        <f t="shared" si="38"/>
        <v>1.3899274464309201</v>
      </c>
      <c r="G125" s="25"/>
      <c r="H125" s="14">
        <f t="shared" si="26"/>
        <v>0.50859881741363111</v>
      </c>
      <c r="I125" s="15">
        <f t="shared" si="39"/>
        <v>0.11101481369352335</v>
      </c>
      <c r="J125" s="14">
        <f t="shared" si="40"/>
        <v>5.6462002959920557E-2</v>
      </c>
      <c r="K125" s="14">
        <f>SUM($J125:J$127)</f>
        <v>7.847808759445743E-2</v>
      </c>
      <c r="L125" s="16">
        <f t="shared" si="41"/>
        <v>1.3899274464309201</v>
      </c>
      <c r="M125" s="16"/>
      <c r="N125" s="6">
        <v>111</v>
      </c>
      <c r="O125" s="6">
        <f t="shared" si="35"/>
        <v>111</v>
      </c>
      <c r="P125" s="6">
        <f t="shared" si="30"/>
        <v>0.50859881741363111</v>
      </c>
      <c r="Q125" s="6">
        <f t="shared" si="31"/>
        <v>0.50859881741363111</v>
      </c>
      <c r="R125" s="5">
        <f t="shared" si="32"/>
        <v>0.50859881741363111</v>
      </c>
      <c r="S125" s="5">
        <f t="shared" si="42"/>
        <v>2.8716507934220536E-2</v>
      </c>
      <c r="T125" s="20">
        <f>SUM(S125:$S$136)</f>
        <v>3.3169986941559856E-2</v>
      </c>
      <c r="U125" s="6">
        <f t="shared" si="43"/>
        <v>1.1550842817497406</v>
      </c>
    </row>
    <row r="126" spans="1:21">
      <c r="A126" s="21">
        <v>112</v>
      </c>
      <c r="B126" s="22">
        <f>Absterbeordnung!B120</f>
        <v>0.20228297089452058</v>
      </c>
      <c r="C126" s="15">
        <f t="shared" si="36"/>
        <v>0.10883805264070914</v>
      </c>
      <c r="D126" s="14">
        <f t="shared" si="37"/>
        <v>2.2016084634536866E-2</v>
      </c>
      <c r="E126" s="14">
        <f>SUM(D126:$D$127)</f>
        <v>2.2016084634536866E-2</v>
      </c>
      <c r="F126" s="16">
        <f t="shared" si="38"/>
        <v>1</v>
      </c>
      <c r="G126" s="5"/>
      <c r="H126" s="14">
        <f t="shared" si="26"/>
        <v>0.20228297089452058</v>
      </c>
      <c r="I126" s="15">
        <f t="shared" si="39"/>
        <v>0.10883805264070914</v>
      </c>
      <c r="J126" s="14">
        <f t="shared" si="40"/>
        <v>2.2016084634536866E-2</v>
      </c>
      <c r="K126" s="14">
        <f>SUM($J126:J$127)</f>
        <v>2.2016084634536866E-2</v>
      </c>
      <c r="L126" s="16">
        <f t="shared" si="41"/>
        <v>1</v>
      </c>
      <c r="M126" s="16"/>
      <c r="N126" s="6">
        <v>112</v>
      </c>
      <c r="O126" s="6">
        <f t="shared" si="35"/>
        <v>112</v>
      </c>
      <c r="P126" s="6">
        <f t="shared" si="30"/>
        <v>0.20228297089452058</v>
      </c>
      <c r="Q126" s="6">
        <f t="shared" si="31"/>
        <v>0.20228297089452058</v>
      </c>
      <c r="R126" s="5">
        <f t="shared" si="32"/>
        <v>0.20228297089452058</v>
      </c>
      <c r="S126" s="5">
        <f t="shared" si="42"/>
        <v>4.4534790073393225E-3</v>
      </c>
      <c r="T126" s="20">
        <f>SUM(S126:$S$136)</f>
        <v>4.4534790073393225E-3</v>
      </c>
      <c r="U126" s="6">
        <f t="shared" si="43"/>
        <v>1</v>
      </c>
    </row>
    <row r="127" spans="1:21">
      <c r="A127" s="26">
        <v>113</v>
      </c>
      <c r="B127" s="22">
        <f>Absterbeordnung!B121</f>
        <v>0</v>
      </c>
      <c r="C127" s="15">
        <f t="shared" si="36"/>
        <v>0.10670397317716583</v>
      </c>
      <c r="D127" s="14">
        <f t="shared" si="37"/>
        <v>0</v>
      </c>
      <c r="E127" s="14">
        <f>SUM(D127:$D$127)</f>
        <v>0</v>
      </c>
      <c r="F127" s="16" t="e">
        <f t="shared" si="38"/>
        <v>#DIV/0!</v>
      </c>
      <c r="G127" s="27"/>
      <c r="H127" s="14">
        <f t="shared" si="26"/>
        <v>0</v>
      </c>
      <c r="I127" s="15">
        <f t="shared" si="39"/>
        <v>0.10670397317716583</v>
      </c>
      <c r="J127" s="14">
        <f t="shared" si="40"/>
        <v>0</v>
      </c>
      <c r="K127" s="14">
        <f>SUM($J127:J$127)</f>
        <v>0</v>
      </c>
      <c r="L127" s="16" t="e">
        <f t="shared" si="41"/>
        <v>#DIV/0!</v>
      </c>
      <c r="M127" s="16"/>
      <c r="N127" s="28">
        <v>113</v>
      </c>
      <c r="O127" s="6">
        <f t="shared" si="35"/>
        <v>113</v>
      </c>
      <c r="P127" s="6">
        <f t="shared" si="30"/>
        <v>0</v>
      </c>
      <c r="Q127" s="6">
        <f t="shared" si="31"/>
        <v>0</v>
      </c>
      <c r="R127" s="5">
        <f t="shared" si="32"/>
        <v>0</v>
      </c>
      <c r="S127" s="5">
        <f t="shared" si="42"/>
        <v>0</v>
      </c>
      <c r="T127" s="20">
        <f>SUM(S127:$S$136)</f>
        <v>0</v>
      </c>
      <c r="U127" s="6" t="e">
        <f t="shared" si="43"/>
        <v>#DIV/0!</v>
      </c>
    </row>
    <row r="128" spans="1:21">
      <c r="A128" s="26">
        <v>114</v>
      </c>
      <c r="B128" s="22">
        <f>Absterbeordnung!B122</f>
        <v>0</v>
      </c>
      <c r="C128" s="15">
        <f t="shared" ref="C128:C136" si="44">1/(((1+($B$5/100))^A128))</f>
        <v>0.10461173840898609</v>
      </c>
      <c r="D128" s="14">
        <f t="shared" ref="D128:D136" si="45">B128*C128</f>
        <v>0</v>
      </c>
      <c r="E128" s="14">
        <f>SUM(D$127:$D128)</f>
        <v>0</v>
      </c>
      <c r="F128" s="16" t="e">
        <f t="shared" ref="F128:F136" si="46">E128/D128</f>
        <v>#DIV/0!</v>
      </c>
      <c r="G128" s="27"/>
      <c r="H128" s="14">
        <f t="shared" ref="H128:H136" si="47">B128</f>
        <v>0</v>
      </c>
      <c r="I128" s="15">
        <f t="shared" ref="I128:I136" si="48">1/(((1+($B$5/100))^A128))</f>
        <v>0.10461173840898609</v>
      </c>
      <c r="J128" s="14">
        <f t="shared" ref="J128:J136" si="49">H128*I128</f>
        <v>0</v>
      </c>
      <c r="K128" s="14">
        <f>SUM($J$127:J128)</f>
        <v>0</v>
      </c>
      <c r="L128" s="16" t="e">
        <f t="shared" ref="L128:L136" si="50">K128/J128</f>
        <v>#DIV/0!</v>
      </c>
      <c r="M128" s="16"/>
      <c r="N128" s="6">
        <v>114</v>
      </c>
      <c r="O128" s="6">
        <f t="shared" si="35"/>
        <v>114</v>
      </c>
      <c r="P128" s="6">
        <f t="shared" ref="P128:P136" si="51">B128</f>
        <v>0</v>
      </c>
      <c r="Q128" s="6">
        <f t="shared" ref="Q128:Q136" si="52">B128</f>
        <v>0</v>
      </c>
      <c r="R128" s="5">
        <f t="shared" si="32"/>
        <v>0</v>
      </c>
      <c r="S128" s="5">
        <f t="shared" si="42"/>
        <v>0</v>
      </c>
      <c r="T128" s="20">
        <f>SUM(S128:$S$136)</f>
        <v>0</v>
      </c>
      <c r="U128" s="6" t="e">
        <f t="shared" ref="U128:U136" si="53">T128/S128</f>
        <v>#DIV/0!</v>
      </c>
    </row>
    <row r="129" spans="1:21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0</v>
      </c>
      <c r="F129" s="16" t="e">
        <f t="shared" si="46"/>
        <v>#DIV/0!</v>
      </c>
      <c r="G129" s="27"/>
      <c r="H129" s="14">
        <f t="shared" si="47"/>
        <v>0</v>
      </c>
      <c r="I129" s="15">
        <f t="shared" si="48"/>
        <v>0.10256052785194716</v>
      </c>
      <c r="J129" s="14">
        <f t="shared" si="49"/>
        <v>0</v>
      </c>
      <c r="K129" s="14">
        <f>SUM($J$127:J129)</f>
        <v>0</v>
      </c>
      <c r="L129" s="16" t="e">
        <f t="shared" si="50"/>
        <v>#DIV/0!</v>
      </c>
      <c r="M129" s="16"/>
      <c r="N129" s="6">
        <v>115</v>
      </c>
      <c r="O129" s="6">
        <f t="shared" si="35"/>
        <v>115</v>
      </c>
      <c r="P129" s="6">
        <f t="shared" si="51"/>
        <v>0</v>
      </c>
      <c r="Q129" s="6">
        <f t="shared" si="52"/>
        <v>0</v>
      </c>
      <c r="R129" s="5">
        <f t="shared" si="32"/>
        <v>0</v>
      </c>
      <c r="S129" s="5">
        <f t="shared" si="42"/>
        <v>0</v>
      </c>
      <c r="T129" s="20">
        <f>SUM(S129:$S$136)</f>
        <v>0</v>
      </c>
      <c r="U129" s="6" t="e">
        <f t="shared" si="53"/>
        <v>#DIV/0!</v>
      </c>
    </row>
    <row r="130" spans="1:21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0</v>
      </c>
      <c r="F130" s="16" t="e">
        <f t="shared" si="46"/>
        <v>#DIV/0!</v>
      </c>
      <c r="G130" s="27"/>
      <c r="H130" s="14">
        <f t="shared" si="47"/>
        <v>0</v>
      </c>
      <c r="I130" s="15">
        <f t="shared" si="48"/>
        <v>0.1005495371097521</v>
      </c>
      <c r="J130" s="14">
        <f t="shared" si="49"/>
        <v>0</v>
      </c>
      <c r="K130" s="14">
        <f>SUM($J$127:J130)</f>
        <v>0</v>
      </c>
      <c r="L130" s="16" t="e">
        <f t="shared" si="50"/>
        <v>#DIV/0!</v>
      </c>
      <c r="M130" s="16"/>
      <c r="N130" s="28">
        <v>116</v>
      </c>
      <c r="O130" s="6">
        <f t="shared" si="35"/>
        <v>116</v>
      </c>
      <c r="P130" s="6">
        <f t="shared" si="51"/>
        <v>0</v>
      </c>
      <c r="Q130" s="6">
        <f t="shared" si="52"/>
        <v>0</v>
      </c>
      <c r="R130" s="5">
        <f t="shared" si="32"/>
        <v>0</v>
      </c>
      <c r="S130" s="5">
        <f t="shared" si="42"/>
        <v>0</v>
      </c>
      <c r="T130" s="20">
        <f>SUM(S130:$S$136)</f>
        <v>0</v>
      </c>
      <c r="U130" s="6" t="e">
        <f t="shared" si="53"/>
        <v>#DIV/0!</v>
      </c>
    </row>
    <row r="131" spans="1:21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0</v>
      </c>
      <c r="F131" s="16" t="e">
        <f t="shared" si="46"/>
        <v>#DIV/0!</v>
      </c>
      <c r="G131" s="27"/>
      <c r="H131" s="14">
        <f t="shared" si="47"/>
        <v>0</v>
      </c>
      <c r="I131" s="15">
        <f t="shared" si="48"/>
        <v>9.8577977558580526E-2</v>
      </c>
      <c r="J131" s="14">
        <f t="shared" si="49"/>
        <v>0</v>
      </c>
      <c r="K131" s="14">
        <f>SUM($J$127:J131)</f>
        <v>0</v>
      </c>
      <c r="L131" s="16" t="e">
        <f t="shared" si="50"/>
        <v>#DIV/0!</v>
      </c>
      <c r="M131" s="16"/>
      <c r="N131" s="6">
        <v>117</v>
      </c>
      <c r="O131" s="6">
        <f t="shared" si="35"/>
        <v>117</v>
      </c>
      <c r="P131" s="6">
        <f t="shared" si="51"/>
        <v>0</v>
      </c>
      <c r="Q131" s="6">
        <f t="shared" si="52"/>
        <v>0</v>
      </c>
      <c r="R131" s="5">
        <f t="shared" si="32"/>
        <v>0</v>
      </c>
      <c r="S131" s="5">
        <f t="shared" si="42"/>
        <v>0</v>
      </c>
      <c r="T131" s="20">
        <f>SUM(S131:$S$136)</f>
        <v>0</v>
      </c>
      <c r="U131" s="6" t="e">
        <f t="shared" si="53"/>
        <v>#DIV/0!</v>
      </c>
    </row>
    <row r="132" spans="1:21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0</v>
      </c>
      <c r="F132" s="16" t="e">
        <f t="shared" si="46"/>
        <v>#DIV/0!</v>
      </c>
      <c r="G132" s="27"/>
      <c r="H132" s="14">
        <f t="shared" si="47"/>
        <v>0</v>
      </c>
      <c r="I132" s="15">
        <f t="shared" si="48"/>
        <v>9.6645076037824032E-2</v>
      </c>
      <c r="J132" s="14">
        <f t="shared" si="49"/>
        <v>0</v>
      </c>
      <c r="K132" s="14">
        <f>SUM($J$127:J132)</f>
        <v>0</v>
      </c>
      <c r="L132" s="16" t="e">
        <f t="shared" si="50"/>
        <v>#DIV/0!</v>
      </c>
      <c r="M132" s="16"/>
      <c r="N132" s="6">
        <v>118</v>
      </c>
      <c r="O132" s="6">
        <f t="shared" si="35"/>
        <v>118</v>
      </c>
      <c r="P132" s="6">
        <f t="shared" si="51"/>
        <v>0</v>
      </c>
      <c r="Q132" s="6">
        <f t="shared" si="52"/>
        <v>0</v>
      </c>
      <c r="R132" s="5">
        <f t="shared" si="32"/>
        <v>0</v>
      </c>
      <c r="S132" s="5">
        <f t="shared" si="42"/>
        <v>0</v>
      </c>
      <c r="T132" s="20">
        <f>SUM(S132:$S$136)</f>
        <v>0</v>
      </c>
      <c r="U132" s="6" t="e">
        <f t="shared" si="53"/>
        <v>#DIV/0!</v>
      </c>
    </row>
    <row r="133" spans="1:21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0</v>
      </c>
      <c r="F133" s="16" t="e">
        <f t="shared" si="46"/>
        <v>#DIV/0!</v>
      </c>
      <c r="G133" s="27"/>
      <c r="H133" s="14">
        <f t="shared" si="47"/>
        <v>0</v>
      </c>
      <c r="I133" s="15">
        <f t="shared" si="48"/>
        <v>9.4750074546886331E-2</v>
      </c>
      <c r="J133" s="14">
        <f t="shared" si="49"/>
        <v>0</v>
      </c>
      <c r="K133" s="14">
        <f>SUM($J$127:J133)</f>
        <v>0</v>
      </c>
      <c r="L133" s="16" t="e">
        <f t="shared" si="50"/>
        <v>#DIV/0!</v>
      </c>
      <c r="M133" s="16"/>
      <c r="N133" s="28">
        <v>119</v>
      </c>
      <c r="O133" s="6">
        <f t="shared" si="35"/>
        <v>119</v>
      </c>
      <c r="P133" s="6">
        <f t="shared" si="51"/>
        <v>0</v>
      </c>
      <c r="Q133" s="6">
        <f t="shared" si="52"/>
        <v>0</v>
      </c>
      <c r="R133" s="5">
        <f t="shared" si="32"/>
        <v>0</v>
      </c>
      <c r="S133" s="5">
        <f t="shared" si="42"/>
        <v>0</v>
      </c>
      <c r="T133" s="20">
        <f>SUM(S133:$S$136)</f>
        <v>0</v>
      </c>
      <c r="U133" s="6" t="e">
        <f t="shared" si="53"/>
        <v>#DIV/0!</v>
      </c>
    </row>
    <row r="134" spans="1:21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0</v>
      </c>
      <c r="F134" s="16" t="e">
        <f t="shared" si="46"/>
        <v>#DIV/0!</v>
      </c>
      <c r="G134" s="27"/>
      <c r="H134" s="14">
        <f t="shared" si="47"/>
        <v>0</v>
      </c>
      <c r="I134" s="15">
        <f t="shared" si="48"/>
        <v>9.2892229947927757E-2</v>
      </c>
      <c r="J134" s="14">
        <f t="shared" si="49"/>
        <v>0</v>
      </c>
      <c r="K134" s="14">
        <f>SUM($J$127:J134)</f>
        <v>0</v>
      </c>
      <c r="L134" s="16" t="e">
        <f t="shared" si="50"/>
        <v>#DIV/0!</v>
      </c>
      <c r="M134" s="16"/>
      <c r="N134" s="6">
        <v>120</v>
      </c>
      <c r="O134" s="6">
        <f t="shared" si="35"/>
        <v>120</v>
      </c>
      <c r="P134" s="6">
        <f t="shared" si="51"/>
        <v>0</v>
      </c>
      <c r="Q134" s="6">
        <f t="shared" si="52"/>
        <v>0</v>
      </c>
      <c r="R134" s="5">
        <f t="shared" si="32"/>
        <v>0</v>
      </c>
      <c r="S134" s="5">
        <f t="shared" si="42"/>
        <v>0</v>
      </c>
      <c r="T134" s="20">
        <f>SUM(S134:$S$136)</f>
        <v>0</v>
      </c>
      <c r="U134" s="6" t="e">
        <f t="shared" si="53"/>
        <v>#DIV/0!</v>
      </c>
    </row>
    <row r="135" spans="1:21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0</v>
      </c>
      <c r="F135" s="16" t="e">
        <f t="shared" si="46"/>
        <v>#DIV/0!</v>
      </c>
      <c r="G135" s="27"/>
      <c r="H135" s="14">
        <f t="shared" si="47"/>
        <v>0</v>
      </c>
      <c r="I135" s="15">
        <f t="shared" si="48"/>
        <v>1</v>
      </c>
      <c r="J135" s="14">
        <f t="shared" si="49"/>
        <v>0</v>
      </c>
      <c r="K135" s="14">
        <f>SUM($J$127:J135)</f>
        <v>0</v>
      </c>
      <c r="L135" s="16" t="e">
        <f t="shared" si="50"/>
        <v>#DIV/0!</v>
      </c>
      <c r="M135" s="16"/>
      <c r="N135" s="6">
        <v>121</v>
      </c>
      <c r="O135" s="6">
        <f t="shared" si="35"/>
        <v>121</v>
      </c>
      <c r="P135" s="6">
        <f t="shared" si="51"/>
        <v>0</v>
      </c>
      <c r="Q135" s="6">
        <f t="shared" si="52"/>
        <v>0</v>
      </c>
      <c r="R135" s="5">
        <f t="shared" si="32"/>
        <v>0</v>
      </c>
      <c r="S135" s="5">
        <f t="shared" si="42"/>
        <v>0</v>
      </c>
      <c r="T135" s="20">
        <f>SUM(S135:$S$136)</f>
        <v>0</v>
      </c>
      <c r="U135" s="6" t="e">
        <f t="shared" si="53"/>
        <v>#DIV/0!</v>
      </c>
    </row>
    <row r="136" spans="1:21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0</v>
      </c>
      <c r="F136" s="16" t="e">
        <f t="shared" si="46"/>
        <v>#DIV/0!</v>
      </c>
      <c r="G136" s="27"/>
      <c r="H136" s="14">
        <f t="shared" si="47"/>
        <v>0</v>
      </c>
      <c r="I136" s="15">
        <f t="shared" si="48"/>
        <v>1</v>
      </c>
      <c r="J136" s="14">
        <f t="shared" si="49"/>
        <v>0</v>
      </c>
      <c r="K136" s="14">
        <f>SUM($J$127:J136)</f>
        <v>0</v>
      </c>
      <c r="L136" s="16" t="e">
        <f t="shared" si="50"/>
        <v>#DIV/0!</v>
      </c>
      <c r="M136" s="16"/>
      <c r="N136" s="28">
        <v>122</v>
      </c>
      <c r="O136" s="6">
        <f t="shared" si="35"/>
        <v>122</v>
      </c>
      <c r="P136" s="6">
        <f t="shared" si="51"/>
        <v>0</v>
      </c>
      <c r="Q136" s="6">
        <f t="shared" si="52"/>
        <v>0</v>
      </c>
      <c r="R136" s="5">
        <f t="shared" si="32"/>
        <v>0</v>
      </c>
      <c r="S136" s="5">
        <f t="shared" si="42"/>
        <v>0</v>
      </c>
      <c r="T136" s="20">
        <f>SUM(S136:$S$136)</f>
        <v>0</v>
      </c>
      <c r="U136" s="6" t="e">
        <f t="shared" si="53"/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B233"/>
  <sheetViews>
    <sheetView workbookViewId="0">
      <selection activeCell="A30" sqref="A30"/>
    </sheetView>
  </sheetViews>
  <sheetFormatPr baseColWidth="10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'Mann-Frau'!D5</f>
        <v>50</v>
      </c>
    </row>
    <row r="2" spans="1:21">
      <c r="A2" s="2" t="s">
        <v>7</v>
      </c>
      <c r="B2" s="2">
        <f>'Mann-Frau'!D6</f>
        <v>50</v>
      </c>
    </row>
    <row r="3" spans="1:21">
      <c r="A3" s="2" t="s">
        <v>14</v>
      </c>
      <c r="B3" s="2">
        <f>B1-B2</f>
        <v>0</v>
      </c>
    </row>
    <row r="4" spans="1:21">
      <c r="M4" s="7"/>
    </row>
    <row r="5" spans="1:21">
      <c r="A5" s="2" t="s">
        <v>3</v>
      </c>
      <c r="B5" s="2">
        <f>'Mann-Frau'!D8</f>
        <v>2</v>
      </c>
      <c r="M5" s="7"/>
    </row>
    <row r="6" spans="1:21">
      <c r="M6" s="7"/>
    </row>
    <row r="7" spans="1:21">
      <c r="M7" s="7"/>
    </row>
    <row r="8" spans="1:21">
      <c r="M8" s="7"/>
    </row>
    <row r="9" spans="1:21">
      <c r="M9" s="7"/>
    </row>
    <row r="10" spans="1:21" ht="13.5" thickBot="1">
      <c r="M10" s="7"/>
    </row>
    <row r="11" spans="1:21" ht="13.5" thickBot="1">
      <c r="B11" s="268" t="s">
        <v>1</v>
      </c>
      <c r="C11" s="268"/>
      <c r="D11" s="268"/>
      <c r="E11" s="268"/>
      <c r="F11" s="268"/>
      <c r="H11" s="272" t="s">
        <v>0</v>
      </c>
      <c r="I11" s="273"/>
      <c r="J11" s="273"/>
      <c r="K11" s="273"/>
      <c r="L11" s="274"/>
      <c r="M11" s="7"/>
    </row>
    <row r="12" spans="1:21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1</v>
      </c>
      <c r="Q12" s="12" t="s">
        <v>0</v>
      </c>
    </row>
    <row r="13" spans="1:21">
      <c r="A13" s="13"/>
      <c r="B13" s="14"/>
      <c r="C13" s="15"/>
      <c r="D13" s="14"/>
      <c r="E13" s="14"/>
      <c r="F13" s="16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>
      <c r="A14" s="21">
        <v>0</v>
      </c>
      <c r="B14" s="14">
        <f>Absterbeordnung!B8</f>
        <v>100000</v>
      </c>
      <c r="C14" s="15"/>
      <c r="D14" s="22"/>
      <c r="E14" s="22"/>
      <c r="F14" s="16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>N14+$B$3</f>
        <v>0</v>
      </c>
      <c r="P14" s="20">
        <f>B14</f>
        <v>100000</v>
      </c>
      <c r="Q14" s="20">
        <f>H14</f>
        <v>100000</v>
      </c>
      <c r="R14" s="5">
        <f>LOOKUP(N14,$O$14:$O$136,$Q$14:$Q$136)</f>
        <v>100000</v>
      </c>
      <c r="T14" s="20">
        <f>SUM(S14:$S$136)</f>
        <v>374175796146.48865</v>
      </c>
    </row>
    <row r="15" spans="1:21">
      <c r="A15" s="21">
        <v>1</v>
      </c>
      <c r="B15" s="14">
        <f>Absterbeordnung!B9</f>
        <v>99613.218279845081</v>
      </c>
      <c r="C15" s="15">
        <f t="shared" ref="C15:C46" si="0">1/(((1+($B$5/100))^A15))</f>
        <v>0.98039215686274506</v>
      </c>
      <c r="D15" s="14">
        <f>B15*C15</f>
        <v>97660.017921416744</v>
      </c>
      <c r="E15" s="14">
        <f>SUM(D15:$D$136)</f>
        <v>3861761.1434231978</v>
      </c>
      <c r="F15" s="16">
        <f>E15/D15</f>
        <v>39.542908404241828</v>
      </c>
      <c r="G15" s="5"/>
      <c r="H15" s="17">
        <f>Absterbeordnung!C9</f>
        <v>99684.731330435563</v>
      </c>
      <c r="I15" s="18">
        <f t="shared" ref="I15:I46" si="1">1/(((1+($B$5/100))^A15))</f>
        <v>0.98039215686274506</v>
      </c>
      <c r="J15" s="17">
        <f>H15*I15</f>
        <v>97730.128755328973</v>
      </c>
      <c r="K15" s="17">
        <f>SUM($J15:J$136)</f>
        <v>3977112.8526572711</v>
      </c>
      <c r="L15" s="19">
        <f>K15/J15</f>
        <v>40.694849206779637</v>
      </c>
      <c r="N15" s="6">
        <v>1</v>
      </c>
      <c r="O15" s="6">
        <f t="shared" ref="O15:O78" si="2">N15+$B$3</f>
        <v>1</v>
      </c>
      <c r="P15" s="20">
        <f t="shared" ref="P15:P78" si="3">B15</f>
        <v>99613.218279845081</v>
      </c>
      <c r="Q15" s="20">
        <f t="shared" ref="Q15:Q78" si="4">H15</f>
        <v>99684.731330435563</v>
      </c>
      <c r="R15" s="5">
        <f t="shared" ref="R15:R78" si="5">LOOKUP(N15,$O$14:$O$136,$Q$14:$Q$136)</f>
        <v>99684.731330435563</v>
      </c>
      <c r="S15" s="5">
        <f t="shared" ref="S15:S46" si="6">P15*R15*I15</f>
        <v>9735212648.2219505</v>
      </c>
      <c r="T15" s="20">
        <f>SUM(S15:$S$136)</f>
        <v>374175796146.48865</v>
      </c>
      <c r="U15" s="6">
        <f>T15/S15</f>
        <v>38.435297683490099</v>
      </c>
    </row>
    <row r="16" spans="1:21">
      <c r="A16" s="21">
        <v>2</v>
      </c>
      <c r="B16" s="14">
        <f>Absterbeordnung!B10</f>
        <v>99580.623528639146</v>
      </c>
      <c r="C16" s="15">
        <f t="shared" si="0"/>
        <v>0.96116878123798544</v>
      </c>
      <c r="D16" s="14">
        <f t="shared" ref="D16:D79" si="7">B16*C16</f>
        <v>95713.78655194075</v>
      </c>
      <c r="E16" s="14">
        <f>SUM(D16:$D$136)</f>
        <v>3764101.1255017808</v>
      </c>
      <c r="F16" s="16">
        <f t="shared" ref="F16:F79" si="8">E16/D16</f>
        <v>39.326634762894116</v>
      </c>
      <c r="G16" s="5"/>
      <c r="H16" s="17">
        <f>Absterbeordnung!C10</f>
        <v>99658.418084337798</v>
      </c>
      <c r="I16" s="18">
        <f t="shared" si="1"/>
        <v>0.96116878123798544</v>
      </c>
      <c r="J16" s="17">
        <f t="shared" ref="J16:J79" si="9">H16*I16</f>
        <v>95788.560250228562</v>
      </c>
      <c r="K16" s="17">
        <f>SUM($J16:J$136)</f>
        <v>3879382.7239019424</v>
      </c>
      <c r="L16" s="19">
        <f t="shared" ref="L16:L79" si="10">K16/J16</f>
        <v>40.499436610883663</v>
      </c>
      <c r="N16" s="6">
        <v>2</v>
      </c>
      <c r="O16" s="6">
        <f t="shared" si="2"/>
        <v>2</v>
      </c>
      <c r="P16" s="20">
        <f t="shared" si="3"/>
        <v>99580.623528639146</v>
      </c>
      <c r="Q16" s="20">
        <f t="shared" si="4"/>
        <v>99658.418084337798</v>
      </c>
      <c r="R16" s="5">
        <f t="shared" si="5"/>
        <v>99658.418084337798</v>
      </c>
      <c r="S16" s="5">
        <f t="shared" si="6"/>
        <v>9538684556.6283798</v>
      </c>
      <c r="T16" s="20">
        <f>SUM(S16:$S$136)</f>
        <v>364440583498.26666</v>
      </c>
      <c r="U16" s="6">
        <f t="shared" ref="U16:U79" si="11">T16/S16</f>
        <v>38.206587222241133</v>
      </c>
    </row>
    <row r="17" spans="1:21">
      <c r="A17" s="21">
        <v>3</v>
      </c>
      <c r="B17" s="14">
        <f>Absterbeordnung!B11</f>
        <v>99561.828111383336</v>
      </c>
      <c r="C17" s="15">
        <f t="shared" si="0"/>
        <v>0.94232233454704462</v>
      </c>
      <c r="D17" s="14">
        <f t="shared" si="7"/>
        <v>93819.334297690322</v>
      </c>
      <c r="E17" s="14">
        <f>SUM(D17:$D$136)</f>
        <v>3668387.3389498405</v>
      </c>
      <c r="F17" s="16">
        <f t="shared" si="8"/>
        <v>39.100547519448241</v>
      </c>
      <c r="G17" s="5"/>
      <c r="H17" s="17">
        <f>Absterbeordnung!C11</f>
        <v>99643.574806029967</v>
      </c>
      <c r="I17" s="18">
        <f t="shared" si="1"/>
        <v>0.94232233454704462</v>
      </c>
      <c r="J17" s="17">
        <f t="shared" si="9"/>
        <v>93896.366033831233</v>
      </c>
      <c r="K17" s="17">
        <f>SUM($J17:J$136)</f>
        <v>3783594.1636517141</v>
      </c>
      <c r="L17" s="19">
        <f t="shared" si="10"/>
        <v>40.295427006072529</v>
      </c>
      <c r="N17" s="6">
        <v>3</v>
      </c>
      <c r="O17" s="6">
        <f t="shared" si="2"/>
        <v>3</v>
      </c>
      <c r="P17" s="20">
        <f t="shared" si="3"/>
        <v>99561.828111383336</v>
      </c>
      <c r="Q17" s="20">
        <f t="shared" si="4"/>
        <v>99643.574806029967</v>
      </c>
      <c r="R17" s="5">
        <f t="shared" si="5"/>
        <v>99643.574806029967</v>
      </c>
      <c r="S17" s="5">
        <f t="shared" si="6"/>
        <v>9348493855.3438377</v>
      </c>
      <c r="T17" s="20">
        <f>SUM(S17:$S$136)</f>
        <v>354901898941.63831</v>
      </c>
      <c r="U17" s="6">
        <f t="shared" si="11"/>
        <v>37.963537702789132</v>
      </c>
    </row>
    <row r="18" spans="1:21">
      <c r="A18" s="21">
        <v>4</v>
      </c>
      <c r="B18" s="14">
        <f>Absterbeordnung!B12</f>
        <v>99547.983159401323</v>
      </c>
      <c r="C18" s="15">
        <f t="shared" si="0"/>
        <v>0.9238454260265142</v>
      </c>
      <c r="D18" s="14">
        <f t="shared" si="7"/>
        <v>91966.948911977379</v>
      </c>
      <c r="E18" s="14">
        <f>SUM(D18:$D$136)</f>
        <v>3574568.0046521504</v>
      </c>
      <c r="F18" s="16">
        <f t="shared" si="8"/>
        <v>38.867963403607206</v>
      </c>
      <c r="G18" s="5"/>
      <c r="H18" s="17">
        <f>Absterbeordnung!C12</f>
        <v>99632.441334648291</v>
      </c>
      <c r="I18" s="18">
        <f t="shared" si="1"/>
        <v>0.9238454260265142</v>
      </c>
      <c r="J18" s="17">
        <f t="shared" si="9"/>
        <v>92044.97521086983</v>
      </c>
      <c r="K18" s="17">
        <f>SUM($J18:J$136)</f>
        <v>3689697.797617883</v>
      </c>
      <c r="L18" s="19">
        <f t="shared" si="10"/>
        <v>40.085814452825851</v>
      </c>
      <c r="N18" s="6">
        <v>4</v>
      </c>
      <c r="O18" s="6">
        <f t="shared" si="2"/>
        <v>4</v>
      </c>
      <c r="P18" s="20">
        <f t="shared" si="3"/>
        <v>99547.983159401323</v>
      </c>
      <c r="Q18" s="20">
        <f t="shared" si="4"/>
        <v>99632.441334648291</v>
      </c>
      <c r="R18" s="5">
        <f t="shared" si="5"/>
        <v>99632.441334648291</v>
      </c>
      <c r="S18" s="5">
        <f t="shared" si="6"/>
        <v>9162891642.1991825</v>
      </c>
      <c r="T18" s="20">
        <f>SUM(S18:$S$136)</f>
        <v>345553405086.29443</v>
      </c>
      <c r="U18" s="6">
        <f t="shared" si="11"/>
        <v>37.712265797716917</v>
      </c>
    </row>
    <row r="19" spans="1:21">
      <c r="A19" s="21">
        <v>5</v>
      </c>
      <c r="B19" s="14">
        <f>Absterbeordnung!B13</f>
        <v>99534.763604488166</v>
      </c>
      <c r="C19" s="15">
        <f t="shared" si="0"/>
        <v>0.90573080982991594</v>
      </c>
      <c r="D19" s="14">
        <f t="shared" si="7"/>
        <v>90151.702045722312</v>
      </c>
      <c r="E19" s="14">
        <f>SUM(D19:$D$136)</f>
        <v>3482601.055740173</v>
      </c>
      <c r="F19" s="16">
        <f t="shared" si="8"/>
        <v>38.630452633871506</v>
      </c>
      <c r="G19" s="5"/>
      <c r="H19" s="17">
        <f>Absterbeordnung!C13</f>
        <v>99620.567147966693</v>
      </c>
      <c r="I19" s="18">
        <f t="shared" si="1"/>
        <v>0.90573080982991594</v>
      </c>
      <c r="J19" s="17">
        <f t="shared" si="9"/>
        <v>90229.416958643385</v>
      </c>
      <c r="K19" s="17">
        <f>SUM($J19:J$136)</f>
        <v>3597652.8224070128</v>
      </c>
      <c r="L19" s="19">
        <f t="shared" si="10"/>
        <v>39.872282717464479</v>
      </c>
      <c r="N19" s="6">
        <v>5</v>
      </c>
      <c r="O19" s="6">
        <f t="shared" si="2"/>
        <v>5</v>
      </c>
      <c r="P19" s="20">
        <f t="shared" si="3"/>
        <v>99534.763604488166</v>
      </c>
      <c r="Q19" s="20">
        <f t="shared" si="4"/>
        <v>99620.567147966693</v>
      </c>
      <c r="R19" s="5">
        <f t="shared" si="5"/>
        <v>99620.567147966693</v>
      </c>
      <c r="S19" s="5">
        <f t="shared" si="6"/>
        <v>8980963687.1493664</v>
      </c>
      <c r="T19" s="20">
        <f>SUM(S19:$S$136)</f>
        <v>336390513444.09521</v>
      </c>
      <c r="U19" s="6">
        <f t="shared" si="11"/>
        <v>37.455948510896206</v>
      </c>
    </row>
    <row r="20" spans="1:21">
      <c r="A20" s="21">
        <v>6</v>
      </c>
      <c r="B20" s="14">
        <f>Absterbeordnung!B14</f>
        <v>99524.010094819139</v>
      </c>
      <c r="C20" s="15">
        <f t="shared" si="0"/>
        <v>0.88797138218619198</v>
      </c>
      <c r="D20" s="14">
        <f t="shared" si="7"/>
        <v>88374.472804609075</v>
      </c>
      <c r="E20" s="14">
        <f>SUM(D20:$D$136)</f>
        <v>3392449.353694451</v>
      </c>
      <c r="F20" s="16">
        <f t="shared" si="8"/>
        <v>38.387208953370092</v>
      </c>
      <c r="G20" s="5"/>
      <c r="H20" s="17">
        <f>Absterbeordnung!C14</f>
        <v>99610.498021241743</v>
      </c>
      <c r="I20" s="18">
        <f t="shared" si="1"/>
        <v>0.88797138218619198</v>
      </c>
      <c r="J20" s="17">
        <f t="shared" si="9"/>
        <v>88451.271608176976</v>
      </c>
      <c r="K20" s="17">
        <f>SUM($J20:J$136)</f>
        <v>3507423.4054483697</v>
      </c>
      <c r="L20" s="19">
        <f t="shared" si="10"/>
        <v>39.653736364420133</v>
      </c>
      <c r="N20" s="6">
        <v>6</v>
      </c>
      <c r="O20" s="6">
        <f t="shared" si="2"/>
        <v>6</v>
      </c>
      <c r="P20" s="20">
        <f t="shared" si="3"/>
        <v>99524.010094819139</v>
      </c>
      <c r="Q20" s="20">
        <f t="shared" si="4"/>
        <v>99610.498021241743</v>
      </c>
      <c r="R20" s="5">
        <f t="shared" si="5"/>
        <v>99610.498021241743</v>
      </c>
      <c r="S20" s="5">
        <f t="shared" si="6"/>
        <v>8803025248.4317951</v>
      </c>
      <c r="T20" s="20">
        <f>SUM(S20:$S$136)</f>
        <v>327409549756.94586</v>
      </c>
      <c r="U20" s="6">
        <f t="shared" si="11"/>
        <v>37.192844563892606</v>
      </c>
    </row>
    <row r="21" spans="1:21">
      <c r="A21" s="21">
        <v>7</v>
      </c>
      <c r="B21" s="14">
        <f>Absterbeordnung!B15</f>
        <v>99513.494781665286</v>
      </c>
      <c r="C21" s="15">
        <f t="shared" si="0"/>
        <v>0.87056017861391388</v>
      </c>
      <c r="D21" s="14">
        <f t="shared" si="7"/>
        <v>86632.485791621322</v>
      </c>
      <c r="E21" s="14">
        <f>SUM(D21:$D$136)</f>
        <v>3304074.8808898418</v>
      </c>
      <c r="F21" s="16">
        <f t="shared" si="8"/>
        <v>38.138982746462943</v>
      </c>
      <c r="G21" s="5"/>
      <c r="H21" s="17">
        <f>Absterbeordnung!C15</f>
        <v>99601.823037743263</v>
      </c>
      <c r="I21" s="18">
        <f t="shared" si="1"/>
        <v>0.87056017861391388</v>
      </c>
      <c r="J21" s="17">
        <f t="shared" si="9"/>
        <v>86709.380854009214</v>
      </c>
      <c r="K21" s="17">
        <f>SUM($J21:J$136)</f>
        <v>3418972.1338401921</v>
      </c>
      <c r="L21" s="19">
        <f t="shared" si="10"/>
        <v>39.43024503423274</v>
      </c>
      <c r="N21" s="6">
        <v>7</v>
      </c>
      <c r="O21" s="6">
        <f t="shared" si="2"/>
        <v>7</v>
      </c>
      <c r="P21" s="20">
        <f t="shared" si="3"/>
        <v>99513.494781665286</v>
      </c>
      <c r="Q21" s="20">
        <f t="shared" si="4"/>
        <v>99601.823037743263</v>
      </c>
      <c r="R21" s="5">
        <f t="shared" si="5"/>
        <v>99601.823037743263</v>
      </c>
      <c r="S21" s="5">
        <f t="shared" si="6"/>
        <v>8628753519.1368732</v>
      </c>
      <c r="T21" s="20">
        <f>SUM(S21:$S$136)</f>
        <v>318606524508.51416</v>
      </c>
      <c r="U21" s="6">
        <f t="shared" si="11"/>
        <v>36.923818000121074</v>
      </c>
    </row>
    <row r="22" spans="1:21">
      <c r="A22" s="21">
        <v>8</v>
      </c>
      <c r="B22" s="14">
        <f>Absterbeordnung!B16</f>
        <v>99505.29559407098</v>
      </c>
      <c r="C22" s="15">
        <f t="shared" si="0"/>
        <v>0.85349037119011162</v>
      </c>
      <c r="D22" s="14">
        <f t="shared" si="7"/>
        <v>84926.811671965421</v>
      </c>
      <c r="E22" s="14">
        <f>SUM(D22:$D$136)</f>
        <v>3217442.3950982206</v>
      </c>
      <c r="F22" s="16">
        <f t="shared" si="8"/>
        <v>37.884883840050094</v>
      </c>
      <c r="G22" s="5"/>
      <c r="H22" s="17">
        <f>Absterbeordnung!C16</f>
        <v>99593.274470800359</v>
      </c>
      <c r="I22" s="18">
        <f t="shared" si="1"/>
        <v>0.85349037119011162</v>
      </c>
      <c r="J22" s="17">
        <f t="shared" si="9"/>
        <v>85001.900796122063</v>
      </c>
      <c r="K22" s="17">
        <f>SUM($J22:J$136)</f>
        <v>3332262.7529861829</v>
      </c>
      <c r="L22" s="19">
        <f t="shared" si="10"/>
        <v>39.202214559632608</v>
      </c>
      <c r="N22" s="6">
        <v>8</v>
      </c>
      <c r="O22" s="6">
        <f t="shared" si="2"/>
        <v>8</v>
      </c>
      <c r="P22" s="20">
        <f t="shared" si="3"/>
        <v>99505.29559407098</v>
      </c>
      <c r="Q22" s="20">
        <f t="shared" si="4"/>
        <v>99593.274470800359</v>
      </c>
      <c r="R22" s="5">
        <f t="shared" si="5"/>
        <v>99593.274470800359</v>
      </c>
      <c r="S22" s="5">
        <f t="shared" si="6"/>
        <v>8458139264.7760239</v>
      </c>
      <c r="T22" s="20">
        <f>SUM(S22:$S$136)</f>
        <v>309977770989.3772</v>
      </c>
      <c r="U22" s="6">
        <f t="shared" si="11"/>
        <v>36.64845910971006</v>
      </c>
    </row>
    <row r="23" spans="1:21">
      <c r="A23" s="21">
        <v>9</v>
      </c>
      <c r="B23" s="14">
        <f>Absterbeordnung!B17</f>
        <v>99497.007145366733</v>
      </c>
      <c r="C23" s="15">
        <f t="shared" si="0"/>
        <v>0.83675526587265847</v>
      </c>
      <c r="D23" s="14">
        <f t="shared" si="7"/>
        <v>83254.644667455141</v>
      </c>
      <c r="E23" s="14">
        <f>SUM(D23:$D$136)</f>
        <v>3132515.5834262548</v>
      </c>
      <c r="F23" s="16">
        <f t="shared" si="8"/>
        <v>37.625715609483329</v>
      </c>
      <c r="G23" s="5"/>
      <c r="H23" s="17">
        <f>Absterbeordnung!C17</f>
        <v>99585.939936449737</v>
      </c>
      <c r="I23" s="18">
        <f t="shared" si="1"/>
        <v>0.83675526587265847</v>
      </c>
      <c r="J23" s="17">
        <f t="shared" si="9"/>
        <v>83329.05964870259</v>
      </c>
      <c r="K23" s="17">
        <f>SUM($J23:J$136)</f>
        <v>3247260.8521900605</v>
      </c>
      <c r="L23" s="19">
        <f t="shared" si="10"/>
        <v>38.969128727478918</v>
      </c>
      <c r="N23" s="6">
        <v>9</v>
      </c>
      <c r="O23" s="6">
        <f t="shared" si="2"/>
        <v>9</v>
      </c>
      <c r="P23" s="20">
        <f t="shared" si="3"/>
        <v>99497.007145366733</v>
      </c>
      <c r="Q23" s="20">
        <f t="shared" si="4"/>
        <v>99585.939936449737</v>
      </c>
      <c r="R23" s="5">
        <f t="shared" si="5"/>
        <v>99585.939936449737</v>
      </c>
      <c r="S23" s="5">
        <f t="shared" si="6"/>
        <v>8290992043.2836523</v>
      </c>
      <c r="T23" s="20">
        <f>SUM(S23:$S$136)</f>
        <v>301519631724.60114</v>
      </c>
      <c r="U23" s="6">
        <f t="shared" si="11"/>
        <v>36.367135579252604</v>
      </c>
    </row>
    <row r="24" spans="1:21">
      <c r="A24" s="21">
        <v>10</v>
      </c>
      <c r="B24" s="14">
        <f>Absterbeordnung!B18</f>
        <v>99489.193211688369</v>
      </c>
      <c r="C24" s="15">
        <f t="shared" si="0"/>
        <v>0.82034829987515534</v>
      </c>
      <c r="D24" s="14">
        <f t="shared" si="7"/>
        <v>81615.7905071594</v>
      </c>
      <c r="E24" s="14">
        <f>SUM(D24:$D$136)</f>
        <v>3049260.9387587998</v>
      </c>
      <c r="F24" s="16">
        <f t="shared" si="8"/>
        <v>37.361164056743604</v>
      </c>
      <c r="G24" s="5"/>
      <c r="H24" s="17">
        <f>Absterbeordnung!C18</f>
        <v>99579.070107806547</v>
      </c>
      <c r="I24" s="18">
        <f t="shared" si="1"/>
        <v>0.82034829987515534</v>
      </c>
      <c r="J24" s="17">
        <f t="shared" si="9"/>
        <v>81689.520866088002</v>
      </c>
      <c r="K24" s="17">
        <f>SUM($J24:J$136)</f>
        <v>3163931.7925413582</v>
      </c>
      <c r="L24" s="19">
        <f t="shared" si="10"/>
        <v>38.731183130917465</v>
      </c>
      <c r="N24" s="6">
        <v>10</v>
      </c>
      <c r="O24" s="6">
        <f t="shared" si="2"/>
        <v>10</v>
      </c>
      <c r="P24" s="20">
        <f t="shared" si="3"/>
        <v>99489.193211688369</v>
      </c>
      <c r="Q24" s="20">
        <f t="shared" si="4"/>
        <v>99579.070107806547</v>
      </c>
      <c r="R24" s="5">
        <f t="shared" si="5"/>
        <v>99579.070107806547</v>
      </c>
      <c r="S24" s="5">
        <f t="shared" si="6"/>
        <v>8127224524.8164787</v>
      </c>
      <c r="T24" s="20">
        <f>SUM(S24:$S$136)</f>
        <v>293228639681.31738</v>
      </c>
      <c r="U24" s="6">
        <f t="shared" si="11"/>
        <v>36.079800525498435</v>
      </c>
    </row>
    <row r="25" spans="1:21">
      <c r="A25" s="21">
        <v>11</v>
      </c>
      <c r="B25" s="14">
        <f>Absterbeordnung!B19</f>
        <v>99480.301942400911</v>
      </c>
      <c r="C25" s="15">
        <f t="shared" si="0"/>
        <v>0.80426303909328967</v>
      </c>
      <c r="D25" s="14">
        <f t="shared" si="7"/>
        <v>80008.329970113438</v>
      </c>
      <c r="E25" s="14">
        <f>SUM(D25:$D$136)</f>
        <v>2967645.1482516401</v>
      </c>
      <c r="F25" s="16">
        <f t="shared" si="8"/>
        <v>37.091702193511395</v>
      </c>
      <c r="G25" s="5"/>
      <c r="H25" s="17">
        <f>Absterbeordnung!C19</f>
        <v>99572.002969535795</v>
      </c>
      <c r="I25" s="18">
        <f t="shared" si="1"/>
        <v>0.80426303909328967</v>
      </c>
      <c r="J25" s="17">
        <f t="shared" si="9"/>
        <v>80082.081716884917</v>
      </c>
      <c r="K25" s="17">
        <f>SUM($J25:J$136)</f>
        <v>3082242.2716752701</v>
      </c>
      <c r="L25" s="19">
        <f t="shared" si="10"/>
        <v>38.48853832960981</v>
      </c>
      <c r="N25" s="6">
        <v>11</v>
      </c>
      <c r="O25" s="6">
        <f t="shared" si="2"/>
        <v>11</v>
      </c>
      <c r="P25" s="20">
        <f t="shared" si="3"/>
        <v>99480.301942400911</v>
      </c>
      <c r="Q25" s="20">
        <f t="shared" si="4"/>
        <v>99572.002969535795</v>
      </c>
      <c r="R25" s="5">
        <f t="shared" si="5"/>
        <v>99572.002969535795</v>
      </c>
      <c r="S25" s="5">
        <f t="shared" si="6"/>
        <v>7966589669.3717365</v>
      </c>
      <c r="T25" s="20">
        <f>SUM(S25:$S$136)</f>
        <v>285101415156.50085</v>
      </c>
      <c r="U25" s="6">
        <f t="shared" si="11"/>
        <v>35.787134393603658</v>
      </c>
    </row>
    <row r="26" spans="1:21">
      <c r="A26" s="21">
        <v>12</v>
      </c>
      <c r="B26" s="14">
        <f>Absterbeordnung!B20</f>
        <v>99471.764889965358</v>
      </c>
      <c r="C26" s="15">
        <f t="shared" si="0"/>
        <v>0.78849317558165644</v>
      </c>
      <c r="D26" s="14">
        <f t="shared" si="7"/>
        <v>78432.807778800707</v>
      </c>
      <c r="E26" s="14">
        <f>SUM(D26:$D$136)</f>
        <v>2887636.8182815267</v>
      </c>
      <c r="F26" s="16">
        <f t="shared" si="8"/>
        <v>36.816695717758236</v>
      </c>
      <c r="G26" s="5"/>
      <c r="H26" s="17">
        <f>Absterbeordnung!C20</f>
        <v>99564.040435855364</v>
      </c>
      <c r="I26" s="18">
        <f t="shared" si="1"/>
        <v>0.78849317558165644</v>
      </c>
      <c r="J26" s="17">
        <f t="shared" si="9"/>
        <v>78505.566417008042</v>
      </c>
      <c r="K26" s="17">
        <f>SUM($J26:J$136)</f>
        <v>3002160.1899583847</v>
      </c>
      <c r="L26" s="19">
        <f t="shared" si="10"/>
        <v>38.241367166392088</v>
      </c>
      <c r="N26" s="6">
        <v>12</v>
      </c>
      <c r="O26" s="6">
        <f t="shared" si="2"/>
        <v>12</v>
      </c>
      <c r="P26" s="20">
        <f t="shared" si="3"/>
        <v>99471.764889965358</v>
      </c>
      <c r="Q26" s="20">
        <f t="shared" si="4"/>
        <v>99564.040435855364</v>
      </c>
      <c r="R26" s="5">
        <f t="shared" si="5"/>
        <v>99564.040435855364</v>
      </c>
      <c r="S26" s="5">
        <f t="shared" si="6"/>
        <v>7809087245.1861849</v>
      </c>
      <c r="T26" s="20">
        <f>SUM(S26:$S$136)</f>
        <v>277134825487.12915</v>
      </c>
      <c r="U26" s="6">
        <f t="shared" si="11"/>
        <v>35.488760310363482</v>
      </c>
    </row>
    <row r="27" spans="1:21">
      <c r="A27" s="21">
        <v>13</v>
      </c>
      <c r="B27" s="14">
        <f>Absterbeordnung!B21</f>
        <v>99460.695337629135</v>
      </c>
      <c r="C27" s="15">
        <f t="shared" si="0"/>
        <v>0.77303252508005538</v>
      </c>
      <c r="D27" s="14">
        <f t="shared" si="7"/>
        <v>76886.352463065545</v>
      </c>
      <c r="E27" s="14">
        <f>SUM(D27:$D$136)</f>
        <v>2809204.0105027258</v>
      </c>
      <c r="F27" s="16">
        <f t="shared" si="8"/>
        <v>36.537095602918654</v>
      </c>
      <c r="G27" s="5"/>
      <c r="H27" s="17">
        <f>Absterbeordnung!C21</f>
        <v>99556.02555212962</v>
      </c>
      <c r="I27" s="18">
        <f t="shared" si="1"/>
        <v>0.77303252508005538</v>
      </c>
      <c r="J27" s="17">
        <f t="shared" si="9"/>
        <v>76960.045819497274</v>
      </c>
      <c r="K27" s="17">
        <f>SUM($J27:J$136)</f>
        <v>2923654.623541377</v>
      </c>
      <c r="L27" s="19">
        <f t="shared" si="10"/>
        <v>37.989252636342506</v>
      </c>
      <c r="N27" s="6">
        <v>13</v>
      </c>
      <c r="O27" s="6">
        <f t="shared" si="2"/>
        <v>13</v>
      </c>
      <c r="P27" s="20">
        <f t="shared" si="3"/>
        <v>99460.695337629135</v>
      </c>
      <c r="Q27" s="20">
        <f t="shared" si="4"/>
        <v>99556.02555212962</v>
      </c>
      <c r="R27" s="5">
        <f t="shared" si="5"/>
        <v>99556.02555212962</v>
      </c>
      <c r="S27" s="5">
        <f t="shared" si="6"/>
        <v>7654499670.4229975</v>
      </c>
      <c r="T27" s="20">
        <f>SUM(S27:$S$136)</f>
        <v>269325738241.94296</v>
      </c>
      <c r="U27" s="6">
        <f t="shared" si="11"/>
        <v>35.18528314562716</v>
      </c>
    </row>
    <row r="28" spans="1:21">
      <c r="A28" s="21">
        <v>14</v>
      </c>
      <c r="B28" s="14">
        <f>Absterbeordnung!B22</f>
        <v>99449.665640618434</v>
      </c>
      <c r="C28" s="15">
        <f t="shared" si="0"/>
        <v>0.75787502458828948</v>
      </c>
      <c r="D28" s="14">
        <f t="shared" si="7"/>
        <v>75370.417792680862</v>
      </c>
      <c r="E28" s="14">
        <f>SUM(D28:$D$136)</f>
        <v>2732317.6580396602</v>
      </c>
      <c r="F28" s="16">
        <f t="shared" si="8"/>
        <v>36.251857665899692</v>
      </c>
      <c r="G28" s="5"/>
      <c r="H28" s="17">
        <f>Absterbeordnung!C22</f>
        <v>99547.107695115541</v>
      </c>
      <c r="I28" s="18">
        <f t="shared" si="1"/>
        <v>0.75787502458828948</v>
      </c>
      <c r="J28" s="17">
        <f t="shared" si="9"/>
        <v>75444.266692128789</v>
      </c>
      <c r="K28" s="17">
        <f>SUM($J28:J$136)</f>
        <v>2846694.5777218798</v>
      </c>
      <c r="L28" s="19">
        <f t="shared" si="10"/>
        <v>37.732417618141945</v>
      </c>
      <c r="N28" s="6">
        <v>14</v>
      </c>
      <c r="O28" s="6">
        <f t="shared" si="2"/>
        <v>14</v>
      </c>
      <c r="P28" s="20">
        <f t="shared" si="3"/>
        <v>99449.665640618434</v>
      </c>
      <c r="Q28" s="20">
        <f t="shared" si="4"/>
        <v>99547.107695115541</v>
      </c>
      <c r="R28" s="5">
        <f t="shared" si="5"/>
        <v>99547.107695115541</v>
      </c>
      <c r="S28" s="5">
        <f t="shared" si="6"/>
        <v>7502907097.0338545</v>
      </c>
      <c r="T28" s="20">
        <f>SUM(S28:$S$136)</f>
        <v>261671238571.51999</v>
      </c>
      <c r="U28" s="6">
        <f t="shared" si="11"/>
        <v>34.875980095097702</v>
      </c>
    </row>
    <row r="29" spans="1:21">
      <c r="A29" s="21">
        <v>15</v>
      </c>
      <c r="B29" s="14">
        <f>Absterbeordnung!B23</f>
        <v>99434.738837183017</v>
      </c>
      <c r="C29" s="15">
        <f t="shared" si="0"/>
        <v>0.74301472998851925</v>
      </c>
      <c r="D29" s="14">
        <f t="shared" si="7"/>
        <v>73881.475628588465</v>
      </c>
      <c r="E29" s="14">
        <f>SUM(D29:$D$136)</f>
        <v>2656947.24024698</v>
      </c>
      <c r="F29" s="16">
        <f t="shared" si="8"/>
        <v>35.962292545479059</v>
      </c>
      <c r="G29" s="5"/>
      <c r="H29" s="17">
        <f>Absterbeordnung!C23</f>
        <v>99536.318091682959</v>
      </c>
      <c r="I29" s="18">
        <f t="shared" si="1"/>
        <v>0.74301472998851925</v>
      </c>
      <c r="J29" s="17">
        <f t="shared" si="9"/>
        <v>73956.950510943178</v>
      </c>
      <c r="K29" s="17">
        <f>SUM($J29:J$136)</f>
        <v>2771250.3110297518</v>
      </c>
      <c r="L29" s="19">
        <f t="shared" si="10"/>
        <v>37.47112735022381</v>
      </c>
      <c r="N29" s="6">
        <v>15</v>
      </c>
      <c r="O29" s="6">
        <f t="shared" si="2"/>
        <v>15</v>
      </c>
      <c r="P29" s="20">
        <f t="shared" si="3"/>
        <v>99434.738837183017</v>
      </c>
      <c r="Q29" s="20">
        <f t="shared" si="4"/>
        <v>99536.318091682959</v>
      </c>
      <c r="R29" s="5">
        <f t="shared" si="5"/>
        <v>99536.318091682959</v>
      </c>
      <c r="S29" s="5">
        <f t="shared" si="6"/>
        <v>7353890059.250104</v>
      </c>
      <c r="T29" s="20">
        <f>SUM(S29:$S$136)</f>
        <v>254168331474.48615</v>
      </c>
      <c r="U29" s="6">
        <f t="shared" si="11"/>
        <v>34.562432865688557</v>
      </c>
    </row>
    <row r="30" spans="1:21">
      <c r="A30" s="21">
        <v>16</v>
      </c>
      <c r="B30" s="14">
        <f>Absterbeordnung!B24</f>
        <v>99417.036720398202</v>
      </c>
      <c r="C30" s="15">
        <f t="shared" si="0"/>
        <v>0.72844581371423445</v>
      </c>
      <c r="D30" s="14">
        <f t="shared" si="7"/>
        <v>72419.924210848389</v>
      </c>
      <c r="E30" s="14">
        <f>SUM(D30:$D$136)</f>
        <v>2583065.7646183912</v>
      </c>
      <c r="F30" s="16">
        <f t="shared" si="8"/>
        <v>35.667888260941481</v>
      </c>
      <c r="G30" s="5"/>
      <c r="H30" s="17">
        <f>Absterbeordnung!C24</f>
        <v>99523.797368610409</v>
      </c>
      <c r="I30" s="18">
        <f t="shared" si="1"/>
        <v>0.72844581371423445</v>
      </c>
      <c r="J30" s="17">
        <f t="shared" si="9"/>
        <v>72497.693558107989</v>
      </c>
      <c r="K30" s="17">
        <f>SUM($J30:J$136)</f>
        <v>2697293.360518808</v>
      </c>
      <c r="L30" s="19">
        <f t="shared" si="10"/>
        <v>37.205229961652321</v>
      </c>
      <c r="N30" s="6">
        <v>16</v>
      </c>
      <c r="O30" s="6">
        <f t="shared" si="2"/>
        <v>16</v>
      </c>
      <c r="P30" s="20">
        <f t="shared" si="3"/>
        <v>99417.036720398202</v>
      </c>
      <c r="Q30" s="20">
        <f t="shared" si="4"/>
        <v>99523.797368610409</v>
      </c>
      <c r="R30" s="5">
        <f t="shared" si="5"/>
        <v>99523.797368610409</v>
      </c>
      <c r="S30" s="5">
        <f t="shared" si="6"/>
        <v>7207505862.6105986</v>
      </c>
      <c r="T30" s="20">
        <f>SUM(S30:$S$136)</f>
        <v>246814441415.23605</v>
      </c>
      <c r="U30" s="6">
        <f t="shared" si="11"/>
        <v>34.244084725008953</v>
      </c>
    </row>
    <row r="31" spans="1:21">
      <c r="A31" s="21">
        <v>17</v>
      </c>
      <c r="B31" s="14">
        <f>Absterbeordnung!B25</f>
        <v>99391.21858413078</v>
      </c>
      <c r="C31" s="15">
        <f t="shared" si="0"/>
        <v>0.7141625624649357</v>
      </c>
      <c r="D31" s="14">
        <f t="shared" si="7"/>
        <v>70981.48735055537</v>
      </c>
      <c r="E31" s="14">
        <f>SUM(D31:$D$136)</f>
        <v>2510645.8404075429</v>
      </c>
      <c r="F31" s="16">
        <f t="shared" si="8"/>
        <v>35.370431560672266</v>
      </c>
      <c r="G31" s="5"/>
      <c r="H31" s="17">
        <f>Absterbeordnung!C25</f>
        <v>99508.483361431572</v>
      </c>
      <c r="I31" s="18">
        <f t="shared" si="1"/>
        <v>0.7141625624649357</v>
      </c>
      <c r="J31" s="17">
        <f t="shared" si="9"/>
        <v>71065.233464399396</v>
      </c>
      <c r="K31" s="17">
        <f>SUM($J31:J$136)</f>
        <v>2624795.6669606999</v>
      </c>
      <c r="L31" s="19">
        <f t="shared" si="10"/>
        <v>36.935017856173076</v>
      </c>
      <c r="N31" s="6">
        <v>17</v>
      </c>
      <c r="O31" s="6">
        <f t="shared" si="2"/>
        <v>17</v>
      </c>
      <c r="P31" s="20">
        <f t="shared" si="3"/>
        <v>99391.21858413078</v>
      </c>
      <c r="Q31" s="20">
        <f t="shared" si="4"/>
        <v>99508.483361431572</v>
      </c>
      <c r="R31" s="5">
        <f t="shared" si="5"/>
        <v>99508.483361431572</v>
      </c>
      <c r="S31" s="5">
        <f t="shared" si="6"/>
        <v>7063260152.9924059</v>
      </c>
      <c r="T31" s="20">
        <f>SUM(S31:$S$136)</f>
        <v>239606935552.62543</v>
      </c>
      <c r="U31" s="6">
        <f t="shared" si="11"/>
        <v>33.922994532647088</v>
      </c>
    </row>
    <row r="32" spans="1:21">
      <c r="A32" s="21">
        <v>18</v>
      </c>
      <c r="B32" s="14">
        <f>Absterbeordnung!B26</f>
        <v>99357.546306551696</v>
      </c>
      <c r="C32" s="15">
        <f t="shared" si="0"/>
        <v>0.7001593749656233</v>
      </c>
      <c r="D32" s="14">
        <f t="shared" si="7"/>
        <v>69566.117520113214</v>
      </c>
      <c r="E32" s="14">
        <f>SUM(D32:$D$136)</f>
        <v>2439664.3530569877</v>
      </c>
      <c r="F32" s="16">
        <f t="shared" si="8"/>
        <v>35.06972129573888</v>
      </c>
      <c r="G32" s="5"/>
      <c r="H32" s="17">
        <f>Absterbeordnung!C26</f>
        <v>99492.515063816434</v>
      </c>
      <c r="I32" s="18">
        <f t="shared" si="1"/>
        <v>0.7001593749656233</v>
      </c>
      <c r="J32" s="17">
        <f t="shared" si="9"/>
        <v>69660.617160839582</v>
      </c>
      <c r="K32" s="17">
        <f>SUM($J32:J$136)</f>
        <v>2553730.4334963006</v>
      </c>
      <c r="L32" s="19">
        <f t="shared" si="10"/>
        <v>36.659601042580285</v>
      </c>
      <c r="N32" s="6">
        <v>18</v>
      </c>
      <c r="O32" s="6">
        <f t="shared" si="2"/>
        <v>18</v>
      </c>
      <c r="P32" s="20">
        <f t="shared" si="3"/>
        <v>99357.546306551696</v>
      </c>
      <c r="Q32" s="20">
        <f t="shared" si="4"/>
        <v>99492.515063816434</v>
      </c>
      <c r="R32" s="5">
        <f t="shared" si="5"/>
        <v>99492.515063816434</v>
      </c>
      <c r="S32" s="5">
        <f t="shared" si="6"/>
        <v>6921307995.3010874</v>
      </c>
      <c r="T32" s="20">
        <f>SUM(S32:$S$136)</f>
        <v>232543675399.63303</v>
      </c>
      <c r="U32" s="6">
        <f t="shared" si="11"/>
        <v>33.598226745220437</v>
      </c>
    </row>
    <row r="33" spans="1:21">
      <c r="A33" s="21">
        <v>19</v>
      </c>
      <c r="B33" s="14">
        <f>Absterbeordnung!B27</f>
        <v>99309.70823210747</v>
      </c>
      <c r="C33" s="15">
        <f t="shared" si="0"/>
        <v>0.68643075977021895</v>
      </c>
      <c r="D33" s="14">
        <f t="shared" si="7"/>
        <v>68169.238474324302</v>
      </c>
      <c r="E33" s="14">
        <f>SUM(D33:$D$136)</f>
        <v>2370098.2355368747</v>
      </c>
      <c r="F33" s="16">
        <f t="shared" si="8"/>
        <v>34.767855539849748</v>
      </c>
      <c r="G33" s="5"/>
      <c r="H33" s="17">
        <f>Absterbeordnung!C27</f>
        <v>99469.789793073389</v>
      </c>
      <c r="I33" s="18">
        <f t="shared" si="1"/>
        <v>0.68643075977021895</v>
      </c>
      <c r="J33" s="17">
        <f t="shared" si="9"/>
        <v>68279.123381843339</v>
      </c>
      <c r="K33" s="17">
        <f>SUM($J33:J$136)</f>
        <v>2484069.8163354616</v>
      </c>
      <c r="L33" s="19">
        <f t="shared" si="10"/>
        <v>36.381102938940501</v>
      </c>
      <c r="N33" s="6">
        <v>19</v>
      </c>
      <c r="O33" s="6">
        <f t="shared" si="2"/>
        <v>19</v>
      </c>
      <c r="P33" s="20">
        <f t="shared" si="3"/>
        <v>99309.70823210747</v>
      </c>
      <c r="Q33" s="20">
        <f t="shared" si="4"/>
        <v>99469.789793073389</v>
      </c>
      <c r="R33" s="5">
        <f t="shared" si="5"/>
        <v>99469.789793073389</v>
      </c>
      <c r="S33" s="5">
        <f t="shared" si="6"/>
        <v>6780779821.3949289</v>
      </c>
      <c r="T33" s="20">
        <f>SUM(S33:$S$136)</f>
        <v>225622367404.33194</v>
      </c>
      <c r="U33" s="6">
        <f t="shared" si="11"/>
        <v>33.273808226664606</v>
      </c>
    </row>
    <row r="34" spans="1:21">
      <c r="A34" s="21">
        <v>20</v>
      </c>
      <c r="B34" s="14">
        <f>Absterbeordnung!B28</f>
        <v>99261.177090087993</v>
      </c>
      <c r="C34" s="15">
        <f t="shared" si="0"/>
        <v>0.67297133310805779</v>
      </c>
      <c r="D34" s="14">
        <f t="shared" si="7"/>
        <v>66799.926672191519</v>
      </c>
      <c r="E34" s="14">
        <f>SUM(D34:$D$136)</f>
        <v>2301928.9970625499</v>
      </c>
      <c r="F34" s="16">
        <f t="shared" si="8"/>
        <v>34.460052753633214</v>
      </c>
      <c r="G34" s="5"/>
      <c r="H34" s="17">
        <f>Absterbeordnung!C28</f>
        <v>99449.245429926639</v>
      </c>
      <c r="I34" s="18">
        <f t="shared" si="1"/>
        <v>0.67297133310805779</v>
      </c>
      <c r="J34" s="17">
        <f t="shared" si="9"/>
        <v>66926.491273568157</v>
      </c>
      <c r="K34" s="17">
        <f>SUM($J34:J$136)</f>
        <v>2415790.6929536187</v>
      </c>
      <c r="L34" s="19">
        <f t="shared" si="10"/>
        <v>36.096180256616968</v>
      </c>
      <c r="N34" s="6">
        <v>20</v>
      </c>
      <c r="O34" s="6">
        <f t="shared" si="2"/>
        <v>20</v>
      </c>
      <c r="P34" s="20">
        <f t="shared" si="3"/>
        <v>99261.177090087993</v>
      </c>
      <c r="Q34" s="20">
        <f t="shared" si="4"/>
        <v>99449.245429926639</v>
      </c>
      <c r="R34" s="5">
        <f t="shared" si="5"/>
        <v>99449.245429926639</v>
      </c>
      <c r="S34" s="5">
        <f t="shared" si="6"/>
        <v>6643202302.3238764</v>
      </c>
      <c r="T34" s="20">
        <f>SUM(S34:$S$136)</f>
        <v>218841587582.93701</v>
      </c>
      <c r="U34" s="6">
        <f t="shared" si="11"/>
        <v>32.942183245929968</v>
      </c>
    </row>
    <row r="35" spans="1:21">
      <c r="A35" s="21">
        <v>21</v>
      </c>
      <c r="B35" s="14">
        <f>Absterbeordnung!B29</f>
        <v>99207.78620550796</v>
      </c>
      <c r="C35" s="15">
        <f t="shared" si="0"/>
        <v>0.65977581677260566</v>
      </c>
      <c r="D35" s="14">
        <f t="shared" si="7"/>
        <v>65454.898173941052</v>
      </c>
      <c r="E35" s="14">
        <f>SUM(D35:$D$136)</f>
        <v>2235129.0703903581</v>
      </c>
      <c r="F35" s="16">
        <f t="shared" si="8"/>
        <v>34.14762122844779</v>
      </c>
      <c r="G35" s="5"/>
      <c r="H35" s="17">
        <f>Absterbeordnung!C29</f>
        <v>99427.168636962437</v>
      </c>
      <c r="I35" s="18">
        <f t="shared" si="1"/>
        <v>0.65977581677260566</v>
      </c>
      <c r="J35" s="17">
        <f t="shared" si="9"/>
        <v>65599.641396839492</v>
      </c>
      <c r="K35" s="17">
        <f>SUM($J35:J$136)</f>
        <v>2348864.2016800502</v>
      </c>
      <c r="L35" s="19">
        <f t="shared" si="10"/>
        <v>35.806052467128509</v>
      </c>
      <c r="N35" s="6">
        <v>21</v>
      </c>
      <c r="O35" s="6">
        <f t="shared" si="2"/>
        <v>21</v>
      </c>
      <c r="P35" s="20">
        <f t="shared" si="3"/>
        <v>99207.78620550796</v>
      </c>
      <c r="Q35" s="20">
        <f t="shared" si="4"/>
        <v>99427.168636962437</v>
      </c>
      <c r="R35" s="5">
        <f t="shared" si="5"/>
        <v>99427.168636962437</v>
      </c>
      <c r="S35" s="5">
        <f t="shared" si="6"/>
        <v>6507995198.8556423</v>
      </c>
      <c r="T35" s="20">
        <f>SUM(S35:$S$136)</f>
        <v>212198385280.61313</v>
      </c>
      <c r="U35" s="6">
        <f t="shared" si="11"/>
        <v>32.605799297136208</v>
      </c>
    </row>
    <row r="36" spans="1:21">
      <c r="A36" s="21">
        <v>22</v>
      </c>
      <c r="B36" s="14">
        <f>Absterbeordnung!B30</f>
        <v>99154.173566902085</v>
      </c>
      <c r="C36" s="15">
        <f t="shared" si="0"/>
        <v>0.64683903605157411</v>
      </c>
      <c r="D36" s="14">
        <f t="shared" si="7"/>
        <v>64136.790050505413</v>
      </c>
      <c r="E36" s="14">
        <f>SUM(D36:$D$136)</f>
        <v>2169674.1722164168</v>
      </c>
      <c r="F36" s="16">
        <f t="shared" si="8"/>
        <v>33.828855022333926</v>
      </c>
      <c r="G36" s="5"/>
      <c r="H36" s="17">
        <f>Absterbeordnung!C30</f>
        <v>99406.359537638724</v>
      </c>
      <c r="I36" s="18">
        <f t="shared" si="1"/>
        <v>0.64683903605157411</v>
      </c>
      <c r="J36" s="17">
        <f t="shared" si="9"/>
        <v>64299.913780722432</v>
      </c>
      <c r="K36" s="17">
        <f>SUM($J36:J$136)</f>
        <v>2283264.5602832106</v>
      </c>
      <c r="L36" s="19">
        <f t="shared" si="10"/>
        <v>35.509605317196389</v>
      </c>
      <c r="N36" s="6">
        <v>22</v>
      </c>
      <c r="O36" s="6">
        <f t="shared" si="2"/>
        <v>22</v>
      </c>
      <c r="P36" s="20">
        <f t="shared" si="3"/>
        <v>99154.173566902085</v>
      </c>
      <c r="Q36" s="20">
        <f t="shared" si="4"/>
        <v>99406.359537638724</v>
      </c>
      <c r="R36" s="5">
        <f t="shared" si="5"/>
        <v>99406.359537638724</v>
      </c>
      <c r="S36" s="5">
        <f t="shared" si="6"/>
        <v>6375604811.3505917</v>
      </c>
      <c r="T36" s="20">
        <f>SUM(S36:$S$136)</f>
        <v>205690390081.75748</v>
      </c>
      <c r="U36" s="6">
        <f t="shared" si="11"/>
        <v>32.262098446811443</v>
      </c>
    </row>
    <row r="37" spans="1:21">
      <c r="A37" s="21">
        <v>23</v>
      </c>
      <c r="B37" s="14">
        <f>Absterbeordnung!B31</f>
        <v>99101.485220340357</v>
      </c>
      <c r="C37" s="15">
        <f t="shared" si="0"/>
        <v>0.63415591769762181</v>
      </c>
      <c r="D37" s="14">
        <f t="shared" si="7"/>
        <v>62845.793305102241</v>
      </c>
      <c r="E37" s="14">
        <f>SUM(D37:$D$136)</f>
        <v>2105537.3821659121</v>
      </c>
      <c r="F37" s="16">
        <f t="shared" si="8"/>
        <v>33.503235004831588</v>
      </c>
      <c r="G37" s="5"/>
      <c r="H37" s="17">
        <f>Absterbeordnung!C31</f>
        <v>99384.059722372724</v>
      </c>
      <c r="I37" s="18">
        <f t="shared" si="1"/>
        <v>0.63415591769762181</v>
      </c>
      <c r="J37" s="17">
        <f t="shared" si="9"/>
        <v>63024.989597756525</v>
      </c>
      <c r="K37" s="17">
        <f>SUM($J37:J$136)</f>
        <v>2218964.6465024878</v>
      </c>
      <c r="L37" s="19">
        <f t="shared" si="10"/>
        <v>35.207695561150487</v>
      </c>
      <c r="N37" s="6">
        <v>23</v>
      </c>
      <c r="O37" s="6">
        <f t="shared" si="2"/>
        <v>23</v>
      </c>
      <c r="P37" s="20">
        <f t="shared" si="3"/>
        <v>99101.485220340357</v>
      </c>
      <c r="Q37" s="20">
        <f t="shared" si="4"/>
        <v>99384.059722372724</v>
      </c>
      <c r="R37" s="5">
        <f t="shared" si="5"/>
        <v>99384.059722372724</v>
      </c>
      <c r="S37" s="5">
        <f t="shared" si="6"/>
        <v>6245870075.1341734</v>
      </c>
      <c r="T37" s="20">
        <f>SUM(S37:$S$136)</f>
        <v>199314785270.40686</v>
      </c>
      <c r="U37" s="6">
        <f t="shared" si="11"/>
        <v>31.911452347353734</v>
      </c>
    </row>
    <row r="38" spans="1:21">
      <c r="A38" s="21">
        <v>24</v>
      </c>
      <c r="B38" s="14">
        <f>Absterbeordnung!B32</f>
        <v>99049.676174666631</v>
      </c>
      <c r="C38" s="15">
        <f t="shared" si="0"/>
        <v>0.62172148793884485</v>
      </c>
      <c r="D38" s="14">
        <f t="shared" si="7"/>
        <v>61581.312051174486</v>
      </c>
      <c r="E38" s="14">
        <f>SUM(D38:$D$136)</f>
        <v>2042691.588860811</v>
      </c>
      <c r="F38" s="16">
        <f t="shared" si="8"/>
        <v>33.170640910725005</v>
      </c>
      <c r="G38" s="5"/>
      <c r="H38" s="17">
        <f>Absterbeordnung!C32</f>
        <v>99361.342397108878</v>
      </c>
      <c r="I38" s="18">
        <f t="shared" si="1"/>
        <v>0.62172148793884485</v>
      </c>
      <c r="J38" s="17">
        <f t="shared" si="9"/>
        <v>61775.081638731564</v>
      </c>
      <c r="K38" s="17">
        <f>SUM($J38:J$136)</f>
        <v>2155939.6569047309</v>
      </c>
      <c r="L38" s="19">
        <f t="shared" si="10"/>
        <v>34.899826915858029</v>
      </c>
      <c r="N38" s="6">
        <v>24</v>
      </c>
      <c r="O38" s="6">
        <f t="shared" si="2"/>
        <v>24</v>
      </c>
      <c r="P38" s="20">
        <f t="shared" si="3"/>
        <v>99049.676174666631</v>
      </c>
      <c r="Q38" s="20">
        <f t="shared" si="4"/>
        <v>99361.342397108878</v>
      </c>
      <c r="R38" s="5">
        <f t="shared" si="5"/>
        <v>99361.342397108878</v>
      </c>
      <c r="S38" s="5">
        <f t="shared" si="6"/>
        <v>6118801831.9799557</v>
      </c>
      <c r="T38" s="20">
        <f>SUM(S38:$S$136)</f>
        <v>193068915195.27271</v>
      </c>
      <c r="U38" s="6">
        <f t="shared" si="11"/>
        <v>31.55338585835495</v>
      </c>
    </row>
    <row r="39" spans="1:21">
      <c r="A39" s="21">
        <v>25</v>
      </c>
      <c r="B39" s="14">
        <f>Absterbeordnung!B33</f>
        <v>98994.251800292768</v>
      </c>
      <c r="C39" s="15">
        <f t="shared" si="0"/>
        <v>0.60953087052827937</v>
      </c>
      <c r="D39" s="14">
        <f t="shared" si="7"/>
        <v>60340.052477128134</v>
      </c>
      <c r="E39" s="14">
        <f>SUM(D39:$D$136)</f>
        <v>1981110.2768096363</v>
      </c>
      <c r="F39" s="16">
        <f t="shared" si="8"/>
        <v>32.832425486546853</v>
      </c>
      <c r="G39" s="5"/>
      <c r="H39" s="17">
        <f>Absterbeordnung!C33</f>
        <v>99341.257759290122</v>
      </c>
      <c r="I39" s="18">
        <f t="shared" si="1"/>
        <v>0.60953087052827937</v>
      </c>
      <c r="J39" s="17">
        <f t="shared" si="9"/>
        <v>60551.563321394293</v>
      </c>
      <c r="K39" s="17">
        <f>SUM($J39:J$136)</f>
        <v>2094164.5752659994</v>
      </c>
      <c r="L39" s="19">
        <f t="shared" si="10"/>
        <v>34.58481433667761</v>
      </c>
      <c r="N39" s="6">
        <v>25</v>
      </c>
      <c r="O39" s="6">
        <f t="shared" si="2"/>
        <v>25</v>
      </c>
      <c r="P39" s="20">
        <f t="shared" si="3"/>
        <v>98994.251800292768</v>
      </c>
      <c r="Q39" s="20">
        <f t="shared" si="4"/>
        <v>99341.257759290122</v>
      </c>
      <c r="R39" s="5">
        <f t="shared" si="5"/>
        <v>99341.257759290122</v>
      </c>
      <c r="S39" s="5">
        <f t="shared" si="6"/>
        <v>5994256706.3394785</v>
      </c>
      <c r="T39" s="20">
        <f>SUM(S39:$S$136)</f>
        <v>186950113363.29276</v>
      </c>
      <c r="U39" s="6">
        <f t="shared" si="11"/>
        <v>31.188206064911398</v>
      </c>
    </row>
    <row r="40" spans="1:21">
      <c r="A40" s="21">
        <v>26</v>
      </c>
      <c r="B40" s="14">
        <f>Absterbeordnung!B34</f>
        <v>98939.865476536506</v>
      </c>
      <c r="C40" s="15">
        <f t="shared" si="0"/>
        <v>0.59757928483164635</v>
      </c>
      <c r="D40" s="14">
        <f t="shared" si="7"/>
        <v>59124.414052807981</v>
      </c>
      <c r="E40" s="14">
        <f>SUM(D40:$D$136)</f>
        <v>1920770.2243325079</v>
      </c>
      <c r="F40" s="16">
        <f t="shared" si="8"/>
        <v>32.486921944240144</v>
      </c>
      <c r="G40" s="5"/>
      <c r="H40" s="17">
        <f>Absterbeordnung!C34</f>
        <v>99319.404796874427</v>
      </c>
      <c r="I40" s="18">
        <f t="shared" si="1"/>
        <v>0.59757928483164635</v>
      </c>
      <c r="J40" s="17">
        <f t="shared" si="9"/>
        <v>59351.218888421005</v>
      </c>
      <c r="K40" s="17">
        <f>SUM($J40:J$136)</f>
        <v>2033613.011944605</v>
      </c>
      <c r="L40" s="19">
        <f t="shared" si="10"/>
        <v>34.264047984722154</v>
      </c>
      <c r="N40" s="6">
        <v>26</v>
      </c>
      <c r="O40" s="6">
        <f t="shared" si="2"/>
        <v>26</v>
      </c>
      <c r="P40" s="20">
        <f t="shared" si="3"/>
        <v>98939.865476536506</v>
      </c>
      <c r="Q40" s="20">
        <f t="shared" si="4"/>
        <v>99319.404796874427</v>
      </c>
      <c r="R40" s="5">
        <f t="shared" si="5"/>
        <v>99319.404796874427</v>
      </c>
      <c r="S40" s="5">
        <f t="shared" si="6"/>
        <v>5872201612.6888475</v>
      </c>
      <c r="T40" s="20">
        <f>SUM(S40:$S$136)</f>
        <v>180955856656.95325</v>
      </c>
      <c r="U40" s="6">
        <f t="shared" si="11"/>
        <v>30.81567503846221</v>
      </c>
    </row>
    <row r="41" spans="1:21">
      <c r="A41" s="21">
        <v>27</v>
      </c>
      <c r="B41" s="14">
        <f>Absterbeordnung!B35</f>
        <v>98882.378005080362</v>
      </c>
      <c r="C41" s="15">
        <f t="shared" si="0"/>
        <v>0.58586204395259456</v>
      </c>
      <c r="D41" s="14">
        <f t="shared" si="7"/>
        <v>57931.432088949463</v>
      </c>
      <c r="E41" s="14">
        <f>SUM(D41:$D$136)</f>
        <v>1861645.8102797002</v>
      </c>
      <c r="F41" s="16">
        <f t="shared" si="8"/>
        <v>32.135332118516935</v>
      </c>
      <c r="G41" s="5"/>
      <c r="H41" s="17">
        <f>Absterbeordnung!C35</f>
        <v>99295.899216170044</v>
      </c>
      <c r="I41" s="18">
        <f t="shared" si="1"/>
        <v>0.58586204395259456</v>
      </c>
      <c r="J41" s="17">
        <f t="shared" si="9"/>
        <v>58173.698470896212</v>
      </c>
      <c r="K41" s="17">
        <f>SUM($J41:J$136)</f>
        <v>1974261.793056184</v>
      </c>
      <c r="L41" s="19">
        <f t="shared" si="10"/>
        <v>33.937360782448614</v>
      </c>
      <c r="N41" s="6">
        <v>27</v>
      </c>
      <c r="O41" s="6">
        <f t="shared" si="2"/>
        <v>27</v>
      </c>
      <c r="P41" s="20">
        <f t="shared" si="3"/>
        <v>98882.378005080362</v>
      </c>
      <c r="Q41" s="20">
        <f t="shared" si="4"/>
        <v>99295.899216170044</v>
      </c>
      <c r="R41" s="5">
        <f t="shared" si="5"/>
        <v>99295.899216170044</v>
      </c>
      <c r="S41" s="5">
        <f t="shared" si="6"/>
        <v>5752353642.1527252</v>
      </c>
      <c r="T41" s="20">
        <f>SUM(S41:$S$136)</f>
        <v>175083655044.26443</v>
      </c>
      <c r="U41" s="6">
        <f t="shared" si="11"/>
        <v>30.436872615283473</v>
      </c>
    </row>
    <row r="42" spans="1:21">
      <c r="A42" s="21">
        <v>28</v>
      </c>
      <c r="B42" s="14">
        <f>Absterbeordnung!B36</f>
        <v>98819.789517493031</v>
      </c>
      <c r="C42" s="15">
        <f t="shared" si="0"/>
        <v>0.57437455289470041</v>
      </c>
      <c r="D42" s="14">
        <f t="shared" si="7"/>
        <v>56759.572421258461</v>
      </c>
      <c r="E42" s="14">
        <f>SUM(D42:$D$136)</f>
        <v>1803714.3781907505</v>
      </c>
      <c r="F42" s="16">
        <f t="shared" si="8"/>
        <v>31.778153027720762</v>
      </c>
      <c r="G42" s="5"/>
      <c r="H42" s="17">
        <f>Absterbeordnung!C36</f>
        <v>99269.223499199041</v>
      </c>
      <c r="I42" s="18">
        <f t="shared" si="1"/>
        <v>0.57437455289470041</v>
      </c>
      <c r="J42" s="17">
        <f t="shared" si="9"/>
        <v>57017.715863556536</v>
      </c>
      <c r="K42" s="17">
        <f>SUM($J42:J$136)</f>
        <v>1916088.0945852876</v>
      </c>
      <c r="L42" s="19">
        <f t="shared" si="10"/>
        <v>33.605135975114976</v>
      </c>
      <c r="N42" s="6">
        <v>28</v>
      </c>
      <c r="O42" s="6">
        <f t="shared" si="2"/>
        <v>28</v>
      </c>
      <c r="P42" s="20">
        <f t="shared" si="3"/>
        <v>98819.789517493031</v>
      </c>
      <c r="Q42" s="20">
        <f t="shared" si="4"/>
        <v>99269.223499199041</v>
      </c>
      <c r="R42" s="5">
        <f t="shared" si="5"/>
        <v>99269.223499199041</v>
      </c>
      <c r="S42" s="5">
        <f t="shared" si="6"/>
        <v>5634478680.4048805</v>
      </c>
      <c r="T42" s="20">
        <f>SUM(S42:$S$136)</f>
        <v>169331301402.11176</v>
      </c>
      <c r="U42" s="6">
        <f t="shared" si="11"/>
        <v>30.052700703438283</v>
      </c>
    </row>
    <row r="43" spans="1:21">
      <c r="A43" s="21">
        <v>29</v>
      </c>
      <c r="B43" s="14">
        <f>Absterbeordnung!B37</f>
        <v>98760.407177592395</v>
      </c>
      <c r="C43" s="15">
        <f t="shared" si="0"/>
        <v>0.56311230675951029</v>
      </c>
      <c r="D43" s="14">
        <f t="shared" si="7"/>
        <v>55613.200702282549</v>
      </c>
      <c r="E43" s="14">
        <f>SUM(D43:$D$136)</f>
        <v>1746954.8057694922</v>
      </c>
      <c r="F43" s="16">
        <f t="shared" si="8"/>
        <v>31.412592400886421</v>
      </c>
      <c r="G43" s="5"/>
      <c r="H43" s="17">
        <f>Absterbeordnung!C37</f>
        <v>99244.121119851086</v>
      </c>
      <c r="I43" s="18">
        <f t="shared" si="1"/>
        <v>0.56311230675951029</v>
      </c>
      <c r="J43" s="17">
        <f t="shared" si="9"/>
        <v>55885.585976119582</v>
      </c>
      <c r="K43" s="17">
        <f>SUM($J43:J$136)</f>
        <v>1859070.378721731</v>
      </c>
      <c r="L43" s="19">
        <f t="shared" si="10"/>
        <v>33.265650636930403</v>
      </c>
      <c r="N43" s="6">
        <v>29</v>
      </c>
      <c r="O43" s="6">
        <f t="shared" si="2"/>
        <v>29</v>
      </c>
      <c r="P43" s="20">
        <f t="shared" si="3"/>
        <v>98760.407177592395</v>
      </c>
      <c r="Q43" s="20">
        <f t="shared" si="4"/>
        <v>99244.121119851086</v>
      </c>
      <c r="R43" s="5">
        <f t="shared" si="5"/>
        <v>99244.121119851086</v>
      </c>
      <c r="S43" s="5">
        <f t="shared" si="6"/>
        <v>5519283226.3599167</v>
      </c>
      <c r="T43" s="20">
        <f>SUM(S43:$S$136)</f>
        <v>163696822721.70688</v>
      </c>
      <c r="U43" s="6">
        <f t="shared" si="11"/>
        <v>29.659072746963989</v>
      </c>
    </row>
    <row r="44" spans="1:21">
      <c r="A44" s="21">
        <v>30</v>
      </c>
      <c r="B44" s="14">
        <f>Absterbeordnung!B38</f>
        <v>98695.463125452632</v>
      </c>
      <c r="C44" s="15">
        <f t="shared" si="0"/>
        <v>0.55207088897991197</v>
      </c>
      <c r="D44" s="14">
        <f t="shared" si="7"/>
        <v>54486.892065952758</v>
      </c>
      <c r="E44" s="14">
        <f>SUM(D44:$D$136)</f>
        <v>1691341.6050672093</v>
      </c>
      <c r="F44" s="16">
        <f t="shared" si="8"/>
        <v>31.041256730516999</v>
      </c>
      <c r="G44" s="5"/>
      <c r="H44" s="17">
        <f>Absterbeordnung!C38</f>
        <v>99215.645996526233</v>
      </c>
      <c r="I44" s="18">
        <f t="shared" si="1"/>
        <v>0.55207088897991197</v>
      </c>
      <c r="J44" s="17">
        <f t="shared" si="9"/>
        <v>54774.069886018478</v>
      </c>
      <c r="K44" s="17">
        <f>SUM($J44:J$136)</f>
        <v>1803184.7927456114</v>
      </c>
      <c r="L44" s="19">
        <f t="shared" si="10"/>
        <v>32.920409173499976</v>
      </c>
      <c r="N44" s="6">
        <v>30</v>
      </c>
      <c r="O44" s="6">
        <f t="shared" si="2"/>
        <v>30</v>
      </c>
      <c r="P44" s="20">
        <f t="shared" si="3"/>
        <v>98695.463125452632</v>
      </c>
      <c r="Q44" s="20">
        <f t="shared" si="4"/>
        <v>99215.645996526233</v>
      </c>
      <c r="R44" s="5">
        <f t="shared" si="5"/>
        <v>99215.645996526233</v>
      </c>
      <c r="S44" s="5">
        <f t="shared" si="6"/>
        <v>5405952194.666503</v>
      </c>
      <c r="T44" s="20">
        <f>SUM(S44:$S$136)</f>
        <v>158177539495.34692</v>
      </c>
      <c r="U44" s="6">
        <f t="shared" si="11"/>
        <v>29.259884993323549</v>
      </c>
    </row>
    <row r="45" spans="1:21">
      <c r="A45" s="21">
        <v>31</v>
      </c>
      <c r="B45" s="14">
        <f>Absterbeordnung!B39</f>
        <v>98632.308636910006</v>
      </c>
      <c r="C45" s="15">
        <f t="shared" si="0"/>
        <v>0.54124596958814919</v>
      </c>
      <c r="D45" s="14">
        <f t="shared" si="7"/>
        <v>53384.339520901936</v>
      </c>
      <c r="E45" s="14">
        <f>SUM(D45:$D$136)</f>
        <v>1636854.7130012568</v>
      </c>
      <c r="F45" s="16">
        <f t="shared" si="8"/>
        <v>30.661702058903771</v>
      </c>
      <c r="G45" s="5"/>
      <c r="H45" s="17">
        <f>Absterbeordnung!C39</f>
        <v>99187.564784866845</v>
      </c>
      <c r="I45" s="18">
        <f t="shared" si="1"/>
        <v>0.54124596958814919</v>
      </c>
      <c r="J45" s="17">
        <f t="shared" si="9"/>
        <v>53684.869673072615</v>
      </c>
      <c r="K45" s="17">
        <f>SUM($J45:J$136)</f>
        <v>1748410.7228595929</v>
      </c>
      <c r="L45" s="19">
        <f t="shared" si="10"/>
        <v>32.568035156031399</v>
      </c>
      <c r="N45" s="6">
        <v>31</v>
      </c>
      <c r="O45" s="6">
        <f t="shared" si="2"/>
        <v>31</v>
      </c>
      <c r="P45" s="20">
        <f t="shared" si="3"/>
        <v>98632.308636910006</v>
      </c>
      <c r="Q45" s="20">
        <f t="shared" si="4"/>
        <v>99187.564784866845</v>
      </c>
      <c r="R45" s="5">
        <f t="shared" si="5"/>
        <v>99187.564784866845</v>
      </c>
      <c r="S45" s="5">
        <f t="shared" si="6"/>
        <v>5295062634.7267885</v>
      </c>
      <c r="T45" s="20">
        <f>SUM(S45:$S$136)</f>
        <v>152771587300.68045</v>
      </c>
      <c r="U45" s="6">
        <f t="shared" si="11"/>
        <v>28.851705416807231</v>
      </c>
    </row>
    <row r="46" spans="1:21">
      <c r="A46" s="21">
        <v>32</v>
      </c>
      <c r="B46" s="14">
        <f>Absterbeordnung!B40</f>
        <v>98561.909679858611</v>
      </c>
      <c r="C46" s="15">
        <f t="shared" si="0"/>
        <v>0.53063330351779314</v>
      </c>
      <c r="D46" s="14">
        <f t="shared" si="7"/>
        <v>52300.231734445726</v>
      </c>
      <c r="E46" s="14">
        <f>SUM(D46:$D$136)</f>
        <v>1583470.3734803549</v>
      </c>
      <c r="F46" s="16">
        <f t="shared" si="8"/>
        <v>30.276546029861226</v>
      </c>
      <c r="G46" s="5"/>
      <c r="H46" s="17">
        <f>Absterbeordnung!C40</f>
        <v>99157.60771005995</v>
      </c>
      <c r="I46" s="18">
        <f t="shared" si="1"/>
        <v>0.53063330351779314</v>
      </c>
      <c r="J46" s="17">
        <f t="shared" si="9"/>
        <v>52616.328948110509</v>
      </c>
      <c r="K46" s="17">
        <f>SUM($J46:J$136)</f>
        <v>1694725.8531865203</v>
      </c>
      <c r="L46" s="19">
        <f t="shared" si="10"/>
        <v>32.209123803711876</v>
      </c>
      <c r="N46" s="6">
        <v>32</v>
      </c>
      <c r="O46" s="6">
        <f t="shared" si="2"/>
        <v>32</v>
      </c>
      <c r="P46" s="20">
        <f t="shared" si="3"/>
        <v>98561.909679858611</v>
      </c>
      <c r="Q46" s="20">
        <f t="shared" si="4"/>
        <v>99157.60771005995</v>
      </c>
      <c r="R46" s="5">
        <f t="shared" si="5"/>
        <v>99157.60771005995</v>
      </c>
      <c r="S46" s="5">
        <f t="shared" si="6"/>
        <v>5185965861.4693985</v>
      </c>
      <c r="T46" s="20">
        <f>SUM(S46:$S$136)</f>
        <v>147476524665.95367</v>
      </c>
      <c r="U46" s="6">
        <f t="shared" si="11"/>
        <v>28.437619646066757</v>
      </c>
    </row>
    <row r="47" spans="1:21">
      <c r="A47" s="21">
        <v>33</v>
      </c>
      <c r="B47" s="14">
        <f>Absterbeordnung!B41</f>
        <v>98489.456742457754</v>
      </c>
      <c r="C47" s="15">
        <f t="shared" ref="C47:C78" si="12">1/(((1+($B$5/100))^A47))</f>
        <v>0.52022872893901284</v>
      </c>
      <c r="D47" s="14">
        <f t="shared" si="7"/>
        <v>51237.044895022686</v>
      </c>
      <c r="E47" s="14">
        <f>SUM(D47:$D$136)</f>
        <v>1531170.1417459091</v>
      </c>
      <c r="F47" s="16">
        <f t="shared" si="8"/>
        <v>29.884044735270269</v>
      </c>
      <c r="G47" s="5"/>
      <c r="H47" s="17">
        <f>Absterbeordnung!C41</f>
        <v>99122.459044013885</v>
      </c>
      <c r="I47" s="18">
        <f t="shared" ref="I47:I78" si="13">1/(((1+($B$5/100))^A47))</f>
        <v>0.52022872893901284</v>
      </c>
      <c r="J47" s="17">
        <f t="shared" si="9"/>
        <v>51566.350877776698</v>
      </c>
      <c r="K47" s="17">
        <f>SUM($J47:J$136)</f>
        <v>1642109.5242384097</v>
      </c>
      <c r="L47" s="19">
        <f t="shared" si="10"/>
        <v>31.844594319473199</v>
      </c>
      <c r="N47" s="6">
        <v>33</v>
      </c>
      <c r="O47" s="6">
        <f t="shared" si="2"/>
        <v>33</v>
      </c>
      <c r="P47" s="20">
        <f t="shared" si="3"/>
        <v>98489.456742457754</v>
      </c>
      <c r="Q47" s="20">
        <f t="shared" si="4"/>
        <v>99122.459044013885</v>
      </c>
      <c r="R47" s="5">
        <f t="shared" si="5"/>
        <v>99122.459044013885</v>
      </c>
      <c r="S47" s="5">
        <f t="shared" ref="S47:S78" si="14">P47*R47*I47</f>
        <v>5078741884.1431866</v>
      </c>
      <c r="T47" s="20">
        <f>SUM(S47:$S$136)</f>
        <v>142290558804.48425</v>
      </c>
      <c r="U47" s="6">
        <f t="shared" si="11"/>
        <v>28.016891200701274</v>
      </c>
    </row>
    <row r="48" spans="1:21">
      <c r="A48" s="21">
        <v>34</v>
      </c>
      <c r="B48" s="14">
        <f>Absterbeordnung!B42</f>
        <v>98414.276964636447</v>
      </c>
      <c r="C48" s="15">
        <f t="shared" si="12"/>
        <v>0.51002816562648323</v>
      </c>
      <c r="D48" s="14">
        <f t="shared" si="7"/>
        <v>50194.053151730193</v>
      </c>
      <c r="E48" s="14">
        <f>SUM(D48:$D$136)</f>
        <v>1479933.0968508865</v>
      </c>
      <c r="F48" s="16">
        <f t="shared" si="8"/>
        <v>29.484231774972191</v>
      </c>
      <c r="G48" s="5"/>
      <c r="H48" s="17">
        <f>Absterbeordnung!C42</f>
        <v>99086.216322959677</v>
      </c>
      <c r="I48" s="18">
        <f t="shared" si="13"/>
        <v>0.51002816562648323</v>
      </c>
      <c r="J48" s="17">
        <f t="shared" si="9"/>
        <v>50536.761150068021</v>
      </c>
      <c r="K48" s="17">
        <f>SUM($J48:J$136)</f>
        <v>1590543.1733606332</v>
      </c>
      <c r="L48" s="19">
        <f t="shared" si="10"/>
        <v>31.472993859609311</v>
      </c>
      <c r="N48" s="6">
        <v>34</v>
      </c>
      <c r="O48" s="6">
        <f t="shared" si="2"/>
        <v>34</v>
      </c>
      <c r="P48" s="20">
        <f t="shared" si="3"/>
        <v>98414.276964636447</v>
      </c>
      <c r="Q48" s="20">
        <f t="shared" si="4"/>
        <v>99086.216322959677</v>
      </c>
      <c r="R48" s="5">
        <f t="shared" si="5"/>
        <v>99086.216322959677</v>
      </c>
      <c r="S48" s="5">
        <f t="shared" si="14"/>
        <v>4973538808.7184734</v>
      </c>
      <c r="T48" s="20">
        <f>SUM(S48:$S$136)</f>
        <v>137211816920.341</v>
      </c>
      <c r="U48" s="6">
        <f t="shared" si="11"/>
        <v>27.588367598502007</v>
      </c>
    </row>
    <row r="49" spans="1:21">
      <c r="A49" s="21">
        <v>35</v>
      </c>
      <c r="B49" s="14">
        <f>Absterbeordnung!B43</f>
        <v>98336.216681097183</v>
      </c>
      <c r="C49" s="15">
        <f t="shared" si="12"/>
        <v>0.50002761335929735</v>
      </c>
      <c r="D49" s="14">
        <f t="shared" si="7"/>
        <v>49170.823733831749</v>
      </c>
      <c r="E49" s="14">
        <f>SUM(D49:$D$136)</f>
        <v>1429739.043699156</v>
      </c>
      <c r="F49" s="16">
        <f t="shared" si="8"/>
        <v>29.076979703218413</v>
      </c>
      <c r="G49" s="5"/>
      <c r="H49" s="17">
        <f>Absterbeordnung!C43</f>
        <v>99044.126958091496</v>
      </c>
      <c r="I49" s="18">
        <f t="shared" si="13"/>
        <v>0.50002761335929735</v>
      </c>
      <c r="J49" s="17">
        <f t="shared" si="9"/>
        <v>49524.798420109735</v>
      </c>
      <c r="K49" s="17">
        <f>SUM($J49:J$136)</f>
        <v>1540006.4122105651</v>
      </c>
      <c r="L49" s="19">
        <f t="shared" si="10"/>
        <v>31.095662402236847</v>
      </c>
      <c r="N49" s="6">
        <v>35</v>
      </c>
      <c r="O49" s="6">
        <f t="shared" si="2"/>
        <v>35</v>
      </c>
      <c r="P49" s="20">
        <f t="shared" si="3"/>
        <v>98336.216681097183</v>
      </c>
      <c r="Q49" s="20">
        <f t="shared" si="4"/>
        <v>99044.126958091496</v>
      </c>
      <c r="R49" s="5">
        <f t="shared" si="5"/>
        <v>99044.126958091496</v>
      </c>
      <c r="S49" s="5">
        <f t="shared" si="14"/>
        <v>4870081308.5275707</v>
      </c>
      <c r="T49" s="20">
        <f>SUM(S49:$S$136)</f>
        <v>132238278111.62253</v>
      </c>
      <c r="U49" s="6">
        <f t="shared" si="11"/>
        <v>27.153197192020535</v>
      </c>
    </row>
    <row r="50" spans="1:21">
      <c r="A50" s="21">
        <v>36</v>
      </c>
      <c r="B50" s="14">
        <f>Absterbeordnung!B44</f>
        <v>98253.614917393978</v>
      </c>
      <c r="C50" s="15">
        <f t="shared" si="12"/>
        <v>0.49022315035225233</v>
      </c>
      <c r="D50" s="14">
        <f t="shared" si="7"/>
        <v>48166.196638301932</v>
      </c>
      <c r="E50" s="14">
        <f>SUM(D50:$D$136)</f>
        <v>1380568.2199653243</v>
      </c>
      <c r="F50" s="16">
        <f t="shared" si="8"/>
        <v>28.662595685777926</v>
      </c>
      <c r="G50" s="5"/>
      <c r="H50" s="17">
        <f>Absterbeordnung!C44</f>
        <v>99004.73164639587</v>
      </c>
      <c r="I50" s="18">
        <f t="shared" si="13"/>
        <v>0.49022315035225233</v>
      </c>
      <c r="J50" s="17">
        <f t="shared" si="9"/>
        <v>48534.411447475519</v>
      </c>
      <c r="K50" s="17">
        <f>SUM($J50:J$136)</f>
        <v>1490481.6137904553</v>
      </c>
      <c r="L50" s="19">
        <f t="shared" si="10"/>
        <v>30.70979062769662</v>
      </c>
      <c r="N50" s="6">
        <v>36</v>
      </c>
      <c r="O50" s="6">
        <f t="shared" si="2"/>
        <v>36</v>
      </c>
      <c r="P50" s="20">
        <f t="shared" si="3"/>
        <v>98253.614917393978</v>
      </c>
      <c r="Q50" s="20">
        <f t="shared" si="4"/>
        <v>99004.73164639587</v>
      </c>
      <c r="R50" s="5">
        <f t="shared" si="5"/>
        <v>99004.73164639587</v>
      </c>
      <c r="S50" s="5">
        <f t="shared" si="14"/>
        <v>4768681372.6026182</v>
      </c>
      <c r="T50" s="20">
        <f>SUM(S50:$S$136)</f>
        <v>127368196803.09497</v>
      </c>
      <c r="U50" s="6">
        <f t="shared" si="11"/>
        <v>26.709311621208364</v>
      </c>
    </row>
    <row r="51" spans="1:21">
      <c r="A51" s="21">
        <v>37</v>
      </c>
      <c r="B51" s="14">
        <f>Absterbeordnung!B45</f>
        <v>98167.068477502864</v>
      </c>
      <c r="C51" s="15">
        <f t="shared" si="12"/>
        <v>0.48061093171789437</v>
      </c>
      <c r="D51" s="14">
        <f t="shared" si="7"/>
        <v>47180.166244986991</v>
      </c>
      <c r="E51" s="14">
        <f>SUM(D51:$D$136)</f>
        <v>1332402.0233270221</v>
      </c>
      <c r="F51" s="16">
        <f t="shared" si="8"/>
        <v>28.240723366857427</v>
      </c>
      <c r="G51" s="5"/>
      <c r="H51" s="17">
        <f>Absterbeordnung!C45</f>
        <v>98957.683234990429</v>
      </c>
      <c r="I51" s="18">
        <f t="shared" si="13"/>
        <v>0.48061093171789437</v>
      </c>
      <c r="J51" s="17">
        <f t="shared" si="9"/>
        <v>47560.144340213003</v>
      </c>
      <c r="K51" s="17">
        <f>SUM($J51:J$136)</f>
        <v>1441947.2023429798</v>
      </c>
      <c r="L51" s="19">
        <f t="shared" si="10"/>
        <v>30.318394158526264</v>
      </c>
      <c r="N51" s="6">
        <v>37</v>
      </c>
      <c r="O51" s="6">
        <f t="shared" si="2"/>
        <v>37</v>
      </c>
      <c r="P51" s="20">
        <f t="shared" si="3"/>
        <v>98167.068477502864</v>
      </c>
      <c r="Q51" s="20">
        <f t="shared" si="4"/>
        <v>98957.683234990429</v>
      </c>
      <c r="R51" s="5">
        <f t="shared" si="5"/>
        <v>98957.683234990429</v>
      </c>
      <c r="S51" s="5">
        <f t="shared" si="14"/>
        <v>4668839946.2456102</v>
      </c>
      <c r="T51" s="20">
        <f>SUM(S51:$S$136)</f>
        <v>122599515430.49234</v>
      </c>
      <c r="U51" s="6">
        <f t="shared" si="11"/>
        <v>26.259095801534002</v>
      </c>
    </row>
    <row r="52" spans="1:21">
      <c r="A52" s="21">
        <v>38</v>
      </c>
      <c r="B52" s="14">
        <f>Absterbeordnung!B46</f>
        <v>98073.919664887886</v>
      </c>
      <c r="C52" s="15">
        <f t="shared" si="12"/>
        <v>0.47118718795871989</v>
      </c>
      <c r="D52" s="14">
        <f t="shared" si="7"/>
        <v>46211.174418987925</v>
      </c>
      <c r="E52" s="14">
        <f>SUM(D52:$D$136)</f>
        <v>1285221.8570820352</v>
      </c>
      <c r="F52" s="16">
        <f t="shared" si="8"/>
        <v>27.811928029120686</v>
      </c>
      <c r="G52" s="5"/>
      <c r="H52" s="17">
        <f>Absterbeordnung!C46</f>
        <v>98904.871074726121</v>
      </c>
      <c r="I52" s="18">
        <f t="shared" si="13"/>
        <v>0.47118718795871989</v>
      </c>
      <c r="J52" s="17">
        <f t="shared" si="9"/>
        <v>46602.708077119933</v>
      </c>
      <c r="K52" s="17">
        <f>SUM($J52:J$136)</f>
        <v>1394387.0580027667</v>
      </c>
      <c r="L52" s="19">
        <f t="shared" si="10"/>
        <v>29.920730265187206</v>
      </c>
      <c r="N52" s="6">
        <v>38</v>
      </c>
      <c r="O52" s="6">
        <f t="shared" si="2"/>
        <v>38</v>
      </c>
      <c r="P52" s="20">
        <f t="shared" si="3"/>
        <v>98073.919664887886</v>
      </c>
      <c r="Q52" s="20">
        <f t="shared" si="4"/>
        <v>98904.871074726121</v>
      </c>
      <c r="R52" s="5">
        <f t="shared" si="5"/>
        <v>98904.871074726121</v>
      </c>
      <c r="S52" s="5">
        <f t="shared" si="14"/>
        <v>4570510248.1216822</v>
      </c>
      <c r="T52" s="20">
        <f>SUM(S52:$S$136)</f>
        <v>117930675484.24673</v>
      </c>
      <c r="U52" s="6">
        <f t="shared" si="11"/>
        <v>25.802518555277732</v>
      </c>
    </row>
    <row r="53" spans="1:21">
      <c r="A53" s="21">
        <v>39</v>
      </c>
      <c r="B53" s="14">
        <f>Absterbeordnung!B47</f>
        <v>97966.119073033013</v>
      </c>
      <c r="C53" s="15">
        <f t="shared" si="12"/>
        <v>0.46194822348894127</v>
      </c>
      <c r="D53" s="14">
        <f t="shared" si="7"/>
        <v>45255.274667893689</v>
      </c>
      <c r="E53" s="14">
        <f>SUM(D53:$D$136)</f>
        <v>1239010.6826630475</v>
      </c>
      <c r="F53" s="16">
        <f t="shared" si="8"/>
        <v>27.378260142172167</v>
      </c>
      <c r="G53" s="5"/>
      <c r="H53" s="17">
        <f>Absterbeordnung!C47</f>
        <v>98849.8092635785</v>
      </c>
      <c r="I53" s="18">
        <f t="shared" si="13"/>
        <v>0.46194822348894127</v>
      </c>
      <c r="J53" s="17">
        <f t="shared" si="9"/>
        <v>45663.493781530779</v>
      </c>
      <c r="K53" s="17">
        <f>SUM($J53:J$136)</f>
        <v>1347784.3499256468</v>
      </c>
      <c r="L53" s="19">
        <f t="shared" si="10"/>
        <v>29.515576630511276</v>
      </c>
      <c r="N53" s="6">
        <v>39</v>
      </c>
      <c r="O53" s="6">
        <f t="shared" si="2"/>
        <v>39</v>
      </c>
      <c r="P53" s="20">
        <f t="shared" si="3"/>
        <v>97966.119073033013</v>
      </c>
      <c r="Q53" s="20">
        <f t="shared" si="4"/>
        <v>98849.8092635785</v>
      </c>
      <c r="R53" s="5">
        <f t="shared" si="5"/>
        <v>98849.8092635785</v>
      </c>
      <c r="S53" s="5">
        <f t="shared" si="14"/>
        <v>4473475269.0921469</v>
      </c>
      <c r="T53" s="20">
        <f>SUM(S53:$S$136)</f>
        <v>113360165236.12506</v>
      </c>
      <c r="U53" s="6">
        <f t="shared" si="11"/>
        <v>25.340514570259494</v>
      </c>
    </row>
    <row r="54" spans="1:21">
      <c r="A54" s="21">
        <v>40</v>
      </c>
      <c r="B54" s="14">
        <f>Absterbeordnung!B48</f>
        <v>97853.654401721535</v>
      </c>
      <c r="C54" s="15">
        <f t="shared" si="12"/>
        <v>0.45289041518523643</v>
      </c>
      <c r="D54" s="14">
        <f t="shared" si="7"/>
        <v>44316.982169388306</v>
      </c>
      <c r="E54" s="14">
        <f>SUM(D54:$D$136)</f>
        <v>1193755.4079951539</v>
      </c>
      <c r="F54" s="16">
        <f t="shared" si="8"/>
        <v>26.936748613260345</v>
      </c>
      <c r="G54" s="5"/>
      <c r="H54" s="17">
        <f>Absterbeordnung!C48</f>
        <v>98784.415193070396</v>
      </c>
      <c r="I54" s="18">
        <f t="shared" si="13"/>
        <v>0.45289041518523643</v>
      </c>
      <c r="J54" s="17">
        <f t="shared" si="9"/>
        <v>44738.514810620429</v>
      </c>
      <c r="K54" s="17">
        <f>SUM($J54:J$136)</f>
        <v>1302120.8561441158</v>
      </c>
      <c r="L54" s="19">
        <f t="shared" si="10"/>
        <v>29.105142664123637</v>
      </c>
      <c r="N54" s="6">
        <v>40</v>
      </c>
      <c r="O54" s="6">
        <f t="shared" si="2"/>
        <v>40</v>
      </c>
      <c r="P54" s="20">
        <f t="shared" si="3"/>
        <v>97853.654401721535</v>
      </c>
      <c r="Q54" s="20">
        <f t="shared" si="4"/>
        <v>98784.415193070396</v>
      </c>
      <c r="R54" s="5">
        <f t="shared" si="5"/>
        <v>98784.415193070396</v>
      </c>
      <c r="S54" s="5">
        <f t="shared" si="14"/>
        <v>4377827166.7247515</v>
      </c>
      <c r="T54" s="20">
        <f>SUM(S54:$S$136)</f>
        <v>108886689967.03293</v>
      </c>
      <c r="U54" s="6">
        <f t="shared" si="11"/>
        <v>24.872313551952288</v>
      </c>
    </row>
    <row r="55" spans="1:21">
      <c r="A55" s="21">
        <v>41</v>
      </c>
      <c r="B55" s="14">
        <f>Absterbeordnung!B49</f>
        <v>97728.122440662613</v>
      </c>
      <c r="C55" s="15">
        <f t="shared" si="12"/>
        <v>0.44401021096591808</v>
      </c>
      <c r="D55" s="14">
        <f t="shared" si="7"/>
        <v>43392.284262181682</v>
      </c>
      <c r="E55" s="14">
        <f>SUM(D55:$D$136)</f>
        <v>1149438.4258257656</v>
      </c>
      <c r="F55" s="16">
        <f t="shared" si="8"/>
        <v>26.489465705025182</v>
      </c>
      <c r="G55" s="5"/>
      <c r="H55" s="17">
        <f>Absterbeordnung!C49</f>
        <v>98714.651042212208</v>
      </c>
      <c r="I55" s="18">
        <f t="shared" si="13"/>
        <v>0.44401021096591808</v>
      </c>
      <c r="J55" s="17">
        <f t="shared" si="9"/>
        <v>43830.313034679632</v>
      </c>
      <c r="K55" s="17">
        <f>SUM($J55:J$136)</f>
        <v>1257382.3413334952</v>
      </c>
      <c r="L55" s="19">
        <f t="shared" si="10"/>
        <v>28.687505387849342</v>
      </c>
      <c r="N55" s="6">
        <v>41</v>
      </c>
      <c r="O55" s="6">
        <f t="shared" si="2"/>
        <v>41</v>
      </c>
      <c r="P55" s="20">
        <f t="shared" si="3"/>
        <v>97728.122440662613</v>
      </c>
      <c r="Q55" s="20">
        <f t="shared" si="4"/>
        <v>98714.651042212208</v>
      </c>
      <c r="R55" s="5">
        <f t="shared" si="5"/>
        <v>98714.651042212208</v>
      </c>
      <c r="S55" s="5">
        <f t="shared" si="14"/>
        <v>4283454198.8657417</v>
      </c>
      <c r="T55" s="20">
        <f>SUM(S55:$S$136)</f>
        <v>104508862800.30814</v>
      </c>
      <c r="U55" s="6">
        <f t="shared" si="11"/>
        <v>24.398267834399181</v>
      </c>
    </row>
    <row r="56" spans="1:21">
      <c r="A56" s="21">
        <v>42</v>
      </c>
      <c r="B56" s="14">
        <f>Absterbeordnung!B50</f>
        <v>97594.281638560264</v>
      </c>
      <c r="C56" s="15">
        <f t="shared" si="12"/>
        <v>0.4353041283979589</v>
      </c>
      <c r="D56" s="14">
        <f t="shared" si="7"/>
        <v>42483.193705298399</v>
      </c>
      <c r="E56" s="14">
        <f>SUM(D56:$D$136)</f>
        <v>1106046.1415635841</v>
      </c>
      <c r="F56" s="16">
        <f t="shared" si="8"/>
        <v>26.034910398594651</v>
      </c>
      <c r="G56" s="5"/>
      <c r="H56" s="17">
        <f>Absterbeordnung!C50</f>
        <v>98635.531693619225</v>
      </c>
      <c r="I56" s="18">
        <f t="shared" si="13"/>
        <v>0.4353041283979589</v>
      </c>
      <c r="J56" s="17">
        <f t="shared" si="9"/>
        <v>42936.45415296017</v>
      </c>
      <c r="K56" s="17">
        <f>SUM($J56:J$136)</f>
        <v>1213552.0282988157</v>
      </c>
      <c r="L56" s="19">
        <f t="shared" si="10"/>
        <v>28.263908891394792</v>
      </c>
      <c r="N56" s="6">
        <v>42</v>
      </c>
      <c r="O56" s="6">
        <f t="shared" si="2"/>
        <v>42</v>
      </c>
      <c r="P56" s="20">
        <f t="shared" si="3"/>
        <v>97594.281638560264</v>
      </c>
      <c r="Q56" s="20">
        <f t="shared" si="4"/>
        <v>98635.531693619225</v>
      </c>
      <c r="R56" s="5">
        <f t="shared" si="5"/>
        <v>98635.531693619225</v>
      </c>
      <c r="S56" s="5">
        <f t="shared" si="14"/>
        <v>4190352399.1651254</v>
      </c>
      <c r="T56" s="20">
        <f>SUM(S56:$S$136)</f>
        <v>100225408601.44241</v>
      </c>
      <c r="U56" s="6">
        <f t="shared" si="11"/>
        <v>23.9181336207931</v>
      </c>
    </row>
    <row r="57" spans="1:21">
      <c r="A57" s="21">
        <v>43</v>
      </c>
      <c r="B57" s="14">
        <f>Absterbeordnung!B51</f>
        <v>97445.020967092685</v>
      </c>
      <c r="C57" s="15">
        <f t="shared" si="12"/>
        <v>0.4267687533313323</v>
      </c>
      <c r="D57" s="14">
        <f t="shared" si="7"/>
        <v>41586.490116471679</v>
      </c>
      <c r="E57" s="14">
        <f>SUM(D57:$D$136)</f>
        <v>1063562.9478582856</v>
      </c>
      <c r="F57" s="16">
        <f t="shared" si="8"/>
        <v>25.574722581289134</v>
      </c>
      <c r="G57" s="5"/>
      <c r="H57" s="17">
        <f>Absterbeordnung!C51</f>
        <v>98547.737597145897</v>
      </c>
      <c r="I57" s="18">
        <f t="shared" si="13"/>
        <v>0.4267687533313323</v>
      </c>
      <c r="J57" s="17">
        <f t="shared" si="9"/>
        <v>42057.095117957222</v>
      </c>
      <c r="K57" s="17">
        <f>SUM($J57:J$136)</f>
        <v>1170615.5741458558</v>
      </c>
      <c r="L57" s="19">
        <f t="shared" si="10"/>
        <v>27.833961686194424</v>
      </c>
      <c r="N57" s="6">
        <v>43</v>
      </c>
      <c r="O57" s="6">
        <f t="shared" si="2"/>
        <v>43</v>
      </c>
      <c r="P57" s="20">
        <f t="shared" si="3"/>
        <v>97445.020967092685</v>
      </c>
      <c r="Q57" s="20">
        <f t="shared" si="4"/>
        <v>98547.737597145897</v>
      </c>
      <c r="R57" s="5">
        <f t="shared" si="5"/>
        <v>98547.737597145897</v>
      </c>
      <c r="S57" s="5">
        <f t="shared" si="14"/>
        <v>4098254515.5843525</v>
      </c>
      <c r="T57" s="20">
        <f>SUM(S57:$S$136)</f>
        <v>96035056202.277283</v>
      </c>
      <c r="U57" s="6">
        <f t="shared" si="11"/>
        <v>23.433160589974744</v>
      </c>
    </row>
    <row r="58" spans="1:21">
      <c r="A58" s="21">
        <v>44</v>
      </c>
      <c r="B58" s="14">
        <f>Absterbeordnung!B52</f>
        <v>97271.256197611699</v>
      </c>
      <c r="C58" s="15">
        <f t="shared" si="12"/>
        <v>0.41840073856012966</v>
      </c>
      <c r="D58" s="14">
        <f t="shared" si="7"/>
        <v>40698.365433752326</v>
      </c>
      <c r="E58" s="14">
        <f>SUM(D58:$D$136)</f>
        <v>1021976.4577418129</v>
      </c>
      <c r="F58" s="16">
        <f t="shared" si="8"/>
        <v>25.110995167738565</v>
      </c>
      <c r="G58" s="5"/>
      <c r="H58" s="17">
        <f>Absterbeordnung!C52</f>
        <v>98446.830716314827</v>
      </c>
      <c r="I58" s="18">
        <f t="shared" si="13"/>
        <v>0.41840073856012966</v>
      </c>
      <c r="J58" s="17">
        <f t="shared" si="9"/>
        <v>41190.226680610183</v>
      </c>
      <c r="K58" s="17">
        <f>SUM($J58:J$136)</f>
        <v>1128558.4790278987</v>
      </c>
      <c r="L58" s="19">
        <f t="shared" si="10"/>
        <v>27.39869551529209</v>
      </c>
      <c r="N58" s="6">
        <v>44</v>
      </c>
      <c r="O58" s="6">
        <f t="shared" si="2"/>
        <v>44</v>
      </c>
      <c r="P58" s="20">
        <f t="shared" si="3"/>
        <v>97271.256197611699</v>
      </c>
      <c r="Q58" s="20">
        <f t="shared" si="4"/>
        <v>98446.830716314827</v>
      </c>
      <c r="R58" s="5">
        <f t="shared" si="5"/>
        <v>98446.830716314827</v>
      </c>
      <c r="S58" s="5">
        <f t="shared" si="14"/>
        <v>4006625092.2873335</v>
      </c>
      <c r="T58" s="20">
        <f>SUM(S58:$S$136)</f>
        <v>91936801686.692932</v>
      </c>
      <c r="U58" s="6">
        <f t="shared" si="11"/>
        <v>22.946195256369077</v>
      </c>
    </row>
    <row r="59" spans="1:21">
      <c r="A59" s="21">
        <v>45</v>
      </c>
      <c r="B59" s="14">
        <f>Absterbeordnung!B53</f>
        <v>97077.74201009114</v>
      </c>
      <c r="C59" s="15">
        <f t="shared" si="12"/>
        <v>0.41019680250993107</v>
      </c>
      <c r="D59" s="14">
        <f t="shared" si="7"/>
        <v>39820.979367423395</v>
      </c>
      <c r="E59" s="14">
        <f>SUM(D59:$D$136)</f>
        <v>981278.0923080605</v>
      </c>
      <c r="F59" s="16">
        <f t="shared" si="8"/>
        <v>24.642239038219664</v>
      </c>
      <c r="G59" s="5"/>
      <c r="H59" s="17">
        <f>Absterbeordnung!C53</f>
        <v>98336.259631540641</v>
      </c>
      <c r="I59" s="18">
        <f t="shared" si="13"/>
        <v>0.41019680250993107</v>
      </c>
      <c r="J59" s="17">
        <f t="shared" si="9"/>
        <v>40337.219271644382</v>
      </c>
      <c r="K59" s="17">
        <f>SUM($J59:J$136)</f>
        <v>1087368.2523472884</v>
      </c>
      <c r="L59" s="19">
        <f t="shared" si="10"/>
        <v>26.956946264059141</v>
      </c>
      <c r="N59" s="6">
        <v>45</v>
      </c>
      <c r="O59" s="6">
        <f t="shared" si="2"/>
        <v>45</v>
      </c>
      <c r="P59" s="20">
        <f t="shared" si="3"/>
        <v>97077.74201009114</v>
      </c>
      <c r="Q59" s="20">
        <f t="shared" si="4"/>
        <v>98336.259631540641</v>
      </c>
      <c r="R59" s="5">
        <f t="shared" si="5"/>
        <v>98336.259631540641</v>
      </c>
      <c r="S59" s="5">
        <f t="shared" si="14"/>
        <v>3915846165.8571701</v>
      </c>
      <c r="T59" s="20">
        <f>SUM(S59:$S$136)</f>
        <v>87930176594.405609</v>
      </c>
      <c r="U59" s="6">
        <f t="shared" si="11"/>
        <v>22.45496193417442</v>
      </c>
    </row>
    <row r="60" spans="1:21">
      <c r="A60" s="21">
        <v>46</v>
      </c>
      <c r="B60" s="14">
        <f>Absterbeordnung!B54</f>
        <v>96862.71757043399</v>
      </c>
      <c r="C60" s="15">
        <f t="shared" si="12"/>
        <v>0.40215372795091275</v>
      </c>
      <c r="D60" s="14">
        <f t="shared" si="7"/>
        <v>38953.702970406404</v>
      </c>
      <c r="E60" s="14">
        <f>SUM(D60:$D$136)</f>
        <v>941457.11294063716</v>
      </c>
      <c r="F60" s="16">
        <f t="shared" si="8"/>
        <v>24.168616617934202</v>
      </c>
      <c r="G60" s="5"/>
      <c r="H60" s="17">
        <f>Absterbeordnung!C54</f>
        <v>98211.448032170098</v>
      </c>
      <c r="I60" s="18">
        <f t="shared" si="13"/>
        <v>0.40215372795091275</v>
      </c>
      <c r="J60" s="17">
        <f t="shared" si="9"/>
        <v>39496.099953594538</v>
      </c>
      <c r="K60" s="17">
        <f>SUM($J60:J$136)</f>
        <v>1047031.0330756441</v>
      </c>
      <c r="L60" s="19">
        <f t="shared" si="10"/>
        <v>26.509732209150787</v>
      </c>
      <c r="N60" s="6">
        <v>46</v>
      </c>
      <c r="O60" s="6">
        <f t="shared" si="2"/>
        <v>46</v>
      </c>
      <c r="P60" s="20">
        <f t="shared" si="3"/>
        <v>96862.71757043399</v>
      </c>
      <c r="Q60" s="20">
        <f t="shared" si="4"/>
        <v>98211.448032170098</v>
      </c>
      <c r="R60" s="5">
        <f t="shared" si="5"/>
        <v>98211.448032170098</v>
      </c>
      <c r="S60" s="5">
        <f t="shared" si="14"/>
        <v>3825699574.9386587</v>
      </c>
      <c r="T60" s="20">
        <f>SUM(S60:$S$136)</f>
        <v>84014330428.548431</v>
      </c>
      <c r="U60" s="6">
        <f t="shared" si="11"/>
        <v>21.960514353742877</v>
      </c>
    </row>
    <row r="61" spans="1:21">
      <c r="A61" s="21">
        <v>47</v>
      </c>
      <c r="B61" s="14">
        <f>Absterbeordnung!B55</f>
        <v>96623.125709782733</v>
      </c>
      <c r="C61" s="15">
        <f t="shared" si="12"/>
        <v>0.39426836073618909</v>
      </c>
      <c r="D61" s="14">
        <f t="shared" si="7"/>
        <v>38095.441382802768</v>
      </c>
      <c r="E61" s="14">
        <f>SUM(D61:$D$136)</f>
        <v>902503.40997023077</v>
      </c>
      <c r="F61" s="16">
        <f t="shared" si="8"/>
        <v>23.690588091667138</v>
      </c>
      <c r="G61" s="5"/>
      <c r="H61" s="17">
        <f>Absterbeordnung!C55</f>
        <v>98073.057306322255</v>
      </c>
      <c r="I61" s="18">
        <f t="shared" si="13"/>
        <v>0.39426836073618909</v>
      </c>
      <c r="J61" s="17">
        <f t="shared" si="9"/>
        <v>38667.103536550007</v>
      </c>
      <c r="K61" s="17">
        <f>SUM($J61:J$136)</f>
        <v>1007534.9331220494</v>
      </c>
      <c r="L61" s="19">
        <f t="shared" si="10"/>
        <v>26.056643528255975</v>
      </c>
      <c r="N61" s="6">
        <v>47</v>
      </c>
      <c r="O61" s="6">
        <f t="shared" si="2"/>
        <v>47</v>
      </c>
      <c r="P61" s="20">
        <f t="shared" si="3"/>
        <v>96623.125709782733</v>
      </c>
      <c r="Q61" s="20">
        <f t="shared" si="4"/>
        <v>98073.057306322255</v>
      </c>
      <c r="R61" s="5">
        <f t="shared" si="5"/>
        <v>98073.057306322255</v>
      </c>
      <c r="S61" s="5">
        <f t="shared" si="14"/>
        <v>3736136405.8452559</v>
      </c>
      <c r="T61" s="20">
        <f>SUM(S61:$S$136)</f>
        <v>80188630853.609802</v>
      </c>
      <c r="U61" s="6">
        <f t="shared" si="11"/>
        <v>21.462982649175544</v>
      </c>
    </row>
    <row r="62" spans="1:21">
      <c r="A62" s="21">
        <v>48</v>
      </c>
      <c r="B62" s="14">
        <f>Absterbeordnung!B56</f>
        <v>96344.204842494655</v>
      </c>
      <c r="C62" s="15">
        <f t="shared" si="12"/>
        <v>0.38653760856489122</v>
      </c>
      <c r="D62" s="14">
        <f t="shared" si="7"/>
        <v>37240.658538903896</v>
      </c>
      <c r="E62" s="14">
        <f>SUM(D62:$D$136)</f>
        <v>864407.96858742798</v>
      </c>
      <c r="F62" s="16">
        <f t="shared" si="8"/>
        <v>23.211403946694819</v>
      </c>
      <c r="G62" s="5"/>
      <c r="H62" s="17">
        <f>Absterbeordnung!C56</f>
        <v>97912.696283998914</v>
      </c>
      <c r="I62" s="18">
        <f t="shared" si="13"/>
        <v>0.38653760856489122</v>
      </c>
      <c r="J62" s="17">
        <f t="shared" si="9"/>
        <v>37846.939469757453</v>
      </c>
      <c r="K62" s="17">
        <f>SUM($J62:J$136)</f>
        <v>968867.82958549925</v>
      </c>
      <c r="L62" s="19">
        <f t="shared" si="10"/>
        <v>25.599634822776025</v>
      </c>
      <c r="N62" s="6">
        <v>48</v>
      </c>
      <c r="O62" s="6">
        <f t="shared" si="2"/>
        <v>48</v>
      </c>
      <c r="P62" s="20">
        <f t="shared" si="3"/>
        <v>96344.204842494655</v>
      </c>
      <c r="Q62" s="20">
        <f t="shared" si="4"/>
        <v>97912.696283998914</v>
      </c>
      <c r="R62" s="5">
        <f t="shared" si="5"/>
        <v>97912.696283998914</v>
      </c>
      <c r="S62" s="5">
        <f t="shared" si="14"/>
        <v>3646333288.9358077</v>
      </c>
      <c r="T62" s="20">
        <f>SUM(S62:$S$136)</f>
        <v>76452494447.764526</v>
      </c>
      <c r="U62" s="6">
        <f t="shared" si="11"/>
        <v>20.966951836176609</v>
      </c>
    </row>
    <row r="63" spans="1:21">
      <c r="A63" s="21">
        <v>49</v>
      </c>
      <c r="B63" s="14">
        <f>Absterbeordnung!B57</f>
        <v>96035.203298003209</v>
      </c>
      <c r="C63" s="15">
        <f t="shared" si="12"/>
        <v>0.37895843976950117</v>
      </c>
      <c r="D63" s="14">
        <f t="shared" si="7"/>
        <v>36393.350804758149</v>
      </c>
      <c r="E63" s="14">
        <f>SUM(D63:$D$136)</f>
        <v>827167.31004852417</v>
      </c>
      <c r="F63" s="16">
        <f t="shared" si="8"/>
        <v>22.728528474503051</v>
      </c>
      <c r="G63" s="5"/>
      <c r="H63" s="17">
        <f>Absterbeordnung!C57</f>
        <v>97739.544689743314</v>
      </c>
      <c r="I63" s="18">
        <f t="shared" si="13"/>
        <v>0.37895843976950117</v>
      </c>
      <c r="J63" s="17">
        <f t="shared" si="9"/>
        <v>37039.225359406562</v>
      </c>
      <c r="K63" s="17">
        <f>SUM($J63:J$136)</f>
        <v>931020.89011574176</v>
      </c>
      <c r="L63" s="19">
        <f t="shared" si="10"/>
        <v>25.136078875345529</v>
      </c>
      <c r="N63" s="6">
        <v>49</v>
      </c>
      <c r="O63" s="6">
        <f t="shared" si="2"/>
        <v>49</v>
      </c>
      <c r="P63" s="20">
        <f t="shared" si="3"/>
        <v>96035.203298003209</v>
      </c>
      <c r="Q63" s="20">
        <f t="shared" si="4"/>
        <v>97739.544689743314</v>
      </c>
      <c r="R63" s="5">
        <f t="shared" si="5"/>
        <v>97739.544689743314</v>
      </c>
      <c r="S63" s="5">
        <f t="shared" si="14"/>
        <v>3557069537.3911653</v>
      </c>
      <c r="T63" s="20">
        <f>SUM(S63:$S$136)</f>
        <v>72806161158.828735</v>
      </c>
      <c r="U63" s="6">
        <f t="shared" si="11"/>
        <v>20.46801739283017</v>
      </c>
    </row>
    <row r="64" spans="1:21">
      <c r="A64" s="21">
        <v>50</v>
      </c>
      <c r="B64" s="14">
        <f>Absterbeordnung!B58</f>
        <v>95691.028421085968</v>
      </c>
      <c r="C64" s="15">
        <f t="shared" si="12"/>
        <v>0.37152788212696192</v>
      </c>
      <c r="D64" s="14">
        <f t="shared" si="7"/>
        <v>35551.885127836991</v>
      </c>
      <c r="E64" s="14">
        <f>SUM(D64:$D$136)</f>
        <v>790773.95924376603</v>
      </c>
      <c r="F64" s="16">
        <f t="shared" si="8"/>
        <v>22.24281374673415</v>
      </c>
      <c r="G64" s="5"/>
      <c r="H64" s="17">
        <f>Absterbeordnung!C58</f>
        <v>97538.430859171815</v>
      </c>
      <c r="I64" s="18">
        <f t="shared" si="13"/>
        <v>0.37152788212696192</v>
      </c>
      <c r="J64" s="17">
        <f t="shared" si="9"/>
        <v>36238.246643095212</v>
      </c>
      <c r="K64" s="17">
        <f>SUM($J64:J$136)</f>
        <v>893981.6647563352</v>
      </c>
      <c r="L64" s="19">
        <f t="shared" si="10"/>
        <v>24.669561790917204</v>
      </c>
      <c r="N64" s="6">
        <v>50</v>
      </c>
      <c r="O64" s="6">
        <f t="shared" si="2"/>
        <v>50</v>
      </c>
      <c r="P64" s="20">
        <f t="shared" si="3"/>
        <v>95691.028421085968</v>
      </c>
      <c r="Q64" s="20">
        <f t="shared" si="4"/>
        <v>97538.430859171815</v>
      </c>
      <c r="R64" s="5">
        <f t="shared" si="5"/>
        <v>97538.430859171815</v>
      </c>
      <c r="S64" s="5">
        <f t="shared" si="14"/>
        <v>3467675089.4547472</v>
      </c>
      <c r="T64" s="20">
        <f>SUM(S64:$S$136)</f>
        <v>69249091621.437576</v>
      </c>
      <c r="U64" s="6">
        <f t="shared" si="11"/>
        <v>19.969890441011938</v>
      </c>
    </row>
    <row r="65" spans="1:21">
      <c r="A65" s="21">
        <v>51</v>
      </c>
      <c r="B65" s="14">
        <f>Absterbeordnung!B59</f>
        <v>95308.190228211301</v>
      </c>
      <c r="C65" s="15">
        <f t="shared" si="12"/>
        <v>0.36424302169309997</v>
      </c>
      <c r="D65" s="14">
        <f t="shared" si="7"/>
        <v>34715.343200824464</v>
      </c>
      <c r="E65" s="14">
        <f>SUM(D65:$D$136)</f>
        <v>755222.07411592908</v>
      </c>
      <c r="F65" s="16">
        <f t="shared" si="8"/>
        <v>21.7547056858131</v>
      </c>
      <c r="G65" s="5"/>
      <c r="H65" s="17">
        <f>Absterbeordnung!C59</f>
        <v>97323.553874318939</v>
      </c>
      <c r="I65" s="18">
        <f t="shared" si="13"/>
        <v>0.36424302169309997</v>
      </c>
      <c r="J65" s="17">
        <f t="shared" si="9"/>
        <v>35449.425345093136</v>
      </c>
      <c r="K65" s="17">
        <f>SUM($J65:J$136)</f>
        <v>857743.41811324016</v>
      </c>
      <c r="L65" s="19">
        <f t="shared" si="10"/>
        <v>24.196257337411758</v>
      </c>
      <c r="N65" s="6">
        <v>51</v>
      </c>
      <c r="O65" s="6">
        <f t="shared" si="2"/>
        <v>51</v>
      </c>
      <c r="P65" s="20">
        <f t="shared" si="3"/>
        <v>95308.190228211301</v>
      </c>
      <c r="Q65" s="20">
        <f t="shared" si="4"/>
        <v>97323.553874318939</v>
      </c>
      <c r="R65" s="5">
        <f t="shared" si="5"/>
        <v>97323.553874318939</v>
      </c>
      <c r="S65" s="5">
        <f t="shared" si="14"/>
        <v>3378620574.2709117</v>
      </c>
      <c r="T65" s="20">
        <f>SUM(S65:$S$136)</f>
        <v>65781416531.982826</v>
      </c>
      <c r="U65" s="6">
        <f t="shared" si="11"/>
        <v>19.469903496393083</v>
      </c>
    </row>
    <row r="66" spans="1:21">
      <c r="A66" s="21">
        <v>52</v>
      </c>
      <c r="B66" s="14">
        <f>Absterbeordnung!B60</f>
        <v>94857.284228128294</v>
      </c>
      <c r="C66" s="15">
        <f t="shared" si="12"/>
        <v>0.35710100165990188</v>
      </c>
      <c r="D66" s="14">
        <f t="shared" si="7"/>
        <v>33873.631212602624</v>
      </c>
      <c r="E66" s="14">
        <f>SUM(D66:$D$136)</f>
        <v>720506.73091510462</v>
      </c>
      <c r="F66" s="16">
        <f t="shared" si="8"/>
        <v>21.270430866798876</v>
      </c>
      <c r="G66" s="5"/>
      <c r="H66" s="17">
        <f>Absterbeordnung!C60</f>
        <v>97085.423192822185</v>
      </c>
      <c r="I66" s="18">
        <f t="shared" si="13"/>
        <v>0.35710100165990188</v>
      </c>
      <c r="J66" s="17">
        <f t="shared" si="9"/>
        <v>34669.301868732269</v>
      </c>
      <c r="K66" s="17">
        <f>SUM($J66:J$136)</f>
        <v>822293.99276814715</v>
      </c>
      <c r="L66" s="19">
        <f t="shared" si="10"/>
        <v>23.718216071427786</v>
      </c>
      <c r="N66" s="6">
        <v>52</v>
      </c>
      <c r="O66" s="6">
        <f t="shared" si="2"/>
        <v>52</v>
      </c>
      <c r="P66" s="20">
        <f t="shared" si="3"/>
        <v>94857.284228128294</v>
      </c>
      <c r="Q66" s="20">
        <f t="shared" si="4"/>
        <v>97085.423192822185</v>
      </c>
      <c r="R66" s="5">
        <f t="shared" si="5"/>
        <v>97085.423192822185</v>
      </c>
      <c r="S66" s="5">
        <f t="shared" si="14"/>
        <v>3288635821.353116</v>
      </c>
      <c r="T66" s="20">
        <f>SUM(S66:$S$136)</f>
        <v>62402795957.711914</v>
      </c>
      <c r="U66" s="6">
        <f t="shared" si="11"/>
        <v>18.975283171377775</v>
      </c>
    </row>
    <row r="67" spans="1:21">
      <c r="A67" s="21">
        <v>53</v>
      </c>
      <c r="B67" s="14">
        <f>Absterbeordnung!B61</f>
        <v>94382.426824396738</v>
      </c>
      <c r="C67" s="15">
        <f t="shared" si="12"/>
        <v>0.35009902123519798</v>
      </c>
      <c r="D67" s="14">
        <f t="shared" si="7"/>
        <v>33043.195253023994</v>
      </c>
      <c r="E67" s="14">
        <f>SUM(D67:$D$136)</f>
        <v>686633.09970250202</v>
      </c>
      <c r="F67" s="16">
        <f t="shared" si="8"/>
        <v>20.779863885580614</v>
      </c>
      <c r="G67" s="5"/>
      <c r="H67" s="17">
        <f>Absterbeordnung!C61</f>
        <v>96818.887763919367</v>
      </c>
      <c r="I67" s="18">
        <f t="shared" si="13"/>
        <v>0.35009902123519798</v>
      </c>
      <c r="J67" s="17">
        <f t="shared" si="9"/>
        <v>33896.197843228656</v>
      </c>
      <c r="K67" s="17">
        <f>SUM($J67:J$136)</f>
        <v>787624.69089941483</v>
      </c>
      <c r="L67" s="19">
        <f t="shared" si="10"/>
        <v>23.236372838694543</v>
      </c>
      <c r="N67" s="6">
        <v>53</v>
      </c>
      <c r="O67" s="6">
        <f t="shared" si="2"/>
        <v>53</v>
      </c>
      <c r="P67" s="20">
        <f t="shared" si="3"/>
        <v>94382.426824396738</v>
      </c>
      <c r="Q67" s="20">
        <f t="shared" si="4"/>
        <v>96818.887763919367</v>
      </c>
      <c r="R67" s="5">
        <f t="shared" si="5"/>
        <v>96818.887763919367</v>
      </c>
      <c r="S67" s="5">
        <f t="shared" si="14"/>
        <v>3199205412.5638032</v>
      </c>
      <c r="T67" s="20">
        <f>SUM(S67:$S$136)</f>
        <v>59114160136.358788</v>
      </c>
      <c r="U67" s="6">
        <f t="shared" si="11"/>
        <v>18.4777632296469</v>
      </c>
    </row>
    <row r="68" spans="1:21">
      <c r="A68" s="21">
        <v>54</v>
      </c>
      <c r="B68" s="14">
        <f>Absterbeordnung!B62</f>
        <v>93861.460913579504</v>
      </c>
      <c r="C68" s="15">
        <f t="shared" si="12"/>
        <v>0.34323433454431168</v>
      </c>
      <c r="D68" s="14">
        <f t="shared" si="7"/>
        <v>32216.476076029383</v>
      </c>
      <c r="E68" s="14">
        <f>SUM(D68:$D$136)</f>
        <v>653589.90444947791</v>
      </c>
      <c r="F68" s="16">
        <f t="shared" si="8"/>
        <v>20.287442453576741</v>
      </c>
      <c r="G68" s="5"/>
      <c r="H68" s="17">
        <f>Absterbeordnung!C62</f>
        <v>96527.797578754034</v>
      </c>
      <c r="I68" s="18">
        <f t="shared" si="13"/>
        <v>0.34323433454431168</v>
      </c>
      <c r="J68" s="17">
        <f t="shared" si="9"/>
        <v>33131.654366971663</v>
      </c>
      <c r="K68" s="17">
        <f>SUM($J68:J$136)</f>
        <v>753728.49305618613</v>
      </c>
      <c r="L68" s="19">
        <f t="shared" si="10"/>
        <v>22.749497646805231</v>
      </c>
      <c r="N68" s="6">
        <v>54</v>
      </c>
      <c r="O68" s="6">
        <f t="shared" si="2"/>
        <v>54</v>
      </c>
      <c r="P68" s="20">
        <f t="shared" si="3"/>
        <v>93861.460913579504</v>
      </c>
      <c r="Q68" s="20">
        <f t="shared" si="4"/>
        <v>96527.797578754034</v>
      </c>
      <c r="R68" s="5">
        <f t="shared" si="5"/>
        <v>96527.797578754034</v>
      </c>
      <c r="S68" s="5">
        <f t="shared" si="14"/>
        <v>3109785481.3677363</v>
      </c>
      <c r="T68" s="20">
        <f>SUM(S68:$S$136)</f>
        <v>55914954723.794983</v>
      </c>
      <c r="U68" s="6">
        <f t="shared" si="11"/>
        <v>17.980325350031102</v>
      </c>
    </row>
    <row r="69" spans="1:21">
      <c r="A69" s="21">
        <v>55</v>
      </c>
      <c r="B69" s="14">
        <f>Absterbeordnung!B63</f>
        <v>93280.186256341825</v>
      </c>
      <c r="C69" s="15">
        <f t="shared" si="12"/>
        <v>0.33650424955324687</v>
      </c>
      <c r="D69" s="14">
        <f t="shared" si="7"/>
        <v>31389.1790743774</v>
      </c>
      <c r="E69" s="14">
        <f>SUM(D69:$D$136)</f>
        <v>621373.42837344855</v>
      </c>
      <c r="F69" s="16">
        <f t="shared" si="8"/>
        <v>19.795784620588183</v>
      </c>
      <c r="G69" s="5"/>
      <c r="H69" s="17">
        <f>Absterbeordnung!C63</f>
        <v>96219.756085845642</v>
      </c>
      <c r="I69" s="18">
        <f t="shared" si="13"/>
        <v>0.33650424955324687</v>
      </c>
      <c r="J69" s="17">
        <f t="shared" si="9"/>
        <v>32378.356813863946</v>
      </c>
      <c r="K69" s="17">
        <f>SUM($J69:J$136)</f>
        <v>720596.83868921443</v>
      </c>
      <c r="L69" s="19">
        <f t="shared" si="10"/>
        <v>22.255509840470509</v>
      </c>
      <c r="N69" s="6">
        <v>55</v>
      </c>
      <c r="O69" s="6">
        <f t="shared" si="2"/>
        <v>55</v>
      </c>
      <c r="P69" s="20">
        <f t="shared" si="3"/>
        <v>93280.186256341825</v>
      </c>
      <c r="Q69" s="20">
        <f t="shared" si="4"/>
        <v>96219.756085845642</v>
      </c>
      <c r="R69" s="5">
        <f t="shared" si="5"/>
        <v>96219.756085845642</v>
      </c>
      <c r="S69" s="5">
        <f t="shared" si="14"/>
        <v>3020259154.271523</v>
      </c>
      <c r="T69" s="20">
        <f>SUM(S69:$S$136)</f>
        <v>52805169242.427246</v>
      </c>
      <c r="U69" s="6">
        <f t="shared" si="11"/>
        <v>17.48365505911816</v>
      </c>
    </row>
    <row r="70" spans="1:21">
      <c r="A70" s="21">
        <v>56</v>
      </c>
      <c r="B70" s="14">
        <f>Absterbeordnung!B64</f>
        <v>92649.041845169777</v>
      </c>
      <c r="C70" s="15">
        <f t="shared" si="12"/>
        <v>0.3299061270129871</v>
      </c>
      <c r="D70" s="14">
        <f t="shared" si="7"/>
        <v>30565.486566604137</v>
      </c>
      <c r="E70" s="14">
        <f>SUM(D70:$D$136)</f>
        <v>589984.24929907115</v>
      </c>
      <c r="F70" s="16">
        <f t="shared" si="8"/>
        <v>19.302301895749572</v>
      </c>
      <c r="G70" s="5"/>
      <c r="H70" s="17">
        <f>Absterbeordnung!C64</f>
        <v>95878.833484762057</v>
      </c>
      <c r="I70" s="18">
        <f t="shared" si="13"/>
        <v>0.3299061270129871</v>
      </c>
      <c r="J70" s="17">
        <f t="shared" si="9"/>
        <v>31631.014617480952</v>
      </c>
      <c r="K70" s="17">
        <f>SUM($J70:J$136)</f>
        <v>688218.48187535047</v>
      </c>
      <c r="L70" s="19">
        <f t="shared" si="10"/>
        <v>21.757711227353578</v>
      </c>
      <c r="N70" s="6">
        <v>56</v>
      </c>
      <c r="O70" s="6">
        <f t="shared" si="2"/>
        <v>56</v>
      </c>
      <c r="P70" s="20">
        <f t="shared" si="3"/>
        <v>92649.041845169777</v>
      </c>
      <c r="Q70" s="20">
        <f t="shared" si="4"/>
        <v>95878.833484762057</v>
      </c>
      <c r="R70" s="5">
        <f t="shared" si="5"/>
        <v>95878.833484762057</v>
      </c>
      <c r="S70" s="5">
        <f t="shared" si="14"/>
        <v>2930583196.9001698</v>
      </c>
      <c r="T70" s="20">
        <f>SUM(S70:$S$136)</f>
        <v>49784910088.155724</v>
      </c>
      <c r="U70" s="6">
        <f t="shared" si="11"/>
        <v>16.988055531341274</v>
      </c>
    </row>
    <row r="71" spans="1:21">
      <c r="A71" s="21">
        <v>57</v>
      </c>
      <c r="B71" s="14">
        <f>Absterbeordnung!B65</f>
        <v>91973.703510688429</v>
      </c>
      <c r="C71" s="15">
        <f t="shared" si="12"/>
        <v>0.32343737942449713</v>
      </c>
      <c r="D71" s="14">
        <f t="shared" si="7"/>
        <v>29747.733639462738</v>
      </c>
      <c r="E71" s="14">
        <f>SUM(D71:$D$136)</f>
        <v>559418.76273246703</v>
      </c>
      <c r="F71" s="16">
        <f t="shared" si="8"/>
        <v>18.805424625368889</v>
      </c>
      <c r="G71" s="5"/>
      <c r="H71" s="17">
        <f>Absterbeordnung!C65</f>
        <v>95517.158892126143</v>
      </c>
      <c r="I71" s="18">
        <f t="shared" si="13"/>
        <v>0.32343737942449713</v>
      </c>
      <c r="J71" s="17">
        <f t="shared" si="9"/>
        <v>30893.819562142584</v>
      </c>
      <c r="K71" s="17">
        <f>SUM($J71:J$136)</f>
        <v>656587.46725786955</v>
      </c>
      <c r="L71" s="19">
        <f t="shared" si="10"/>
        <v>21.253036256560993</v>
      </c>
      <c r="N71" s="6">
        <v>57</v>
      </c>
      <c r="O71" s="6">
        <f t="shared" si="2"/>
        <v>57</v>
      </c>
      <c r="P71" s="20">
        <f t="shared" si="3"/>
        <v>91973.703510688429</v>
      </c>
      <c r="Q71" s="20">
        <f t="shared" si="4"/>
        <v>95517.158892126143</v>
      </c>
      <c r="R71" s="5">
        <f t="shared" si="5"/>
        <v>95517.158892126143</v>
      </c>
      <c r="S71" s="5">
        <f t="shared" si="14"/>
        <v>2841419000.7212086</v>
      </c>
      <c r="T71" s="20">
        <f>SUM(S71:$S$136)</f>
        <v>46854326891.255562</v>
      </c>
      <c r="U71" s="6">
        <f t="shared" si="11"/>
        <v>16.489763346892172</v>
      </c>
    </row>
    <row r="72" spans="1:21">
      <c r="A72" s="21">
        <v>58</v>
      </c>
      <c r="B72" s="14">
        <f>Absterbeordnung!B66</f>
        <v>91233.761002253901</v>
      </c>
      <c r="C72" s="15">
        <f t="shared" si="12"/>
        <v>0.31709547002401678</v>
      </c>
      <c r="D72" s="14">
        <f t="shared" si="7"/>
        <v>28929.812327068514</v>
      </c>
      <c r="E72" s="14">
        <f>SUM(D72:$D$136)</f>
        <v>529671.0290930043</v>
      </c>
      <c r="F72" s="16">
        <f t="shared" si="8"/>
        <v>18.308830458516713</v>
      </c>
      <c r="G72" s="5"/>
      <c r="H72" s="17">
        <f>Absterbeordnung!C66</f>
        <v>95135.418323001548</v>
      </c>
      <c r="I72" s="18">
        <f t="shared" si="13"/>
        <v>0.31709547002401678</v>
      </c>
      <c r="J72" s="17">
        <f t="shared" si="9"/>
        <v>30167.010189063632</v>
      </c>
      <c r="K72" s="17">
        <f>SUM($J72:J$136)</f>
        <v>625693.64769572695</v>
      </c>
      <c r="L72" s="19">
        <f t="shared" si="10"/>
        <v>20.740989702803166</v>
      </c>
      <c r="N72" s="6">
        <v>58</v>
      </c>
      <c r="O72" s="6">
        <f t="shared" si="2"/>
        <v>58</v>
      </c>
      <c r="P72" s="20">
        <f t="shared" si="3"/>
        <v>91233.761002253901</v>
      </c>
      <c r="Q72" s="20">
        <f t="shared" si="4"/>
        <v>95135.418323001548</v>
      </c>
      <c r="R72" s="5">
        <f t="shared" si="5"/>
        <v>95135.418323001548</v>
      </c>
      <c r="S72" s="5">
        <f t="shared" si="14"/>
        <v>2752249797.7415895</v>
      </c>
      <c r="T72" s="20">
        <f>SUM(S72:$S$136)</f>
        <v>44012907890.534348</v>
      </c>
      <c r="U72" s="6">
        <f t="shared" si="11"/>
        <v>15.991610909245944</v>
      </c>
    </row>
    <row r="73" spans="1:21">
      <c r="A73" s="21">
        <v>59</v>
      </c>
      <c r="B73" s="14">
        <f>Absterbeordnung!B67</f>
        <v>90431.428487643367</v>
      </c>
      <c r="C73" s="15">
        <f t="shared" si="12"/>
        <v>0.3108779117882518</v>
      </c>
      <c r="D73" s="14">
        <f t="shared" si="7"/>
        <v>28113.133648267194</v>
      </c>
      <c r="E73" s="14">
        <f>SUM(D73:$D$136)</f>
        <v>500741.21676593611</v>
      </c>
      <c r="F73" s="16">
        <f t="shared" si="8"/>
        <v>17.811647147944328</v>
      </c>
      <c r="G73" s="5"/>
      <c r="H73" s="17">
        <f>Absterbeordnung!C67</f>
        <v>94715.651514682191</v>
      </c>
      <c r="I73" s="18">
        <f t="shared" si="13"/>
        <v>0.3108779117882518</v>
      </c>
      <c r="J73" s="17">
        <f t="shared" si="9"/>
        <v>29445.003956548167</v>
      </c>
      <c r="K73" s="17">
        <f>SUM($J73:J$136)</f>
        <v>595526.63750666333</v>
      </c>
      <c r="L73" s="19">
        <f t="shared" si="10"/>
        <v>20.225048649525696</v>
      </c>
      <c r="N73" s="6">
        <v>59</v>
      </c>
      <c r="O73" s="6">
        <f t="shared" si="2"/>
        <v>59</v>
      </c>
      <c r="P73" s="20">
        <f t="shared" si="3"/>
        <v>90431.428487643367</v>
      </c>
      <c r="Q73" s="20">
        <f t="shared" si="4"/>
        <v>94715.651514682191</v>
      </c>
      <c r="R73" s="5">
        <f t="shared" si="5"/>
        <v>94715.651514682191</v>
      </c>
      <c r="S73" s="5">
        <f t="shared" si="14"/>
        <v>2662753769.6149616</v>
      </c>
      <c r="T73" s="20">
        <f>SUM(S73:$S$136)</f>
        <v>41260658092.792755</v>
      </c>
      <c r="U73" s="6">
        <f t="shared" si="11"/>
        <v>15.495483872231683</v>
      </c>
    </row>
    <row r="74" spans="1:21">
      <c r="A74" s="21">
        <v>60</v>
      </c>
      <c r="B74" s="14">
        <f>Absterbeordnung!B68</f>
        <v>89568.438489460023</v>
      </c>
      <c r="C74" s="15">
        <f t="shared" si="12"/>
        <v>0.30478226645907031</v>
      </c>
      <c r="D74" s="14">
        <f t="shared" si="7"/>
        <v>27298.871686017454</v>
      </c>
      <c r="E74" s="14">
        <f>SUM(D74:$D$136)</f>
        <v>472628.08311766892</v>
      </c>
      <c r="F74" s="16">
        <f t="shared" si="8"/>
        <v>17.313099550548461</v>
      </c>
      <c r="G74" s="5"/>
      <c r="H74" s="17">
        <f>Absterbeordnung!C68</f>
        <v>94268.402014789768</v>
      </c>
      <c r="I74" s="18">
        <f t="shared" si="13"/>
        <v>0.30478226645907031</v>
      </c>
      <c r="J74" s="17">
        <f t="shared" si="9"/>
        <v>28731.337221542417</v>
      </c>
      <c r="K74" s="17">
        <f>SUM($J74:J$136)</f>
        <v>566081.63355011516</v>
      </c>
      <c r="L74" s="19">
        <f t="shared" si="10"/>
        <v>19.702585688412505</v>
      </c>
      <c r="N74" s="6">
        <v>60</v>
      </c>
      <c r="O74" s="6">
        <f t="shared" si="2"/>
        <v>60</v>
      </c>
      <c r="P74" s="20">
        <f t="shared" si="3"/>
        <v>89568.438489460023</v>
      </c>
      <c r="Q74" s="20">
        <f t="shared" si="4"/>
        <v>94268.402014789768</v>
      </c>
      <c r="R74" s="5">
        <f t="shared" si="5"/>
        <v>94268.402014789768</v>
      </c>
      <c r="S74" s="5">
        <f t="shared" si="14"/>
        <v>2573421010.647655</v>
      </c>
      <c r="T74" s="20">
        <f>SUM(S74:$S$136)</f>
        <v>38597904323.177803</v>
      </c>
      <c r="U74" s="6">
        <f t="shared" si="11"/>
        <v>14.99867459054585</v>
      </c>
    </row>
    <row r="75" spans="1:21">
      <c r="A75" s="21">
        <v>61</v>
      </c>
      <c r="B75" s="14">
        <f>Absterbeordnung!B69</f>
        <v>88637.655499988876</v>
      </c>
      <c r="C75" s="15">
        <f t="shared" si="12"/>
        <v>0.29880614358732388</v>
      </c>
      <c r="D75" s="14">
        <f t="shared" si="7"/>
        <v>26485.476016573426</v>
      </c>
      <c r="E75" s="14">
        <f>SUM(D75:$D$136)</f>
        <v>445329.21143165149</v>
      </c>
      <c r="F75" s="16">
        <f t="shared" si="8"/>
        <v>16.814091283576872</v>
      </c>
      <c r="G75" s="5"/>
      <c r="H75" s="17">
        <f>Absterbeordnung!C69</f>
        <v>93760.356187661542</v>
      </c>
      <c r="I75" s="18">
        <f t="shared" si="13"/>
        <v>0.29880614358732388</v>
      </c>
      <c r="J75" s="17">
        <f t="shared" si="9"/>
        <v>28016.170453809027</v>
      </c>
      <c r="K75" s="17">
        <f>SUM($J75:J$136)</f>
        <v>537350.29632857279</v>
      </c>
      <c r="L75" s="19">
        <f t="shared" si="10"/>
        <v>19.180005247844843</v>
      </c>
      <c r="N75" s="6">
        <v>61</v>
      </c>
      <c r="O75" s="6">
        <f t="shared" si="2"/>
        <v>61</v>
      </c>
      <c r="P75" s="20">
        <f t="shared" si="3"/>
        <v>88637.655499988876</v>
      </c>
      <c r="Q75" s="20">
        <f t="shared" si="4"/>
        <v>93760.356187661542</v>
      </c>
      <c r="R75" s="5">
        <f t="shared" si="5"/>
        <v>93760.356187661542</v>
      </c>
      <c r="S75" s="5">
        <f t="shared" si="14"/>
        <v>2483287665.1136913</v>
      </c>
      <c r="T75" s="20">
        <f>SUM(S75:$S$136)</f>
        <v>36024483312.530144</v>
      </c>
      <c r="U75" s="6">
        <f t="shared" si="11"/>
        <v>14.506770125192423</v>
      </c>
    </row>
    <row r="76" spans="1:21">
      <c r="A76" s="21">
        <v>62</v>
      </c>
      <c r="B76" s="14">
        <f>Absterbeordnung!B70</f>
        <v>87648.004244425771</v>
      </c>
      <c r="C76" s="15">
        <f t="shared" si="12"/>
        <v>0.29294719959541554</v>
      </c>
      <c r="D76" s="14">
        <f t="shared" si="7"/>
        <v>25676.237393531625</v>
      </c>
      <c r="E76" s="14">
        <f>SUM(D76:$D$136)</f>
        <v>418843.73541507806</v>
      </c>
      <c r="F76" s="16">
        <f t="shared" si="8"/>
        <v>16.312504398350573</v>
      </c>
      <c r="G76" s="5"/>
      <c r="H76" s="17">
        <f>Absterbeordnung!C70</f>
        <v>93221.542960433988</v>
      </c>
      <c r="I76" s="18">
        <f t="shared" si="13"/>
        <v>0.29294719959541554</v>
      </c>
      <c r="J76" s="17">
        <f t="shared" si="9"/>
        <v>27308.989952222859</v>
      </c>
      <c r="K76" s="17">
        <f>SUM($J76:J$136)</f>
        <v>509334.1258747637</v>
      </c>
      <c r="L76" s="19">
        <f t="shared" si="10"/>
        <v>18.650785941400429</v>
      </c>
      <c r="N76" s="6">
        <v>62</v>
      </c>
      <c r="O76" s="6">
        <f t="shared" si="2"/>
        <v>62</v>
      </c>
      <c r="P76" s="20">
        <f t="shared" si="3"/>
        <v>87648.004244425771</v>
      </c>
      <c r="Q76" s="20">
        <f t="shared" si="4"/>
        <v>93221.542960433988</v>
      </c>
      <c r="R76" s="5">
        <f t="shared" si="5"/>
        <v>93221.542960433988</v>
      </c>
      <c r="S76" s="5">
        <f t="shared" si="14"/>
        <v>2393578467.2434096</v>
      </c>
      <c r="T76" s="20">
        <f>SUM(S76:$S$136)</f>
        <v>33541195647.416443</v>
      </c>
      <c r="U76" s="6">
        <f t="shared" si="11"/>
        <v>14.012991889104233</v>
      </c>
    </row>
    <row r="77" spans="1:21">
      <c r="A77" s="21">
        <v>63</v>
      </c>
      <c r="B77" s="14">
        <f>Absterbeordnung!B71</f>
        <v>86597.231612869684</v>
      </c>
      <c r="C77" s="15">
        <f t="shared" si="12"/>
        <v>0.28720313685825061</v>
      </c>
      <c r="D77" s="14">
        <f t="shared" si="7"/>
        <v>24870.996562456639</v>
      </c>
      <c r="E77" s="14">
        <f>SUM(D77:$D$136)</f>
        <v>393167.4980215464</v>
      </c>
      <c r="F77" s="16">
        <f t="shared" si="8"/>
        <v>15.808272782082327</v>
      </c>
      <c r="G77" s="5"/>
      <c r="H77" s="17">
        <f>Absterbeordnung!C71</f>
        <v>92633.534522530987</v>
      </c>
      <c r="I77" s="18">
        <f t="shared" si="13"/>
        <v>0.28720313685825061</v>
      </c>
      <c r="J77" s="17">
        <f t="shared" si="9"/>
        <v>26604.64169313795</v>
      </c>
      <c r="K77" s="17">
        <f>SUM($J77:J$136)</f>
        <v>482025.13592254085</v>
      </c>
      <c r="L77" s="19">
        <f t="shared" si="10"/>
        <v>18.118084110370411</v>
      </c>
      <c r="N77" s="6">
        <v>63</v>
      </c>
      <c r="O77" s="6">
        <f t="shared" si="2"/>
        <v>63</v>
      </c>
      <c r="P77" s="20">
        <f t="shared" si="3"/>
        <v>86597.231612869684</v>
      </c>
      <c r="Q77" s="20">
        <f t="shared" si="4"/>
        <v>92633.534522530987</v>
      </c>
      <c r="R77" s="5">
        <f t="shared" si="5"/>
        <v>92633.534522530987</v>
      </c>
      <c r="S77" s="5">
        <f t="shared" si="14"/>
        <v>2303888318.6780763</v>
      </c>
      <c r="T77" s="20">
        <f>SUM(S77:$S$136)</f>
        <v>31147617180.173035</v>
      </c>
      <c r="U77" s="6">
        <f t="shared" si="11"/>
        <v>13.519586399936649</v>
      </c>
    </row>
    <row r="78" spans="1:21">
      <c r="A78" s="21">
        <v>64</v>
      </c>
      <c r="B78" s="14">
        <f>Absterbeordnung!B72</f>
        <v>85502.345180811113</v>
      </c>
      <c r="C78" s="15">
        <f t="shared" si="12"/>
        <v>0.28157170280220639</v>
      </c>
      <c r="D78" s="14">
        <f t="shared" si="7"/>
        <v>24075.04092614301</v>
      </c>
      <c r="E78" s="14">
        <f>SUM(D78:$D$136)</f>
        <v>368296.50145908981</v>
      </c>
      <c r="F78" s="16">
        <f t="shared" si="8"/>
        <v>15.297855675051327</v>
      </c>
      <c r="G78" s="5"/>
      <c r="H78" s="17">
        <f>Absterbeordnung!C72</f>
        <v>92009.382711977334</v>
      </c>
      <c r="I78" s="18">
        <f t="shared" si="13"/>
        <v>0.28157170280220639</v>
      </c>
      <c r="J78" s="17">
        <f t="shared" si="9"/>
        <v>25907.238563991348</v>
      </c>
      <c r="K78" s="17">
        <f>SUM($J78:J$136)</f>
        <v>455420.49422940286</v>
      </c>
      <c r="L78" s="19">
        <f t="shared" si="10"/>
        <v>17.578889896138719</v>
      </c>
      <c r="N78" s="6">
        <v>64</v>
      </c>
      <c r="O78" s="6">
        <f t="shared" si="2"/>
        <v>64</v>
      </c>
      <c r="P78" s="20">
        <f t="shared" si="3"/>
        <v>85502.345180811113</v>
      </c>
      <c r="Q78" s="20">
        <f t="shared" si="4"/>
        <v>92009.382711977334</v>
      </c>
      <c r="R78" s="5">
        <f t="shared" si="5"/>
        <v>92009.382711977334</v>
      </c>
      <c r="S78" s="5">
        <f t="shared" si="14"/>
        <v>2215129654.3800097</v>
      </c>
      <c r="T78" s="20">
        <f>SUM(S78:$S$136)</f>
        <v>28843728861.494961</v>
      </c>
      <c r="U78" s="6">
        <f t="shared" si="11"/>
        <v>13.021237291669053</v>
      </c>
    </row>
    <row r="79" spans="1:21">
      <c r="A79" s="21">
        <v>65</v>
      </c>
      <c r="B79" s="14">
        <f>Absterbeordnung!B73</f>
        <v>84297.107501213453</v>
      </c>
      <c r="C79" s="15">
        <f t="shared" ref="C79:C110" si="15">1/(((1+($B$5/100))^A79))</f>
        <v>0.27605068902177099</v>
      </c>
      <c r="D79" s="14">
        <f t="shared" si="7"/>
        <v>23270.274608252275</v>
      </c>
      <c r="E79" s="14">
        <f>SUM(D79:$D$136)</f>
        <v>344221.46053294674</v>
      </c>
      <c r="F79" s="16">
        <f t="shared" si="8"/>
        <v>14.792324814717761</v>
      </c>
      <c r="G79" s="5"/>
      <c r="H79" s="17">
        <f>Absterbeordnung!C73</f>
        <v>91333.167919845975</v>
      </c>
      <c r="I79" s="18">
        <f t="shared" ref="I79:I110" si="16">1/(((1+($B$5/100))^A79))</f>
        <v>0.27605068902177099</v>
      </c>
      <c r="J79" s="17">
        <f t="shared" si="9"/>
        <v>25212.583934814593</v>
      </c>
      <c r="K79" s="17">
        <f>SUM($J79:J$136)</f>
        <v>429513.25566541153</v>
      </c>
      <c r="L79" s="19">
        <f t="shared" si="10"/>
        <v>17.035669837565582</v>
      </c>
      <c r="N79" s="6">
        <v>65</v>
      </c>
      <c r="O79" s="6">
        <f t="shared" ref="O79:O136" si="17">N79+$B$3</f>
        <v>65</v>
      </c>
      <c r="P79" s="20">
        <f t="shared" ref="P79:P127" si="18">B79</f>
        <v>84297.107501213453</v>
      </c>
      <c r="Q79" s="20">
        <f t="shared" ref="Q79:Q127" si="19">H79</f>
        <v>91333.167919845975</v>
      </c>
      <c r="R79" s="5">
        <f t="shared" ref="R79:R136" si="20">LOOKUP(N79,$O$14:$O$136,$Q$14:$Q$136)</f>
        <v>91333.167919845975</v>
      </c>
      <c r="S79" s="5">
        <f t="shared" ref="S79:S110" si="21">P79*R79*I79</f>
        <v>2125347898.3364327</v>
      </c>
      <c r="T79" s="20">
        <f>SUM(S79:$S$136)</f>
        <v>26628599207.114948</v>
      </c>
      <c r="U79" s="6">
        <f t="shared" si="11"/>
        <v>12.529054291750482</v>
      </c>
    </row>
    <row r="80" spans="1:21">
      <c r="A80" s="21">
        <v>66</v>
      </c>
      <c r="B80" s="14">
        <f>Absterbeordnung!B74</f>
        <v>83027.68470084788</v>
      </c>
      <c r="C80" s="15">
        <f t="shared" si="15"/>
        <v>0.27063793041350098</v>
      </c>
      <c r="D80" s="14">
        <f t="shared" ref="D80:D127" si="22">B80*C80</f>
        <v>22470.440754462168</v>
      </c>
      <c r="E80" s="14">
        <f>SUM(D80:$D$136)</f>
        <v>320951.18592469447</v>
      </c>
      <c r="F80" s="16">
        <f t="shared" ref="F80:F127" si="23">E80/D80</f>
        <v>14.283261705089615</v>
      </c>
      <c r="G80" s="5"/>
      <c r="H80" s="17">
        <f>Absterbeordnung!C74</f>
        <v>90619.867469890756</v>
      </c>
      <c r="I80" s="18">
        <f t="shared" si="16"/>
        <v>0.27063793041350098</v>
      </c>
      <c r="J80" s="17">
        <f t="shared" ref="J80:J127" si="24">H80*I80</f>
        <v>24525.173386396975</v>
      </c>
      <c r="K80" s="17">
        <f>SUM($J80:J$136)</f>
        <v>404300.67173059692</v>
      </c>
      <c r="L80" s="19">
        <f t="shared" ref="L80:L127" si="25">K80/J80</f>
        <v>16.485130007474059</v>
      </c>
      <c r="N80" s="6">
        <v>66</v>
      </c>
      <c r="O80" s="6">
        <f t="shared" si="17"/>
        <v>66</v>
      </c>
      <c r="P80" s="20">
        <f t="shared" si="18"/>
        <v>83027.68470084788</v>
      </c>
      <c r="Q80" s="20">
        <f t="shared" si="19"/>
        <v>90619.867469890756</v>
      </c>
      <c r="R80" s="5">
        <f t="shared" si="20"/>
        <v>90619.867469890756</v>
      </c>
      <c r="S80" s="5">
        <f t="shared" si="21"/>
        <v>2036268363.1593938</v>
      </c>
      <c r="T80" s="20">
        <f>SUM(S80:$S$136)</f>
        <v>24503251308.778515</v>
      </c>
      <c r="U80" s="6">
        <f t="shared" ref="U80:U127" si="26">T80/S80</f>
        <v>12.033409619329465</v>
      </c>
    </row>
    <row r="81" spans="1:21">
      <c r="A81" s="21">
        <v>67</v>
      </c>
      <c r="B81" s="14">
        <f>Absterbeordnung!B75</f>
        <v>81654.315242326178</v>
      </c>
      <c r="C81" s="15">
        <f t="shared" si="15"/>
        <v>0.26533130432696173</v>
      </c>
      <c r="D81" s="14">
        <f t="shared" si="22"/>
        <v>21665.445967171316</v>
      </c>
      <c r="E81" s="14">
        <f>SUM(D81:$D$136)</f>
        <v>298480.74517023232</v>
      </c>
      <c r="F81" s="16">
        <f t="shared" si="23"/>
        <v>13.776810577659324</v>
      </c>
      <c r="G81" s="5"/>
      <c r="H81" s="17">
        <f>Absterbeordnung!C75</f>
        <v>89844.681575817594</v>
      </c>
      <c r="I81" s="18">
        <f t="shared" si="16"/>
        <v>0.26533130432696173</v>
      </c>
      <c r="J81" s="17">
        <f t="shared" si="24"/>
        <v>23838.606549352229</v>
      </c>
      <c r="K81" s="17">
        <f>SUM($J81:J$136)</f>
        <v>379775.49834419996</v>
      </c>
      <c r="L81" s="19">
        <f t="shared" si="25"/>
        <v>15.931111474907903</v>
      </c>
      <c r="N81" s="6">
        <v>67</v>
      </c>
      <c r="O81" s="6">
        <f t="shared" si="17"/>
        <v>67</v>
      </c>
      <c r="P81" s="20">
        <f t="shared" si="18"/>
        <v>81654.315242326178</v>
      </c>
      <c r="Q81" s="20">
        <f t="shared" si="19"/>
        <v>89844.681575817594</v>
      </c>
      <c r="R81" s="5">
        <f t="shared" si="20"/>
        <v>89844.681575817594</v>
      </c>
      <c r="S81" s="5">
        <f t="shared" si="21"/>
        <v>1946525094.1185884</v>
      </c>
      <c r="T81" s="20">
        <f>SUM(S81:$S$136)</f>
        <v>22466982945.619118</v>
      </c>
      <c r="U81" s="6">
        <f t="shared" si="26"/>
        <v>11.542097768738222</v>
      </c>
    </row>
    <row r="82" spans="1:21">
      <c r="A82" s="21">
        <v>68</v>
      </c>
      <c r="B82" s="14">
        <f>Absterbeordnung!B76</f>
        <v>80194.327995615589</v>
      </c>
      <c r="C82" s="15">
        <f t="shared" si="15"/>
        <v>0.26012872973231543</v>
      </c>
      <c r="D82" s="14">
        <f t="shared" si="22"/>
        <v>20860.848673236145</v>
      </c>
      <c r="E82" s="14">
        <f>SUM(D82:$D$136)</f>
        <v>276815.29920306092</v>
      </c>
      <c r="F82" s="16">
        <f t="shared" si="23"/>
        <v>13.269608707636463</v>
      </c>
      <c r="G82" s="5"/>
      <c r="H82" s="17">
        <f>Absterbeordnung!C76</f>
        <v>89024.192469056972</v>
      </c>
      <c r="I82" s="18">
        <f t="shared" si="16"/>
        <v>0.26012872973231543</v>
      </c>
      <c r="J82" s="17">
        <f t="shared" si="24"/>
        <v>23157.750102420952</v>
      </c>
      <c r="K82" s="17">
        <f>SUM($J82:J$136)</f>
        <v>355936.89179484773</v>
      </c>
      <c r="L82" s="19">
        <f t="shared" si="25"/>
        <v>15.370098140822302</v>
      </c>
      <c r="N82" s="6">
        <v>68</v>
      </c>
      <c r="O82" s="6">
        <f t="shared" si="17"/>
        <v>68</v>
      </c>
      <c r="P82" s="20">
        <f t="shared" si="18"/>
        <v>80194.327995615589</v>
      </c>
      <c r="Q82" s="20">
        <f t="shared" si="19"/>
        <v>89024.192469056972</v>
      </c>
      <c r="R82" s="5">
        <f t="shared" si="20"/>
        <v>89024.192469056972</v>
      </c>
      <c r="S82" s="5">
        <f t="shared" si="21"/>
        <v>1857120207.3540463</v>
      </c>
      <c r="T82" s="20">
        <f>SUM(S82:$S$136)</f>
        <v>20520457851.50053</v>
      </c>
      <c r="U82" s="6">
        <f t="shared" si="26"/>
        <v>11.049612066166299</v>
      </c>
    </row>
    <row r="83" spans="1:21">
      <c r="A83" s="21">
        <v>69</v>
      </c>
      <c r="B83" s="14">
        <f>Absterbeordnung!B77</f>
        <v>78658.731088357061</v>
      </c>
      <c r="C83" s="15">
        <f t="shared" si="15"/>
        <v>0.25502816640423082</v>
      </c>
      <c r="D83" s="14">
        <f t="shared" si="22"/>
        <v>20060.191961147168</v>
      </c>
      <c r="E83" s="14">
        <f>SUM(D83:$D$136)</f>
        <v>255954.45052982486</v>
      </c>
      <c r="F83" s="16">
        <f t="shared" si="23"/>
        <v>12.759322095499417</v>
      </c>
      <c r="G83" s="5"/>
      <c r="H83" s="17">
        <f>Absterbeordnung!C77</f>
        <v>88159.711679754386</v>
      </c>
      <c r="I83" s="18">
        <f t="shared" si="16"/>
        <v>0.25502816640423082</v>
      </c>
      <c r="J83" s="17">
        <f t="shared" si="24"/>
        <v>22483.209620413414</v>
      </c>
      <c r="K83" s="17">
        <f>SUM($J83:J$136)</f>
        <v>332779.14169242681</v>
      </c>
      <c r="L83" s="19">
        <f t="shared" si="25"/>
        <v>14.801229331166454</v>
      </c>
      <c r="N83" s="6">
        <v>69</v>
      </c>
      <c r="O83" s="6">
        <f t="shared" si="17"/>
        <v>69</v>
      </c>
      <c r="P83" s="20">
        <f t="shared" si="18"/>
        <v>78658.731088357061</v>
      </c>
      <c r="Q83" s="20">
        <f t="shared" si="19"/>
        <v>88159.711679754386</v>
      </c>
      <c r="R83" s="5">
        <f t="shared" si="20"/>
        <v>88159.711679754386</v>
      </c>
      <c r="S83" s="5">
        <f t="shared" si="21"/>
        <v>1768500739.5352612</v>
      </c>
      <c r="T83" s="20">
        <f>SUM(S83:$S$136)</f>
        <v>18663337644.146488</v>
      </c>
      <c r="U83" s="6">
        <f t="shared" si="26"/>
        <v>10.553197534455636</v>
      </c>
    </row>
    <row r="84" spans="1:21">
      <c r="A84" s="21">
        <v>70</v>
      </c>
      <c r="B84" s="14">
        <f>Absterbeordnung!B78</f>
        <v>77011.408999533145</v>
      </c>
      <c r="C84" s="15">
        <f t="shared" si="15"/>
        <v>0.25002761412179492</v>
      </c>
      <c r="D84" s="14">
        <f t="shared" si="22"/>
        <v>19254.978852310996</v>
      </c>
      <c r="E84" s="14">
        <f>SUM(D84:$D$136)</f>
        <v>235894.2585686777</v>
      </c>
      <c r="F84" s="16">
        <f t="shared" si="23"/>
        <v>12.251078558851052</v>
      </c>
      <c r="G84" s="5"/>
      <c r="H84" s="17">
        <f>Absterbeordnung!C78</f>
        <v>87223.321795389231</v>
      </c>
      <c r="I84" s="18">
        <f t="shared" si="16"/>
        <v>0.25002761412179492</v>
      </c>
      <c r="J84" s="17">
        <f t="shared" si="24"/>
        <v>21808.239044278722</v>
      </c>
      <c r="K84" s="17">
        <f>SUM($J84:J$136)</f>
        <v>310295.93207201333</v>
      </c>
      <c r="L84" s="19">
        <f t="shared" si="25"/>
        <v>14.228380908793177</v>
      </c>
      <c r="N84" s="6">
        <v>70</v>
      </c>
      <c r="O84" s="6">
        <f t="shared" si="17"/>
        <v>70</v>
      </c>
      <c r="P84" s="20">
        <f t="shared" si="18"/>
        <v>77011.408999533145</v>
      </c>
      <c r="Q84" s="20">
        <f t="shared" si="19"/>
        <v>87223.321795389231</v>
      </c>
      <c r="R84" s="5">
        <f t="shared" si="20"/>
        <v>87223.321795389231</v>
      </c>
      <c r="S84" s="5">
        <f t="shared" si="21"/>
        <v>1679483216.5985365</v>
      </c>
      <c r="T84" s="20">
        <f>SUM(S84:$S$136)</f>
        <v>16894836904.611233</v>
      </c>
      <c r="U84" s="6">
        <f t="shared" si="26"/>
        <v>10.059544946705932</v>
      </c>
    </row>
    <row r="85" spans="1:21">
      <c r="A85" s="21">
        <v>71</v>
      </c>
      <c r="B85" s="14">
        <f>Absterbeordnung!B79</f>
        <v>75257.996698578208</v>
      </c>
      <c r="C85" s="15">
        <f t="shared" si="15"/>
        <v>0.24512511188411268</v>
      </c>
      <c r="D85" s="14">
        <f t="shared" si="22"/>
        <v>18447.624860913165</v>
      </c>
      <c r="E85" s="14">
        <f>SUM(D85:$D$136)</f>
        <v>216639.2797163667</v>
      </c>
      <c r="F85" s="16">
        <f t="shared" si="23"/>
        <v>11.743478163163546</v>
      </c>
      <c r="G85" s="5"/>
      <c r="H85" s="17">
        <f>Absterbeordnung!C79</f>
        <v>86211.119314943047</v>
      </c>
      <c r="I85" s="18">
        <f t="shared" si="16"/>
        <v>0.24512511188411268</v>
      </c>
      <c r="J85" s="17">
        <f t="shared" si="24"/>
        <v>21132.510267730002</v>
      </c>
      <c r="K85" s="17">
        <f>SUM($J85:J$136)</f>
        <v>288487.69302773464</v>
      </c>
      <c r="L85" s="19">
        <f t="shared" si="25"/>
        <v>13.651368880121369</v>
      </c>
      <c r="N85" s="6">
        <v>71</v>
      </c>
      <c r="O85" s="6">
        <f t="shared" si="17"/>
        <v>71</v>
      </c>
      <c r="P85" s="20">
        <f t="shared" si="18"/>
        <v>75257.996698578208</v>
      </c>
      <c r="Q85" s="20">
        <f t="shared" si="19"/>
        <v>86211.119314943047</v>
      </c>
      <c r="R85" s="5">
        <f t="shared" si="20"/>
        <v>86211.119314943047</v>
      </c>
      <c r="S85" s="5">
        <f t="shared" si="21"/>
        <v>1590390387.9614944</v>
      </c>
      <c r="T85" s="20">
        <f>SUM(S85:$S$136)</f>
        <v>15215353688.012695</v>
      </c>
      <c r="U85" s="6">
        <f t="shared" si="26"/>
        <v>9.5670558645133621</v>
      </c>
    </row>
    <row r="86" spans="1:21">
      <c r="A86" s="21">
        <v>72</v>
      </c>
      <c r="B86" s="14">
        <f>Absterbeordnung!B80</f>
        <v>73381.961997813647</v>
      </c>
      <c r="C86" s="15">
        <f t="shared" si="15"/>
        <v>0.24031873714128693</v>
      </c>
      <c r="D86" s="14">
        <f t="shared" si="22"/>
        <v>17635.060436264484</v>
      </c>
      <c r="E86" s="14">
        <f>SUM(D86:$D$136)</f>
        <v>198191.65485545353</v>
      </c>
      <c r="F86" s="16">
        <f t="shared" si="23"/>
        <v>11.238501595826406</v>
      </c>
      <c r="G86" s="5"/>
      <c r="H86" s="17">
        <f>Absterbeordnung!C80</f>
        <v>85100.962199519563</v>
      </c>
      <c r="I86" s="18">
        <f t="shared" si="16"/>
        <v>0.24031873714128693</v>
      </c>
      <c r="J86" s="17">
        <f t="shared" si="24"/>
        <v>20451.355765296936</v>
      </c>
      <c r="K86" s="17">
        <f>SUM($J86:J$136)</f>
        <v>267355.18276000465</v>
      </c>
      <c r="L86" s="19">
        <f t="shared" si="25"/>
        <v>13.07273639108409</v>
      </c>
      <c r="N86" s="6">
        <v>72</v>
      </c>
      <c r="O86" s="6">
        <f t="shared" si="17"/>
        <v>72</v>
      </c>
      <c r="P86" s="20">
        <f t="shared" si="18"/>
        <v>73381.961997813647</v>
      </c>
      <c r="Q86" s="20">
        <f t="shared" si="19"/>
        <v>85100.962199519563</v>
      </c>
      <c r="R86" s="5">
        <f t="shared" si="20"/>
        <v>85100.962199519563</v>
      </c>
      <c r="S86" s="5">
        <f t="shared" si="21"/>
        <v>1500760611.5727868</v>
      </c>
      <c r="T86" s="20">
        <f>SUM(S86:$S$136)</f>
        <v>13624963300.051201</v>
      </c>
      <c r="U86" s="6">
        <f t="shared" si="26"/>
        <v>9.078705287828905</v>
      </c>
    </row>
    <row r="87" spans="1:21">
      <c r="A87" s="21">
        <v>73</v>
      </c>
      <c r="B87" s="14">
        <f>Absterbeordnung!B81</f>
        <v>71392.685403107011</v>
      </c>
      <c r="C87" s="15">
        <f t="shared" si="15"/>
        <v>0.2356066050404774</v>
      </c>
      <c r="D87" s="14">
        <f t="shared" si="22"/>
        <v>16820.588232548889</v>
      </c>
      <c r="E87" s="14">
        <f>SUM(D87:$D$136)</f>
        <v>180556.59441918906</v>
      </c>
      <c r="F87" s="16">
        <f t="shared" si="23"/>
        <v>10.7342616038719</v>
      </c>
      <c r="G87" s="5"/>
      <c r="H87" s="17">
        <f>Absterbeordnung!C81</f>
        <v>83868.894075363962</v>
      </c>
      <c r="I87" s="18">
        <f t="shared" si="16"/>
        <v>0.2356066050404774</v>
      </c>
      <c r="J87" s="17">
        <f t="shared" si="24"/>
        <v>19760.065401595912</v>
      </c>
      <c r="K87" s="17">
        <f>SUM($J87:J$136)</f>
        <v>246903.82699470772</v>
      </c>
      <c r="L87" s="19">
        <f t="shared" si="25"/>
        <v>12.495091588855098</v>
      </c>
      <c r="N87" s="6">
        <v>73</v>
      </c>
      <c r="O87" s="6">
        <f t="shared" si="17"/>
        <v>73</v>
      </c>
      <c r="P87" s="20">
        <f t="shared" si="18"/>
        <v>71392.685403107011</v>
      </c>
      <c r="Q87" s="20">
        <f t="shared" si="19"/>
        <v>83868.894075363962</v>
      </c>
      <c r="R87" s="5">
        <f t="shared" si="20"/>
        <v>83868.894075363962</v>
      </c>
      <c r="S87" s="5">
        <f t="shared" si="21"/>
        <v>1410724132.7609565</v>
      </c>
      <c r="T87" s="20">
        <f>SUM(S87:$S$136)</f>
        <v>12124202688.478413</v>
      </c>
      <c r="U87" s="6">
        <f t="shared" si="26"/>
        <v>8.5943115361256996</v>
      </c>
    </row>
    <row r="88" spans="1:21">
      <c r="A88" s="21">
        <v>74</v>
      </c>
      <c r="B88" s="14">
        <f>Absterbeordnung!B82</f>
        <v>69261.635265038785</v>
      </c>
      <c r="C88" s="15">
        <f t="shared" si="15"/>
        <v>0.23098686768674251</v>
      </c>
      <c r="D88" s="14">
        <f t="shared" si="22"/>
        <v>15998.528180732932</v>
      </c>
      <c r="E88" s="14">
        <f>SUM(D88:$D$136)</f>
        <v>163736.00618664012</v>
      </c>
      <c r="F88" s="16">
        <f t="shared" si="23"/>
        <v>10.234441839707968</v>
      </c>
      <c r="G88" s="5"/>
      <c r="H88" s="17">
        <f>Absterbeordnung!C82</f>
        <v>82505.08557486067</v>
      </c>
      <c r="I88" s="18">
        <f t="shared" si="16"/>
        <v>0.23098686768674251</v>
      </c>
      <c r="J88" s="17">
        <f t="shared" si="24"/>
        <v>19057.591285163711</v>
      </c>
      <c r="K88" s="17">
        <f>SUM($J88:J$136)</f>
        <v>227143.76159311182</v>
      </c>
      <c r="L88" s="19">
        <f t="shared" si="25"/>
        <v>11.91880748171689</v>
      </c>
      <c r="N88" s="6">
        <v>74</v>
      </c>
      <c r="O88" s="6">
        <f t="shared" si="17"/>
        <v>74</v>
      </c>
      <c r="P88" s="20">
        <f t="shared" si="18"/>
        <v>69261.635265038785</v>
      </c>
      <c r="Q88" s="20">
        <f t="shared" si="19"/>
        <v>82505.08557486067</v>
      </c>
      <c r="R88" s="5">
        <f t="shared" si="20"/>
        <v>82505.08557486067</v>
      </c>
      <c r="S88" s="5">
        <f t="shared" si="21"/>
        <v>1319959936.6231906</v>
      </c>
      <c r="T88" s="20">
        <f>SUM(S88:$S$136)</f>
        <v>10713478555.717457</v>
      </c>
      <c r="U88" s="6">
        <f t="shared" si="26"/>
        <v>8.1165179779057475</v>
      </c>
    </row>
    <row r="89" spans="1:21">
      <c r="A89" s="21">
        <v>75</v>
      </c>
      <c r="B89" s="14">
        <f>Absterbeordnung!B83</f>
        <v>66915.915022212925</v>
      </c>
      <c r="C89" s="15">
        <f t="shared" si="15"/>
        <v>0.22645771341837509</v>
      </c>
      <c r="D89" s="14">
        <f t="shared" si="22"/>
        <v>15153.625107228636</v>
      </c>
      <c r="E89" s="14">
        <f>SUM(D89:$D$136)</f>
        <v>147737.47800590721</v>
      </c>
      <c r="F89" s="16">
        <f t="shared" si="23"/>
        <v>9.7493158871558041</v>
      </c>
      <c r="G89" s="5"/>
      <c r="H89" s="17">
        <f>Absterbeordnung!C83</f>
        <v>80969.868619809407</v>
      </c>
      <c r="I89" s="18">
        <f t="shared" si="16"/>
        <v>0.22645771341837509</v>
      </c>
      <c r="J89" s="17">
        <f t="shared" si="24"/>
        <v>18336.251303428282</v>
      </c>
      <c r="K89" s="17">
        <f>SUM($J89:J$136)</f>
        <v>208086.17030794811</v>
      </c>
      <c r="L89" s="19">
        <f t="shared" si="25"/>
        <v>11.348348518164276</v>
      </c>
      <c r="N89" s="6">
        <v>75</v>
      </c>
      <c r="O89" s="6">
        <f t="shared" si="17"/>
        <v>75</v>
      </c>
      <c r="P89" s="20">
        <f t="shared" si="18"/>
        <v>66915.915022212925</v>
      </c>
      <c r="Q89" s="20">
        <f t="shared" si="19"/>
        <v>80969.868619809407</v>
      </c>
      <c r="R89" s="5">
        <f t="shared" si="20"/>
        <v>80969.868619809407</v>
      </c>
      <c r="S89" s="5">
        <f t="shared" si="21"/>
        <v>1226987034.0461478</v>
      </c>
      <c r="T89" s="20">
        <f>SUM(S89:$S$136)</f>
        <v>9393518619.0942669</v>
      </c>
      <c r="U89" s="6">
        <f t="shared" si="26"/>
        <v>7.6557602961116293</v>
      </c>
    </row>
    <row r="90" spans="1:21">
      <c r="A90" s="21">
        <v>76</v>
      </c>
      <c r="B90" s="14">
        <f>Absterbeordnung!B84</f>
        <v>64410.746845509086</v>
      </c>
      <c r="C90" s="15">
        <f t="shared" si="15"/>
        <v>0.22201736609644609</v>
      </c>
      <c r="D90" s="14">
        <f t="shared" si="22"/>
        <v>14300.3043629449</v>
      </c>
      <c r="E90" s="14">
        <f>SUM(D90:$D$136)</f>
        <v>132583.85289867857</v>
      </c>
      <c r="F90" s="16">
        <f t="shared" si="23"/>
        <v>9.2714007711773778</v>
      </c>
      <c r="G90" s="5"/>
      <c r="H90" s="17">
        <f>Absterbeordnung!C84</f>
        <v>79232.422815210477</v>
      </c>
      <c r="I90" s="18">
        <f t="shared" si="16"/>
        <v>0.22201736609644609</v>
      </c>
      <c r="J90" s="17">
        <f t="shared" si="24"/>
        <v>17590.973822872991</v>
      </c>
      <c r="K90" s="17">
        <f>SUM($J90:J$136)</f>
        <v>189749.91900451985</v>
      </c>
      <c r="L90" s="19">
        <f t="shared" si="25"/>
        <v>10.786777407274291</v>
      </c>
      <c r="N90" s="6">
        <v>76</v>
      </c>
      <c r="O90" s="6">
        <f t="shared" si="17"/>
        <v>76</v>
      </c>
      <c r="P90" s="20">
        <f t="shared" si="18"/>
        <v>64410.746845509086</v>
      </c>
      <c r="Q90" s="20">
        <f t="shared" si="19"/>
        <v>79232.422815210477</v>
      </c>
      <c r="R90" s="5">
        <f t="shared" si="20"/>
        <v>79232.422815210477</v>
      </c>
      <c r="S90" s="5">
        <f t="shared" si="21"/>
        <v>1133047761.6710496</v>
      </c>
      <c r="T90" s="20">
        <f>SUM(S90:$S$136)</f>
        <v>8166531585.0481215</v>
      </c>
      <c r="U90" s="6">
        <f t="shared" si="26"/>
        <v>7.2075792930422447</v>
      </c>
    </row>
    <row r="91" spans="1:21">
      <c r="A91" s="21">
        <v>77</v>
      </c>
      <c r="B91" s="14">
        <f>Absterbeordnung!B85</f>
        <v>61730.118003572905</v>
      </c>
      <c r="C91" s="15">
        <f t="shared" si="15"/>
        <v>0.2176640844082805</v>
      </c>
      <c r="D91" s="14">
        <f t="shared" si="22"/>
        <v>13436.429615662808</v>
      </c>
      <c r="E91" s="14">
        <f>SUM(D91:$D$136)</f>
        <v>118283.5485357337</v>
      </c>
      <c r="F91" s="16">
        <f t="shared" si="23"/>
        <v>8.8031978672258973</v>
      </c>
      <c r="G91" s="5"/>
      <c r="H91" s="17">
        <f>Absterbeordnung!C85</f>
        <v>77291.797904169522</v>
      </c>
      <c r="I91" s="18">
        <f t="shared" si="16"/>
        <v>0.2176640844082805</v>
      </c>
      <c r="J91" s="17">
        <f t="shared" si="24"/>
        <v>16823.648423080911</v>
      </c>
      <c r="K91" s="17">
        <f>SUM($J91:J$136)</f>
        <v>172158.94518164688</v>
      </c>
      <c r="L91" s="19">
        <f t="shared" si="25"/>
        <v>10.233151623963826</v>
      </c>
      <c r="N91" s="6">
        <v>77</v>
      </c>
      <c r="O91" s="6">
        <f t="shared" si="17"/>
        <v>77</v>
      </c>
      <c r="P91" s="20">
        <f t="shared" si="18"/>
        <v>61730.118003572905</v>
      </c>
      <c r="Q91" s="20">
        <f t="shared" si="19"/>
        <v>77291.797904169522</v>
      </c>
      <c r="R91" s="5">
        <f t="shared" si="20"/>
        <v>77291.797904169522</v>
      </c>
      <c r="S91" s="5">
        <f t="shared" si="21"/>
        <v>1038525802.4074079</v>
      </c>
      <c r="T91" s="20">
        <f>SUM(S91:$S$136)</f>
        <v>7033483823.3770723</v>
      </c>
      <c r="U91" s="6">
        <f t="shared" si="26"/>
        <v>6.7725653104359518</v>
      </c>
    </row>
    <row r="92" spans="1:21">
      <c r="A92" s="21">
        <v>78</v>
      </c>
      <c r="B92" s="14">
        <f>Absterbeordnung!B86</f>
        <v>58844.496802633359</v>
      </c>
      <c r="C92" s="15">
        <f t="shared" si="15"/>
        <v>0.21339616118458871</v>
      </c>
      <c r="D92" s="14">
        <f t="shared" si="22"/>
        <v>12557.189724520764</v>
      </c>
      <c r="E92" s="14">
        <f>SUM(D92:$D$136)</f>
        <v>104847.11892007089</v>
      </c>
      <c r="F92" s="16">
        <f t="shared" si="23"/>
        <v>8.3495687506682401</v>
      </c>
      <c r="G92" s="5"/>
      <c r="H92" s="17">
        <f>Absterbeordnung!C86</f>
        <v>75148.982680466812</v>
      </c>
      <c r="I92" s="18">
        <f t="shared" si="16"/>
        <v>0.21339616118458871</v>
      </c>
      <c r="J92" s="17">
        <f t="shared" si="24"/>
        <v>16036.504420938762</v>
      </c>
      <c r="K92" s="17">
        <f>SUM($J92:J$136)</f>
        <v>155335.29675856596</v>
      </c>
      <c r="L92" s="19">
        <f t="shared" si="25"/>
        <v>9.6863563705158633</v>
      </c>
      <c r="N92" s="6">
        <v>78</v>
      </c>
      <c r="O92" s="6">
        <f t="shared" si="17"/>
        <v>78</v>
      </c>
      <c r="P92" s="20">
        <f t="shared" si="18"/>
        <v>58844.496802633359</v>
      </c>
      <c r="Q92" s="20">
        <f t="shared" si="19"/>
        <v>75148.982680466812</v>
      </c>
      <c r="R92" s="5">
        <f t="shared" si="20"/>
        <v>75148.982680466812</v>
      </c>
      <c r="S92" s="5">
        <f t="shared" si="21"/>
        <v>943660033.12334669</v>
      </c>
      <c r="T92" s="20">
        <f>SUM(S92:$S$136)</f>
        <v>5994958020.9696646</v>
      </c>
      <c r="U92" s="6">
        <f t="shared" si="26"/>
        <v>6.3528790142011431</v>
      </c>
    </row>
    <row r="93" spans="1:21">
      <c r="A93" s="21">
        <v>79</v>
      </c>
      <c r="B93" s="14">
        <f>Absterbeordnung!B87</f>
        <v>55736.323765437315</v>
      </c>
      <c r="C93" s="15">
        <f t="shared" si="15"/>
        <v>0.20921192272998898</v>
      </c>
      <c r="D93" s="14">
        <f t="shared" si="22"/>
        <v>11660.703460868321</v>
      </c>
      <c r="E93" s="14">
        <f>SUM(D93:$D$136)</f>
        <v>92289.929195550125</v>
      </c>
      <c r="F93" s="16">
        <f t="shared" si="23"/>
        <v>7.9146107698615387</v>
      </c>
      <c r="G93" s="5"/>
      <c r="H93" s="17">
        <f>Absterbeordnung!C87</f>
        <v>72739.085869344883</v>
      </c>
      <c r="I93" s="18">
        <f t="shared" si="16"/>
        <v>0.20921192272998898</v>
      </c>
      <c r="J93" s="17">
        <f t="shared" si="24"/>
        <v>15217.884012347415</v>
      </c>
      <c r="K93" s="17">
        <f>SUM($J93:J$136)</f>
        <v>139298.79233762718</v>
      </c>
      <c r="L93" s="19">
        <f t="shared" si="25"/>
        <v>9.1536242637020742</v>
      </c>
      <c r="N93" s="6">
        <v>79</v>
      </c>
      <c r="O93" s="6">
        <f t="shared" si="17"/>
        <v>79</v>
      </c>
      <c r="P93" s="20">
        <f t="shared" si="18"/>
        <v>55736.323765437315</v>
      </c>
      <c r="Q93" s="20">
        <f t="shared" si="19"/>
        <v>72739.085869344883</v>
      </c>
      <c r="R93" s="5">
        <f t="shared" si="20"/>
        <v>72739.085869344883</v>
      </c>
      <c r="S93" s="5">
        <f t="shared" si="21"/>
        <v>848188910.33706784</v>
      </c>
      <c r="T93" s="20">
        <f>SUM(S93:$S$136)</f>
        <v>5051297987.8463173</v>
      </c>
      <c r="U93" s="6">
        <f t="shared" si="26"/>
        <v>5.9553926328026927</v>
      </c>
    </row>
    <row r="94" spans="1:21">
      <c r="A94" s="21">
        <v>80</v>
      </c>
      <c r="B94" s="14">
        <f>Absterbeordnung!B88</f>
        <v>52456.013604187683</v>
      </c>
      <c r="C94" s="15">
        <f t="shared" si="15"/>
        <v>0.20510972816665585</v>
      </c>
      <c r="D94" s="14">
        <f t="shared" si="22"/>
        <v>10759.238691061337</v>
      </c>
      <c r="E94" s="14">
        <f>SUM(D94:$D$136)</f>
        <v>80629.225734681793</v>
      </c>
      <c r="F94" s="16">
        <f t="shared" si="23"/>
        <v>7.493952690320711</v>
      </c>
      <c r="G94" s="5"/>
      <c r="H94" s="17">
        <f>Absterbeordnung!C88</f>
        <v>70098.226017668669</v>
      </c>
      <c r="I94" s="18">
        <f t="shared" si="16"/>
        <v>0.20510972816665585</v>
      </c>
      <c r="J94" s="17">
        <f t="shared" si="24"/>
        <v>14377.828083448823</v>
      </c>
      <c r="K94" s="17">
        <f>SUM($J94:J$136)</f>
        <v>124080.90832527976</v>
      </c>
      <c r="L94" s="19">
        <f t="shared" si="25"/>
        <v>8.6300175245603814</v>
      </c>
      <c r="N94" s="6">
        <v>80</v>
      </c>
      <c r="O94" s="6">
        <f t="shared" si="17"/>
        <v>80</v>
      </c>
      <c r="P94" s="20">
        <f t="shared" si="18"/>
        <v>52456.013604187683</v>
      </c>
      <c r="Q94" s="20">
        <f t="shared" si="19"/>
        <v>70098.226017668669</v>
      </c>
      <c r="R94" s="5">
        <f t="shared" si="20"/>
        <v>70098.226017668669</v>
      </c>
      <c r="S94" s="5">
        <f t="shared" si="21"/>
        <v>754203545.54406321</v>
      </c>
      <c r="T94" s="20">
        <f>SUM(S94:$S$136)</f>
        <v>4203109077.5092468</v>
      </c>
      <c r="U94" s="6">
        <f t="shared" si="26"/>
        <v>5.5729107909155093</v>
      </c>
    </row>
    <row r="95" spans="1:21">
      <c r="A95" s="21">
        <v>81</v>
      </c>
      <c r="B95" s="14">
        <f>Absterbeordnung!B89</f>
        <v>49043.604413369525</v>
      </c>
      <c r="C95" s="15">
        <f t="shared" si="15"/>
        <v>0.20108796879083907</v>
      </c>
      <c r="D95" s="14">
        <f t="shared" si="22"/>
        <v>9862.078793665909</v>
      </c>
      <c r="E95" s="14">
        <f>SUM(D95:$D$136)</f>
        <v>69869.987043620466</v>
      </c>
      <c r="F95" s="16">
        <f t="shared" si="23"/>
        <v>7.0847119056172696</v>
      </c>
      <c r="G95" s="5"/>
      <c r="H95" s="17">
        <f>Absterbeordnung!C89</f>
        <v>67170.533177242891</v>
      </c>
      <c r="I95" s="18">
        <f t="shared" si="16"/>
        <v>0.20108796879083907</v>
      </c>
      <c r="J95" s="17">
        <f t="shared" si="24"/>
        <v>13507.186079209439</v>
      </c>
      <c r="K95" s="17">
        <f>SUM($J95:J$136)</f>
        <v>109703.08024183095</v>
      </c>
      <c r="L95" s="19">
        <f t="shared" si="25"/>
        <v>8.1218308238670343</v>
      </c>
      <c r="N95" s="6">
        <v>81</v>
      </c>
      <c r="O95" s="6">
        <f t="shared" si="17"/>
        <v>81</v>
      </c>
      <c r="P95" s="20">
        <f t="shared" si="18"/>
        <v>49043.604413369525</v>
      </c>
      <c r="Q95" s="20">
        <f t="shared" si="19"/>
        <v>67170.533177242891</v>
      </c>
      <c r="R95" s="5">
        <f t="shared" si="20"/>
        <v>67170.533177242891</v>
      </c>
      <c r="S95" s="5">
        <f t="shared" si="21"/>
        <v>662441090.80651951</v>
      </c>
      <c r="T95" s="20">
        <f>SUM(S95:$S$136)</f>
        <v>3448905531.9651833</v>
      </c>
      <c r="U95" s="6">
        <f t="shared" si="26"/>
        <v>5.206358089541447</v>
      </c>
    </row>
    <row r="96" spans="1:21">
      <c r="A96" s="21">
        <v>82</v>
      </c>
      <c r="B96" s="14">
        <f>Absterbeordnung!B90</f>
        <v>45470.629557457971</v>
      </c>
      <c r="C96" s="15">
        <f t="shared" si="15"/>
        <v>0.19714506744199911</v>
      </c>
      <c r="D96" s="14">
        <f t="shared" si="22"/>
        <v>8964.3103307352103</v>
      </c>
      <c r="E96" s="14">
        <f>SUM(D96:$D$136)</f>
        <v>60007.908249954518</v>
      </c>
      <c r="F96" s="16">
        <f t="shared" si="23"/>
        <v>6.6940909044848915</v>
      </c>
      <c r="G96" s="5"/>
      <c r="H96" s="17">
        <f>Absterbeordnung!C90</f>
        <v>63973.863753511425</v>
      </c>
      <c r="I96" s="18">
        <f t="shared" si="16"/>
        <v>0.19714506744199911</v>
      </c>
      <c r="J96" s="17">
        <f t="shared" si="24"/>
        <v>12612.131684211272</v>
      </c>
      <c r="K96" s="17">
        <f>SUM($J96:J$136)</f>
        <v>96195.894162621495</v>
      </c>
      <c r="L96" s="19">
        <f t="shared" si="25"/>
        <v>7.6272510128518629</v>
      </c>
      <c r="N96" s="6">
        <v>82</v>
      </c>
      <c r="O96" s="6">
        <f t="shared" si="17"/>
        <v>82</v>
      </c>
      <c r="P96" s="20">
        <f t="shared" si="18"/>
        <v>45470.629557457971</v>
      </c>
      <c r="Q96" s="20">
        <f t="shared" si="19"/>
        <v>63973.863753511425</v>
      </c>
      <c r="R96" s="5">
        <f t="shared" si="20"/>
        <v>63973.863753511425</v>
      </c>
      <c r="S96" s="5">
        <f t="shared" si="21"/>
        <v>573481567.74264932</v>
      </c>
      <c r="T96" s="20">
        <f>SUM(S96:$S$136)</f>
        <v>2786464441.1586637</v>
      </c>
      <c r="U96" s="6">
        <f t="shared" si="26"/>
        <v>4.858856147943527</v>
      </c>
    </row>
    <row r="97" spans="1:21">
      <c r="A97" s="21">
        <v>83</v>
      </c>
      <c r="B97" s="14">
        <f>Absterbeordnung!B91</f>
        <v>41818.052282860313</v>
      </c>
      <c r="C97" s="15">
        <f t="shared" si="15"/>
        <v>0.19327947788431285</v>
      </c>
      <c r="D97" s="14">
        <f t="shared" si="22"/>
        <v>8082.5713113701386</v>
      </c>
      <c r="E97" s="14">
        <f>SUM(D97:$D$136)</f>
        <v>51043.597919219304</v>
      </c>
      <c r="F97" s="16">
        <f t="shared" si="23"/>
        <v>6.3152672525652624</v>
      </c>
      <c r="G97" s="5"/>
      <c r="H97" s="17">
        <f>Absterbeordnung!C91</f>
        <v>60446.06928990427</v>
      </c>
      <c r="I97" s="18">
        <f t="shared" si="16"/>
        <v>0.19327947788431285</v>
      </c>
      <c r="J97" s="17">
        <f t="shared" si="24"/>
        <v>11682.984712511694</v>
      </c>
      <c r="K97" s="17">
        <f>SUM($J97:J$136)</f>
        <v>83583.762478410237</v>
      </c>
      <c r="L97" s="19">
        <f t="shared" si="25"/>
        <v>7.1543158306881658</v>
      </c>
      <c r="N97" s="6">
        <v>83</v>
      </c>
      <c r="O97" s="6">
        <f t="shared" si="17"/>
        <v>83</v>
      </c>
      <c r="P97" s="20">
        <f t="shared" si="18"/>
        <v>41818.052282860313</v>
      </c>
      <c r="Q97" s="20">
        <f t="shared" si="19"/>
        <v>60446.06928990427</v>
      </c>
      <c r="R97" s="5">
        <f t="shared" si="20"/>
        <v>60446.06928990427</v>
      </c>
      <c r="S97" s="5">
        <f t="shared" si="21"/>
        <v>488559665.52767181</v>
      </c>
      <c r="T97" s="20">
        <f>SUM(S97:$S$136)</f>
        <v>2212982873.4160147</v>
      </c>
      <c r="U97" s="6">
        <f t="shared" si="26"/>
        <v>4.5296061659651521</v>
      </c>
    </row>
    <row r="98" spans="1:21">
      <c r="A98" s="21">
        <v>84</v>
      </c>
      <c r="B98" s="14">
        <f>Absterbeordnung!B92</f>
        <v>38142.075339978153</v>
      </c>
      <c r="C98" s="15">
        <f t="shared" si="15"/>
        <v>0.18948968420030671</v>
      </c>
      <c r="D98" s="14">
        <f t="shared" si="22"/>
        <v>7227.5298109167661</v>
      </c>
      <c r="E98" s="14">
        <f>SUM(D98:$D$136)</f>
        <v>42961.02660784917</v>
      </c>
      <c r="F98" s="16">
        <f t="shared" si="23"/>
        <v>5.9440815509275415</v>
      </c>
      <c r="G98" s="5"/>
      <c r="H98" s="17">
        <f>Absterbeordnung!C92</f>
        <v>56655.400645829024</v>
      </c>
      <c r="I98" s="18">
        <f t="shared" si="16"/>
        <v>0.18948968420030671</v>
      </c>
      <c r="J98" s="17">
        <f t="shared" si="24"/>
        <v>10735.613976619994</v>
      </c>
      <c r="K98" s="17">
        <f>SUM($J98:J$136)</f>
        <v>71900.777765898543</v>
      </c>
      <c r="L98" s="19">
        <f t="shared" si="25"/>
        <v>6.6974071462036511</v>
      </c>
      <c r="N98" s="6">
        <v>84</v>
      </c>
      <c r="O98" s="6">
        <f t="shared" si="17"/>
        <v>84</v>
      </c>
      <c r="P98" s="20">
        <f t="shared" si="18"/>
        <v>38142.075339978153</v>
      </c>
      <c r="Q98" s="20">
        <f t="shared" si="19"/>
        <v>56655.400645829024</v>
      </c>
      <c r="R98" s="5">
        <f t="shared" si="20"/>
        <v>56655.400645829024</v>
      </c>
      <c r="S98" s="5">
        <f t="shared" si="21"/>
        <v>409478597.11716223</v>
      </c>
      <c r="T98" s="20">
        <f>SUM(S98:$S$136)</f>
        <v>1724423207.8883445</v>
      </c>
      <c r="U98" s="6">
        <f t="shared" si="26"/>
        <v>4.2112657902726554</v>
      </c>
    </row>
    <row r="99" spans="1:21">
      <c r="A99" s="21">
        <v>85</v>
      </c>
      <c r="B99" s="14">
        <f>Absterbeordnung!B93</f>
        <v>34396.851091701465</v>
      </c>
      <c r="C99" s="15">
        <f t="shared" si="15"/>
        <v>0.18577420019637911</v>
      </c>
      <c r="D99" s="14">
        <f t="shared" si="22"/>
        <v>6390.0475008347894</v>
      </c>
      <c r="E99" s="14">
        <f>SUM(D99:$D$136)</f>
        <v>35733.496796932399</v>
      </c>
      <c r="F99" s="16">
        <f t="shared" si="23"/>
        <v>5.5920549561273543</v>
      </c>
      <c r="G99" s="5"/>
      <c r="H99" s="17">
        <f>Absterbeordnung!C93</f>
        <v>52558.324983292652</v>
      </c>
      <c r="I99" s="18">
        <f t="shared" si="16"/>
        <v>0.18577420019637911</v>
      </c>
      <c r="J99" s="17">
        <f t="shared" si="24"/>
        <v>9763.9807874325634</v>
      </c>
      <c r="K99" s="17">
        <f>SUM($J99:J$136)</f>
        <v>61165.163789278515</v>
      </c>
      <c r="L99" s="19">
        <f t="shared" si="25"/>
        <v>6.2643674870812482</v>
      </c>
      <c r="N99" s="6">
        <v>85</v>
      </c>
      <c r="O99" s="6">
        <f t="shared" si="17"/>
        <v>85</v>
      </c>
      <c r="P99" s="20">
        <f t="shared" si="18"/>
        <v>34396.851091701465</v>
      </c>
      <c r="Q99" s="20">
        <f t="shared" si="19"/>
        <v>52558.324983292652</v>
      </c>
      <c r="R99" s="5">
        <f t="shared" si="20"/>
        <v>52558.324983292652</v>
      </c>
      <c r="S99" s="5">
        <f t="shared" si="21"/>
        <v>335850193.2075519</v>
      </c>
      <c r="T99" s="20">
        <f>SUM(S99:$S$136)</f>
        <v>1314944610.7711823</v>
      </c>
      <c r="U99" s="6">
        <f t="shared" si="26"/>
        <v>3.9152712648837462</v>
      </c>
    </row>
    <row r="100" spans="1:21">
      <c r="A100" s="13">
        <v>86</v>
      </c>
      <c r="B100" s="14">
        <f>Absterbeordnung!B94</f>
        <v>30660.15659792654</v>
      </c>
      <c r="C100" s="15">
        <f t="shared" si="15"/>
        <v>0.18213156881997952</v>
      </c>
      <c r="D100" s="14">
        <f t="shared" si="22"/>
        <v>5584.1824214466069</v>
      </c>
      <c r="E100" s="14">
        <f>SUM(D100:$D$136)</f>
        <v>29343.449296097628</v>
      </c>
      <c r="F100" s="16">
        <f t="shared" si="23"/>
        <v>5.2547440397722678</v>
      </c>
      <c r="G100" s="5"/>
      <c r="H100" s="17">
        <f>Absterbeordnung!C94</f>
        <v>48208.879959499478</v>
      </c>
      <c r="I100" s="18">
        <f t="shared" si="16"/>
        <v>0.18213156881997952</v>
      </c>
      <c r="J100" s="17">
        <f t="shared" si="24"/>
        <v>8780.3589380777103</v>
      </c>
      <c r="K100" s="17">
        <f>SUM($J100:J$136)</f>
        <v>51401.183001845951</v>
      </c>
      <c r="L100" s="19">
        <f t="shared" si="25"/>
        <v>5.8541095374740166</v>
      </c>
      <c r="N100" s="20">
        <v>86</v>
      </c>
      <c r="O100" s="6">
        <f t="shared" si="17"/>
        <v>86</v>
      </c>
      <c r="P100" s="20">
        <f t="shared" si="18"/>
        <v>30660.15659792654</v>
      </c>
      <c r="Q100" s="20">
        <f t="shared" si="19"/>
        <v>48208.879959499478</v>
      </c>
      <c r="R100" s="5">
        <f t="shared" si="20"/>
        <v>48208.879959499478</v>
      </c>
      <c r="S100" s="5">
        <f t="shared" si="21"/>
        <v>269207180.0274666</v>
      </c>
      <c r="T100" s="20">
        <f>SUM(S100:$S$136)</f>
        <v>979094417.56362998</v>
      </c>
      <c r="U100" s="6">
        <f t="shared" si="26"/>
        <v>3.6369550673341449</v>
      </c>
    </row>
    <row r="101" spans="1:21">
      <c r="A101" s="13">
        <v>87</v>
      </c>
      <c r="B101" s="14">
        <f>Absterbeordnung!B95</f>
        <v>26952.962964575552</v>
      </c>
      <c r="C101" s="15">
        <f t="shared" si="15"/>
        <v>0.17856036158821526</v>
      </c>
      <c r="D101" s="14">
        <f t="shared" si="22"/>
        <v>4812.7308128283848</v>
      </c>
      <c r="E101" s="14">
        <f>SUM(D101:$D$136)</f>
        <v>23759.266874651021</v>
      </c>
      <c r="F101" s="16">
        <f t="shared" si="23"/>
        <v>4.9367537472323288</v>
      </c>
      <c r="G101" s="5"/>
      <c r="H101" s="17">
        <f>Absterbeordnung!C95</f>
        <v>43666.509570372531</v>
      </c>
      <c r="I101" s="18">
        <f t="shared" si="16"/>
        <v>0.17856036158821526</v>
      </c>
      <c r="J101" s="17">
        <f t="shared" si="24"/>
        <v>7797.107738180981</v>
      </c>
      <c r="K101" s="17">
        <f>SUM($J101:J$136)</f>
        <v>42620.824063768239</v>
      </c>
      <c r="L101" s="19">
        <f t="shared" si="25"/>
        <v>5.4662351085726337</v>
      </c>
      <c r="N101" s="20">
        <v>87</v>
      </c>
      <c r="O101" s="6">
        <f t="shared" si="17"/>
        <v>87</v>
      </c>
      <c r="P101" s="20">
        <f t="shared" si="18"/>
        <v>26952.962964575552</v>
      </c>
      <c r="Q101" s="20">
        <f t="shared" si="19"/>
        <v>43666.509570372531</v>
      </c>
      <c r="R101" s="5">
        <f t="shared" si="20"/>
        <v>43666.509570372531</v>
      </c>
      <c r="S101" s="5">
        <f t="shared" si="21"/>
        <v>210155156.09799743</v>
      </c>
      <c r="T101" s="20">
        <f>SUM(S101:$S$136)</f>
        <v>709887237.53616333</v>
      </c>
      <c r="U101" s="6">
        <f t="shared" si="26"/>
        <v>3.3779196795206676</v>
      </c>
    </row>
    <row r="102" spans="1:21">
      <c r="A102" s="13">
        <v>88</v>
      </c>
      <c r="B102" s="14">
        <f>Absterbeordnung!B96</f>
        <v>23307.653668030736</v>
      </c>
      <c r="C102" s="15">
        <f t="shared" si="15"/>
        <v>0.17505917802766199</v>
      </c>
      <c r="D102" s="14">
        <f t="shared" si="22"/>
        <v>4080.2186928788819</v>
      </c>
      <c r="E102" s="14">
        <f>SUM(D102:$D$136)</f>
        <v>18946.536061822637</v>
      </c>
      <c r="F102" s="16">
        <f t="shared" si="23"/>
        <v>4.6435099409964522</v>
      </c>
      <c r="G102" s="5"/>
      <c r="H102" s="17">
        <f>Absterbeordnung!C96</f>
        <v>38937.793838557831</v>
      </c>
      <c r="I102" s="18">
        <f t="shared" si="16"/>
        <v>0.17505917802766199</v>
      </c>
      <c r="J102" s="17">
        <f t="shared" si="24"/>
        <v>6816.4181835884956</v>
      </c>
      <c r="K102" s="17">
        <f>SUM($J102:J$136)</f>
        <v>34823.716325587266</v>
      </c>
      <c r="L102" s="19">
        <f t="shared" si="25"/>
        <v>5.1087998693258516</v>
      </c>
      <c r="N102" s="20">
        <v>88</v>
      </c>
      <c r="O102" s="6">
        <f t="shared" si="17"/>
        <v>88</v>
      </c>
      <c r="P102" s="20">
        <f t="shared" si="18"/>
        <v>23307.653668030736</v>
      </c>
      <c r="Q102" s="20">
        <f t="shared" si="19"/>
        <v>38937.793838557831</v>
      </c>
      <c r="R102" s="5">
        <f t="shared" si="20"/>
        <v>38937.793838557831</v>
      </c>
      <c r="S102" s="5">
        <f t="shared" si="21"/>
        <v>158874714.27954781</v>
      </c>
      <c r="T102" s="20">
        <f>SUM(S102:$S$136)</f>
        <v>499732081.43816596</v>
      </c>
      <c r="U102" s="6">
        <f t="shared" si="26"/>
        <v>3.1454475540951279</v>
      </c>
    </row>
    <row r="103" spans="1:21">
      <c r="A103" s="13">
        <v>89</v>
      </c>
      <c r="B103" s="14">
        <f>Absterbeordnung!B97</f>
        <v>19850.912606108082</v>
      </c>
      <c r="C103" s="15">
        <f t="shared" si="15"/>
        <v>0.17162664512515882</v>
      </c>
      <c r="D103" s="14">
        <f t="shared" si="22"/>
        <v>3406.9455332590537</v>
      </c>
      <c r="E103" s="14">
        <f>SUM(D103:$D$136)</f>
        <v>14866.317368943759</v>
      </c>
      <c r="F103" s="16">
        <f t="shared" si="23"/>
        <v>4.3635324438905165</v>
      </c>
      <c r="G103" s="5"/>
      <c r="H103" s="17">
        <f>Absterbeordnung!C97</f>
        <v>34176.202115715852</v>
      </c>
      <c r="I103" s="18">
        <f t="shared" si="16"/>
        <v>0.17162664512515882</v>
      </c>
      <c r="J103" s="17">
        <f t="shared" si="24"/>
        <v>5865.5469122396671</v>
      </c>
      <c r="K103" s="17">
        <f>SUM($J103:J$136)</f>
        <v>28007.298141998777</v>
      </c>
      <c r="L103" s="19">
        <f t="shared" si="25"/>
        <v>4.7748826428369027</v>
      </c>
      <c r="N103" s="20">
        <v>89</v>
      </c>
      <c r="O103" s="6">
        <f t="shared" si="17"/>
        <v>89</v>
      </c>
      <c r="P103" s="20">
        <f t="shared" si="18"/>
        <v>19850.912606108082</v>
      </c>
      <c r="Q103" s="20">
        <f t="shared" si="19"/>
        <v>34176.202115715852</v>
      </c>
      <c r="R103" s="5">
        <f t="shared" si="20"/>
        <v>34176.202115715852</v>
      </c>
      <c r="S103" s="5">
        <f t="shared" si="21"/>
        <v>116436459.14189674</v>
      </c>
      <c r="T103" s="20">
        <f>SUM(S103:$S$136)</f>
        <v>340857367.15861815</v>
      </c>
      <c r="U103" s="6">
        <f t="shared" si="26"/>
        <v>2.9274109644920419</v>
      </c>
    </row>
    <row r="104" spans="1:21">
      <c r="A104" s="13">
        <v>90</v>
      </c>
      <c r="B104" s="14">
        <f>Absterbeordnung!B98</f>
        <v>16530.499075044776</v>
      </c>
      <c r="C104" s="15">
        <f t="shared" si="15"/>
        <v>0.16826141678937137</v>
      </c>
      <c r="D104" s="14">
        <f t="shared" si="22"/>
        <v>2781.4451946024269</v>
      </c>
      <c r="E104" s="14">
        <f>SUM(D104:$D$136)</f>
        <v>11459.371835684704</v>
      </c>
      <c r="F104" s="16">
        <f t="shared" si="23"/>
        <v>4.1199344347759759</v>
      </c>
      <c r="G104" s="5"/>
      <c r="H104" s="17">
        <f>Absterbeordnung!C98</f>
        <v>29339.689423685566</v>
      </c>
      <c r="I104" s="18">
        <f t="shared" si="16"/>
        <v>0.16826141678937137</v>
      </c>
      <c r="J104" s="17">
        <f t="shared" si="24"/>
        <v>4936.7377105894684</v>
      </c>
      <c r="K104" s="17">
        <f>SUM($J104:J$136)</f>
        <v>22141.751229759117</v>
      </c>
      <c r="L104" s="19">
        <f t="shared" si="25"/>
        <v>4.485097756411955</v>
      </c>
      <c r="N104" s="20">
        <v>90</v>
      </c>
      <c r="O104" s="6">
        <f t="shared" si="17"/>
        <v>90</v>
      </c>
      <c r="P104" s="20">
        <f t="shared" si="18"/>
        <v>16530.499075044776</v>
      </c>
      <c r="Q104" s="20">
        <f t="shared" si="19"/>
        <v>29339.689423685566</v>
      </c>
      <c r="R104" s="5">
        <f t="shared" si="20"/>
        <v>29339.689423685566</v>
      </c>
      <c r="S104" s="5">
        <f t="shared" si="21"/>
        <v>81606738.158637866</v>
      </c>
      <c r="T104" s="20">
        <f>SUM(S104:$S$136)</f>
        <v>224420908.01672152</v>
      </c>
      <c r="U104" s="6">
        <f t="shared" si="26"/>
        <v>2.7500291407366726</v>
      </c>
    </row>
    <row r="105" spans="1:21">
      <c r="A105" s="13">
        <v>91</v>
      </c>
      <c r="B105" s="14">
        <f>Absterbeordnung!B99</f>
        <v>13621.193629613725</v>
      </c>
      <c r="C105" s="15">
        <f t="shared" si="15"/>
        <v>0.16496217332291313</v>
      </c>
      <c r="D105" s="14">
        <f t="shared" si="22"/>
        <v>2246.9817043932994</v>
      </c>
      <c r="E105" s="14">
        <f>SUM(D105:$D$136)</f>
        <v>8677.9266410822784</v>
      </c>
      <c r="F105" s="16">
        <f t="shared" si="23"/>
        <v>3.8620370713812191</v>
      </c>
      <c r="G105" s="5"/>
      <c r="H105" s="17">
        <f>Absterbeordnung!C99</f>
        <v>24798.035474939774</v>
      </c>
      <c r="I105" s="18">
        <f t="shared" si="16"/>
        <v>0.16496217332291313</v>
      </c>
      <c r="J105" s="17">
        <f t="shared" si="24"/>
        <v>4090.7378260847636</v>
      </c>
      <c r="K105" s="17">
        <f>SUM($J105:J$136)</f>
        <v>17205.013519169643</v>
      </c>
      <c r="L105" s="19">
        <f t="shared" si="25"/>
        <v>4.2058460479821376</v>
      </c>
      <c r="N105" s="20">
        <v>91</v>
      </c>
      <c r="O105" s="6">
        <f t="shared" si="17"/>
        <v>91</v>
      </c>
      <c r="P105" s="20">
        <f t="shared" si="18"/>
        <v>13621.193629613725</v>
      </c>
      <c r="Q105" s="20">
        <f t="shared" si="19"/>
        <v>24798.035474939774</v>
      </c>
      <c r="R105" s="5">
        <f t="shared" si="20"/>
        <v>24798.035474939774</v>
      </c>
      <c r="S105" s="5">
        <f t="shared" si="21"/>
        <v>55720732.017085671</v>
      </c>
      <c r="T105" s="20">
        <f>SUM(S105:$S$136)</f>
        <v>142814169.85808367</v>
      </c>
      <c r="U105" s="6">
        <f t="shared" si="26"/>
        <v>2.5630347033899787</v>
      </c>
    </row>
    <row r="106" spans="1:21">
      <c r="A106" s="13">
        <v>92</v>
      </c>
      <c r="B106" s="14">
        <f>Absterbeordnung!B100</f>
        <v>10899.405254032594</v>
      </c>
      <c r="C106" s="15">
        <f t="shared" si="15"/>
        <v>0.16172762090481677</v>
      </c>
      <c r="D106" s="14">
        <f t="shared" si="22"/>
        <v>1762.7348810121514</v>
      </c>
      <c r="E106" s="14">
        <f>SUM(D106:$D$136)</f>
        <v>6430.9449366889776</v>
      </c>
      <c r="F106" s="16">
        <f t="shared" si="23"/>
        <v>3.6482768940252486</v>
      </c>
      <c r="G106" s="5"/>
      <c r="H106" s="17">
        <f>Absterbeordnung!C100</f>
        <v>20391.758766355648</v>
      </c>
      <c r="I106" s="18">
        <f t="shared" si="16"/>
        <v>0.16172762090481677</v>
      </c>
      <c r="J106" s="17">
        <f t="shared" si="24"/>
        <v>3297.91063134764</v>
      </c>
      <c r="K106" s="17">
        <f>SUM($J106:J$136)</f>
        <v>13114.275693084875</v>
      </c>
      <c r="L106" s="19">
        <f t="shared" si="25"/>
        <v>3.9765406522631968</v>
      </c>
      <c r="N106" s="20">
        <v>92</v>
      </c>
      <c r="O106" s="6">
        <f t="shared" si="17"/>
        <v>92</v>
      </c>
      <c r="P106" s="20">
        <f t="shared" si="18"/>
        <v>10899.405254032594</v>
      </c>
      <c r="Q106" s="20">
        <f t="shared" si="19"/>
        <v>20391.758766355648</v>
      </c>
      <c r="R106" s="5">
        <f t="shared" si="20"/>
        <v>20391.758766355648</v>
      </c>
      <c r="S106" s="5">
        <f t="shared" si="21"/>
        <v>35945264.46264042</v>
      </c>
      <c r="T106" s="20">
        <f>SUM(S106:$S$136)</f>
        <v>87093437.840997964</v>
      </c>
      <c r="U106" s="6">
        <f t="shared" si="26"/>
        <v>2.4229460860280554</v>
      </c>
    </row>
    <row r="107" spans="1:21">
      <c r="A107" s="13">
        <v>93</v>
      </c>
      <c r="B107" s="14">
        <f>Absterbeordnung!B101</f>
        <v>8541.3058801952793</v>
      </c>
      <c r="C107" s="15">
        <f t="shared" si="15"/>
        <v>0.15855649108315373</v>
      </c>
      <c r="D107" s="14">
        <f t="shared" si="22"/>
        <v>1354.2794896316714</v>
      </c>
      <c r="E107" s="14">
        <f>SUM(D107:$D$136)</f>
        <v>4668.2100556768255</v>
      </c>
      <c r="F107" s="16">
        <f t="shared" si="23"/>
        <v>3.4470063907904689</v>
      </c>
      <c r="G107" s="5"/>
      <c r="H107" s="17">
        <f>Absterbeordnung!C101</f>
        <v>16533.109079634443</v>
      </c>
      <c r="I107" s="18">
        <f t="shared" si="16"/>
        <v>0.15855649108315373</v>
      </c>
      <c r="J107" s="17">
        <f t="shared" si="24"/>
        <v>2621.4317623618667</v>
      </c>
      <c r="K107" s="17">
        <f>SUM($J107:J$136)</f>
        <v>9816.365061737235</v>
      </c>
      <c r="L107" s="19">
        <f t="shared" si="25"/>
        <v>3.7446578631872729</v>
      </c>
      <c r="N107" s="20">
        <v>93</v>
      </c>
      <c r="O107" s="6">
        <f t="shared" si="17"/>
        <v>93</v>
      </c>
      <c r="P107" s="20">
        <f t="shared" si="18"/>
        <v>8541.3058801952793</v>
      </c>
      <c r="Q107" s="20">
        <f t="shared" si="19"/>
        <v>16533.109079634443</v>
      </c>
      <c r="R107" s="5">
        <f t="shared" si="20"/>
        <v>16533.109079634443</v>
      </c>
      <c r="S107" s="5">
        <f t="shared" si="21"/>
        <v>22390450.526392084</v>
      </c>
      <c r="T107" s="20">
        <f>SUM(S107:$S$136)</f>
        <v>51148173.378357522</v>
      </c>
      <c r="U107" s="6">
        <f t="shared" si="26"/>
        <v>2.2843744621426048</v>
      </c>
    </row>
    <row r="108" spans="1:21">
      <c r="A108" s="13">
        <v>94</v>
      </c>
      <c r="B108" s="14">
        <f>Absterbeordnung!B102</f>
        <v>6536.9929743387247</v>
      </c>
      <c r="C108" s="15">
        <f t="shared" si="15"/>
        <v>0.15544754027760166</v>
      </c>
      <c r="D108" s="14">
        <f t="shared" si="22"/>
        <v>1016.159478672918</v>
      </c>
      <c r="E108" s="14">
        <f>SUM(D108:$D$136)</f>
        <v>3313.9305660451532</v>
      </c>
      <c r="F108" s="16">
        <f t="shared" si="23"/>
        <v>3.2612307768590361</v>
      </c>
      <c r="G108" s="5"/>
      <c r="H108" s="17">
        <f>Absterbeordnung!C102</f>
        <v>13106.57885012441</v>
      </c>
      <c r="I108" s="18">
        <f t="shared" si="16"/>
        <v>0.15544754027760166</v>
      </c>
      <c r="J108" s="17">
        <f t="shared" si="24"/>
        <v>2037.3854437062762</v>
      </c>
      <c r="K108" s="17">
        <f>SUM($J108:J$136)</f>
        <v>7194.9332993753678</v>
      </c>
      <c r="L108" s="19">
        <f t="shared" si="25"/>
        <v>3.5314541593498494</v>
      </c>
      <c r="N108" s="20">
        <v>94</v>
      </c>
      <c r="O108" s="6">
        <f t="shared" si="17"/>
        <v>94</v>
      </c>
      <c r="P108" s="20">
        <f t="shared" si="18"/>
        <v>6536.9929743387247</v>
      </c>
      <c r="Q108" s="20">
        <f t="shared" si="19"/>
        <v>13106.57885012441</v>
      </c>
      <c r="R108" s="5">
        <f t="shared" si="20"/>
        <v>13106.57885012441</v>
      </c>
      <c r="S108" s="5">
        <f t="shared" si="21"/>
        <v>13318374.331527915</v>
      </c>
      <c r="T108" s="20">
        <f>SUM(S108:$S$136)</f>
        <v>28757722.851965439</v>
      </c>
      <c r="U108" s="6">
        <f t="shared" si="26"/>
        <v>2.1592517326899827</v>
      </c>
    </row>
    <row r="109" spans="1:21">
      <c r="A109" s="13">
        <v>95</v>
      </c>
      <c r="B109" s="14">
        <f>Absterbeordnung!B103</f>
        <v>4879.5800555485084</v>
      </c>
      <c r="C109" s="15">
        <f t="shared" si="15"/>
        <v>0.15239954929176638</v>
      </c>
      <c r="D109" s="14">
        <f t="shared" si="22"/>
        <v>743.64580119868504</v>
      </c>
      <c r="E109" s="14">
        <f>SUM(D109:$D$136)</f>
        <v>2297.7710873722353</v>
      </c>
      <c r="F109" s="16">
        <f t="shared" si="23"/>
        <v>3.0898730063001105</v>
      </c>
      <c r="G109" s="5"/>
      <c r="H109" s="17">
        <f>Absterbeordnung!C103</f>
        <v>10146.030217220548</v>
      </c>
      <c r="I109" s="18">
        <f t="shared" si="16"/>
        <v>0.15239954929176638</v>
      </c>
      <c r="J109" s="17">
        <f t="shared" si="24"/>
        <v>1546.2504322050543</v>
      </c>
      <c r="K109" s="17">
        <f>SUM($J109:J$136)</f>
        <v>5157.5478556690914</v>
      </c>
      <c r="L109" s="19">
        <f t="shared" si="25"/>
        <v>3.3355191036642693</v>
      </c>
      <c r="N109" s="20">
        <v>95</v>
      </c>
      <c r="O109" s="6">
        <f t="shared" si="17"/>
        <v>95</v>
      </c>
      <c r="P109" s="20">
        <f t="shared" si="18"/>
        <v>4879.5800555485084</v>
      </c>
      <c r="Q109" s="20">
        <f t="shared" si="19"/>
        <v>10146.030217220548</v>
      </c>
      <c r="R109" s="5">
        <f t="shared" si="20"/>
        <v>10146.030217220548</v>
      </c>
      <c r="S109" s="5">
        <f t="shared" si="21"/>
        <v>7545052.769871043</v>
      </c>
      <c r="T109" s="20">
        <f>SUM(S109:$S$136)</f>
        <v>15439348.520437527</v>
      </c>
      <c r="U109" s="6">
        <f t="shared" si="26"/>
        <v>2.0462876790060425</v>
      </c>
    </row>
    <row r="110" spans="1:21">
      <c r="A110" s="13">
        <v>96</v>
      </c>
      <c r="B110" s="14">
        <f>Absterbeordnung!B104</f>
        <v>3547.7742770672821</v>
      </c>
      <c r="C110" s="15">
        <f t="shared" si="15"/>
        <v>0.14941132283506506</v>
      </c>
      <c r="D110" s="14">
        <f t="shared" si="22"/>
        <v>530.07764785683923</v>
      </c>
      <c r="E110" s="14">
        <f>SUM(D110:$D$136)</f>
        <v>1554.1252861735506</v>
      </c>
      <c r="F110" s="16">
        <f t="shared" si="23"/>
        <v>2.9318823241407101</v>
      </c>
      <c r="G110" s="5"/>
      <c r="H110" s="17">
        <f>Absterbeordnung!C104</f>
        <v>7659.7038307905623</v>
      </c>
      <c r="I110" s="18">
        <f t="shared" si="16"/>
        <v>0.14941132283506506</v>
      </c>
      <c r="J110" s="17">
        <f t="shared" si="24"/>
        <v>1144.4464818832332</v>
      </c>
      <c r="K110" s="17">
        <f>SUM($J110:J$136)</f>
        <v>3611.2974234640378</v>
      </c>
      <c r="L110" s="19">
        <f t="shared" si="25"/>
        <v>3.1554969853387123</v>
      </c>
      <c r="N110" s="20">
        <v>96</v>
      </c>
      <c r="O110" s="6">
        <f t="shared" si="17"/>
        <v>96</v>
      </c>
      <c r="P110" s="20">
        <f t="shared" si="18"/>
        <v>3547.7742770672821</v>
      </c>
      <c r="Q110" s="20">
        <f t="shared" si="19"/>
        <v>7659.7038307905623</v>
      </c>
      <c r="R110" s="5">
        <f t="shared" si="20"/>
        <v>7659.7038307905623</v>
      </c>
      <c r="S110" s="5">
        <f t="shared" si="21"/>
        <v>4060237.789905482</v>
      </c>
      <c r="T110" s="20">
        <f>SUM(S110:$S$136)</f>
        <v>7894295.7505664835</v>
      </c>
      <c r="U110" s="6">
        <f t="shared" si="26"/>
        <v>1.9442939450968102</v>
      </c>
    </row>
    <row r="111" spans="1:21">
      <c r="A111" s="13">
        <v>97</v>
      </c>
      <c r="B111" s="14">
        <f>Absterbeordnung!B105</f>
        <v>2509.0945946958273</v>
      </c>
      <c r="C111" s="15">
        <f t="shared" ref="C111:C127" si="27">1/(((1+($B$5/100))^A111))</f>
        <v>0.14648168905398534</v>
      </c>
      <c r="D111" s="14">
        <f t="shared" si="22"/>
        <v>367.53641422726957</v>
      </c>
      <c r="E111" s="14">
        <f>SUM(D111:$D$136)</f>
        <v>1024.0476383167115</v>
      </c>
      <c r="F111" s="16">
        <f t="shared" si="23"/>
        <v>2.7862481067889022</v>
      </c>
      <c r="G111" s="5"/>
      <c r="H111" s="17">
        <f>Absterbeordnung!C105</f>
        <v>5632.1452842532217</v>
      </c>
      <c r="I111" s="18">
        <f t="shared" ref="I111:I127" si="28">1/(((1+($B$5/100))^A111))</f>
        <v>0.14648168905398534</v>
      </c>
      <c r="J111" s="17">
        <f t="shared" si="24"/>
        <v>825.00615423485033</v>
      </c>
      <c r="K111" s="17">
        <f>SUM($J111:J$136)</f>
        <v>2466.8509415808048</v>
      </c>
      <c r="L111" s="19">
        <f t="shared" si="25"/>
        <v>2.9901000482459175</v>
      </c>
      <c r="N111" s="20">
        <v>97</v>
      </c>
      <c r="O111" s="6">
        <f t="shared" si="17"/>
        <v>97</v>
      </c>
      <c r="P111" s="20">
        <f t="shared" si="18"/>
        <v>2509.0945946958273</v>
      </c>
      <c r="Q111" s="20">
        <f t="shared" si="19"/>
        <v>5632.1452842532217</v>
      </c>
      <c r="R111" s="5">
        <f t="shared" si="20"/>
        <v>5632.1452842532217</v>
      </c>
      <c r="S111" s="5">
        <f t="shared" ref="S111:S136" si="29">P111*R111*I111</f>
        <v>2070018.482181455</v>
      </c>
      <c r="T111" s="20">
        <f>SUM(S111:$S$136)</f>
        <v>3834057.9606610001</v>
      </c>
      <c r="U111" s="6">
        <f t="shared" si="26"/>
        <v>1.8521853759588374</v>
      </c>
    </row>
    <row r="112" spans="1:21">
      <c r="A112" s="13">
        <v>98</v>
      </c>
      <c r="B112" s="14">
        <f>Absterbeordnung!B106</f>
        <v>1723.7886938634592</v>
      </c>
      <c r="C112" s="15">
        <f t="shared" si="27"/>
        <v>0.14360949907253467</v>
      </c>
      <c r="D112" s="14">
        <f t="shared" si="22"/>
        <v>247.55243083263019</v>
      </c>
      <c r="E112" s="14">
        <f>SUM(D112:$D$136)</f>
        <v>656.51122408944184</v>
      </c>
      <c r="F112" s="16">
        <f t="shared" si="23"/>
        <v>2.6520087962024821</v>
      </c>
      <c r="G112" s="5"/>
      <c r="H112" s="17">
        <f>Absterbeordnung!C106</f>
        <v>4028.272041956724</v>
      </c>
      <c r="I112" s="18">
        <f t="shared" si="28"/>
        <v>0.14360949907253467</v>
      </c>
      <c r="J112" s="17">
        <f t="shared" si="24"/>
        <v>578.49813007330147</v>
      </c>
      <c r="K112" s="17">
        <f>SUM($J112:J$136)</f>
        <v>1641.8447873459554</v>
      </c>
      <c r="L112" s="19">
        <f t="shared" si="25"/>
        <v>2.838115979973725</v>
      </c>
      <c r="N112" s="20">
        <v>98</v>
      </c>
      <c r="O112" s="6">
        <f t="shared" si="17"/>
        <v>98</v>
      </c>
      <c r="P112" s="20">
        <f t="shared" si="18"/>
        <v>1723.7886938634592</v>
      </c>
      <c r="Q112" s="20">
        <f t="shared" si="19"/>
        <v>4028.272041956724</v>
      </c>
      <c r="R112" s="5">
        <f t="shared" si="20"/>
        <v>4028.272041956724</v>
      </c>
      <c r="S112" s="5">
        <f t="shared" si="29"/>
        <v>997208.53604150994</v>
      </c>
      <c r="T112" s="20">
        <f>SUM(S112:$S$136)</f>
        <v>1764039.4784795458</v>
      </c>
      <c r="U112" s="6">
        <f t="shared" si="26"/>
        <v>1.7689775154573242</v>
      </c>
    </row>
    <row r="113" spans="1:21">
      <c r="A113" s="13">
        <v>99</v>
      </c>
      <c r="B113" s="14">
        <f>Absterbeordnung!B107</f>
        <v>1148.8818731353567</v>
      </c>
      <c r="C113" s="15">
        <f t="shared" si="27"/>
        <v>0.14079362654170063</v>
      </c>
      <c r="D113" s="14">
        <f t="shared" si="22"/>
        <v>161.7552453867489</v>
      </c>
      <c r="E113" s="14">
        <f>SUM(D113:$D$136)</f>
        <v>408.95879325681153</v>
      </c>
      <c r="F113" s="16">
        <f t="shared" si="23"/>
        <v>2.5282567639708438</v>
      </c>
      <c r="G113" s="5"/>
      <c r="H113" s="17">
        <f>Absterbeordnung!C107</f>
        <v>2798.8771248146386</v>
      </c>
      <c r="I113" s="18">
        <f t="shared" si="28"/>
        <v>0.14079362654170063</v>
      </c>
      <c r="J113" s="17">
        <f t="shared" si="24"/>
        <v>394.06406064726104</v>
      </c>
      <c r="K113" s="17">
        <f>SUM($J113:J$136)</f>
        <v>1063.3466572726536</v>
      </c>
      <c r="L113" s="19">
        <f t="shared" si="25"/>
        <v>2.6984106480709698</v>
      </c>
      <c r="N113" s="20">
        <v>99</v>
      </c>
      <c r="O113" s="6">
        <f t="shared" si="17"/>
        <v>99</v>
      </c>
      <c r="P113" s="20">
        <f t="shared" si="18"/>
        <v>1148.8818731353567</v>
      </c>
      <c r="Q113" s="20">
        <f t="shared" si="19"/>
        <v>2798.8771248146386</v>
      </c>
      <c r="R113" s="5">
        <f t="shared" si="20"/>
        <v>2798.8771248146386</v>
      </c>
      <c r="S113" s="5">
        <f t="shared" si="29"/>
        <v>452733.05613175005</v>
      </c>
      <c r="T113" s="20">
        <f>SUM(S113:$S$136)</f>
        <v>766830.94243803562</v>
      </c>
      <c r="U113" s="6">
        <f t="shared" si="26"/>
        <v>1.6937816491466438</v>
      </c>
    </row>
    <row r="114" spans="1:21">
      <c r="A114" s="13">
        <v>100</v>
      </c>
      <c r="B114" s="14">
        <f>Absterbeordnung!B108</f>
        <v>741.83872523887499</v>
      </c>
      <c r="C114" s="15">
        <f t="shared" si="27"/>
        <v>0.13803296719774574</v>
      </c>
      <c r="D114" s="14">
        <f t="shared" si="22"/>
        <v>102.39820042691515</v>
      </c>
      <c r="E114" s="14">
        <f>SUM(D114:$D$136)</f>
        <v>247.20354787006278</v>
      </c>
      <c r="F114" s="16">
        <f t="shared" si="23"/>
        <v>2.4141395731509929</v>
      </c>
      <c r="G114" s="5"/>
      <c r="H114" s="17">
        <f>Absterbeordnung!C108</f>
        <v>1886.7136726984452</v>
      </c>
      <c r="I114" s="18">
        <f t="shared" si="28"/>
        <v>0.13803296719774574</v>
      </c>
      <c r="J114" s="17">
        <f t="shared" si="24"/>
        <v>260.42868649512286</v>
      </c>
      <c r="K114" s="17">
        <f>SUM($J114:J$136)</f>
        <v>669.28259662539267</v>
      </c>
      <c r="L114" s="19">
        <f t="shared" si="25"/>
        <v>2.5699265531484627</v>
      </c>
      <c r="N114" s="20">
        <v>100</v>
      </c>
      <c r="O114" s="6">
        <f t="shared" si="17"/>
        <v>100</v>
      </c>
      <c r="P114" s="20">
        <f t="shared" si="18"/>
        <v>741.83872523887499</v>
      </c>
      <c r="Q114" s="20">
        <f t="shared" si="19"/>
        <v>1886.7136726984452</v>
      </c>
      <c r="R114" s="5">
        <f t="shared" si="20"/>
        <v>1886.7136726984452</v>
      </c>
      <c r="S114" s="5">
        <f t="shared" si="29"/>
        <v>193196.08480517656</v>
      </c>
      <c r="T114" s="20">
        <f>SUM(S114:$S$136)</f>
        <v>314097.8863062858</v>
      </c>
      <c r="U114" s="6">
        <f t="shared" si="26"/>
        <v>1.6257984038497955</v>
      </c>
    </row>
    <row r="115" spans="1:21">
      <c r="A115" s="13">
        <v>101</v>
      </c>
      <c r="B115" s="14">
        <f>Absterbeordnung!B109</f>
        <v>463.45205809275376</v>
      </c>
      <c r="C115" s="15">
        <f t="shared" si="27"/>
        <v>0.13532643842916248</v>
      </c>
      <c r="D115" s="14">
        <f t="shared" si="22"/>
        <v>62.717316404357675</v>
      </c>
      <c r="E115" s="14">
        <f>SUM(D115:$D$136)</f>
        <v>144.80534744314758</v>
      </c>
      <c r="F115" s="16">
        <f t="shared" si="23"/>
        <v>2.3088575172691277</v>
      </c>
      <c r="G115" s="5"/>
      <c r="H115" s="17">
        <f>Absterbeordnung!C109</f>
        <v>1232.3166330909512</v>
      </c>
      <c r="I115" s="18">
        <f t="shared" si="28"/>
        <v>0.13532643842916248</v>
      </c>
      <c r="J115" s="17">
        <f t="shared" si="24"/>
        <v>166.76502097321543</v>
      </c>
      <c r="K115" s="17">
        <f>SUM($J115:J$136)</f>
        <v>408.85391013026941</v>
      </c>
      <c r="L115" s="19">
        <f t="shared" si="25"/>
        <v>2.4516766630331701</v>
      </c>
      <c r="N115" s="20">
        <v>101</v>
      </c>
      <c r="O115" s="6">
        <f t="shared" si="17"/>
        <v>101</v>
      </c>
      <c r="P115" s="20">
        <f t="shared" si="18"/>
        <v>463.45205809275376</v>
      </c>
      <c r="Q115" s="20">
        <f t="shared" si="19"/>
        <v>1232.3166330909512</v>
      </c>
      <c r="R115" s="5">
        <f t="shared" si="20"/>
        <v>1232.3166330909512</v>
      </c>
      <c r="S115" s="5">
        <f t="shared" si="29"/>
        <v>77287.592187917937</v>
      </c>
      <c r="T115" s="20">
        <f>SUM(S115:$S$136)</f>
        <v>120901.80150110919</v>
      </c>
      <c r="U115" s="6">
        <f t="shared" si="26"/>
        <v>1.5643106231999979</v>
      </c>
    </row>
    <row r="116" spans="1:21">
      <c r="A116" s="21">
        <v>102</v>
      </c>
      <c r="B116" s="14">
        <f>Absterbeordnung!B110</f>
        <v>279.75621188247828</v>
      </c>
      <c r="C116" s="15">
        <f t="shared" si="27"/>
        <v>0.13267297885212007</v>
      </c>
      <c r="D116" s="14">
        <f t="shared" si="22"/>
        <v>37.116089982833259</v>
      </c>
      <c r="E116" s="14">
        <f>SUM(D116:$D$136)</f>
        <v>82.08803103878985</v>
      </c>
      <c r="F116" s="16">
        <f t="shared" si="23"/>
        <v>2.2116562137002247</v>
      </c>
      <c r="G116" s="5"/>
      <c r="H116" s="17">
        <f>Absterbeordnung!C110</f>
        <v>778.87865037334177</v>
      </c>
      <c r="I116" s="18">
        <f t="shared" si="28"/>
        <v>0.13267297885212007</v>
      </c>
      <c r="J116" s="17">
        <f t="shared" si="24"/>
        <v>103.33615070935019</v>
      </c>
      <c r="K116" s="17">
        <f>SUM($J116:J$136)</f>
        <v>242.08888915705413</v>
      </c>
      <c r="L116" s="19">
        <f t="shared" si="25"/>
        <v>2.3427318271024888</v>
      </c>
      <c r="N116" s="6">
        <v>102</v>
      </c>
      <c r="O116" s="6">
        <f t="shared" si="17"/>
        <v>102</v>
      </c>
      <c r="P116" s="20">
        <f t="shared" si="18"/>
        <v>279.75621188247828</v>
      </c>
      <c r="Q116" s="20">
        <f t="shared" si="19"/>
        <v>778.87865037334177</v>
      </c>
      <c r="R116" s="5">
        <f t="shared" si="20"/>
        <v>778.87865037334177</v>
      </c>
      <c r="S116" s="5">
        <f t="shared" si="29"/>
        <v>28908.930072964682</v>
      </c>
      <c r="T116" s="20">
        <f>SUM(S116:$S$136)</f>
        <v>43614.20931319127</v>
      </c>
      <c r="U116" s="6">
        <f t="shared" si="26"/>
        <v>1.5086760112917084</v>
      </c>
    </row>
    <row r="117" spans="1:21">
      <c r="A117" s="21">
        <v>103</v>
      </c>
      <c r="B117" s="14">
        <f>Absterbeordnung!B111</f>
        <v>162.94937110498574</v>
      </c>
      <c r="C117" s="15">
        <f t="shared" si="27"/>
        <v>0.13007154789423539</v>
      </c>
      <c r="D117" s="14">
        <f t="shared" si="22"/>
        <v>21.195076928017688</v>
      </c>
      <c r="E117" s="14">
        <f>SUM(D117:$D$136)</f>
        <v>44.971941055956599</v>
      </c>
      <c r="F117" s="16">
        <f t="shared" si="23"/>
        <v>2.121810702017711</v>
      </c>
      <c r="G117" s="5"/>
      <c r="H117" s="17">
        <f>Absterbeordnung!C111</f>
        <v>475.75733272308372</v>
      </c>
      <c r="I117" s="18">
        <f t="shared" si="28"/>
        <v>0.13007154789423539</v>
      </c>
      <c r="J117" s="17">
        <f t="shared" si="24"/>
        <v>61.882492689324266</v>
      </c>
      <c r="K117" s="17">
        <f>SUM($J117:J$136)</f>
        <v>138.75273844770393</v>
      </c>
      <c r="L117" s="19">
        <f t="shared" si="25"/>
        <v>2.2421969836331597</v>
      </c>
      <c r="N117" s="6">
        <v>103</v>
      </c>
      <c r="O117" s="6">
        <f t="shared" si="17"/>
        <v>103</v>
      </c>
      <c r="P117" s="20">
        <f t="shared" si="18"/>
        <v>162.94937110498574</v>
      </c>
      <c r="Q117" s="20">
        <f t="shared" si="19"/>
        <v>475.75733272308372</v>
      </c>
      <c r="R117" s="5">
        <f t="shared" si="20"/>
        <v>475.75733272308372</v>
      </c>
      <c r="S117" s="5">
        <f t="shared" si="29"/>
        <v>10083.713266134268</v>
      </c>
      <c r="T117" s="20">
        <f>SUM(S117:$S$136)</f>
        <v>14705.279240226584</v>
      </c>
      <c r="U117" s="6">
        <f t="shared" si="26"/>
        <v>1.4583198522327736</v>
      </c>
    </row>
    <row r="118" spans="1:21">
      <c r="A118" s="21">
        <v>104</v>
      </c>
      <c r="B118" s="14">
        <f>Absterbeordnung!B112</f>
        <v>91.462292483281118</v>
      </c>
      <c r="C118" s="15">
        <f t="shared" si="27"/>
        <v>0.12752112538650526</v>
      </c>
      <c r="D118" s="14">
        <f t="shared" si="22"/>
        <v>11.663374467897709</v>
      </c>
      <c r="E118" s="14">
        <f>SUM(D118:$D$136)</f>
        <v>23.776864127938918</v>
      </c>
      <c r="F118" s="16">
        <f t="shared" si="23"/>
        <v>2.0385921924553134</v>
      </c>
      <c r="G118" s="5"/>
      <c r="H118" s="17">
        <f>Absterbeordnung!C112</f>
        <v>280.4829131409216</v>
      </c>
      <c r="I118" s="18">
        <f t="shared" si="28"/>
        <v>0.12752112538650526</v>
      </c>
      <c r="J118" s="17">
        <f t="shared" si="24"/>
        <v>35.767496735415726</v>
      </c>
      <c r="K118" s="17">
        <f>SUM($J118:J$136)</f>
        <v>76.870245758379667</v>
      </c>
      <c r="L118" s="19">
        <f t="shared" si="25"/>
        <v>2.1491648221013309</v>
      </c>
      <c r="N118" s="6">
        <v>104</v>
      </c>
      <c r="O118" s="6">
        <f t="shared" si="17"/>
        <v>104</v>
      </c>
      <c r="P118" s="20">
        <f t="shared" si="18"/>
        <v>91.462292483281118</v>
      </c>
      <c r="Q118" s="20">
        <f t="shared" si="19"/>
        <v>280.4829131409216</v>
      </c>
      <c r="R118" s="5">
        <f t="shared" si="20"/>
        <v>280.4829131409216</v>
      </c>
      <c r="S118" s="5">
        <f t="shared" si="29"/>
        <v>3271.3772478093956</v>
      </c>
      <c r="T118" s="20">
        <f>SUM(S118:$S$136)</f>
        <v>4621.5659740923165</v>
      </c>
      <c r="U118" s="6">
        <f t="shared" si="26"/>
        <v>1.4127279197735585</v>
      </c>
    </row>
    <row r="119" spans="1:21">
      <c r="A119" s="21">
        <v>105</v>
      </c>
      <c r="B119" s="14">
        <f>Absterbeordnung!B113</f>
        <v>49.404480647227373</v>
      </c>
      <c r="C119" s="15">
        <f t="shared" si="27"/>
        <v>0.12502071116324046</v>
      </c>
      <c r="D119" s="14">
        <f t="shared" si="22"/>
        <v>6.1765833051669166</v>
      </c>
      <c r="E119" s="14">
        <f>SUM(D119:$D$136)</f>
        <v>12.113489660041203</v>
      </c>
      <c r="F119" s="16">
        <f t="shared" si="23"/>
        <v>1.9611958685812378</v>
      </c>
      <c r="G119" s="5"/>
      <c r="H119" s="17">
        <f>Absterbeordnung!C113</f>
        <v>159.39312377016549</v>
      </c>
      <c r="I119" s="18">
        <f t="shared" si="28"/>
        <v>0.12502071116324046</v>
      </c>
      <c r="J119" s="17">
        <f t="shared" si="24"/>
        <v>19.927441688276495</v>
      </c>
      <c r="K119" s="17">
        <f>SUM($J119:J$136)</f>
        <v>41.102749022963941</v>
      </c>
      <c r="L119" s="19">
        <f t="shared" si="25"/>
        <v>2.0626204640781904</v>
      </c>
      <c r="N119" s="6">
        <v>105</v>
      </c>
      <c r="O119" s="6">
        <f t="shared" si="17"/>
        <v>105</v>
      </c>
      <c r="P119" s="20">
        <f t="shared" si="18"/>
        <v>49.404480647227373</v>
      </c>
      <c r="Q119" s="20">
        <f t="shared" si="19"/>
        <v>159.39312377016549</v>
      </c>
      <c r="R119" s="5">
        <f t="shared" si="20"/>
        <v>159.39312377016549</v>
      </c>
      <c r="S119" s="5">
        <f t="shared" si="29"/>
        <v>984.50490723720804</v>
      </c>
      <c r="T119" s="20">
        <f>SUM(S119:$S$136)</f>
        <v>1350.1887262829212</v>
      </c>
      <c r="U119" s="6">
        <f t="shared" si="26"/>
        <v>1.3714393055408152</v>
      </c>
    </row>
    <row r="120" spans="1:21">
      <c r="A120" s="21">
        <v>106</v>
      </c>
      <c r="B120" s="14">
        <f>Absterbeordnung!B114</f>
        <v>25.647431164015199</v>
      </c>
      <c r="C120" s="15">
        <f t="shared" si="27"/>
        <v>0.12256932466984359</v>
      </c>
      <c r="D120" s="14">
        <f t="shared" si="22"/>
        <v>3.1435883172896433</v>
      </c>
      <c r="E120" s="14">
        <f>SUM(D120:$D$136)</f>
        <v>5.9369063548742904</v>
      </c>
      <c r="F120" s="16">
        <f t="shared" si="23"/>
        <v>1.8885762878750632</v>
      </c>
      <c r="G120" s="5"/>
      <c r="H120" s="17">
        <f>Absterbeordnung!C114</f>
        <v>87.199106395506774</v>
      </c>
      <c r="I120" s="18">
        <f t="shared" si="28"/>
        <v>0.12256932466984359</v>
      </c>
      <c r="J120" s="17">
        <f t="shared" si="24"/>
        <v>10.687935582711104</v>
      </c>
      <c r="K120" s="17">
        <f>SUM($J120:J$136)</f>
        <v>21.175307334687435</v>
      </c>
      <c r="L120" s="19">
        <f t="shared" si="25"/>
        <v>1.981234558424996</v>
      </c>
      <c r="N120" s="6">
        <v>106</v>
      </c>
      <c r="O120" s="6">
        <f t="shared" si="17"/>
        <v>106</v>
      </c>
      <c r="P120" s="20">
        <f t="shared" si="18"/>
        <v>25.647431164015199</v>
      </c>
      <c r="Q120" s="20">
        <f t="shared" si="19"/>
        <v>87.199106395506774</v>
      </c>
      <c r="R120" s="5">
        <f t="shared" si="20"/>
        <v>87.199106395506774</v>
      </c>
      <c r="S120" s="5">
        <f t="shared" si="29"/>
        <v>274.11809214301172</v>
      </c>
      <c r="T120" s="20">
        <f>SUM(S120:$S$136)</f>
        <v>365.68381904571288</v>
      </c>
      <c r="U120" s="6">
        <f t="shared" si="26"/>
        <v>1.3340375171403493</v>
      </c>
    </row>
    <row r="121" spans="1:21">
      <c r="A121" s="21">
        <v>107</v>
      </c>
      <c r="B121" s="14">
        <f>Absterbeordnung!B115</f>
        <v>12.778889186440892</v>
      </c>
      <c r="C121" s="15">
        <f t="shared" si="27"/>
        <v>0.12016600457827803</v>
      </c>
      <c r="D121" s="14">
        <f t="shared" si="22"/>
        <v>1.5355880564831639</v>
      </c>
      <c r="E121" s="14">
        <f>SUM(D121:$D$136)</f>
        <v>2.7933180375846471</v>
      </c>
      <c r="F121" s="16">
        <f t="shared" si="23"/>
        <v>1.819054287242871</v>
      </c>
      <c r="G121" s="5"/>
      <c r="H121" s="17">
        <f>Absterbeordnung!C115</f>
        <v>45.863880020306482</v>
      </c>
      <c r="I121" s="18">
        <f t="shared" si="28"/>
        <v>0.12016600457827803</v>
      </c>
      <c r="J121" s="17">
        <f t="shared" si="24"/>
        <v>5.5112792164977433</v>
      </c>
      <c r="K121" s="17">
        <f>SUM($J121:J$136)</f>
        <v>10.487371751976335</v>
      </c>
      <c r="L121" s="19">
        <f t="shared" si="25"/>
        <v>1.9028924755949406</v>
      </c>
      <c r="N121" s="6">
        <v>107</v>
      </c>
      <c r="O121" s="6">
        <f t="shared" si="17"/>
        <v>107</v>
      </c>
      <c r="P121" s="20">
        <f t="shared" si="18"/>
        <v>12.778889186440892</v>
      </c>
      <c r="Q121" s="20">
        <f t="shared" si="19"/>
        <v>45.863880020306482</v>
      </c>
      <c r="R121" s="5">
        <f t="shared" si="20"/>
        <v>45.863880020306482</v>
      </c>
      <c r="S121" s="5">
        <f t="shared" si="29"/>
        <v>70.428026383159448</v>
      </c>
      <c r="T121" s="20">
        <f>SUM(S121:$S$136)</f>
        <v>91.565726902701144</v>
      </c>
      <c r="U121" s="6">
        <f t="shared" si="26"/>
        <v>1.3001319446968924</v>
      </c>
    </row>
    <row r="122" spans="1:21">
      <c r="A122" s="21">
        <v>108</v>
      </c>
      <c r="B122" s="14">
        <f>Absterbeordnung!B116</f>
        <v>6.1028465406393479</v>
      </c>
      <c r="C122" s="15">
        <f t="shared" si="27"/>
        <v>0.11780980841007649</v>
      </c>
      <c r="D122" s="14">
        <f t="shared" si="22"/>
        <v>0.71897518170881969</v>
      </c>
      <c r="E122" s="14">
        <f>SUM(D122:$D$136)</f>
        <v>1.2577299811014833</v>
      </c>
      <c r="F122" s="16">
        <f t="shared" si="23"/>
        <v>1.7493371302639147</v>
      </c>
      <c r="G122" s="5"/>
      <c r="H122" s="17">
        <f>Absterbeordnung!C116</f>
        <v>23.162364029888209</v>
      </c>
      <c r="I122" s="18">
        <f t="shared" si="28"/>
        <v>0.11780980841007649</v>
      </c>
      <c r="J122" s="17">
        <f t="shared" si="24"/>
        <v>2.7287536686855773</v>
      </c>
      <c r="K122" s="17">
        <f>SUM($J122:J$136)</f>
        <v>4.9760925354785934</v>
      </c>
      <c r="L122" s="19">
        <f t="shared" si="25"/>
        <v>1.8235770390647039</v>
      </c>
      <c r="N122" s="6">
        <v>108</v>
      </c>
      <c r="O122" s="6">
        <f t="shared" si="17"/>
        <v>108</v>
      </c>
      <c r="P122" s="20">
        <f t="shared" si="18"/>
        <v>6.1028465406393479</v>
      </c>
      <c r="Q122" s="20">
        <f t="shared" si="19"/>
        <v>23.162364029888209</v>
      </c>
      <c r="R122" s="5">
        <f t="shared" si="20"/>
        <v>23.162364029888209</v>
      </c>
      <c r="S122" s="5">
        <f t="shared" si="29"/>
        <v>16.653164887194706</v>
      </c>
      <c r="T122" s="20">
        <f>SUM(S122:$S$136)</f>
        <v>21.137700519541703</v>
      </c>
      <c r="U122" s="6">
        <f t="shared" si="26"/>
        <v>1.2692902918288727</v>
      </c>
    </row>
    <row r="123" spans="1:21">
      <c r="A123" s="21">
        <v>109</v>
      </c>
      <c r="B123" s="14">
        <f>Absterbeordnung!B117</f>
        <v>2.7898466155141675</v>
      </c>
      <c r="C123" s="15">
        <f t="shared" si="27"/>
        <v>0.11549981216674166</v>
      </c>
      <c r="D123" s="14">
        <f t="shared" si="22"/>
        <v>0.32222676006590628</v>
      </c>
      <c r="E123" s="14">
        <f>SUM(D123:$D$136)</f>
        <v>0.53875479939266335</v>
      </c>
      <c r="F123" s="16">
        <f t="shared" si="23"/>
        <v>1.6719741069378278</v>
      </c>
      <c r="G123" s="5"/>
      <c r="H123" s="17">
        <f>Absterbeordnung!C117</f>
        <v>11.217222414546727</v>
      </c>
      <c r="I123" s="18">
        <f t="shared" si="28"/>
        <v>0.11549981216674166</v>
      </c>
      <c r="J123" s="17">
        <f t="shared" si="24"/>
        <v>1.2955870819127113</v>
      </c>
      <c r="K123" s="17">
        <f>SUM($J123:J$136)</f>
        <v>2.2473388667930152</v>
      </c>
      <c r="L123" s="19">
        <f t="shared" si="25"/>
        <v>1.7346104311839896</v>
      </c>
      <c r="N123" s="6">
        <v>109</v>
      </c>
      <c r="O123" s="6">
        <f t="shared" si="17"/>
        <v>109</v>
      </c>
      <c r="P123" s="20">
        <f t="shared" si="18"/>
        <v>2.7898466155141675</v>
      </c>
      <c r="Q123" s="20">
        <f t="shared" si="19"/>
        <v>11.217222414546727</v>
      </c>
      <c r="R123" s="5">
        <f t="shared" si="20"/>
        <v>11.217222414546727</v>
      </c>
      <c r="S123" s="5">
        <f t="shared" si="29"/>
        <v>3.6144892355780542</v>
      </c>
      <c r="T123" s="20">
        <f>SUM(S123:$S$136)</f>
        <v>4.4845356323469945</v>
      </c>
      <c r="U123" s="6">
        <f t="shared" si="26"/>
        <v>1.2407107450217087</v>
      </c>
    </row>
    <row r="124" spans="1:21">
      <c r="A124" s="21">
        <v>110</v>
      </c>
      <c r="B124" s="14">
        <f>Absterbeordnung!B118</f>
        <v>1.2191444135308509</v>
      </c>
      <c r="C124" s="15">
        <f t="shared" si="27"/>
        <v>0.11323510996739378</v>
      </c>
      <c r="D124" s="14">
        <f t="shared" si="22"/>
        <v>0.1380499517322997</v>
      </c>
      <c r="E124" s="14">
        <f>SUM(D124:$D$136)</f>
        <v>0.21652803932675713</v>
      </c>
      <c r="F124" s="16">
        <f t="shared" si="23"/>
        <v>1.5684760234225843</v>
      </c>
      <c r="G124" s="5"/>
      <c r="H124" s="17">
        <f>Absterbeordnung!C118</f>
        <v>5.2025368305174311</v>
      </c>
      <c r="I124" s="18">
        <f t="shared" si="28"/>
        <v>0.11323510996739378</v>
      </c>
      <c r="J124" s="17">
        <f t="shared" si="24"/>
        <v>0.58910983011305762</v>
      </c>
      <c r="K124" s="17">
        <f>SUM($J124:J$136)</f>
        <v>0.95175178488030376</v>
      </c>
      <c r="L124" s="19">
        <f t="shared" si="25"/>
        <v>1.6155761391685666</v>
      </c>
      <c r="N124" s="6">
        <v>110</v>
      </c>
      <c r="O124" s="6">
        <f t="shared" si="17"/>
        <v>110</v>
      </c>
      <c r="P124" s="20">
        <f t="shared" si="18"/>
        <v>1.2191444135308509</v>
      </c>
      <c r="Q124" s="20">
        <f t="shared" si="19"/>
        <v>5.2025368305174311</v>
      </c>
      <c r="R124" s="5">
        <f t="shared" si="20"/>
        <v>5.2025368305174311</v>
      </c>
      <c r="S124" s="5">
        <f t="shared" si="29"/>
        <v>0.71820995833844281</v>
      </c>
      <c r="T124" s="20">
        <f>SUM(S124:$S$136)</f>
        <v>0.87004639676894036</v>
      </c>
      <c r="U124" s="6">
        <f t="shared" si="26"/>
        <v>1.2114095421090605</v>
      </c>
    </row>
    <row r="125" spans="1:21">
      <c r="A125" s="21">
        <v>111</v>
      </c>
      <c r="B125" s="14">
        <f>Absterbeordnung!B119</f>
        <v>0.50859881741363111</v>
      </c>
      <c r="C125" s="15">
        <f t="shared" si="27"/>
        <v>0.11101481369352335</v>
      </c>
      <c r="D125" s="14">
        <f t="shared" si="22"/>
        <v>5.6462002959920557E-2</v>
      </c>
      <c r="E125" s="14">
        <f>SUM(D125:$D$136)</f>
        <v>7.847808759445743E-2</v>
      </c>
      <c r="F125" s="16">
        <f t="shared" si="23"/>
        <v>1.3899274464309201</v>
      </c>
      <c r="G125" s="25"/>
      <c r="H125" s="17">
        <f>Absterbeordnung!C119</f>
        <v>2.3078597119431747</v>
      </c>
      <c r="I125" s="18">
        <f t="shared" si="28"/>
        <v>0.11101481369352335</v>
      </c>
      <c r="J125" s="17">
        <f t="shared" si="24"/>
        <v>0.25620661595216004</v>
      </c>
      <c r="K125" s="17">
        <f>SUM($J125:J$136)</f>
        <v>0.36264195476724626</v>
      </c>
      <c r="L125" s="19">
        <f t="shared" si="25"/>
        <v>1.4154277531808948</v>
      </c>
      <c r="N125" s="6">
        <v>111</v>
      </c>
      <c r="O125" s="6">
        <f t="shared" si="17"/>
        <v>111</v>
      </c>
      <c r="P125" s="20">
        <f t="shared" si="18"/>
        <v>0.50859881741363111</v>
      </c>
      <c r="Q125" s="20">
        <f t="shared" si="19"/>
        <v>2.3078597119431747</v>
      </c>
      <c r="R125" s="5">
        <f t="shared" si="20"/>
        <v>2.3078597119431747</v>
      </c>
      <c r="S125" s="5">
        <f t="shared" si="29"/>
        <v>0.13030638188681692</v>
      </c>
      <c r="T125" s="20">
        <f>SUM(S125:$S$136)</f>
        <v>0.15183643843049743</v>
      </c>
      <c r="U125" s="6">
        <f t="shared" si="26"/>
        <v>1.165226416633848</v>
      </c>
    </row>
    <row r="126" spans="1:21">
      <c r="A126" s="21">
        <v>112</v>
      </c>
      <c r="B126" s="14">
        <f>Absterbeordnung!B120</f>
        <v>0.20228297089452058</v>
      </c>
      <c r="C126" s="15">
        <f t="shared" si="27"/>
        <v>0.10883805264070914</v>
      </c>
      <c r="D126" s="14">
        <f t="shared" si="22"/>
        <v>2.2016084634536866E-2</v>
      </c>
      <c r="E126" s="14">
        <f>SUM(D126:$D$136)</f>
        <v>2.2016084634536866E-2</v>
      </c>
      <c r="F126" s="16">
        <f t="shared" si="23"/>
        <v>1</v>
      </c>
      <c r="G126" s="5"/>
      <c r="H126" s="17">
        <f>Absterbeordnung!C120</f>
        <v>0.9779239542850453</v>
      </c>
      <c r="I126" s="18">
        <f t="shared" si="28"/>
        <v>0.10883805264070914</v>
      </c>
      <c r="J126" s="17">
        <f t="shared" si="24"/>
        <v>0.1064353388150862</v>
      </c>
      <c r="K126" s="17">
        <f>SUM($J126:J$136)</f>
        <v>0.1064353388150862</v>
      </c>
      <c r="L126" s="19">
        <f t="shared" si="25"/>
        <v>1</v>
      </c>
      <c r="N126" s="6">
        <v>112</v>
      </c>
      <c r="O126" s="6">
        <f t="shared" si="17"/>
        <v>112</v>
      </c>
      <c r="P126" s="20">
        <f t="shared" si="18"/>
        <v>0.20228297089452058</v>
      </c>
      <c r="Q126" s="20">
        <f t="shared" si="19"/>
        <v>0.9779239542850453</v>
      </c>
      <c r="R126" s="5">
        <f t="shared" si="20"/>
        <v>0.9779239542850453</v>
      </c>
      <c r="S126" s="5">
        <f t="shared" si="29"/>
        <v>2.153005654368052E-2</v>
      </c>
      <c r="T126" s="20">
        <f>SUM(S126:$S$136)</f>
        <v>2.153005654368052E-2</v>
      </c>
      <c r="U126" s="6">
        <f t="shared" si="26"/>
        <v>1</v>
      </c>
    </row>
    <row r="127" spans="1:21">
      <c r="A127" s="26">
        <v>113</v>
      </c>
      <c r="B127" s="14">
        <f>Absterbeordnung!B121</f>
        <v>0</v>
      </c>
      <c r="C127" s="15">
        <f t="shared" si="27"/>
        <v>0.10670397317716583</v>
      </c>
      <c r="D127" s="14">
        <f t="shared" si="22"/>
        <v>0</v>
      </c>
      <c r="E127" s="14">
        <f>SUM(D127:$D$136)</f>
        <v>0</v>
      </c>
      <c r="F127" s="16" t="e">
        <f t="shared" si="23"/>
        <v>#DIV/0!</v>
      </c>
      <c r="G127" s="27"/>
      <c r="H127" s="17">
        <f>Absterbeordnung!C121</f>
        <v>0</v>
      </c>
      <c r="I127" s="18">
        <f t="shared" si="28"/>
        <v>0.10670397317716583</v>
      </c>
      <c r="J127" s="17">
        <f t="shared" si="24"/>
        <v>0</v>
      </c>
      <c r="K127" s="17">
        <f>SUM($J127:J$136)</f>
        <v>0</v>
      </c>
      <c r="L127" s="19" t="e">
        <f t="shared" si="25"/>
        <v>#DIV/0!</v>
      </c>
      <c r="N127" s="28">
        <v>113</v>
      </c>
      <c r="O127" s="6">
        <f t="shared" si="17"/>
        <v>113</v>
      </c>
      <c r="P127" s="20">
        <f t="shared" si="18"/>
        <v>0</v>
      </c>
      <c r="Q127" s="20">
        <f t="shared" si="19"/>
        <v>0</v>
      </c>
      <c r="R127" s="5">
        <f t="shared" si="20"/>
        <v>0</v>
      </c>
      <c r="S127" s="5">
        <f t="shared" si="29"/>
        <v>0</v>
      </c>
      <c r="T127" s="20">
        <f>SUM(S127:$S$136)</f>
        <v>0</v>
      </c>
      <c r="U127" s="6" t="e">
        <f t="shared" si="26"/>
        <v>#DIV/0!</v>
      </c>
    </row>
    <row r="128" spans="1:21">
      <c r="A128" s="21">
        <v>114</v>
      </c>
      <c r="B128" s="14">
        <f>Absterbeordnung!B122</f>
        <v>0</v>
      </c>
      <c r="C128" s="15">
        <f t="shared" ref="C128:C134" si="30">1/(((1+($B$5/100))^A128))</f>
        <v>0.10461173840898609</v>
      </c>
      <c r="D128" s="14">
        <f t="shared" ref="D128:D134" si="31">B128*C128</f>
        <v>0</v>
      </c>
      <c r="E128" s="14">
        <f>SUM(D128:$D$136)</f>
        <v>0</v>
      </c>
      <c r="F128" s="16" t="e">
        <f t="shared" ref="F128:F134" si="32">E128/D128</f>
        <v>#DIV/0!</v>
      </c>
      <c r="G128" s="27"/>
      <c r="H128" s="17">
        <f>Absterbeordnung!C122</f>
        <v>0</v>
      </c>
      <c r="I128" s="18">
        <f t="shared" ref="I128:I134" si="33">1/(((1+($B$5/100))^A128))</f>
        <v>0.10461173840898609</v>
      </c>
      <c r="J128" s="17">
        <f t="shared" ref="J128:J134" si="34">H128*I128</f>
        <v>0</v>
      </c>
      <c r="K128" s="17">
        <f>SUM($J128:J$136)</f>
        <v>0</v>
      </c>
      <c r="L128" s="19" t="e">
        <f t="shared" ref="L128:L134" si="35">K128/J128</f>
        <v>#DIV/0!</v>
      </c>
      <c r="N128" s="6">
        <v>114</v>
      </c>
      <c r="O128" s="6">
        <f t="shared" si="17"/>
        <v>114</v>
      </c>
      <c r="P128" s="20">
        <f t="shared" ref="P128:P134" si="36">B128</f>
        <v>0</v>
      </c>
      <c r="Q128" s="20">
        <f t="shared" ref="Q128:Q134" si="37">H128</f>
        <v>0</v>
      </c>
      <c r="R128" s="5">
        <f t="shared" si="20"/>
        <v>0</v>
      </c>
      <c r="S128" s="5">
        <f t="shared" si="29"/>
        <v>0</v>
      </c>
      <c r="T128" s="20">
        <f>SUM(S128:$S$136)</f>
        <v>0</v>
      </c>
      <c r="U128" s="6" t="e">
        <f t="shared" ref="U128:U134" si="38">T128/S128</f>
        <v>#DIV/0!</v>
      </c>
    </row>
    <row r="129" spans="1:21">
      <c r="A129" s="21">
        <v>115</v>
      </c>
      <c r="B129" s="14">
        <f>Absterbeordnung!B123</f>
        <v>0</v>
      </c>
      <c r="C129" s="15">
        <f t="shared" si="30"/>
        <v>0.10256052785194716</v>
      </c>
      <c r="D129" s="14">
        <f t="shared" si="31"/>
        <v>0</v>
      </c>
      <c r="E129" s="14">
        <f>SUM(D129:$D$136)</f>
        <v>0</v>
      </c>
      <c r="F129" s="16" t="e">
        <f t="shared" si="32"/>
        <v>#DIV/0!</v>
      </c>
      <c r="G129" s="27"/>
      <c r="H129" s="17">
        <f>Absterbeordnung!C123</f>
        <v>0</v>
      </c>
      <c r="I129" s="18">
        <f t="shared" si="33"/>
        <v>0.10256052785194716</v>
      </c>
      <c r="J129" s="17">
        <f t="shared" si="34"/>
        <v>0</v>
      </c>
      <c r="K129" s="17">
        <f>SUM($J129:J$136)</f>
        <v>0</v>
      </c>
      <c r="L129" s="19" t="e">
        <f t="shared" si="35"/>
        <v>#DIV/0!</v>
      </c>
      <c r="N129" s="6">
        <v>115</v>
      </c>
      <c r="O129" s="6">
        <f t="shared" si="17"/>
        <v>115</v>
      </c>
      <c r="P129" s="20">
        <f t="shared" si="36"/>
        <v>0</v>
      </c>
      <c r="Q129" s="20">
        <f t="shared" si="37"/>
        <v>0</v>
      </c>
      <c r="R129" s="5">
        <f t="shared" si="20"/>
        <v>0</v>
      </c>
      <c r="S129" s="5">
        <f t="shared" si="29"/>
        <v>0</v>
      </c>
      <c r="T129" s="20">
        <f>SUM(S129:$S$136)</f>
        <v>0</v>
      </c>
      <c r="U129" s="6" t="e">
        <f t="shared" si="38"/>
        <v>#DIV/0!</v>
      </c>
    </row>
    <row r="130" spans="1:21">
      <c r="A130" s="21">
        <v>116</v>
      </c>
      <c r="B130" s="14">
        <f>Absterbeordnung!B124</f>
        <v>0</v>
      </c>
      <c r="C130" s="15">
        <f t="shared" si="30"/>
        <v>0.1005495371097521</v>
      </c>
      <c r="D130" s="14">
        <f t="shared" si="31"/>
        <v>0</v>
      </c>
      <c r="E130" s="14">
        <f>SUM(D130:$D$136)</f>
        <v>0</v>
      </c>
      <c r="F130" s="16" t="e">
        <f t="shared" si="32"/>
        <v>#DIV/0!</v>
      </c>
      <c r="G130" s="27"/>
      <c r="H130" s="17">
        <f>Absterbeordnung!C124</f>
        <v>0</v>
      </c>
      <c r="I130" s="18">
        <f t="shared" si="33"/>
        <v>0.1005495371097521</v>
      </c>
      <c r="J130" s="17">
        <f t="shared" si="34"/>
        <v>0</v>
      </c>
      <c r="K130" s="17">
        <f>SUM($J130:J$136)</f>
        <v>0</v>
      </c>
      <c r="L130" s="19" t="e">
        <f t="shared" si="35"/>
        <v>#DIV/0!</v>
      </c>
      <c r="N130" s="28">
        <v>116</v>
      </c>
      <c r="O130" s="6">
        <f t="shared" si="17"/>
        <v>116</v>
      </c>
      <c r="P130" s="20">
        <f t="shared" si="36"/>
        <v>0</v>
      </c>
      <c r="Q130" s="20">
        <f t="shared" si="37"/>
        <v>0</v>
      </c>
      <c r="R130" s="5">
        <f t="shared" si="20"/>
        <v>0</v>
      </c>
      <c r="S130" s="5">
        <f t="shared" si="29"/>
        <v>0</v>
      </c>
      <c r="T130" s="20">
        <f>SUM(S130:$S$136)</f>
        <v>0</v>
      </c>
      <c r="U130" s="6" t="e">
        <f t="shared" si="38"/>
        <v>#DIV/0!</v>
      </c>
    </row>
    <row r="131" spans="1:21">
      <c r="A131" s="21">
        <v>117</v>
      </c>
      <c r="B131" s="14">
        <f>Absterbeordnung!B125</f>
        <v>0</v>
      </c>
      <c r="C131" s="15">
        <f t="shared" si="30"/>
        <v>9.8577977558580526E-2</v>
      </c>
      <c r="D131" s="14">
        <f t="shared" si="31"/>
        <v>0</v>
      </c>
      <c r="E131" s="14">
        <f>SUM(D131:$D$136)</f>
        <v>0</v>
      </c>
      <c r="F131" s="16" t="e">
        <f t="shared" si="32"/>
        <v>#DIV/0!</v>
      </c>
      <c r="G131" s="27"/>
      <c r="H131" s="17">
        <f>Absterbeordnung!C125</f>
        <v>0</v>
      </c>
      <c r="I131" s="18">
        <f t="shared" si="33"/>
        <v>9.8577977558580526E-2</v>
      </c>
      <c r="J131" s="17">
        <f t="shared" si="34"/>
        <v>0</v>
      </c>
      <c r="K131" s="17">
        <f>SUM($J131:J$136)</f>
        <v>0</v>
      </c>
      <c r="L131" s="19" t="e">
        <f t="shared" si="35"/>
        <v>#DIV/0!</v>
      </c>
      <c r="N131" s="6">
        <v>117</v>
      </c>
      <c r="O131" s="6">
        <f t="shared" si="17"/>
        <v>117</v>
      </c>
      <c r="P131" s="20">
        <f t="shared" si="36"/>
        <v>0</v>
      </c>
      <c r="Q131" s="20">
        <f t="shared" si="37"/>
        <v>0</v>
      </c>
      <c r="R131" s="5">
        <f t="shared" si="20"/>
        <v>0</v>
      </c>
      <c r="S131" s="5">
        <f t="shared" si="29"/>
        <v>0</v>
      </c>
      <c r="T131" s="20">
        <f>SUM(S131:$S$136)</f>
        <v>0</v>
      </c>
      <c r="U131" s="6" t="e">
        <f t="shared" si="38"/>
        <v>#DIV/0!</v>
      </c>
    </row>
    <row r="132" spans="1:21">
      <c r="A132" s="21">
        <v>118</v>
      </c>
      <c r="B132" s="14">
        <f>Absterbeordnung!B126</f>
        <v>0</v>
      </c>
      <c r="C132" s="15">
        <f t="shared" si="30"/>
        <v>9.6645076037824032E-2</v>
      </c>
      <c r="D132" s="14">
        <f t="shared" si="31"/>
        <v>0</v>
      </c>
      <c r="E132" s="14">
        <f>SUM(D132:$D$136)</f>
        <v>0</v>
      </c>
      <c r="F132" s="16" t="e">
        <f t="shared" si="32"/>
        <v>#DIV/0!</v>
      </c>
      <c r="G132" s="27"/>
      <c r="H132" s="17">
        <f>Absterbeordnung!C126</f>
        <v>0</v>
      </c>
      <c r="I132" s="18">
        <f t="shared" si="33"/>
        <v>9.6645076037824032E-2</v>
      </c>
      <c r="J132" s="17">
        <f t="shared" si="34"/>
        <v>0</v>
      </c>
      <c r="K132" s="17">
        <f>SUM($J132:J$136)</f>
        <v>0</v>
      </c>
      <c r="L132" s="19" t="e">
        <f t="shared" si="35"/>
        <v>#DIV/0!</v>
      </c>
      <c r="N132" s="6">
        <v>118</v>
      </c>
      <c r="O132" s="6">
        <f t="shared" si="17"/>
        <v>118</v>
      </c>
      <c r="P132" s="20">
        <f t="shared" si="36"/>
        <v>0</v>
      </c>
      <c r="Q132" s="20">
        <f t="shared" si="37"/>
        <v>0</v>
      </c>
      <c r="R132" s="5">
        <f t="shared" si="20"/>
        <v>0</v>
      </c>
      <c r="S132" s="5">
        <f t="shared" si="29"/>
        <v>0</v>
      </c>
      <c r="T132" s="20">
        <f>SUM(S132:$S$136)</f>
        <v>0</v>
      </c>
      <c r="U132" s="6" t="e">
        <f t="shared" si="38"/>
        <v>#DIV/0!</v>
      </c>
    </row>
    <row r="133" spans="1:21">
      <c r="A133" s="21">
        <v>119</v>
      </c>
      <c r="B133" s="14">
        <f>Absterbeordnung!B127</f>
        <v>0</v>
      </c>
      <c r="C133" s="15">
        <f t="shared" si="30"/>
        <v>9.4750074546886331E-2</v>
      </c>
      <c r="D133" s="14">
        <f t="shared" si="31"/>
        <v>0</v>
      </c>
      <c r="E133" s="14">
        <f>SUM(D133:$D$136)</f>
        <v>0</v>
      </c>
      <c r="F133" s="16" t="e">
        <f t="shared" si="32"/>
        <v>#DIV/0!</v>
      </c>
      <c r="G133" s="27"/>
      <c r="H133" s="17">
        <f>Absterbeordnung!C127</f>
        <v>0</v>
      </c>
      <c r="I133" s="18">
        <f t="shared" si="33"/>
        <v>9.4750074546886331E-2</v>
      </c>
      <c r="J133" s="17">
        <f t="shared" si="34"/>
        <v>0</v>
      </c>
      <c r="K133" s="17">
        <f>SUM($J133:J$136)</f>
        <v>0</v>
      </c>
      <c r="L133" s="19" t="e">
        <f t="shared" si="35"/>
        <v>#DIV/0!</v>
      </c>
      <c r="N133" s="28">
        <v>119</v>
      </c>
      <c r="O133" s="6">
        <f t="shared" si="17"/>
        <v>119</v>
      </c>
      <c r="P133" s="20">
        <f t="shared" si="36"/>
        <v>0</v>
      </c>
      <c r="Q133" s="20">
        <f t="shared" si="37"/>
        <v>0</v>
      </c>
      <c r="R133" s="5">
        <f t="shared" si="20"/>
        <v>0</v>
      </c>
      <c r="S133" s="5">
        <f t="shared" si="29"/>
        <v>0</v>
      </c>
      <c r="T133" s="20">
        <f>SUM(S133:$S$136)</f>
        <v>0</v>
      </c>
      <c r="U133" s="6" t="e">
        <f t="shared" si="38"/>
        <v>#DIV/0!</v>
      </c>
    </row>
    <row r="134" spans="1:21">
      <c r="A134" s="21">
        <v>120</v>
      </c>
      <c r="B134" s="14">
        <f>Absterbeordnung!B128</f>
        <v>0</v>
      </c>
      <c r="C134" s="15">
        <f t="shared" si="30"/>
        <v>9.2892229947927757E-2</v>
      </c>
      <c r="D134" s="14">
        <f t="shared" si="31"/>
        <v>0</v>
      </c>
      <c r="E134" s="14">
        <f>SUM(D134:$D$136)</f>
        <v>0</v>
      </c>
      <c r="F134" s="16" t="e">
        <f t="shared" si="32"/>
        <v>#DIV/0!</v>
      </c>
      <c r="G134" s="27"/>
      <c r="H134" s="17">
        <f>Absterbeordnung!C128</f>
        <v>0</v>
      </c>
      <c r="I134" s="18">
        <f t="shared" si="33"/>
        <v>9.2892229947927757E-2</v>
      </c>
      <c r="J134" s="17">
        <f t="shared" si="34"/>
        <v>0</v>
      </c>
      <c r="K134" s="17">
        <f>SUM($J134:J$136)</f>
        <v>0</v>
      </c>
      <c r="L134" s="19" t="e">
        <f t="shared" si="35"/>
        <v>#DIV/0!</v>
      </c>
      <c r="N134" s="6">
        <v>120</v>
      </c>
      <c r="O134" s="6">
        <f t="shared" si="17"/>
        <v>120</v>
      </c>
      <c r="P134" s="20">
        <f t="shared" si="36"/>
        <v>0</v>
      </c>
      <c r="Q134" s="20">
        <f t="shared" si="37"/>
        <v>0</v>
      </c>
      <c r="R134" s="5">
        <f t="shared" si="20"/>
        <v>0</v>
      </c>
      <c r="S134" s="5">
        <f t="shared" si="29"/>
        <v>0</v>
      </c>
      <c r="T134" s="20">
        <f>SUM(S134:$S$136)</f>
        <v>0</v>
      </c>
      <c r="U134" s="6" t="e">
        <f t="shared" si="38"/>
        <v>#DIV/0!</v>
      </c>
    </row>
    <row r="135" spans="1:21">
      <c r="A135" s="21">
        <v>121</v>
      </c>
      <c r="B135" s="14">
        <f>Absterbeordnung!B129</f>
        <v>0</v>
      </c>
      <c r="C135" s="15">
        <f>1/(((1+($B$5/100))^A135))</f>
        <v>9.1070813674438977E-2</v>
      </c>
      <c r="D135" s="14">
        <f>B135*C135</f>
        <v>0</v>
      </c>
      <c r="E135" s="14">
        <f>SUM(D135:$D$136)</f>
        <v>0</v>
      </c>
      <c r="F135" s="16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28">
        <v>121</v>
      </c>
      <c r="O135" s="6">
        <f t="shared" si="17"/>
        <v>121</v>
      </c>
      <c r="P135" s="20">
        <f>B135</f>
        <v>0</v>
      </c>
      <c r="Q135" s="20">
        <f>H135</f>
        <v>0</v>
      </c>
      <c r="R135" s="5">
        <f t="shared" si="20"/>
        <v>0</v>
      </c>
      <c r="S135" s="5">
        <f t="shared" si="29"/>
        <v>0</v>
      </c>
      <c r="T135" s="20">
        <f>SUM(S135:$S$136)</f>
        <v>0</v>
      </c>
      <c r="U135" s="6" t="e">
        <f>T135/S135</f>
        <v>#DIV/0!</v>
      </c>
    </row>
    <row r="136" spans="1:21">
      <c r="A136" s="21">
        <v>122</v>
      </c>
      <c r="B136" s="14">
        <f>Absterbeordnung!B130</f>
        <v>0</v>
      </c>
      <c r="C136" s="15">
        <f>1/(((1+($B$5/100))^A136))</f>
        <v>8.9285111445528406E-2</v>
      </c>
      <c r="D136" s="14">
        <f>B136*C136</f>
        <v>0</v>
      </c>
      <c r="E136" s="14">
        <f>SUM(D136:$D$136)</f>
        <v>0</v>
      </c>
      <c r="F136" s="16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17"/>
        <v>122</v>
      </c>
      <c r="P136" s="20">
        <f>B136</f>
        <v>0</v>
      </c>
      <c r="Q136" s="20">
        <f>H136</f>
        <v>0</v>
      </c>
      <c r="R136" s="5">
        <f t="shared" si="20"/>
        <v>0</v>
      </c>
      <c r="S136" s="5">
        <f t="shared" si="29"/>
        <v>0</v>
      </c>
      <c r="T136" s="20">
        <f>SUM(S136:$S$136)</f>
        <v>0</v>
      </c>
      <c r="U136" s="6" t="e">
        <f>T136/S136</f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B233"/>
  <sheetViews>
    <sheetView workbookViewId="0">
      <selection activeCell="M1" sqref="M1:M65536"/>
    </sheetView>
  </sheetViews>
  <sheetFormatPr baseColWidth="10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'2 Frauen'!D5</f>
        <v>50</v>
      </c>
    </row>
    <row r="2" spans="1:21">
      <c r="A2" s="2" t="s">
        <v>7</v>
      </c>
      <c r="B2" s="2">
        <f>'2 Frauen'!D6</f>
        <v>50</v>
      </c>
    </row>
    <row r="3" spans="1:21">
      <c r="A3" s="2" t="s">
        <v>14</v>
      </c>
      <c r="B3" s="2">
        <f>B1-B2</f>
        <v>0</v>
      </c>
    </row>
    <row r="4" spans="1:21">
      <c r="M4" s="7"/>
    </row>
    <row r="5" spans="1:21">
      <c r="A5" s="2" t="s">
        <v>3</v>
      </c>
      <c r="B5" s="2">
        <f>'2 Frauen'!D8</f>
        <v>2</v>
      </c>
      <c r="M5" s="7"/>
    </row>
    <row r="6" spans="1:21">
      <c r="M6" s="7"/>
    </row>
    <row r="7" spans="1:21">
      <c r="M7" s="7"/>
    </row>
    <row r="8" spans="1:21">
      <c r="M8" s="7"/>
    </row>
    <row r="9" spans="1:21">
      <c r="M9" s="7"/>
    </row>
    <row r="10" spans="1:21" ht="13.5" thickBot="1">
      <c r="M10" s="7"/>
    </row>
    <row r="11" spans="1:21" ht="13.5" thickBot="1">
      <c r="B11" s="275" t="s">
        <v>0</v>
      </c>
      <c r="C11" s="275"/>
      <c r="D11" s="275"/>
      <c r="E11" s="275"/>
      <c r="F11" s="275"/>
      <c r="H11" s="272" t="s">
        <v>0</v>
      </c>
      <c r="I11" s="273"/>
      <c r="J11" s="273"/>
      <c r="K11" s="273"/>
      <c r="L11" s="274"/>
      <c r="M11" s="7"/>
    </row>
    <row r="12" spans="1:21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0</v>
      </c>
      <c r="P14" s="20">
        <f>B14</f>
        <v>100000</v>
      </c>
      <c r="Q14" s="20">
        <f>B14</f>
        <v>100000</v>
      </c>
      <c r="R14" s="5">
        <f>LOOKUP(N14,$O$14:$O$136,$Q$14:$Q$136)</f>
        <v>100000</v>
      </c>
      <c r="T14" s="20">
        <f>SUM(S14:$S$127)</f>
        <v>382536441980.85907</v>
      </c>
    </row>
    <row r="15" spans="1:21">
      <c r="A15" s="21">
        <v>1</v>
      </c>
      <c r="B15" s="17">
        <f>Absterbeordnung!C9</f>
        <v>99684.731330435563</v>
      </c>
      <c r="C15" s="18">
        <f t="shared" ref="C15:C46" si="1">1/(((1+($B$5/100))^A15))</f>
        <v>0.98039215686274506</v>
      </c>
      <c r="D15" s="17">
        <f t="shared" ref="D15:D46" si="2">B15*C15</f>
        <v>97730.128755328973</v>
      </c>
      <c r="E15" s="17">
        <f>SUM(D15:$D$136)</f>
        <v>3977112.8526572711</v>
      </c>
      <c r="F15" s="19">
        <f t="shared" ref="F15:F46" si="3">E15/D15</f>
        <v>40.694849206779637</v>
      </c>
      <c r="G15" s="5"/>
      <c r="H15" s="17">
        <f>Absterbeordnung!C9</f>
        <v>99684.731330435563</v>
      </c>
      <c r="I15" s="18">
        <f t="shared" ref="I15:I46" si="4">1/(((1+($B$5/100))^A15))</f>
        <v>0.98039215686274506</v>
      </c>
      <c r="J15" s="17">
        <f t="shared" ref="J15:J46" si="5">H15*I15</f>
        <v>97730.128755328973</v>
      </c>
      <c r="K15" s="17">
        <f>SUM($J15:J$136)</f>
        <v>3977112.8526572711</v>
      </c>
      <c r="L15" s="19">
        <f t="shared" ref="L15:L46" si="6">K15/J15</f>
        <v>40.694849206779637</v>
      </c>
      <c r="N15" s="6">
        <v>1</v>
      </c>
      <c r="O15" s="6">
        <f t="shared" si="0"/>
        <v>1</v>
      </c>
      <c r="P15" s="20">
        <f t="shared" ref="P15:P78" si="7">B15</f>
        <v>99684.731330435563</v>
      </c>
      <c r="Q15" s="20">
        <f t="shared" ref="Q15:Q78" si="8">B15</f>
        <v>99684.731330435563</v>
      </c>
      <c r="R15" s="5">
        <f t="shared" ref="R15:R78" si="9">LOOKUP(N15,$O$14:$O$136,$Q$14:$Q$136)</f>
        <v>99684.731330435563</v>
      </c>
      <c r="S15" s="5">
        <f t="shared" ref="S15:S46" si="10">P15*R15*I15</f>
        <v>9742201627.8638439</v>
      </c>
      <c r="T15" s="20">
        <f>SUM(S15:$S$127)</f>
        <v>382536441980.85907</v>
      </c>
      <c r="U15" s="6">
        <f t="shared" ref="U15:U46" si="11">T15/S15</f>
        <v>39.265913044414908</v>
      </c>
    </row>
    <row r="16" spans="1:21">
      <c r="A16" s="21">
        <v>2</v>
      </c>
      <c r="B16" s="17">
        <f>Absterbeordnung!C10</f>
        <v>99658.418084337798</v>
      </c>
      <c r="C16" s="18">
        <f t="shared" si="1"/>
        <v>0.96116878123798544</v>
      </c>
      <c r="D16" s="17">
        <f t="shared" si="2"/>
        <v>95788.560250228562</v>
      </c>
      <c r="E16" s="17">
        <f>SUM(D16:$D$136)</f>
        <v>3879382.7239019424</v>
      </c>
      <c r="F16" s="19">
        <f t="shared" si="3"/>
        <v>40.499436610883663</v>
      </c>
      <c r="G16" s="5"/>
      <c r="H16" s="17">
        <f>Absterbeordnung!C10</f>
        <v>99658.418084337798</v>
      </c>
      <c r="I16" s="18">
        <f t="shared" si="4"/>
        <v>0.96116878123798544</v>
      </c>
      <c r="J16" s="17">
        <f t="shared" si="5"/>
        <v>95788.560250228562</v>
      </c>
      <c r="K16" s="17">
        <f>SUM($J16:J$136)</f>
        <v>3879382.7239019424</v>
      </c>
      <c r="L16" s="19">
        <f t="shared" si="6"/>
        <v>40.499436610883663</v>
      </c>
      <c r="N16" s="6">
        <v>2</v>
      </c>
      <c r="O16" s="6">
        <f t="shared" si="0"/>
        <v>2</v>
      </c>
      <c r="P16" s="20">
        <f t="shared" si="7"/>
        <v>99658.418084337798</v>
      </c>
      <c r="Q16" s="20">
        <f t="shared" si="8"/>
        <v>99658.418084337798</v>
      </c>
      <c r="R16" s="5">
        <f t="shared" si="9"/>
        <v>99658.418084337798</v>
      </c>
      <c r="S16" s="5">
        <f t="shared" si="10"/>
        <v>9546136385.1140594</v>
      </c>
      <c r="T16" s="20">
        <f>SUM(S16:$S$127)</f>
        <v>372794240352.99524</v>
      </c>
      <c r="U16" s="6">
        <f t="shared" si="11"/>
        <v>39.051845198264573</v>
      </c>
    </row>
    <row r="17" spans="1:21">
      <c r="A17" s="21">
        <v>3</v>
      </c>
      <c r="B17" s="17">
        <f>Absterbeordnung!C11</f>
        <v>99643.574806029967</v>
      </c>
      <c r="C17" s="18">
        <f t="shared" si="1"/>
        <v>0.94232233454704462</v>
      </c>
      <c r="D17" s="17">
        <f t="shared" si="2"/>
        <v>93896.366033831233</v>
      </c>
      <c r="E17" s="17">
        <f>SUM(D17:$D$136)</f>
        <v>3783594.1636517141</v>
      </c>
      <c r="F17" s="19">
        <f t="shared" si="3"/>
        <v>40.295427006072529</v>
      </c>
      <c r="G17" s="5"/>
      <c r="H17" s="17">
        <f>Absterbeordnung!C11</f>
        <v>99643.574806029967</v>
      </c>
      <c r="I17" s="18">
        <f t="shared" si="4"/>
        <v>0.94232233454704462</v>
      </c>
      <c r="J17" s="17">
        <f t="shared" si="5"/>
        <v>93896.366033831233</v>
      </c>
      <c r="K17" s="17">
        <f>SUM($J17:J$136)</f>
        <v>3783594.1636517141</v>
      </c>
      <c r="L17" s="19">
        <f t="shared" si="6"/>
        <v>40.295427006072529</v>
      </c>
      <c r="N17" s="6">
        <v>3</v>
      </c>
      <c r="O17" s="6">
        <f t="shared" si="0"/>
        <v>3</v>
      </c>
      <c r="P17" s="20">
        <f t="shared" si="7"/>
        <v>99643.574806029967</v>
      </c>
      <c r="Q17" s="20">
        <f t="shared" si="8"/>
        <v>99643.574806029967</v>
      </c>
      <c r="R17" s="5">
        <f t="shared" si="9"/>
        <v>99643.574806029967</v>
      </c>
      <c r="S17" s="5">
        <f t="shared" si="10"/>
        <v>9356169572.9064331</v>
      </c>
      <c r="T17" s="20">
        <f>SUM(S17:$S$127)</f>
        <v>363248103967.88116</v>
      </c>
      <c r="U17" s="6">
        <f t="shared" si="11"/>
        <v>38.8244463866681</v>
      </c>
    </row>
    <row r="18" spans="1:21">
      <c r="A18" s="21">
        <v>4</v>
      </c>
      <c r="B18" s="17">
        <f>Absterbeordnung!C12</f>
        <v>99632.441334648291</v>
      </c>
      <c r="C18" s="18">
        <f t="shared" si="1"/>
        <v>0.9238454260265142</v>
      </c>
      <c r="D18" s="17">
        <f t="shared" si="2"/>
        <v>92044.97521086983</v>
      </c>
      <c r="E18" s="17">
        <f>SUM(D18:$D$136)</f>
        <v>3689697.797617883</v>
      </c>
      <c r="F18" s="19">
        <f t="shared" si="3"/>
        <v>40.085814452825851</v>
      </c>
      <c r="G18" s="5"/>
      <c r="H18" s="17">
        <f>Absterbeordnung!C12</f>
        <v>99632.441334648291</v>
      </c>
      <c r="I18" s="18">
        <f t="shared" si="4"/>
        <v>0.9238454260265142</v>
      </c>
      <c r="J18" s="17">
        <f t="shared" si="5"/>
        <v>92044.97521086983</v>
      </c>
      <c r="K18" s="17">
        <f>SUM($J18:J$136)</f>
        <v>3689697.797617883</v>
      </c>
      <c r="L18" s="19">
        <f t="shared" si="6"/>
        <v>40.085814452825851</v>
      </c>
      <c r="N18" s="6">
        <v>4</v>
      </c>
      <c r="O18" s="6">
        <f t="shared" si="0"/>
        <v>4</v>
      </c>
      <c r="P18" s="20">
        <f t="shared" si="7"/>
        <v>99632.441334648291</v>
      </c>
      <c r="Q18" s="20">
        <f t="shared" si="8"/>
        <v>99632.441334648291</v>
      </c>
      <c r="R18" s="5">
        <f t="shared" si="9"/>
        <v>99632.441334648291</v>
      </c>
      <c r="S18" s="5">
        <f t="shared" si="10"/>
        <v>9170665592.8461456</v>
      </c>
      <c r="T18" s="20">
        <f>SUM(S18:$S$127)</f>
        <v>353891934394.97473</v>
      </c>
      <c r="U18" s="6">
        <f t="shared" si="11"/>
        <v>38.589558283647243</v>
      </c>
    </row>
    <row r="19" spans="1:21">
      <c r="A19" s="21">
        <v>5</v>
      </c>
      <c r="B19" s="17">
        <f>Absterbeordnung!C13</f>
        <v>99620.567147966693</v>
      </c>
      <c r="C19" s="18">
        <f t="shared" si="1"/>
        <v>0.90573080982991594</v>
      </c>
      <c r="D19" s="17">
        <f t="shared" si="2"/>
        <v>90229.416958643385</v>
      </c>
      <c r="E19" s="17">
        <f>SUM(D19:$D$136)</f>
        <v>3597652.8224070128</v>
      </c>
      <c r="F19" s="19">
        <f t="shared" si="3"/>
        <v>39.872282717464479</v>
      </c>
      <c r="G19" s="5"/>
      <c r="H19" s="17">
        <f>Absterbeordnung!C13</f>
        <v>99620.567147966693</v>
      </c>
      <c r="I19" s="18">
        <f t="shared" si="4"/>
        <v>0.90573080982991594</v>
      </c>
      <c r="J19" s="17">
        <f t="shared" si="5"/>
        <v>90229.416958643385</v>
      </c>
      <c r="K19" s="17">
        <f>SUM($J19:J$136)</f>
        <v>3597652.8224070128</v>
      </c>
      <c r="L19" s="19">
        <f t="shared" si="6"/>
        <v>39.872282717464479</v>
      </c>
      <c r="N19" s="6">
        <v>5</v>
      </c>
      <c r="O19" s="6">
        <f t="shared" si="0"/>
        <v>5</v>
      </c>
      <c r="P19" s="20">
        <f t="shared" si="7"/>
        <v>99620.567147966693</v>
      </c>
      <c r="Q19" s="20">
        <f t="shared" si="8"/>
        <v>99620.567147966693</v>
      </c>
      <c r="R19" s="5">
        <f t="shared" si="9"/>
        <v>99620.567147966693</v>
      </c>
      <c r="S19" s="5">
        <f t="shared" si="10"/>
        <v>8988705690.8504181</v>
      </c>
      <c r="T19" s="20">
        <f>SUM(S19:$S$127)</f>
        <v>344721268802.12848</v>
      </c>
      <c r="U19" s="6">
        <f t="shared" si="11"/>
        <v>38.35049012151098</v>
      </c>
    </row>
    <row r="20" spans="1:21">
      <c r="A20" s="21">
        <v>6</v>
      </c>
      <c r="B20" s="17">
        <f>Absterbeordnung!C14</f>
        <v>99610.498021241743</v>
      </c>
      <c r="C20" s="18">
        <f t="shared" si="1"/>
        <v>0.88797138218619198</v>
      </c>
      <c r="D20" s="17">
        <f t="shared" si="2"/>
        <v>88451.271608176976</v>
      </c>
      <c r="E20" s="17">
        <f>SUM(D20:$D$136)</f>
        <v>3507423.4054483697</v>
      </c>
      <c r="F20" s="19">
        <f t="shared" si="3"/>
        <v>39.653736364420133</v>
      </c>
      <c r="G20" s="5"/>
      <c r="H20" s="17">
        <f>Absterbeordnung!C14</f>
        <v>99610.498021241743</v>
      </c>
      <c r="I20" s="18">
        <f t="shared" si="4"/>
        <v>0.88797138218619198</v>
      </c>
      <c r="J20" s="17">
        <f t="shared" si="5"/>
        <v>88451.271608176976</v>
      </c>
      <c r="K20" s="17">
        <f>SUM($J20:J$136)</f>
        <v>3507423.4054483697</v>
      </c>
      <c r="L20" s="19">
        <f t="shared" si="6"/>
        <v>39.653736364420133</v>
      </c>
      <c r="N20" s="6">
        <v>6</v>
      </c>
      <c r="O20" s="6">
        <f t="shared" si="0"/>
        <v>6</v>
      </c>
      <c r="P20" s="20">
        <f t="shared" si="7"/>
        <v>99610.498021241743</v>
      </c>
      <c r="Q20" s="20">
        <f t="shared" si="8"/>
        <v>99610.498021241743</v>
      </c>
      <c r="R20" s="5">
        <f t="shared" si="9"/>
        <v>99610.498021241743</v>
      </c>
      <c r="S20" s="5">
        <f t="shared" si="10"/>
        <v>8810675215.5026283</v>
      </c>
      <c r="T20" s="20">
        <f>SUM(S20:$S$127)</f>
        <v>335732563111.27808</v>
      </c>
      <c r="U20" s="6">
        <f t="shared" si="11"/>
        <v>38.105202484430173</v>
      </c>
    </row>
    <row r="21" spans="1:21">
      <c r="A21" s="21">
        <v>7</v>
      </c>
      <c r="B21" s="17">
        <f>Absterbeordnung!C15</f>
        <v>99601.823037743263</v>
      </c>
      <c r="C21" s="18">
        <f t="shared" si="1"/>
        <v>0.87056017861391388</v>
      </c>
      <c r="D21" s="17">
        <f t="shared" si="2"/>
        <v>86709.380854009214</v>
      </c>
      <c r="E21" s="17">
        <f>SUM(D21:$D$136)</f>
        <v>3418972.1338401921</v>
      </c>
      <c r="F21" s="19">
        <f t="shared" si="3"/>
        <v>39.43024503423274</v>
      </c>
      <c r="G21" s="5"/>
      <c r="H21" s="17">
        <f>Absterbeordnung!C15</f>
        <v>99601.823037743263</v>
      </c>
      <c r="I21" s="18">
        <f t="shared" si="4"/>
        <v>0.87056017861391388</v>
      </c>
      <c r="J21" s="17">
        <f t="shared" si="5"/>
        <v>86709.380854009214</v>
      </c>
      <c r="K21" s="17">
        <f>SUM($J21:J$136)</f>
        <v>3418972.1338401921</v>
      </c>
      <c r="L21" s="19">
        <f t="shared" si="6"/>
        <v>39.43024503423274</v>
      </c>
      <c r="N21" s="6">
        <v>7</v>
      </c>
      <c r="O21" s="6">
        <f t="shared" si="0"/>
        <v>7</v>
      </c>
      <c r="P21" s="20">
        <f t="shared" si="7"/>
        <v>99601.823037743263</v>
      </c>
      <c r="Q21" s="20">
        <f t="shared" si="8"/>
        <v>99601.823037743263</v>
      </c>
      <c r="R21" s="5">
        <f t="shared" si="9"/>
        <v>99601.823037743263</v>
      </c>
      <c r="S21" s="5">
        <f t="shared" si="10"/>
        <v>8636412407.5333099</v>
      </c>
      <c r="T21" s="20">
        <f>SUM(S21:$S$127)</f>
        <v>326921887895.77539</v>
      </c>
      <c r="U21" s="6">
        <f t="shared" si="11"/>
        <v>37.853899567210362</v>
      </c>
    </row>
    <row r="22" spans="1:21">
      <c r="A22" s="21">
        <v>8</v>
      </c>
      <c r="B22" s="17">
        <f>Absterbeordnung!C16</f>
        <v>99593.274470800359</v>
      </c>
      <c r="C22" s="18">
        <f t="shared" si="1"/>
        <v>0.85349037119011162</v>
      </c>
      <c r="D22" s="17">
        <f t="shared" si="2"/>
        <v>85001.900796122063</v>
      </c>
      <c r="E22" s="17">
        <f>SUM(D22:$D$136)</f>
        <v>3332262.7529861829</v>
      </c>
      <c r="F22" s="19">
        <f t="shared" si="3"/>
        <v>39.202214559632608</v>
      </c>
      <c r="G22" s="5"/>
      <c r="H22" s="17">
        <f>Absterbeordnung!C16</f>
        <v>99593.274470800359</v>
      </c>
      <c r="I22" s="18">
        <f t="shared" si="4"/>
        <v>0.85349037119011162</v>
      </c>
      <c r="J22" s="17">
        <f t="shared" si="5"/>
        <v>85001.900796122063</v>
      </c>
      <c r="K22" s="17">
        <f>SUM($J22:J$136)</f>
        <v>3332262.7529861829</v>
      </c>
      <c r="L22" s="19">
        <f t="shared" si="6"/>
        <v>39.202214559632608</v>
      </c>
      <c r="N22" s="6">
        <v>8</v>
      </c>
      <c r="O22" s="6">
        <f t="shared" si="0"/>
        <v>8</v>
      </c>
      <c r="P22" s="20">
        <f t="shared" si="7"/>
        <v>99593.274470800359</v>
      </c>
      <c r="Q22" s="20">
        <f t="shared" si="8"/>
        <v>99593.274470800359</v>
      </c>
      <c r="R22" s="5">
        <f t="shared" si="9"/>
        <v>99593.274470800359</v>
      </c>
      <c r="S22" s="5">
        <f t="shared" si="10"/>
        <v>8465617636.5279293</v>
      </c>
      <c r="T22" s="20">
        <f>SUM(S22:$S$127)</f>
        <v>318285475488.24213</v>
      </c>
      <c r="U22" s="6">
        <f t="shared" si="11"/>
        <v>37.597431062192769</v>
      </c>
    </row>
    <row r="23" spans="1:21">
      <c r="A23" s="21">
        <v>9</v>
      </c>
      <c r="B23" s="17">
        <f>Absterbeordnung!C17</f>
        <v>99585.939936449737</v>
      </c>
      <c r="C23" s="18">
        <f t="shared" si="1"/>
        <v>0.83675526587265847</v>
      </c>
      <c r="D23" s="17">
        <f t="shared" si="2"/>
        <v>83329.05964870259</v>
      </c>
      <c r="E23" s="17">
        <f>SUM(D23:$D$136)</f>
        <v>3247260.8521900605</v>
      </c>
      <c r="F23" s="19">
        <f t="shared" si="3"/>
        <v>38.969128727478918</v>
      </c>
      <c r="G23" s="5"/>
      <c r="H23" s="17">
        <f>Absterbeordnung!C17</f>
        <v>99585.939936449737</v>
      </c>
      <c r="I23" s="18">
        <f t="shared" si="4"/>
        <v>0.83675526587265847</v>
      </c>
      <c r="J23" s="17">
        <f t="shared" si="5"/>
        <v>83329.05964870259</v>
      </c>
      <c r="K23" s="17">
        <f>SUM($J23:J$136)</f>
        <v>3247260.8521900605</v>
      </c>
      <c r="L23" s="19">
        <f t="shared" si="6"/>
        <v>38.969128727478918</v>
      </c>
      <c r="N23" s="6">
        <v>9</v>
      </c>
      <c r="O23" s="6">
        <f t="shared" si="0"/>
        <v>9</v>
      </c>
      <c r="P23" s="20">
        <f t="shared" si="7"/>
        <v>99585.939936449737</v>
      </c>
      <c r="Q23" s="20">
        <f t="shared" si="8"/>
        <v>99585.939936449737</v>
      </c>
      <c r="R23" s="5">
        <f t="shared" si="9"/>
        <v>99585.939936449737</v>
      </c>
      <c r="S23" s="5">
        <f t="shared" si="10"/>
        <v>8298402729.1365337</v>
      </c>
      <c r="T23" s="20">
        <f>SUM(S23:$S$127)</f>
        <v>309819857851.71417</v>
      </c>
      <c r="U23" s="6">
        <f t="shared" si="11"/>
        <v>37.33487852594876</v>
      </c>
    </row>
    <row r="24" spans="1:21">
      <c r="A24" s="21">
        <v>10</v>
      </c>
      <c r="B24" s="17">
        <f>Absterbeordnung!C18</f>
        <v>99579.070107806547</v>
      </c>
      <c r="C24" s="18">
        <f t="shared" si="1"/>
        <v>0.82034829987515534</v>
      </c>
      <c r="D24" s="17">
        <f t="shared" si="2"/>
        <v>81689.520866088002</v>
      </c>
      <c r="E24" s="17">
        <f>SUM(D24:$D$136)</f>
        <v>3163931.7925413582</v>
      </c>
      <c r="F24" s="19">
        <f t="shared" si="3"/>
        <v>38.731183130917465</v>
      </c>
      <c r="G24" s="5"/>
      <c r="H24" s="17">
        <f>Absterbeordnung!C18</f>
        <v>99579.070107806547</v>
      </c>
      <c r="I24" s="18">
        <f t="shared" si="4"/>
        <v>0.82034829987515534</v>
      </c>
      <c r="J24" s="17">
        <f t="shared" si="5"/>
        <v>81689.520866088002</v>
      </c>
      <c r="K24" s="17">
        <f>SUM($J24:J$136)</f>
        <v>3163931.7925413582</v>
      </c>
      <c r="L24" s="19">
        <f t="shared" si="6"/>
        <v>38.731183130917465</v>
      </c>
      <c r="N24" s="6">
        <v>10</v>
      </c>
      <c r="O24" s="6">
        <f t="shared" si="0"/>
        <v>10</v>
      </c>
      <c r="P24" s="20">
        <f t="shared" si="7"/>
        <v>99579.070107806547</v>
      </c>
      <c r="Q24" s="20">
        <f t="shared" si="8"/>
        <v>99579.070107806547</v>
      </c>
      <c r="R24" s="5">
        <f t="shared" si="9"/>
        <v>99579.070107806547</v>
      </c>
      <c r="S24" s="5">
        <f t="shared" si="10"/>
        <v>8134566525.3973036</v>
      </c>
      <c r="T24" s="20">
        <f>SUM(S24:$S$127)</f>
        <v>301521455122.5777</v>
      </c>
      <c r="U24" s="6">
        <f t="shared" si="11"/>
        <v>37.066689931317633</v>
      </c>
    </row>
    <row r="25" spans="1:21">
      <c r="A25" s="21">
        <v>11</v>
      </c>
      <c r="B25" s="17">
        <f>Absterbeordnung!C19</f>
        <v>99572.002969535795</v>
      </c>
      <c r="C25" s="18">
        <f t="shared" si="1"/>
        <v>0.80426303909328967</v>
      </c>
      <c r="D25" s="17">
        <f t="shared" si="2"/>
        <v>80082.081716884917</v>
      </c>
      <c r="E25" s="17">
        <f>SUM(D25:$D$136)</f>
        <v>3082242.2716752701</v>
      </c>
      <c r="F25" s="19">
        <f t="shared" si="3"/>
        <v>38.48853832960981</v>
      </c>
      <c r="G25" s="5"/>
      <c r="H25" s="17">
        <f>Absterbeordnung!C19</f>
        <v>99572.002969535795</v>
      </c>
      <c r="I25" s="18">
        <f t="shared" si="4"/>
        <v>0.80426303909328967</v>
      </c>
      <c r="J25" s="17">
        <f t="shared" si="5"/>
        <v>80082.081716884917</v>
      </c>
      <c r="K25" s="17">
        <f>SUM($J25:J$136)</f>
        <v>3082242.2716752701</v>
      </c>
      <c r="L25" s="19">
        <f t="shared" si="6"/>
        <v>38.48853832960981</v>
      </c>
      <c r="N25" s="6">
        <v>11</v>
      </c>
      <c r="O25" s="6">
        <f t="shared" si="0"/>
        <v>11</v>
      </c>
      <c r="P25" s="20">
        <f t="shared" si="7"/>
        <v>99572.002969535795</v>
      </c>
      <c r="Q25" s="20">
        <f t="shared" si="8"/>
        <v>99572.002969535795</v>
      </c>
      <c r="R25" s="5">
        <f t="shared" si="9"/>
        <v>99572.002969535795</v>
      </c>
      <c r="S25" s="5">
        <f t="shared" si="10"/>
        <v>7973933278.5202742</v>
      </c>
      <c r="T25" s="20">
        <f>SUM(S25:$S$127)</f>
        <v>293386888597.18036</v>
      </c>
      <c r="U25" s="6">
        <f t="shared" si="11"/>
        <v>36.793245986580949</v>
      </c>
    </row>
    <row r="26" spans="1:21">
      <c r="A26" s="21">
        <v>12</v>
      </c>
      <c r="B26" s="17">
        <f>Absterbeordnung!C20</f>
        <v>99564.040435855364</v>
      </c>
      <c r="C26" s="18">
        <f t="shared" si="1"/>
        <v>0.78849317558165644</v>
      </c>
      <c r="D26" s="17">
        <f t="shared" si="2"/>
        <v>78505.566417008042</v>
      </c>
      <c r="E26" s="17">
        <f>SUM(D26:$D$136)</f>
        <v>3002160.1899583847</v>
      </c>
      <c r="F26" s="19">
        <f t="shared" si="3"/>
        <v>38.241367166392088</v>
      </c>
      <c r="G26" s="5"/>
      <c r="H26" s="17">
        <f>Absterbeordnung!C20</f>
        <v>99564.040435855364</v>
      </c>
      <c r="I26" s="18">
        <f t="shared" si="4"/>
        <v>0.78849317558165644</v>
      </c>
      <c r="J26" s="17">
        <f t="shared" si="5"/>
        <v>78505.566417008042</v>
      </c>
      <c r="K26" s="17">
        <f>SUM($J26:J$136)</f>
        <v>3002160.1899583847</v>
      </c>
      <c r="L26" s="19">
        <f t="shared" si="6"/>
        <v>38.241367166392088</v>
      </c>
      <c r="N26" s="6">
        <v>12</v>
      </c>
      <c r="O26" s="6">
        <f t="shared" si="0"/>
        <v>12</v>
      </c>
      <c r="P26" s="20">
        <f t="shared" si="7"/>
        <v>99564.040435855364</v>
      </c>
      <c r="Q26" s="20">
        <f t="shared" si="8"/>
        <v>99564.040435855364</v>
      </c>
      <c r="R26" s="5">
        <f t="shared" si="9"/>
        <v>99564.040435855364</v>
      </c>
      <c r="S26" s="5">
        <f t="shared" si="10"/>
        <v>7816331389.1827173</v>
      </c>
      <c r="T26" s="20">
        <f>SUM(S26:$S$127)</f>
        <v>285412955318.66022</v>
      </c>
      <c r="U26" s="6">
        <f t="shared" si="11"/>
        <v>36.514950698437985</v>
      </c>
    </row>
    <row r="27" spans="1:21">
      <c r="A27" s="21">
        <v>13</v>
      </c>
      <c r="B27" s="17">
        <f>Absterbeordnung!C21</f>
        <v>99556.02555212962</v>
      </c>
      <c r="C27" s="18">
        <f t="shared" si="1"/>
        <v>0.77303252508005538</v>
      </c>
      <c r="D27" s="17">
        <f t="shared" si="2"/>
        <v>76960.045819497274</v>
      </c>
      <c r="E27" s="17">
        <f>SUM(D27:$D$136)</f>
        <v>2923654.623541377</v>
      </c>
      <c r="F27" s="19">
        <f t="shared" si="3"/>
        <v>37.989252636342506</v>
      </c>
      <c r="G27" s="5"/>
      <c r="H27" s="17">
        <f>Absterbeordnung!C21</f>
        <v>99556.02555212962</v>
      </c>
      <c r="I27" s="18">
        <f t="shared" si="4"/>
        <v>0.77303252508005538</v>
      </c>
      <c r="J27" s="17">
        <f t="shared" si="5"/>
        <v>76960.045819497274</v>
      </c>
      <c r="K27" s="17">
        <f>SUM($J27:J$136)</f>
        <v>2923654.623541377</v>
      </c>
      <c r="L27" s="19">
        <f t="shared" si="6"/>
        <v>37.989252636342506</v>
      </c>
      <c r="N27" s="6">
        <v>13</v>
      </c>
      <c r="O27" s="6">
        <f t="shared" si="0"/>
        <v>13</v>
      </c>
      <c r="P27" s="20">
        <f t="shared" si="7"/>
        <v>99556.02555212962</v>
      </c>
      <c r="Q27" s="20">
        <f t="shared" si="8"/>
        <v>99556.02555212962</v>
      </c>
      <c r="R27" s="5">
        <f t="shared" si="9"/>
        <v>99556.02555212962</v>
      </c>
      <c r="S27" s="5">
        <f t="shared" si="10"/>
        <v>7661836288.098937</v>
      </c>
      <c r="T27" s="20">
        <f>SUM(S27:$S$127)</f>
        <v>277596623929.47748</v>
      </c>
      <c r="U27" s="6">
        <f t="shared" si="11"/>
        <v>36.231082666261855</v>
      </c>
    </row>
    <row r="28" spans="1:21">
      <c r="A28" s="21">
        <v>14</v>
      </c>
      <c r="B28" s="17">
        <f>Absterbeordnung!C22</f>
        <v>99547.107695115541</v>
      </c>
      <c r="C28" s="18">
        <f t="shared" si="1"/>
        <v>0.75787502458828948</v>
      </c>
      <c r="D28" s="17">
        <f t="shared" si="2"/>
        <v>75444.266692128789</v>
      </c>
      <c r="E28" s="17">
        <f>SUM(D28:$D$136)</f>
        <v>2846694.5777218798</v>
      </c>
      <c r="F28" s="19">
        <f t="shared" si="3"/>
        <v>37.732417618141945</v>
      </c>
      <c r="G28" s="5"/>
      <c r="H28" s="17">
        <f>Absterbeordnung!C22</f>
        <v>99547.107695115541</v>
      </c>
      <c r="I28" s="18">
        <f t="shared" si="4"/>
        <v>0.75787502458828948</v>
      </c>
      <c r="J28" s="17">
        <f t="shared" si="5"/>
        <v>75444.266692128789</v>
      </c>
      <c r="K28" s="17">
        <f>SUM($J28:J$136)</f>
        <v>2846694.5777218798</v>
      </c>
      <c r="L28" s="19">
        <f t="shared" si="6"/>
        <v>37.732417618141945</v>
      </c>
      <c r="N28" s="6">
        <v>14</v>
      </c>
      <c r="O28" s="6">
        <f t="shared" si="0"/>
        <v>14</v>
      </c>
      <c r="P28" s="20">
        <f t="shared" si="7"/>
        <v>99547.107695115541</v>
      </c>
      <c r="Q28" s="20">
        <f t="shared" si="8"/>
        <v>99547.107695115541</v>
      </c>
      <c r="R28" s="5">
        <f t="shared" si="9"/>
        <v>99547.107695115541</v>
      </c>
      <c r="S28" s="5">
        <f t="shared" si="10"/>
        <v>7510258541.3803635</v>
      </c>
      <c r="T28" s="20">
        <f>SUM(S28:$S$127)</f>
        <v>269934787641.37836</v>
      </c>
      <c r="U28" s="6">
        <f t="shared" si="11"/>
        <v>35.942143157133593</v>
      </c>
    </row>
    <row r="29" spans="1:21">
      <c r="A29" s="21">
        <v>15</v>
      </c>
      <c r="B29" s="17">
        <f>Absterbeordnung!C23</f>
        <v>99536.318091682959</v>
      </c>
      <c r="C29" s="18">
        <f t="shared" si="1"/>
        <v>0.74301472998851925</v>
      </c>
      <c r="D29" s="17">
        <f t="shared" si="2"/>
        <v>73956.950510943178</v>
      </c>
      <c r="E29" s="17">
        <f>SUM(D29:$D$136)</f>
        <v>2771250.3110297518</v>
      </c>
      <c r="F29" s="19">
        <f t="shared" si="3"/>
        <v>37.47112735022381</v>
      </c>
      <c r="G29" s="5"/>
      <c r="H29" s="17">
        <f>Absterbeordnung!C23</f>
        <v>99536.318091682959</v>
      </c>
      <c r="I29" s="18">
        <f t="shared" si="4"/>
        <v>0.74301472998851925</v>
      </c>
      <c r="J29" s="17">
        <f t="shared" si="5"/>
        <v>73956.950510943178</v>
      </c>
      <c r="K29" s="17">
        <f>SUM($J29:J$136)</f>
        <v>2771250.3110297518</v>
      </c>
      <c r="L29" s="19">
        <f t="shared" si="6"/>
        <v>37.47112735022381</v>
      </c>
      <c r="N29" s="6">
        <v>15</v>
      </c>
      <c r="O29" s="6">
        <f t="shared" si="0"/>
        <v>15</v>
      </c>
      <c r="P29" s="20">
        <f t="shared" si="7"/>
        <v>99536.318091682959</v>
      </c>
      <c r="Q29" s="20">
        <f t="shared" si="8"/>
        <v>99536.318091682959</v>
      </c>
      <c r="R29" s="5">
        <f t="shared" si="9"/>
        <v>99536.318091682959</v>
      </c>
      <c r="S29" s="5">
        <f t="shared" si="10"/>
        <v>7361402551.1480942</v>
      </c>
      <c r="T29" s="20">
        <f>SUM(S29:$S$127)</f>
        <v>262424529099.99799</v>
      </c>
      <c r="U29" s="6">
        <f t="shared" si="11"/>
        <v>35.64871330926875</v>
      </c>
    </row>
    <row r="30" spans="1:21">
      <c r="A30" s="21">
        <v>16</v>
      </c>
      <c r="B30" s="17">
        <f>Absterbeordnung!C24</f>
        <v>99523.797368610409</v>
      </c>
      <c r="C30" s="18">
        <f t="shared" si="1"/>
        <v>0.72844581371423445</v>
      </c>
      <c r="D30" s="17">
        <f t="shared" si="2"/>
        <v>72497.693558107989</v>
      </c>
      <c r="E30" s="17">
        <f>SUM(D30:$D$136)</f>
        <v>2697293.360518808</v>
      </c>
      <c r="F30" s="19">
        <f t="shared" si="3"/>
        <v>37.205229961652321</v>
      </c>
      <c r="G30" s="5"/>
      <c r="H30" s="17">
        <f>Absterbeordnung!C24</f>
        <v>99523.797368610409</v>
      </c>
      <c r="I30" s="18">
        <f t="shared" si="4"/>
        <v>0.72844581371423445</v>
      </c>
      <c r="J30" s="17">
        <f t="shared" si="5"/>
        <v>72497.693558107989</v>
      </c>
      <c r="K30" s="17">
        <f>SUM($J30:J$136)</f>
        <v>2697293.360518808</v>
      </c>
      <c r="L30" s="19">
        <f t="shared" si="6"/>
        <v>37.205229961652321</v>
      </c>
      <c r="N30" s="6">
        <v>16</v>
      </c>
      <c r="O30" s="6">
        <f t="shared" si="0"/>
        <v>16</v>
      </c>
      <c r="P30" s="20">
        <f t="shared" si="7"/>
        <v>99523.797368610409</v>
      </c>
      <c r="Q30" s="20">
        <f t="shared" si="8"/>
        <v>99523.797368610409</v>
      </c>
      <c r="R30" s="5">
        <f t="shared" si="9"/>
        <v>99523.797368610409</v>
      </c>
      <c r="S30" s="5">
        <f t="shared" si="10"/>
        <v>7215245763.3687525</v>
      </c>
      <c r="T30" s="20">
        <f>SUM(S30:$S$127)</f>
        <v>255063126548.84991</v>
      </c>
      <c r="U30" s="6">
        <f t="shared" si="11"/>
        <v>35.35058055039314</v>
      </c>
    </row>
    <row r="31" spans="1:21">
      <c r="A31" s="21">
        <v>17</v>
      </c>
      <c r="B31" s="17">
        <f>Absterbeordnung!C25</f>
        <v>99508.483361431572</v>
      </c>
      <c r="C31" s="18">
        <f t="shared" si="1"/>
        <v>0.7141625624649357</v>
      </c>
      <c r="D31" s="17">
        <f t="shared" si="2"/>
        <v>71065.233464399396</v>
      </c>
      <c r="E31" s="17">
        <f>SUM(D31:$D$136)</f>
        <v>2624795.6669606999</v>
      </c>
      <c r="F31" s="19">
        <f t="shared" si="3"/>
        <v>36.935017856173076</v>
      </c>
      <c r="G31" s="5"/>
      <c r="H31" s="17">
        <f>Absterbeordnung!C25</f>
        <v>99508.483361431572</v>
      </c>
      <c r="I31" s="18">
        <f t="shared" si="4"/>
        <v>0.7141625624649357</v>
      </c>
      <c r="J31" s="17">
        <f t="shared" si="5"/>
        <v>71065.233464399396</v>
      </c>
      <c r="K31" s="17">
        <f>SUM($J31:J$136)</f>
        <v>2624795.6669606999</v>
      </c>
      <c r="L31" s="19">
        <f t="shared" si="6"/>
        <v>36.935017856173076</v>
      </c>
      <c r="N31" s="6">
        <v>17</v>
      </c>
      <c r="O31" s="6">
        <f t="shared" si="0"/>
        <v>17</v>
      </c>
      <c r="P31" s="20">
        <f t="shared" si="7"/>
        <v>99508.483361431572</v>
      </c>
      <c r="Q31" s="20">
        <f t="shared" si="8"/>
        <v>99508.483361431572</v>
      </c>
      <c r="R31" s="5">
        <f t="shared" si="9"/>
        <v>99508.483361431572</v>
      </c>
      <c r="S31" s="5">
        <f t="shared" si="10"/>
        <v>7071593601.7684364</v>
      </c>
      <c r="T31" s="20">
        <f>SUM(S31:$S$127)</f>
        <v>247847880785.4812</v>
      </c>
      <c r="U31" s="6">
        <f t="shared" si="11"/>
        <v>35.048377316748009</v>
      </c>
    </row>
    <row r="32" spans="1:21">
      <c r="A32" s="21">
        <v>18</v>
      </c>
      <c r="B32" s="17">
        <f>Absterbeordnung!C26</f>
        <v>99492.515063816434</v>
      </c>
      <c r="C32" s="18">
        <f t="shared" si="1"/>
        <v>0.7001593749656233</v>
      </c>
      <c r="D32" s="17">
        <f t="shared" si="2"/>
        <v>69660.617160839582</v>
      </c>
      <c r="E32" s="17">
        <f>SUM(D32:$D$136)</f>
        <v>2553730.4334963006</v>
      </c>
      <c r="F32" s="19">
        <f t="shared" si="3"/>
        <v>36.659601042580285</v>
      </c>
      <c r="G32" s="5"/>
      <c r="H32" s="17">
        <f>Absterbeordnung!C26</f>
        <v>99492.515063816434</v>
      </c>
      <c r="I32" s="18">
        <f t="shared" si="4"/>
        <v>0.7001593749656233</v>
      </c>
      <c r="J32" s="17">
        <f t="shared" si="5"/>
        <v>69660.617160839582</v>
      </c>
      <c r="K32" s="17">
        <f>SUM($J32:J$136)</f>
        <v>2553730.4334963006</v>
      </c>
      <c r="L32" s="19">
        <f t="shared" si="6"/>
        <v>36.659601042580285</v>
      </c>
      <c r="N32" s="6">
        <v>18</v>
      </c>
      <c r="O32" s="6">
        <f t="shared" si="0"/>
        <v>18</v>
      </c>
      <c r="P32" s="20">
        <f t="shared" si="7"/>
        <v>99492.515063816434</v>
      </c>
      <c r="Q32" s="20">
        <f t="shared" si="8"/>
        <v>99492.515063816434</v>
      </c>
      <c r="R32" s="5">
        <f t="shared" si="9"/>
        <v>99492.515063816434</v>
      </c>
      <c r="S32" s="5">
        <f t="shared" si="10"/>
        <v>6930710002.2295809</v>
      </c>
      <c r="T32" s="20">
        <f>SUM(S32:$S$127)</f>
        <v>240776287183.71277</v>
      </c>
      <c r="U32" s="6">
        <f t="shared" si="11"/>
        <v>34.740493702125185</v>
      </c>
    </row>
    <row r="33" spans="1:21">
      <c r="A33" s="21">
        <v>19</v>
      </c>
      <c r="B33" s="17">
        <f>Absterbeordnung!C27</f>
        <v>99469.789793073389</v>
      </c>
      <c r="C33" s="18">
        <f t="shared" si="1"/>
        <v>0.68643075977021895</v>
      </c>
      <c r="D33" s="17">
        <f t="shared" si="2"/>
        <v>68279.123381843339</v>
      </c>
      <c r="E33" s="17">
        <f>SUM(D33:$D$136)</f>
        <v>2484069.8163354616</v>
      </c>
      <c r="F33" s="19">
        <f t="shared" si="3"/>
        <v>36.381102938940501</v>
      </c>
      <c r="G33" s="5"/>
      <c r="H33" s="17">
        <f>Absterbeordnung!C27</f>
        <v>99469.789793073389</v>
      </c>
      <c r="I33" s="18">
        <f t="shared" si="4"/>
        <v>0.68643075977021895</v>
      </c>
      <c r="J33" s="17">
        <f t="shared" si="5"/>
        <v>68279.123381843339</v>
      </c>
      <c r="K33" s="17">
        <f>SUM($J33:J$136)</f>
        <v>2484069.8163354616</v>
      </c>
      <c r="L33" s="19">
        <f t="shared" si="6"/>
        <v>36.381102938940501</v>
      </c>
      <c r="N33" s="6">
        <v>19</v>
      </c>
      <c r="O33" s="6">
        <f t="shared" si="0"/>
        <v>19</v>
      </c>
      <c r="P33" s="20">
        <f t="shared" si="7"/>
        <v>99469.789793073389</v>
      </c>
      <c r="Q33" s="20">
        <f t="shared" si="8"/>
        <v>99469.789793073389</v>
      </c>
      <c r="R33" s="5">
        <f t="shared" si="9"/>
        <v>99469.789793073389</v>
      </c>
      <c r="S33" s="5">
        <f t="shared" si="10"/>
        <v>6791710050.0472784</v>
      </c>
      <c r="T33" s="20">
        <f>SUM(S33:$S$127)</f>
        <v>233845577181.48315</v>
      </c>
      <c r="U33" s="6">
        <f t="shared" si="11"/>
        <v>34.431030691578968</v>
      </c>
    </row>
    <row r="34" spans="1:21">
      <c r="A34" s="21">
        <v>20</v>
      </c>
      <c r="B34" s="17">
        <f>Absterbeordnung!C28</f>
        <v>99449.245429926639</v>
      </c>
      <c r="C34" s="18">
        <f t="shared" si="1"/>
        <v>0.67297133310805779</v>
      </c>
      <c r="D34" s="17">
        <f t="shared" si="2"/>
        <v>66926.491273568157</v>
      </c>
      <c r="E34" s="17">
        <f>SUM(D34:$D$136)</f>
        <v>2415790.6929536187</v>
      </c>
      <c r="F34" s="19">
        <f t="shared" si="3"/>
        <v>36.096180256616968</v>
      </c>
      <c r="G34" s="5"/>
      <c r="H34" s="17">
        <f>Absterbeordnung!C28</f>
        <v>99449.245429926639</v>
      </c>
      <c r="I34" s="18">
        <f t="shared" si="4"/>
        <v>0.67297133310805779</v>
      </c>
      <c r="J34" s="17">
        <f t="shared" si="5"/>
        <v>66926.491273568157</v>
      </c>
      <c r="K34" s="17">
        <f>SUM($J34:J$136)</f>
        <v>2415790.6929536187</v>
      </c>
      <c r="L34" s="19">
        <f t="shared" si="6"/>
        <v>36.096180256616968</v>
      </c>
      <c r="N34" s="6">
        <v>20</v>
      </c>
      <c r="O34" s="6">
        <f t="shared" si="0"/>
        <v>20</v>
      </c>
      <c r="P34" s="20">
        <f t="shared" si="7"/>
        <v>99449.245429926639</v>
      </c>
      <c r="Q34" s="20">
        <f t="shared" si="8"/>
        <v>99449.245429926639</v>
      </c>
      <c r="R34" s="5">
        <f t="shared" si="9"/>
        <v>99449.245429926639</v>
      </c>
      <c r="S34" s="5">
        <f t="shared" si="10"/>
        <v>6655789056.4289236</v>
      </c>
      <c r="T34" s="20">
        <f>SUM(S34:$S$127)</f>
        <v>227053867131.43585</v>
      </c>
      <c r="U34" s="6">
        <f t="shared" si="11"/>
        <v>34.113741467230128</v>
      </c>
    </row>
    <row r="35" spans="1:21">
      <c r="A35" s="21">
        <v>21</v>
      </c>
      <c r="B35" s="17">
        <f>Absterbeordnung!C29</f>
        <v>99427.168636962437</v>
      </c>
      <c r="C35" s="18">
        <f t="shared" si="1"/>
        <v>0.65977581677260566</v>
      </c>
      <c r="D35" s="17">
        <f t="shared" si="2"/>
        <v>65599.641396839492</v>
      </c>
      <c r="E35" s="17">
        <f>SUM(D35:$D$136)</f>
        <v>2348864.2016800502</v>
      </c>
      <c r="F35" s="19">
        <f t="shared" si="3"/>
        <v>35.806052467128509</v>
      </c>
      <c r="G35" s="5"/>
      <c r="H35" s="17">
        <f>Absterbeordnung!C29</f>
        <v>99427.168636962437</v>
      </c>
      <c r="I35" s="18">
        <f t="shared" si="4"/>
        <v>0.65977581677260566</v>
      </c>
      <c r="J35" s="17">
        <f t="shared" si="5"/>
        <v>65599.641396839492</v>
      </c>
      <c r="K35" s="17">
        <f>SUM($J35:J$136)</f>
        <v>2348864.2016800502</v>
      </c>
      <c r="L35" s="19">
        <f t="shared" si="6"/>
        <v>35.806052467128509</v>
      </c>
      <c r="N35" s="6">
        <v>21</v>
      </c>
      <c r="O35" s="6">
        <f t="shared" si="0"/>
        <v>21</v>
      </c>
      <c r="P35" s="20">
        <f t="shared" si="7"/>
        <v>99427.168636962437</v>
      </c>
      <c r="Q35" s="20">
        <f t="shared" si="8"/>
        <v>99427.168636962437</v>
      </c>
      <c r="R35" s="5">
        <f t="shared" si="9"/>
        <v>99427.168636962437</v>
      </c>
      <c r="S35" s="5">
        <f t="shared" si="10"/>
        <v>6522386607.6878233</v>
      </c>
      <c r="T35" s="20">
        <f>SUM(S35:$S$127)</f>
        <v>220398078075.00696</v>
      </c>
      <c r="U35" s="6">
        <f t="shared" si="11"/>
        <v>33.791017204534853</v>
      </c>
    </row>
    <row r="36" spans="1:21">
      <c r="A36" s="21">
        <v>22</v>
      </c>
      <c r="B36" s="17">
        <f>Absterbeordnung!C30</f>
        <v>99406.359537638724</v>
      </c>
      <c r="C36" s="18">
        <f t="shared" si="1"/>
        <v>0.64683903605157411</v>
      </c>
      <c r="D36" s="17">
        <f t="shared" si="2"/>
        <v>64299.913780722432</v>
      </c>
      <c r="E36" s="17">
        <f>SUM(D36:$D$136)</f>
        <v>2283264.5602832106</v>
      </c>
      <c r="F36" s="19">
        <f t="shared" si="3"/>
        <v>35.509605317196389</v>
      </c>
      <c r="G36" s="5"/>
      <c r="H36" s="17">
        <f>Absterbeordnung!C30</f>
        <v>99406.359537638724</v>
      </c>
      <c r="I36" s="18">
        <f t="shared" si="4"/>
        <v>0.64683903605157411</v>
      </c>
      <c r="J36" s="17">
        <f t="shared" si="5"/>
        <v>64299.913780722432</v>
      </c>
      <c r="K36" s="17">
        <f>SUM($J36:J$136)</f>
        <v>2283264.5602832106</v>
      </c>
      <c r="L36" s="19">
        <f t="shared" si="6"/>
        <v>35.509605317196389</v>
      </c>
      <c r="N36" s="6">
        <v>22</v>
      </c>
      <c r="O36" s="6">
        <f t="shared" si="0"/>
        <v>22</v>
      </c>
      <c r="P36" s="20">
        <f t="shared" si="7"/>
        <v>99406.359537638724</v>
      </c>
      <c r="Q36" s="20">
        <f t="shared" si="8"/>
        <v>99406.359537638724</v>
      </c>
      <c r="R36" s="5">
        <f t="shared" si="9"/>
        <v>99406.359537638724</v>
      </c>
      <c r="S36" s="5">
        <f t="shared" si="10"/>
        <v>6391820347.5256643</v>
      </c>
      <c r="T36" s="20">
        <f>SUM(S36:$S$127)</f>
        <v>213875691467.31915</v>
      </c>
      <c r="U36" s="6">
        <f t="shared" si="11"/>
        <v>33.460842113641775</v>
      </c>
    </row>
    <row r="37" spans="1:21">
      <c r="A37" s="21">
        <v>23</v>
      </c>
      <c r="B37" s="17">
        <f>Absterbeordnung!C31</f>
        <v>99384.059722372724</v>
      </c>
      <c r="C37" s="18">
        <f t="shared" si="1"/>
        <v>0.63415591769762181</v>
      </c>
      <c r="D37" s="17">
        <f t="shared" si="2"/>
        <v>63024.989597756525</v>
      </c>
      <c r="E37" s="17">
        <f>SUM(D37:$D$136)</f>
        <v>2218964.6465024878</v>
      </c>
      <c r="F37" s="19">
        <f t="shared" si="3"/>
        <v>35.207695561150487</v>
      </c>
      <c r="G37" s="5"/>
      <c r="H37" s="17">
        <f>Absterbeordnung!C31</f>
        <v>99384.059722372724</v>
      </c>
      <c r="I37" s="18">
        <f t="shared" si="4"/>
        <v>0.63415591769762181</v>
      </c>
      <c r="J37" s="17">
        <f t="shared" si="5"/>
        <v>63024.989597756525</v>
      </c>
      <c r="K37" s="17">
        <f>SUM($J37:J$136)</f>
        <v>2218964.6465024878</v>
      </c>
      <c r="L37" s="19">
        <f t="shared" si="6"/>
        <v>35.207695561150487</v>
      </c>
      <c r="N37" s="6">
        <v>23</v>
      </c>
      <c r="O37" s="6">
        <f t="shared" si="0"/>
        <v>23</v>
      </c>
      <c r="P37" s="20">
        <f t="shared" si="7"/>
        <v>99384.059722372724</v>
      </c>
      <c r="Q37" s="20">
        <f t="shared" si="8"/>
        <v>99384.059722372724</v>
      </c>
      <c r="R37" s="5">
        <f t="shared" si="9"/>
        <v>99384.059722372724</v>
      </c>
      <c r="S37" s="5">
        <f t="shared" si="10"/>
        <v>6263679330.1853542</v>
      </c>
      <c r="T37" s="20">
        <f>SUM(S37:$S$127)</f>
        <v>207483871119.79346</v>
      </c>
      <c r="U37" s="6">
        <f t="shared" si="11"/>
        <v>33.124919106236177</v>
      </c>
    </row>
    <row r="38" spans="1:21">
      <c r="A38" s="21">
        <v>24</v>
      </c>
      <c r="B38" s="17">
        <f>Absterbeordnung!C32</f>
        <v>99361.342397108878</v>
      </c>
      <c r="C38" s="18">
        <f t="shared" si="1"/>
        <v>0.62172148793884485</v>
      </c>
      <c r="D38" s="17">
        <f t="shared" si="2"/>
        <v>61775.081638731564</v>
      </c>
      <c r="E38" s="17">
        <f>SUM(D38:$D$136)</f>
        <v>2155939.6569047309</v>
      </c>
      <c r="F38" s="19">
        <f t="shared" si="3"/>
        <v>34.899826915858029</v>
      </c>
      <c r="G38" s="5"/>
      <c r="H38" s="17">
        <f>Absterbeordnung!C32</f>
        <v>99361.342397108878</v>
      </c>
      <c r="I38" s="18">
        <f t="shared" si="4"/>
        <v>0.62172148793884485</v>
      </c>
      <c r="J38" s="17">
        <f t="shared" si="5"/>
        <v>61775.081638731564</v>
      </c>
      <c r="K38" s="17">
        <f>SUM($J38:J$136)</f>
        <v>2155939.6569047309</v>
      </c>
      <c r="L38" s="19">
        <f t="shared" si="6"/>
        <v>34.899826915858029</v>
      </c>
      <c r="N38" s="6">
        <v>24</v>
      </c>
      <c r="O38" s="6">
        <f t="shared" si="0"/>
        <v>24</v>
      </c>
      <c r="P38" s="20">
        <f t="shared" si="7"/>
        <v>99361.342397108878</v>
      </c>
      <c r="Q38" s="20">
        <f t="shared" si="8"/>
        <v>99361.342397108878</v>
      </c>
      <c r="R38" s="5">
        <f t="shared" si="9"/>
        <v>99361.342397108878</v>
      </c>
      <c r="S38" s="5">
        <f t="shared" si="10"/>
        <v>6138055038.3153601</v>
      </c>
      <c r="T38" s="20">
        <f>SUM(S38:$S$127)</f>
        <v>201220191789.60809</v>
      </c>
      <c r="U38" s="6">
        <f t="shared" si="11"/>
        <v>32.782402655814998</v>
      </c>
    </row>
    <row r="39" spans="1:21">
      <c r="A39" s="21">
        <v>25</v>
      </c>
      <c r="B39" s="17">
        <f>Absterbeordnung!C33</f>
        <v>99341.257759290122</v>
      </c>
      <c r="C39" s="18">
        <f t="shared" si="1"/>
        <v>0.60953087052827937</v>
      </c>
      <c r="D39" s="17">
        <f t="shared" si="2"/>
        <v>60551.563321394293</v>
      </c>
      <c r="E39" s="17">
        <f>SUM(D39:$D$136)</f>
        <v>2094164.5752659994</v>
      </c>
      <c r="F39" s="19">
        <f t="shared" si="3"/>
        <v>34.58481433667761</v>
      </c>
      <c r="G39" s="5"/>
      <c r="H39" s="17">
        <f>Absterbeordnung!C33</f>
        <v>99341.257759290122</v>
      </c>
      <c r="I39" s="18">
        <f t="shared" si="4"/>
        <v>0.60953087052827937</v>
      </c>
      <c r="J39" s="17">
        <f t="shared" si="5"/>
        <v>60551.563321394293</v>
      </c>
      <c r="K39" s="17">
        <f>SUM($J39:J$136)</f>
        <v>2094164.5752659994</v>
      </c>
      <c r="L39" s="19">
        <f t="shared" si="6"/>
        <v>34.58481433667761</v>
      </c>
      <c r="N39" s="6">
        <v>25</v>
      </c>
      <c r="O39" s="6">
        <f t="shared" si="0"/>
        <v>25</v>
      </c>
      <c r="P39" s="20">
        <f t="shared" si="7"/>
        <v>99341.257759290122</v>
      </c>
      <c r="Q39" s="20">
        <f t="shared" si="8"/>
        <v>99341.257759290122</v>
      </c>
      <c r="R39" s="5">
        <f t="shared" si="9"/>
        <v>99341.257759290122</v>
      </c>
      <c r="S39" s="5">
        <f t="shared" si="10"/>
        <v>6015268459.638608</v>
      </c>
      <c r="T39" s="20">
        <f>SUM(S39:$S$127)</f>
        <v>195082136751.29279</v>
      </c>
      <c r="U39" s="6">
        <f t="shared" si="11"/>
        <v>32.431160481075707</v>
      </c>
    </row>
    <row r="40" spans="1:21">
      <c r="A40" s="21">
        <v>26</v>
      </c>
      <c r="B40" s="17">
        <f>Absterbeordnung!C34</f>
        <v>99319.404796874427</v>
      </c>
      <c r="C40" s="18">
        <f t="shared" si="1"/>
        <v>0.59757928483164635</v>
      </c>
      <c r="D40" s="17">
        <f t="shared" si="2"/>
        <v>59351.218888421005</v>
      </c>
      <c r="E40" s="17">
        <f>SUM(D40:$D$136)</f>
        <v>2033613.011944605</v>
      </c>
      <c r="F40" s="19">
        <f t="shared" si="3"/>
        <v>34.264047984722154</v>
      </c>
      <c r="G40" s="5"/>
      <c r="H40" s="17">
        <f>Absterbeordnung!C34</f>
        <v>99319.404796874427</v>
      </c>
      <c r="I40" s="18">
        <f t="shared" si="4"/>
        <v>0.59757928483164635</v>
      </c>
      <c r="J40" s="17">
        <f t="shared" si="5"/>
        <v>59351.218888421005</v>
      </c>
      <c r="K40" s="17">
        <f>SUM($J40:J$136)</f>
        <v>2033613.011944605</v>
      </c>
      <c r="L40" s="19">
        <f t="shared" si="6"/>
        <v>34.264047984722154</v>
      </c>
      <c r="N40" s="6">
        <v>26</v>
      </c>
      <c r="O40" s="6">
        <f t="shared" si="0"/>
        <v>26</v>
      </c>
      <c r="P40" s="20">
        <f t="shared" si="7"/>
        <v>99319.404796874427</v>
      </c>
      <c r="Q40" s="20">
        <f t="shared" si="8"/>
        <v>99319.404796874427</v>
      </c>
      <c r="R40" s="5">
        <f t="shared" si="9"/>
        <v>99319.404796874427</v>
      </c>
      <c r="S40" s="5">
        <f t="shared" si="10"/>
        <v>5894727733.9669847</v>
      </c>
      <c r="T40" s="20">
        <f>SUM(S40:$S$127)</f>
        <v>189066868291.65417</v>
      </c>
      <c r="U40" s="6">
        <f t="shared" si="11"/>
        <v>32.07389328640248</v>
      </c>
    </row>
    <row r="41" spans="1:21">
      <c r="A41" s="21">
        <v>27</v>
      </c>
      <c r="B41" s="17">
        <f>Absterbeordnung!C35</f>
        <v>99295.899216170044</v>
      </c>
      <c r="C41" s="18">
        <f t="shared" si="1"/>
        <v>0.58586204395259456</v>
      </c>
      <c r="D41" s="17">
        <f t="shared" si="2"/>
        <v>58173.698470896212</v>
      </c>
      <c r="E41" s="17">
        <f>SUM(D41:$D$136)</f>
        <v>1974261.793056184</v>
      </c>
      <c r="F41" s="19">
        <f t="shared" si="3"/>
        <v>33.937360782448614</v>
      </c>
      <c r="G41" s="5"/>
      <c r="H41" s="17">
        <f>Absterbeordnung!C35</f>
        <v>99295.899216170044</v>
      </c>
      <c r="I41" s="18">
        <f t="shared" si="4"/>
        <v>0.58586204395259456</v>
      </c>
      <c r="J41" s="17">
        <f t="shared" si="5"/>
        <v>58173.698470896212</v>
      </c>
      <c r="K41" s="17">
        <f>SUM($J41:J$136)</f>
        <v>1974261.793056184</v>
      </c>
      <c r="L41" s="19">
        <f t="shared" si="6"/>
        <v>33.937360782448614</v>
      </c>
      <c r="N41" s="6">
        <v>27</v>
      </c>
      <c r="O41" s="6">
        <f t="shared" si="0"/>
        <v>27</v>
      </c>
      <c r="P41" s="20">
        <f t="shared" si="7"/>
        <v>99295.899216170044</v>
      </c>
      <c r="Q41" s="20">
        <f t="shared" si="8"/>
        <v>99295.899216170044</v>
      </c>
      <c r="R41" s="5">
        <f t="shared" si="9"/>
        <v>99295.899216170044</v>
      </c>
      <c r="S41" s="5">
        <f t="shared" si="10"/>
        <v>5776409700.3979759</v>
      </c>
      <c r="T41" s="20">
        <f>SUM(S41:$S$127)</f>
        <v>183172140557.68713</v>
      </c>
      <c r="U41" s="6">
        <f t="shared" si="11"/>
        <v>31.710378947855304</v>
      </c>
    </row>
    <row r="42" spans="1:21">
      <c r="A42" s="21">
        <v>28</v>
      </c>
      <c r="B42" s="17">
        <f>Absterbeordnung!C36</f>
        <v>99269.223499199041</v>
      </c>
      <c r="C42" s="18">
        <f t="shared" si="1"/>
        <v>0.57437455289470041</v>
      </c>
      <c r="D42" s="17">
        <f t="shared" si="2"/>
        <v>57017.715863556536</v>
      </c>
      <c r="E42" s="17">
        <f>SUM(D42:$D$136)</f>
        <v>1916088.0945852876</v>
      </c>
      <c r="F42" s="19">
        <f t="shared" si="3"/>
        <v>33.605135975114976</v>
      </c>
      <c r="G42" s="5"/>
      <c r="H42" s="17">
        <f>Absterbeordnung!C36</f>
        <v>99269.223499199041</v>
      </c>
      <c r="I42" s="18">
        <f t="shared" si="4"/>
        <v>0.57437455289470041</v>
      </c>
      <c r="J42" s="17">
        <f t="shared" si="5"/>
        <v>57017.715863556536</v>
      </c>
      <c r="K42" s="17">
        <f>SUM($J42:J$136)</f>
        <v>1916088.0945852876</v>
      </c>
      <c r="L42" s="19">
        <f t="shared" si="6"/>
        <v>33.605135975114976</v>
      </c>
      <c r="N42" s="6">
        <v>28</v>
      </c>
      <c r="O42" s="6">
        <f t="shared" si="0"/>
        <v>28</v>
      </c>
      <c r="P42" s="20">
        <f t="shared" si="7"/>
        <v>99269.223499199041</v>
      </c>
      <c r="Q42" s="20">
        <f t="shared" si="8"/>
        <v>99269.223499199041</v>
      </c>
      <c r="R42" s="5">
        <f t="shared" si="9"/>
        <v>99269.223499199041</v>
      </c>
      <c r="S42" s="5">
        <f t="shared" si="10"/>
        <v>5660104379.4732199</v>
      </c>
      <c r="T42" s="20">
        <f>SUM(S42:$S$127)</f>
        <v>177395730857.28918</v>
      </c>
      <c r="U42" s="6">
        <f t="shared" si="11"/>
        <v>31.341423932150033</v>
      </c>
    </row>
    <row r="43" spans="1:21">
      <c r="A43" s="21">
        <v>29</v>
      </c>
      <c r="B43" s="17">
        <f>Absterbeordnung!C37</f>
        <v>99244.121119851086</v>
      </c>
      <c r="C43" s="18">
        <f t="shared" si="1"/>
        <v>0.56311230675951029</v>
      </c>
      <c r="D43" s="17">
        <f t="shared" si="2"/>
        <v>55885.585976119582</v>
      </c>
      <c r="E43" s="17">
        <f>SUM(D43:$D$136)</f>
        <v>1859070.378721731</v>
      </c>
      <c r="F43" s="19">
        <f t="shared" si="3"/>
        <v>33.265650636930403</v>
      </c>
      <c r="G43" s="5"/>
      <c r="H43" s="17">
        <f>Absterbeordnung!C37</f>
        <v>99244.121119851086</v>
      </c>
      <c r="I43" s="18">
        <f t="shared" si="4"/>
        <v>0.56311230675951029</v>
      </c>
      <c r="J43" s="17">
        <f t="shared" si="5"/>
        <v>55885.585976119582</v>
      </c>
      <c r="K43" s="17">
        <f>SUM($J43:J$136)</f>
        <v>1859070.378721731</v>
      </c>
      <c r="L43" s="19">
        <f t="shared" si="6"/>
        <v>33.265650636930403</v>
      </c>
      <c r="N43" s="6">
        <v>29</v>
      </c>
      <c r="O43" s="6">
        <f t="shared" si="0"/>
        <v>29</v>
      </c>
      <c r="P43" s="20">
        <f t="shared" si="7"/>
        <v>99244.121119851086</v>
      </c>
      <c r="Q43" s="20">
        <f t="shared" si="8"/>
        <v>99244.121119851086</v>
      </c>
      <c r="R43" s="5">
        <f t="shared" si="9"/>
        <v>99244.121119851086</v>
      </c>
      <c r="S43" s="5">
        <f t="shared" si="10"/>
        <v>5546315863.4678631</v>
      </c>
      <c r="T43" s="20">
        <f>SUM(S43:$S$127)</f>
        <v>171735626477.81598</v>
      </c>
      <c r="U43" s="6">
        <f t="shared" si="11"/>
        <v>30.963910225343238</v>
      </c>
    </row>
    <row r="44" spans="1:21">
      <c r="A44" s="21">
        <v>30</v>
      </c>
      <c r="B44" s="17">
        <f>Absterbeordnung!C38</f>
        <v>99215.645996526233</v>
      </c>
      <c r="C44" s="18">
        <f t="shared" si="1"/>
        <v>0.55207088897991197</v>
      </c>
      <c r="D44" s="17">
        <f t="shared" si="2"/>
        <v>54774.069886018478</v>
      </c>
      <c r="E44" s="17">
        <f>SUM(D44:$D$136)</f>
        <v>1803184.7927456114</v>
      </c>
      <c r="F44" s="19">
        <f t="shared" si="3"/>
        <v>32.920409173499976</v>
      </c>
      <c r="G44" s="5"/>
      <c r="H44" s="17">
        <f>Absterbeordnung!C38</f>
        <v>99215.645996526233</v>
      </c>
      <c r="I44" s="18">
        <f t="shared" si="4"/>
        <v>0.55207088897991197</v>
      </c>
      <c r="J44" s="17">
        <f t="shared" si="5"/>
        <v>54774.069886018478</v>
      </c>
      <c r="K44" s="17">
        <f>SUM($J44:J$136)</f>
        <v>1803184.7927456114</v>
      </c>
      <c r="L44" s="19">
        <f t="shared" si="6"/>
        <v>32.920409173499976</v>
      </c>
      <c r="N44" s="6">
        <v>30</v>
      </c>
      <c r="O44" s="6">
        <f t="shared" si="0"/>
        <v>30</v>
      </c>
      <c r="P44" s="20">
        <f t="shared" si="7"/>
        <v>99215.645996526233</v>
      </c>
      <c r="Q44" s="20">
        <f t="shared" si="8"/>
        <v>99215.645996526233</v>
      </c>
      <c r="R44" s="5">
        <f t="shared" si="9"/>
        <v>99215.645996526233</v>
      </c>
      <c r="S44" s="5">
        <f t="shared" si="10"/>
        <v>5434444727.6001978</v>
      </c>
      <c r="T44" s="20">
        <f>SUM(S44:$S$127)</f>
        <v>166189310614.34814</v>
      </c>
      <c r="U44" s="6">
        <f t="shared" si="11"/>
        <v>30.580734361012787</v>
      </c>
    </row>
    <row r="45" spans="1:21">
      <c r="A45" s="21">
        <v>31</v>
      </c>
      <c r="B45" s="17">
        <f>Absterbeordnung!C39</f>
        <v>99187.564784866845</v>
      </c>
      <c r="C45" s="18">
        <f t="shared" si="1"/>
        <v>0.54124596958814919</v>
      </c>
      <c r="D45" s="17">
        <f t="shared" si="2"/>
        <v>53684.869673072615</v>
      </c>
      <c r="E45" s="17">
        <f>SUM(D45:$D$136)</f>
        <v>1748410.7228595929</v>
      </c>
      <c r="F45" s="19">
        <f t="shared" si="3"/>
        <v>32.568035156031399</v>
      </c>
      <c r="G45" s="5"/>
      <c r="H45" s="17">
        <f>Absterbeordnung!C39</f>
        <v>99187.564784866845</v>
      </c>
      <c r="I45" s="18">
        <f t="shared" si="4"/>
        <v>0.54124596958814919</v>
      </c>
      <c r="J45" s="17">
        <f t="shared" si="5"/>
        <v>53684.869673072615</v>
      </c>
      <c r="K45" s="17">
        <f>SUM($J45:J$136)</f>
        <v>1748410.7228595929</v>
      </c>
      <c r="L45" s="19">
        <f t="shared" si="6"/>
        <v>32.568035156031399</v>
      </c>
      <c r="N45" s="6">
        <v>31</v>
      </c>
      <c r="O45" s="6">
        <f t="shared" si="0"/>
        <v>31</v>
      </c>
      <c r="P45" s="20">
        <f t="shared" si="7"/>
        <v>99187.564784866845</v>
      </c>
      <c r="Q45" s="20">
        <f t="shared" si="8"/>
        <v>99187.564784866845</v>
      </c>
      <c r="R45" s="5">
        <f t="shared" si="9"/>
        <v>99187.564784866845</v>
      </c>
      <c r="S45" s="5">
        <f t="shared" si="10"/>
        <v>5324871488.6650238</v>
      </c>
      <c r="T45" s="20">
        <f>SUM(S45:$S$127)</f>
        <v>160754865886.74792</v>
      </c>
      <c r="U45" s="6">
        <f t="shared" si="11"/>
        <v>30.189435788064454</v>
      </c>
    </row>
    <row r="46" spans="1:21">
      <c r="A46" s="21">
        <v>32</v>
      </c>
      <c r="B46" s="17">
        <f>Absterbeordnung!C40</f>
        <v>99157.60771005995</v>
      </c>
      <c r="C46" s="18">
        <f t="shared" si="1"/>
        <v>0.53063330351779314</v>
      </c>
      <c r="D46" s="17">
        <f t="shared" si="2"/>
        <v>52616.328948110509</v>
      </c>
      <c r="E46" s="17">
        <f>SUM(D46:$D$136)</f>
        <v>1694725.8531865203</v>
      </c>
      <c r="F46" s="19">
        <f t="shared" si="3"/>
        <v>32.209123803711876</v>
      </c>
      <c r="G46" s="5"/>
      <c r="H46" s="17">
        <f>Absterbeordnung!C40</f>
        <v>99157.60771005995</v>
      </c>
      <c r="I46" s="18">
        <f t="shared" si="4"/>
        <v>0.53063330351779314</v>
      </c>
      <c r="J46" s="17">
        <f t="shared" si="5"/>
        <v>52616.328948110509</v>
      </c>
      <c r="K46" s="17">
        <f>SUM($J46:J$136)</f>
        <v>1694725.8531865203</v>
      </c>
      <c r="L46" s="19">
        <f t="shared" si="6"/>
        <v>32.209123803711876</v>
      </c>
      <c r="N46" s="6">
        <v>32</v>
      </c>
      <c r="O46" s="6">
        <f t="shared" ref="O46:O77" si="12">N46+$B$3</f>
        <v>32</v>
      </c>
      <c r="P46" s="20">
        <f t="shared" si="7"/>
        <v>99157.60771005995</v>
      </c>
      <c r="Q46" s="20">
        <f t="shared" si="8"/>
        <v>99157.60771005995</v>
      </c>
      <c r="R46" s="5">
        <f t="shared" si="9"/>
        <v>99157.60771005995</v>
      </c>
      <c r="S46" s="5">
        <f t="shared" si="10"/>
        <v>5217309304.9802132</v>
      </c>
      <c r="T46" s="20">
        <f>SUM(S46:$S$127)</f>
        <v>155429994398.08289</v>
      </c>
      <c r="U46" s="6">
        <f t="shared" si="11"/>
        <v>29.791217141317706</v>
      </c>
    </row>
    <row r="47" spans="1:21">
      <c r="A47" s="21">
        <v>33</v>
      </c>
      <c r="B47" s="17">
        <f>Absterbeordnung!C41</f>
        <v>99122.459044013885</v>
      </c>
      <c r="C47" s="18">
        <f t="shared" ref="C47:C78" si="13">1/(((1+($B$5/100))^A47))</f>
        <v>0.52022872893901284</v>
      </c>
      <c r="D47" s="17">
        <f t="shared" ref="D47:D78" si="14">B47*C47</f>
        <v>51566.350877776698</v>
      </c>
      <c r="E47" s="17">
        <f>SUM(D47:$D$136)</f>
        <v>1642109.5242384097</v>
      </c>
      <c r="F47" s="19">
        <f t="shared" ref="F47:F78" si="15">E47/D47</f>
        <v>31.844594319473199</v>
      </c>
      <c r="G47" s="5"/>
      <c r="H47" s="17">
        <f>Absterbeordnung!C41</f>
        <v>99122.459044013885</v>
      </c>
      <c r="I47" s="18">
        <f t="shared" ref="I47:I78" si="16">1/(((1+($B$5/100))^A47))</f>
        <v>0.52022872893901284</v>
      </c>
      <c r="J47" s="17">
        <f t="shared" ref="J47:J78" si="17">H47*I47</f>
        <v>51566.350877776698</v>
      </c>
      <c r="K47" s="17">
        <f>SUM($J47:J$136)</f>
        <v>1642109.5242384097</v>
      </c>
      <c r="L47" s="19">
        <f t="shared" ref="L47:L78" si="18">K47/J47</f>
        <v>31.844594319473199</v>
      </c>
      <c r="N47" s="6">
        <v>33</v>
      </c>
      <c r="O47" s="6">
        <f t="shared" si="12"/>
        <v>33</v>
      </c>
      <c r="P47" s="20">
        <f t="shared" si="7"/>
        <v>99122.459044013885</v>
      </c>
      <c r="Q47" s="20">
        <f t="shared" si="8"/>
        <v>99122.459044013885</v>
      </c>
      <c r="R47" s="5">
        <f t="shared" si="9"/>
        <v>99122.459044013885</v>
      </c>
      <c r="S47" s="5">
        <f t="shared" ref="S47:S78" si="19">P47*R47*I47</f>
        <v>5111383502.9316711</v>
      </c>
      <c r="T47" s="20">
        <f>SUM(S47:$S$127)</f>
        <v>150212685093.10266</v>
      </c>
      <c r="U47" s="6">
        <f t="shared" ref="U47:U78" si="20">T47/S47</f>
        <v>29.387872188996791</v>
      </c>
    </row>
    <row r="48" spans="1:21">
      <c r="A48" s="21">
        <v>34</v>
      </c>
      <c r="B48" s="17">
        <f>Absterbeordnung!C42</f>
        <v>99086.216322959677</v>
      </c>
      <c r="C48" s="18">
        <f t="shared" si="13"/>
        <v>0.51002816562648323</v>
      </c>
      <c r="D48" s="17">
        <f t="shared" si="14"/>
        <v>50536.761150068021</v>
      </c>
      <c r="E48" s="17">
        <f>SUM(D48:$D$136)</f>
        <v>1590543.1733606332</v>
      </c>
      <c r="F48" s="19">
        <f t="shared" si="15"/>
        <v>31.472993859609311</v>
      </c>
      <c r="G48" s="5"/>
      <c r="H48" s="17">
        <f>Absterbeordnung!C42</f>
        <v>99086.216322959677</v>
      </c>
      <c r="I48" s="18">
        <f t="shared" si="16"/>
        <v>0.51002816562648323</v>
      </c>
      <c r="J48" s="17">
        <f t="shared" si="17"/>
        <v>50536.761150068021</v>
      </c>
      <c r="K48" s="17">
        <f>SUM($J48:J$136)</f>
        <v>1590543.1733606332</v>
      </c>
      <c r="L48" s="19">
        <f t="shared" si="18"/>
        <v>31.472993859609311</v>
      </c>
      <c r="N48" s="6">
        <v>34</v>
      </c>
      <c r="O48" s="6">
        <f t="shared" si="12"/>
        <v>34</v>
      </c>
      <c r="P48" s="20">
        <f t="shared" si="7"/>
        <v>99086.216322959677</v>
      </c>
      <c r="Q48" s="20">
        <f t="shared" si="8"/>
        <v>99086.216322959677</v>
      </c>
      <c r="R48" s="5">
        <f t="shared" si="9"/>
        <v>99086.216322959677</v>
      </c>
      <c r="S48" s="5">
        <f t="shared" si="19"/>
        <v>5007496447.5773849</v>
      </c>
      <c r="T48" s="20">
        <f>SUM(S48:$S$127)</f>
        <v>145101301590.17102</v>
      </c>
      <c r="U48" s="6">
        <f t="shared" si="20"/>
        <v>28.976815682090137</v>
      </c>
    </row>
    <row r="49" spans="1:21">
      <c r="A49" s="21">
        <v>35</v>
      </c>
      <c r="B49" s="17">
        <f>Absterbeordnung!C43</f>
        <v>99044.126958091496</v>
      </c>
      <c r="C49" s="18">
        <f t="shared" si="13"/>
        <v>0.50002761335929735</v>
      </c>
      <c r="D49" s="17">
        <f t="shared" si="14"/>
        <v>49524.798420109735</v>
      </c>
      <c r="E49" s="17">
        <f>SUM(D49:$D$136)</f>
        <v>1540006.4122105651</v>
      </c>
      <c r="F49" s="19">
        <f t="shared" si="15"/>
        <v>31.095662402236847</v>
      </c>
      <c r="G49" s="5"/>
      <c r="H49" s="17">
        <f>Absterbeordnung!C43</f>
        <v>99044.126958091496</v>
      </c>
      <c r="I49" s="18">
        <f t="shared" si="16"/>
        <v>0.50002761335929735</v>
      </c>
      <c r="J49" s="17">
        <f t="shared" si="17"/>
        <v>49524.798420109735</v>
      </c>
      <c r="K49" s="17">
        <f>SUM($J49:J$136)</f>
        <v>1540006.4122105651</v>
      </c>
      <c r="L49" s="19">
        <f t="shared" si="18"/>
        <v>31.095662402236847</v>
      </c>
      <c r="N49" s="6">
        <v>35</v>
      </c>
      <c r="O49" s="6">
        <f t="shared" si="12"/>
        <v>35</v>
      </c>
      <c r="P49" s="20">
        <f t="shared" si="7"/>
        <v>99044.126958091496</v>
      </c>
      <c r="Q49" s="20">
        <f t="shared" si="8"/>
        <v>99044.126958091496</v>
      </c>
      <c r="R49" s="5">
        <f t="shared" si="9"/>
        <v>99044.126958091496</v>
      </c>
      <c r="S49" s="5">
        <f t="shared" si="19"/>
        <v>4905140422.2952375</v>
      </c>
      <c r="T49" s="20">
        <f>SUM(S49:$S$127)</f>
        <v>140093805142.59363</v>
      </c>
      <c r="U49" s="6">
        <f t="shared" si="20"/>
        <v>28.560610519084843</v>
      </c>
    </row>
    <row r="50" spans="1:21">
      <c r="A50" s="21">
        <v>36</v>
      </c>
      <c r="B50" s="17">
        <f>Absterbeordnung!C44</f>
        <v>99004.73164639587</v>
      </c>
      <c r="C50" s="18">
        <f t="shared" si="13"/>
        <v>0.49022315035225233</v>
      </c>
      <c r="D50" s="17">
        <f t="shared" si="14"/>
        <v>48534.411447475519</v>
      </c>
      <c r="E50" s="17">
        <f>SUM(D50:$D$136)</f>
        <v>1490481.6137904553</v>
      </c>
      <c r="F50" s="19">
        <f t="shared" si="15"/>
        <v>30.70979062769662</v>
      </c>
      <c r="G50" s="5"/>
      <c r="H50" s="17">
        <f>Absterbeordnung!C44</f>
        <v>99004.73164639587</v>
      </c>
      <c r="I50" s="18">
        <f t="shared" si="16"/>
        <v>0.49022315035225233</v>
      </c>
      <c r="J50" s="17">
        <f t="shared" si="17"/>
        <v>48534.411447475519</v>
      </c>
      <c r="K50" s="17">
        <f>SUM($J50:J$136)</f>
        <v>1490481.6137904553</v>
      </c>
      <c r="L50" s="19">
        <f t="shared" si="18"/>
        <v>30.70979062769662</v>
      </c>
      <c r="N50" s="6">
        <v>36</v>
      </c>
      <c r="O50" s="6">
        <f t="shared" si="12"/>
        <v>36</v>
      </c>
      <c r="P50" s="20">
        <f t="shared" si="7"/>
        <v>99004.73164639587</v>
      </c>
      <c r="Q50" s="20">
        <f t="shared" si="8"/>
        <v>99004.73164639587</v>
      </c>
      <c r="R50" s="5">
        <f t="shared" si="9"/>
        <v>99004.73164639587</v>
      </c>
      <c r="S50" s="5">
        <f t="shared" si="19"/>
        <v>4805136380.9730778</v>
      </c>
      <c r="T50" s="20">
        <f>SUM(S50:$S$127)</f>
        <v>135188664720.2984</v>
      </c>
      <c r="U50" s="6">
        <f t="shared" si="20"/>
        <v>28.134199323791439</v>
      </c>
    </row>
    <row r="51" spans="1:21">
      <c r="A51" s="21">
        <v>37</v>
      </c>
      <c r="B51" s="17">
        <f>Absterbeordnung!C45</f>
        <v>98957.683234990429</v>
      </c>
      <c r="C51" s="18">
        <f t="shared" si="13"/>
        <v>0.48061093171789437</v>
      </c>
      <c r="D51" s="17">
        <f t="shared" si="14"/>
        <v>47560.144340213003</v>
      </c>
      <c r="E51" s="17">
        <f>SUM(D51:$D$136)</f>
        <v>1441947.2023429798</v>
      </c>
      <c r="F51" s="19">
        <f t="shared" si="15"/>
        <v>30.318394158526264</v>
      </c>
      <c r="G51" s="5"/>
      <c r="H51" s="17">
        <f>Absterbeordnung!C45</f>
        <v>98957.683234990429</v>
      </c>
      <c r="I51" s="18">
        <f t="shared" si="16"/>
        <v>0.48061093171789437</v>
      </c>
      <c r="J51" s="17">
        <f t="shared" si="17"/>
        <v>47560.144340213003</v>
      </c>
      <c r="K51" s="17">
        <f>SUM($J51:J$136)</f>
        <v>1441947.2023429798</v>
      </c>
      <c r="L51" s="19">
        <f t="shared" si="18"/>
        <v>30.318394158526264</v>
      </c>
      <c r="N51" s="6">
        <v>37</v>
      </c>
      <c r="O51" s="6">
        <f t="shared" si="12"/>
        <v>37</v>
      </c>
      <c r="P51" s="20">
        <f t="shared" si="7"/>
        <v>98957.683234990429</v>
      </c>
      <c r="Q51" s="20">
        <f t="shared" si="8"/>
        <v>98957.683234990429</v>
      </c>
      <c r="R51" s="5">
        <f t="shared" si="9"/>
        <v>98957.683234990429</v>
      </c>
      <c r="S51" s="5">
        <f t="shared" si="19"/>
        <v>4706441698.2292213</v>
      </c>
      <c r="T51" s="20">
        <f>SUM(S51:$S$127)</f>
        <v>130383528339.32532</v>
      </c>
      <c r="U51" s="6">
        <f t="shared" si="20"/>
        <v>27.703206944724624</v>
      </c>
    </row>
    <row r="52" spans="1:21">
      <c r="A52" s="21">
        <v>38</v>
      </c>
      <c r="B52" s="17">
        <f>Absterbeordnung!C46</f>
        <v>98904.871074726121</v>
      </c>
      <c r="C52" s="18">
        <f t="shared" si="13"/>
        <v>0.47118718795871989</v>
      </c>
      <c r="D52" s="17">
        <f t="shared" si="14"/>
        <v>46602.708077119933</v>
      </c>
      <c r="E52" s="17">
        <f>SUM(D52:$D$136)</f>
        <v>1394387.0580027667</v>
      </c>
      <c r="F52" s="19">
        <f t="shared" si="15"/>
        <v>29.920730265187206</v>
      </c>
      <c r="G52" s="5"/>
      <c r="H52" s="17">
        <f>Absterbeordnung!C46</f>
        <v>98904.871074726121</v>
      </c>
      <c r="I52" s="18">
        <f t="shared" si="16"/>
        <v>0.47118718795871989</v>
      </c>
      <c r="J52" s="17">
        <f t="shared" si="17"/>
        <v>46602.708077119933</v>
      </c>
      <c r="K52" s="17">
        <f>SUM($J52:J$136)</f>
        <v>1394387.0580027667</v>
      </c>
      <c r="L52" s="19">
        <f t="shared" si="18"/>
        <v>29.920730265187206</v>
      </c>
      <c r="N52" s="6">
        <v>38</v>
      </c>
      <c r="O52" s="6">
        <f t="shared" si="12"/>
        <v>38</v>
      </c>
      <c r="P52" s="20">
        <f t="shared" si="7"/>
        <v>98904.871074726121</v>
      </c>
      <c r="Q52" s="20">
        <f t="shared" si="8"/>
        <v>98904.871074726121</v>
      </c>
      <c r="R52" s="5">
        <f t="shared" si="9"/>
        <v>98904.871074726121</v>
      </c>
      <c r="S52" s="5">
        <f t="shared" si="19"/>
        <v>4609234834.1006441</v>
      </c>
      <c r="T52" s="20">
        <f>SUM(S52:$S$127)</f>
        <v>125677086641.0961</v>
      </c>
      <c r="U52" s="6">
        <f t="shared" si="20"/>
        <v>27.266366580260879</v>
      </c>
    </row>
    <row r="53" spans="1:21">
      <c r="A53" s="21">
        <v>39</v>
      </c>
      <c r="B53" s="17">
        <f>Absterbeordnung!C47</f>
        <v>98849.8092635785</v>
      </c>
      <c r="C53" s="18">
        <f t="shared" si="13"/>
        <v>0.46194822348894127</v>
      </c>
      <c r="D53" s="17">
        <f t="shared" si="14"/>
        <v>45663.493781530779</v>
      </c>
      <c r="E53" s="17">
        <f>SUM(D53:$D$136)</f>
        <v>1347784.3499256468</v>
      </c>
      <c r="F53" s="19">
        <f t="shared" si="15"/>
        <v>29.515576630511276</v>
      </c>
      <c r="G53" s="5"/>
      <c r="H53" s="17">
        <f>Absterbeordnung!C47</f>
        <v>98849.8092635785</v>
      </c>
      <c r="I53" s="18">
        <f t="shared" si="16"/>
        <v>0.46194822348894127</v>
      </c>
      <c r="J53" s="17">
        <f t="shared" si="17"/>
        <v>45663.493781530779</v>
      </c>
      <c r="K53" s="17">
        <f>SUM($J53:J$136)</f>
        <v>1347784.3499256468</v>
      </c>
      <c r="L53" s="19">
        <f t="shared" si="18"/>
        <v>29.515576630511276</v>
      </c>
      <c r="N53" s="6">
        <v>39</v>
      </c>
      <c r="O53" s="6">
        <f t="shared" si="12"/>
        <v>39</v>
      </c>
      <c r="P53" s="20">
        <f t="shared" si="7"/>
        <v>98849.8092635785</v>
      </c>
      <c r="Q53" s="20">
        <f t="shared" si="8"/>
        <v>98849.8092635785</v>
      </c>
      <c r="R53" s="5">
        <f t="shared" si="9"/>
        <v>98849.8092635785</v>
      </c>
      <c r="S53" s="5">
        <f t="shared" si="19"/>
        <v>4513827650.6129208</v>
      </c>
      <c r="T53" s="20">
        <f>SUM(S53:$S$127)</f>
        <v>121067851806.99545</v>
      </c>
      <c r="U53" s="6">
        <f t="shared" si="20"/>
        <v>26.821549509218848</v>
      </c>
    </row>
    <row r="54" spans="1:21">
      <c r="A54" s="21">
        <v>40</v>
      </c>
      <c r="B54" s="17">
        <f>Absterbeordnung!C48</f>
        <v>98784.415193070396</v>
      </c>
      <c r="C54" s="18">
        <f t="shared" si="13"/>
        <v>0.45289041518523643</v>
      </c>
      <c r="D54" s="17">
        <f t="shared" si="14"/>
        <v>44738.514810620429</v>
      </c>
      <c r="E54" s="17">
        <f>SUM(D54:$D$136)</f>
        <v>1302120.8561441158</v>
      </c>
      <c r="F54" s="19">
        <f t="shared" si="15"/>
        <v>29.105142664123637</v>
      </c>
      <c r="G54" s="5"/>
      <c r="H54" s="17">
        <f>Absterbeordnung!C48</f>
        <v>98784.415193070396</v>
      </c>
      <c r="I54" s="18">
        <f t="shared" si="16"/>
        <v>0.45289041518523643</v>
      </c>
      <c r="J54" s="17">
        <f t="shared" si="17"/>
        <v>44738.514810620429</v>
      </c>
      <c r="K54" s="17">
        <f>SUM($J54:J$136)</f>
        <v>1302120.8561441158</v>
      </c>
      <c r="L54" s="19">
        <f t="shared" si="18"/>
        <v>29.105142664123637</v>
      </c>
      <c r="N54" s="6">
        <v>40</v>
      </c>
      <c r="O54" s="6">
        <f t="shared" si="12"/>
        <v>40</v>
      </c>
      <c r="P54" s="20">
        <f t="shared" si="7"/>
        <v>98784.415193070396</v>
      </c>
      <c r="Q54" s="20">
        <f t="shared" si="8"/>
        <v>98784.415193070396</v>
      </c>
      <c r="R54" s="5">
        <f t="shared" si="9"/>
        <v>98784.415193070396</v>
      </c>
      <c r="S54" s="5">
        <f t="shared" si="19"/>
        <v>4419468022.1736574</v>
      </c>
      <c r="T54" s="20">
        <f>SUM(S54:$S$127)</f>
        <v>116554024156.38251</v>
      </c>
      <c r="U54" s="6">
        <f t="shared" si="20"/>
        <v>26.372862881143089</v>
      </c>
    </row>
    <row r="55" spans="1:21">
      <c r="A55" s="21">
        <v>41</v>
      </c>
      <c r="B55" s="17">
        <f>Absterbeordnung!C49</f>
        <v>98714.651042212208</v>
      </c>
      <c r="C55" s="18">
        <f t="shared" si="13"/>
        <v>0.44401021096591808</v>
      </c>
      <c r="D55" s="17">
        <f t="shared" si="14"/>
        <v>43830.313034679632</v>
      </c>
      <c r="E55" s="17">
        <f>SUM(D55:$D$136)</f>
        <v>1257382.3413334952</v>
      </c>
      <c r="F55" s="19">
        <f t="shared" si="15"/>
        <v>28.687505387849342</v>
      </c>
      <c r="G55" s="5"/>
      <c r="H55" s="17">
        <f>Absterbeordnung!C49</f>
        <v>98714.651042212208</v>
      </c>
      <c r="I55" s="18">
        <f t="shared" si="16"/>
        <v>0.44401021096591808</v>
      </c>
      <c r="J55" s="17">
        <f t="shared" si="17"/>
        <v>43830.313034679632</v>
      </c>
      <c r="K55" s="17">
        <f>SUM($J55:J$136)</f>
        <v>1257382.3413334952</v>
      </c>
      <c r="L55" s="19">
        <f t="shared" si="18"/>
        <v>28.687505387849342</v>
      </c>
      <c r="N55" s="6">
        <v>41</v>
      </c>
      <c r="O55" s="6">
        <f t="shared" si="12"/>
        <v>41</v>
      </c>
      <c r="P55" s="20">
        <f t="shared" si="7"/>
        <v>98714.651042212208</v>
      </c>
      <c r="Q55" s="20">
        <f t="shared" si="8"/>
        <v>98714.651042212208</v>
      </c>
      <c r="R55" s="5">
        <f t="shared" si="9"/>
        <v>98714.651042212208</v>
      </c>
      <c r="S55" s="5">
        <f t="shared" si="19"/>
        <v>4326694056.2893248</v>
      </c>
      <c r="T55" s="20">
        <f>SUM(S55:$S$127)</f>
        <v>112134556134.20886</v>
      </c>
      <c r="U55" s="6">
        <f t="shared" si="20"/>
        <v>25.916913623973244</v>
      </c>
    </row>
    <row r="56" spans="1:21">
      <c r="A56" s="21">
        <v>42</v>
      </c>
      <c r="B56" s="17">
        <f>Absterbeordnung!C50</f>
        <v>98635.531693619225</v>
      </c>
      <c r="C56" s="18">
        <f t="shared" si="13"/>
        <v>0.4353041283979589</v>
      </c>
      <c r="D56" s="17">
        <f t="shared" si="14"/>
        <v>42936.45415296017</v>
      </c>
      <c r="E56" s="17">
        <f>SUM(D56:$D$136)</f>
        <v>1213552.0282988157</v>
      </c>
      <c r="F56" s="19">
        <f t="shared" si="15"/>
        <v>28.263908891394792</v>
      </c>
      <c r="G56" s="5"/>
      <c r="H56" s="17">
        <f>Absterbeordnung!C50</f>
        <v>98635.531693619225</v>
      </c>
      <c r="I56" s="18">
        <f t="shared" si="16"/>
        <v>0.4353041283979589</v>
      </c>
      <c r="J56" s="17">
        <f t="shared" si="17"/>
        <v>42936.45415296017</v>
      </c>
      <c r="K56" s="17">
        <f>SUM($J56:J$136)</f>
        <v>1213552.0282988157</v>
      </c>
      <c r="L56" s="19">
        <f t="shared" si="18"/>
        <v>28.263908891394792</v>
      </c>
      <c r="N56" s="6">
        <v>42</v>
      </c>
      <c r="O56" s="6">
        <f t="shared" si="12"/>
        <v>42</v>
      </c>
      <c r="P56" s="20">
        <f t="shared" si="7"/>
        <v>98635.531693619225</v>
      </c>
      <c r="Q56" s="20">
        <f t="shared" si="8"/>
        <v>98635.531693619225</v>
      </c>
      <c r="R56" s="5">
        <f t="shared" si="9"/>
        <v>98635.531693619225</v>
      </c>
      <c r="S56" s="5">
        <f t="shared" si="19"/>
        <v>4235059984.4159312</v>
      </c>
      <c r="T56" s="20">
        <f>SUM(S56:$S$127)</f>
        <v>107807862077.91956</v>
      </c>
      <c r="U56" s="6">
        <f t="shared" si="20"/>
        <v>25.456041348795118</v>
      </c>
    </row>
    <row r="57" spans="1:21">
      <c r="A57" s="21">
        <v>43</v>
      </c>
      <c r="B57" s="17">
        <f>Absterbeordnung!C51</f>
        <v>98547.737597145897</v>
      </c>
      <c r="C57" s="18">
        <f t="shared" si="13"/>
        <v>0.4267687533313323</v>
      </c>
      <c r="D57" s="17">
        <f t="shared" si="14"/>
        <v>42057.095117957222</v>
      </c>
      <c r="E57" s="17">
        <f>SUM(D57:$D$136)</f>
        <v>1170615.5741458558</v>
      </c>
      <c r="F57" s="19">
        <f t="shared" si="15"/>
        <v>27.833961686194424</v>
      </c>
      <c r="G57" s="5"/>
      <c r="H57" s="17">
        <f>Absterbeordnung!C51</f>
        <v>98547.737597145897</v>
      </c>
      <c r="I57" s="18">
        <f t="shared" si="16"/>
        <v>0.4267687533313323</v>
      </c>
      <c r="J57" s="17">
        <f t="shared" si="17"/>
        <v>42057.095117957222</v>
      </c>
      <c r="K57" s="17">
        <f>SUM($J57:J$136)</f>
        <v>1170615.5741458558</v>
      </c>
      <c r="L57" s="19">
        <f t="shared" si="18"/>
        <v>27.833961686194424</v>
      </c>
      <c r="N57" s="6">
        <v>43</v>
      </c>
      <c r="O57" s="6">
        <f t="shared" si="12"/>
        <v>43</v>
      </c>
      <c r="P57" s="20">
        <f t="shared" si="7"/>
        <v>98547.737597145897</v>
      </c>
      <c r="Q57" s="20">
        <f t="shared" si="8"/>
        <v>98547.737597145897</v>
      </c>
      <c r="R57" s="5">
        <f t="shared" si="9"/>
        <v>98547.737597145897</v>
      </c>
      <c r="S57" s="5">
        <f t="shared" si="19"/>
        <v>4144631573.7826538</v>
      </c>
      <c r="T57" s="20">
        <f>SUM(S57:$S$127)</f>
        <v>103572802093.50363</v>
      </c>
      <c r="U57" s="6">
        <f t="shared" si="20"/>
        <v>24.98962820933599</v>
      </c>
    </row>
    <row r="58" spans="1:21">
      <c r="A58" s="21">
        <v>44</v>
      </c>
      <c r="B58" s="17">
        <f>Absterbeordnung!C52</f>
        <v>98446.830716314827</v>
      </c>
      <c r="C58" s="18">
        <f t="shared" si="13"/>
        <v>0.41840073856012966</v>
      </c>
      <c r="D58" s="17">
        <f t="shared" si="14"/>
        <v>41190.226680610183</v>
      </c>
      <c r="E58" s="17">
        <f>SUM(D58:$D$136)</f>
        <v>1128558.4790278987</v>
      </c>
      <c r="F58" s="19">
        <f t="shared" si="15"/>
        <v>27.39869551529209</v>
      </c>
      <c r="G58" s="5"/>
      <c r="H58" s="17">
        <f>Absterbeordnung!C52</f>
        <v>98446.830716314827</v>
      </c>
      <c r="I58" s="18">
        <f t="shared" si="16"/>
        <v>0.41840073856012966</v>
      </c>
      <c r="J58" s="17">
        <f t="shared" si="17"/>
        <v>41190.226680610183</v>
      </c>
      <c r="K58" s="17">
        <f>SUM($J58:J$136)</f>
        <v>1128558.4790278987</v>
      </c>
      <c r="L58" s="19">
        <f t="shared" si="18"/>
        <v>27.39869551529209</v>
      </c>
      <c r="N58" s="6">
        <v>44</v>
      </c>
      <c r="O58" s="6">
        <f t="shared" si="12"/>
        <v>44</v>
      </c>
      <c r="P58" s="20">
        <f t="shared" si="7"/>
        <v>98446.830716314827</v>
      </c>
      <c r="Q58" s="20">
        <f t="shared" si="8"/>
        <v>98446.830716314827</v>
      </c>
      <c r="R58" s="5">
        <f t="shared" si="9"/>
        <v>98446.830716314827</v>
      </c>
      <c r="S58" s="5">
        <f t="shared" si="19"/>
        <v>4055047273.1926646</v>
      </c>
      <c r="T58" s="20">
        <f>SUM(S58:$S$127)</f>
        <v>99428170519.720963</v>
      </c>
      <c r="U58" s="6">
        <f t="shared" si="20"/>
        <v>24.519608236635445</v>
      </c>
    </row>
    <row r="59" spans="1:21">
      <c r="A59" s="21">
        <v>45</v>
      </c>
      <c r="B59" s="17">
        <f>Absterbeordnung!C53</f>
        <v>98336.259631540641</v>
      </c>
      <c r="C59" s="18">
        <f t="shared" si="13"/>
        <v>0.41019680250993107</v>
      </c>
      <c r="D59" s="17">
        <f t="shared" si="14"/>
        <v>40337.219271644382</v>
      </c>
      <c r="E59" s="17">
        <f>SUM(D59:$D$136)</f>
        <v>1087368.2523472884</v>
      </c>
      <c r="F59" s="19">
        <f t="shared" si="15"/>
        <v>26.956946264059141</v>
      </c>
      <c r="G59" s="5"/>
      <c r="H59" s="17">
        <f>Absterbeordnung!C53</f>
        <v>98336.259631540641</v>
      </c>
      <c r="I59" s="18">
        <f t="shared" si="16"/>
        <v>0.41019680250993107</v>
      </c>
      <c r="J59" s="17">
        <f t="shared" si="17"/>
        <v>40337.219271644382</v>
      </c>
      <c r="K59" s="17">
        <f>SUM($J59:J$136)</f>
        <v>1087368.2523472884</v>
      </c>
      <c r="L59" s="19">
        <f t="shared" si="18"/>
        <v>26.956946264059141</v>
      </c>
      <c r="N59" s="6">
        <v>45</v>
      </c>
      <c r="O59" s="6">
        <f t="shared" si="12"/>
        <v>45</v>
      </c>
      <c r="P59" s="20">
        <f t="shared" si="7"/>
        <v>98336.259631540641</v>
      </c>
      <c r="Q59" s="20">
        <f t="shared" si="8"/>
        <v>98336.259631540641</v>
      </c>
      <c r="R59" s="5">
        <f t="shared" si="9"/>
        <v>98336.259631540641</v>
      </c>
      <c r="S59" s="5">
        <f t="shared" si="19"/>
        <v>3966611267.1108069</v>
      </c>
      <c r="T59" s="20">
        <f>SUM(S59:$S$127)</f>
        <v>95373123246.52829</v>
      </c>
      <c r="U59" s="6">
        <f t="shared" si="20"/>
        <v>24.043980320762813</v>
      </c>
    </row>
    <row r="60" spans="1:21">
      <c r="A60" s="21">
        <v>46</v>
      </c>
      <c r="B60" s="17">
        <f>Absterbeordnung!C54</f>
        <v>98211.448032170098</v>
      </c>
      <c r="C60" s="18">
        <f t="shared" si="13"/>
        <v>0.40215372795091275</v>
      </c>
      <c r="D60" s="17">
        <f t="shared" si="14"/>
        <v>39496.099953594538</v>
      </c>
      <c r="E60" s="17">
        <f>SUM(D60:$D$136)</f>
        <v>1047031.0330756441</v>
      </c>
      <c r="F60" s="19">
        <f t="shared" si="15"/>
        <v>26.509732209150787</v>
      </c>
      <c r="G60" s="5"/>
      <c r="H60" s="17">
        <f>Absterbeordnung!C54</f>
        <v>98211.448032170098</v>
      </c>
      <c r="I60" s="18">
        <f t="shared" si="16"/>
        <v>0.40215372795091275</v>
      </c>
      <c r="J60" s="17">
        <f t="shared" si="17"/>
        <v>39496.099953594538</v>
      </c>
      <c r="K60" s="17">
        <f>SUM($J60:J$136)</f>
        <v>1047031.0330756441</v>
      </c>
      <c r="L60" s="19">
        <f t="shared" si="18"/>
        <v>26.509732209150787</v>
      </c>
      <c r="N60" s="6">
        <v>46</v>
      </c>
      <c r="O60" s="6">
        <f t="shared" si="12"/>
        <v>46</v>
      </c>
      <c r="P60" s="20">
        <f t="shared" si="7"/>
        <v>98211.448032170098</v>
      </c>
      <c r="Q60" s="20">
        <f t="shared" si="8"/>
        <v>98211.448032170098</v>
      </c>
      <c r="R60" s="5">
        <f t="shared" si="9"/>
        <v>98211.448032170098</v>
      </c>
      <c r="S60" s="5">
        <f t="shared" si="19"/>
        <v>3878969168.065846</v>
      </c>
      <c r="T60" s="20">
        <f>SUM(S60:$S$127)</f>
        <v>91406511979.41748</v>
      </c>
      <c r="U60" s="6">
        <f t="shared" si="20"/>
        <v>23.564639990421764</v>
      </c>
    </row>
    <row r="61" spans="1:21">
      <c r="A61" s="21">
        <v>47</v>
      </c>
      <c r="B61" s="17">
        <f>Absterbeordnung!C55</f>
        <v>98073.057306322255</v>
      </c>
      <c r="C61" s="18">
        <f t="shared" si="13"/>
        <v>0.39426836073618909</v>
      </c>
      <c r="D61" s="17">
        <f t="shared" si="14"/>
        <v>38667.103536550007</v>
      </c>
      <c r="E61" s="17">
        <f>SUM(D61:$D$136)</f>
        <v>1007534.9331220494</v>
      </c>
      <c r="F61" s="19">
        <f t="shared" si="15"/>
        <v>26.056643528255975</v>
      </c>
      <c r="G61" s="5"/>
      <c r="H61" s="17">
        <f>Absterbeordnung!C55</f>
        <v>98073.057306322255</v>
      </c>
      <c r="I61" s="18">
        <f t="shared" si="16"/>
        <v>0.39426836073618909</v>
      </c>
      <c r="J61" s="17">
        <f t="shared" si="17"/>
        <v>38667.103536550007</v>
      </c>
      <c r="K61" s="17">
        <f>SUM($J61:J$136)</f>
        <v>1007534.9331220494</v>
      </c>
      <c r="L61" s="19">
        <f t="shared" si="18"/>
        <v>26.056643528255975</v>
      </c>
      <c r="N61" s="6">
        <v>47</v>
      </c>
      <c r="O61" s="6">
        <f t="shared" si="12"/>
        <v>47</v>
      </c>
      <c r="P61" s="20">
        <f t="shared" si="7"/>
        <v>98073.057306322255</v>
      </c>
      <c r="Q61" s="20">
        <f t="shared" si="8"/>
        <v>98073.057306322255</v>
      </c>
      <c r="R61" s="5">
        <f t="shared" si="9"/>
        <v>98073.057306322255</v>
      </c>
      <c r="S61" s="5">
        <f t="shared" si="19"/>
        <v>3792201061.0095644</v>
      </c>
      <c r="T61" s="20">
        <f>SUM(S61:$S$127)</f>
        <v>87527542811.351639</v>
      </c>
      <c r="U61" s="6">
        <f t="shared" si="20"/>
        <v>23.080934107446812</v>
      </c>
    </row>
    <row r="62" spans="1:21">
      <c r="A62" s="21">
        <v>48</v>
      </c>
      <c r="B62" s="17">
        <f>Absterbeordnung!C56</f>
        <v>97912.696283998914</v>
      </c>
      <c r="C62" s="18">
        <f t="shared" si="13"/>
        <v>0.38653760856489122</v>
      </c>
      <c r="D62" s="17">
        <f t="shared" si="14"/>
        <v>37846.939469757453</v>
      </c>
      <c r="E62" s="17">
        <f>SUM(D62:$D$136)</f>
        <v>968867.82958549925</v>
      </c>
      <c r="F62" s="19">
        <f t="shared" si="15"/>
        <v>25.599634822776025</v>
      </c>
      <c r="G62" s="5"/>
      <c r="H62" s="17">
        <f>Absterbeordnung!C56</f>
        <v>97912.696283998914</v>
      </c>
      <c r="I62" s="18">
        <f t="shared" si="16"/>
        <v>0.38653760856489122</v>
      </c>
      <c r="J62" s="17">
        <f t="shared" si="17"/>
        <v>37846.939469757453</v>
      </c>
      <c r="K62" s="17">
        <f>SUM($J62:J$136)</f>
        <v>968867.82958549925</v>
      </c>
      <c r="L62" s="19">
        <f t="shared" si="18"/>
        <v>25.599634822776025</v>
      </c>
      <c r="N62" s="6">
        <v>48</v>
      </c>
      <c r="O62" s="6">
        <f t="shared" si="12"/>
        <v>48</v>
      </c>
      <c r="P62" s="20">
        <f t="shared" si="7"/>
        <v>97912.696283998914</v>
      </c>
      <c r="Q62" s="20">
        <f t="shared" si="8"/>
        <v>97912.696283998914</v>
      </c>
      <c r="R62" s="5">
        <f t="shared" si="9"/>
        <v>97912.696283998914</v>
      </c>
      <c r="S62" s="5">
        <f t="shared" si="19"/>
        <v>3705695889.5812526</v>
      </c>
      <c r="T62" s="20">
        <f>SUM(S62:$S$127)</f>
        <v>83735341750.342056</v>
      </c>
      <c r="U62" s="6">
        <f t="shared" si="20"/>
        <v>22.59638789728216</v>
      </c>
    </row>
    <row r="63" spans="1:21">
      <c r="A63" s="21">
        <v>49</v>
      </c>
      <c r="B63" s="17">
        <f>Absterbeordnung!C57</f>
        <v>97739.544689743314</v>
      </c>
      <c r="C63" s="18">
        <f t="shared" si="13"/>
        <v>0.37895843976950117</v>
      </c>
      <c r="D63" s="17">
        <f t="shared" si="14"/>
        <v>37039.225359406562</v>
      </c>
      <c r="E63" s="17">
        <f>SUM(D63:$D$136)</f>
        <v>931020.89011574176</v>
      </c>
      <c r="F63" s="19">
        <f t="shared" si="15"/>
        <v>25.136078875345529</v>
      </c>
      <c r="G63" s="5"/>
      <c r="H63" s="17">
        <f>Absterbeordnung!C57</f>
        <v>97739.544689743314</v>
      </c>
      <c r="I63" s="18">
        <f t="shared" si="16"/>
        <v>0.37895843976950117</v>
      </c>
      <c r="J63" s="17">
        <f t="shared" si="17"/>
        <v>37039.225359406562</v>
      </c>
      <c r="K63" s="17">
        <f>SUM($J63:J$136)</f>
        <v>931020.89011574176</v>
      </c>
      <c r="L63" s="19">
        <f t="shared" si="18"/>
        <v>25.136078875345529</v>
      </c>
      <c r="N63" s="6">
        <v>49</v>
      </c>
      <c r="O63" s="6">
        <f t="shared" si="12"/>
        <v>49</v>
      </c>
      <c r="P63" s="20">
        <f t="shared" si="7"/>
        <v>97739.544689743314</v>
      </c>
      <c r="Q63" s="20">
        <f t="shared" si="8"/>
        <v>97739.544689743314</v>
      </c>
      <c r="R63" s="5">
        <f t="shared" si="9"/>
        <v>97739.544689743314</v>
      </c>
      <c r="S63" s="5">
        <f t="shared" si="19"/>
        <v>3620197022.2891912</v>
      </c>
      <c r="T63" s="20">
        <f>SUM(S63:$S$127)</f>
        <v>80029645860.760818</v>
      </c>
      <c r="U63" s="6">
        <f t="shared" si="20"/>
        <v>22.106433812310847</v>
      </c>
    </row>
    <row r="64" spans="1:21">
      <c r="A64" s="21">
        <v>50</v>
      </c>
      <c r="B64" s="17">
        <f>Absterbeordnung!C58</f>
        <v>97538.430859171815</v>
      </c>
      <c r="C64" s="18">
        <f t="shared" si="13"/>
        <v>0.37152788212696192</v>
      </c>
      <c r="D64" s="17">
        <f t="shared" si="14"/>
        <v>36238.246643095212</v>
      </c>
      <c r="E64" s="17">
        <f>SUM(D64:$D$136)</f>
        <v>893981.6647563352</v>
      </c>
      <c r="F64" s="19">
        <f t="shared" si="15"/>
        <v>24.669561790917204</v>
      </c>
      <c r="G64" s="5"/>
      <c r="H64" s="17">
        <f>Absterbeordnung!C58</f>
        <v>97538.430859171815</v>
      </c>
      <c r="I64" s="18">
        <f t="shared" si="16"/>
        <v>0.37152788212696192</v>
      </c>
      <c r="J64" s="17">
        <f t="shared" si="17"/>
        <v>36238.246643095212</v>
      </c>
      <c r="K64" s="17">
        <f>SUM($J64:J$136)</f>
        <v>893981.6647563352</v>
      </c>
      <c r="L64" s="19">
        <f t="shared" si="18"/>
        <v>24.669561790917204</v>
      </c>
      <c r="N64" s="6">
        <v>50</v>
      </c>
      <c r="O64" s="6">
        <f t="shared" si="12"/>
        <v>50</v>
      </c>
      <c r="P64" s="20">
        <f t="shared" si="7"/>
        <v>97538.430859171815</v>
      </c>
      <c r="Q64" s="20">
        <f t="shared" si="8"/>
        <v>97538.430859171815</v>
      </c>
      <c r="R64" s="5">
        <f t="shared" si="9"/>
        <v>97538.430859171815</v>
      </c>
      <c r="S64" s="5">
        <f t="shared" si="19"/>
        <v>3534621714.6551571</v>
      </c>
      <c r="T64" s="20">
        <f>SUM(S64:$S$127)</f>
        <v>76409448838.471603</v>
      </c>
      <c r="U64" s="6">
        <f t="shared" si="20"/>
        <v>21.617433209801412</v>
      </c>
    </row>
    <row r="65" spans="1:21">
      <c r="A65" s="21">
        <v>51</v>
      </c>
      <c r="B65" s="17">
        <f>Absterbeordnung!C59</f>
        <v>97323.553874318939</v>
      </c>
      <c r="C65" s="18">
        <f t="shared" si="13"/>
        <v>0.36424302169309997</v>
      </c>
      <c r="D65" s="17">
        <f t="shared" si="14"/>
        <v>35449.425345093136</v>
      </c>
      <c r="E65" s="17">
        <f>SUM(D65:$D$136)</f>
        <v>857743.41811324016</v>
      </c>
      <c r="F65" s="19">
        <f t="shared" si="15"/>
        <v>24.196257337411758</v>
      </c>
      <c r="G65" s="5"/>
      <c r="H65" s="17">
        <f>Absterbeordnung!C59</f>
        <v>97323.553874318939</v>
      </c>
      <c r="I65" s="18">
        <f t="shared" si="16"/>
        <v>0.36424302169309997</v>
      </c>
      <c r="J65" s="17">
        <f t="shared" si="17"/>
        <v>35449.425345093136</v>
      </c>
      <c r="K65" s="17">
        <f>SUM($J65:J$136)</f>
        <v>857743.41811324016</v>
      </c>
      <c r="L65" s="19">
        <f t="shared" si="18"/>
        <v>24.196257337411758</v>
      </c>
      <c r="N65" s="6">
        <v>51</v>
      </c>
      <c r="O65" s="6">
        <f t="shared" si="12"/>
        <v>51</v>
      </c>
      <c r="P65" s="20">
        <f t="shared" si="7"/>
        <v>97323.553874318939</v>
      </c>
      <c r="Q65" s="20">
        <f t="shared" si="8"/>
        <v>97323.553874318939</v>
      </c>
      <c r="R65" s="5">
        <f t="shared" si="9"/>
        <v>97323.553874318939</v>
      </c>
      <c r="S65" s="5">
        <f t="shared" si="19"/>
        <v>3450064057.3868189</v>
      </c>
      <c r="T65" s="20">
        <f>SUM(S65:$S$127)</f>
        <v>72874827123.816437</v>
      </c>
      <c r="U65" s="6">
        <f t="shared" si="20"/>
        <v>21.122746103159024</v>
      </c>
    </row>
    <row r="66" spans="1:21">
      <c r="A66" s="21">
        <v>52</v>
      </c>
      <c r="B66" s="17">
        <f>Absterbeordnung!C60</f>
        <v>97085.423192822185</v>
      </c>
      <c r="C66" s="18">
        <f t="shared" si="13"/>
        <v>0.35710100165990188</v>
      </c>
      <c r="D66" s="17">
        <f t="shared" si="14"/>
        <v>34669.301868732269</v>
      </c>
      <c r="E66" s="17">
        <f>SUM(D66:$D$136)</f>
        <v>822293.99276814715</v>
      </c>
      <c r="F66" s="19">
        <f t="shared" si="15"/>
        <v>23.718216071427786</v>
      </c>
      <c r="G66" s="5"/>
      <c r="H66" s="17">
        <f>Absterbeordnung!C60</f>
        <v>97085.423192822185</v>
      </c>
      <c r="I66" s="18">
        <f t="shared" si="16"/>
        <v>0.35710100165990188</v>
      </c>
      <c r="J66" s="17">
        <f t="shared" si="17"/>
        <v>34669.301868732269</v>
      </c>
      <c r="K66" s="17">
        <f>SUM($J66:J$136)</f>
        <v>822293.99276814715</v>
      </c>
      <c r="L66" s="19">
        <f t="shared" si="18"/>
        <v>23.718216071427786</v>
      </c>
      <c r="N66" s="6">
        <v>52</v>
      </c>
      <c r="O66" s="6">
        <f t="shared" si="12"/>
        <v>52</v>
      </c>
      <c r="P66" s="20">
        <f t="shared" si="7"/>
        <v>97085.423192822185</v>
      </c>
      <c r="Q66" s="20">
        <f t="shared" si="8"/>
        <v>97085.423192822185</v>
      </c>
      <c r="R66" s="5">
        <f t="shared" si="9"/>
        <v>97085.423192822185</v>
      </c>
      <c r="S66" s="5">
        <f t="shared" si="19"/>
        <v>3365883843.7255735</v>
      </c>
      <c r="T66" s="20">
        <f>SUM(S66:$S$127)</f>
        <v>69424763066.429642</v>
      </c>
      <c r="U66" s="6">
        <f t="shared" si="20"/>
        <v>20.626012747244989</v>
      </c>
    </row>
    <row r="67" spans="1:21">
      <c r="A67" s="21">
        <v>53</v>
      </c>
      <c r="B67" s="17">
        <f>Absterbeordnung!C61</f>
        <v>96818.887763919367</v>
      </c>
      <c r="C67" s="18">
        <f t="shared" si="13"/>
        <v>0.35009902123519798</v>
      </c>
      <c r="D67" s="17">
        <f t="shared" si="14"/>
        <v>33896.197843228656</v>
      </c>
      <c r="E67" s="17">
        <f>SUM(D67:$D$136)</f>
        <v>787624.69089941483</v>
      </c>
      <c r="F67" s="19">
        <f t="shared" si="15"/>
        <v>23.236372838694543</v>
      </c>
      <c r="G67" s="5"/>
      <c r="H67" s="17">
        <f>Absterbeordnung!C61</f>
        <v>96818.887763919367</v>
      </c>
      <c r="I67" s="18">
        <f t="shared" si="16"/>
        <v>0.35009902123519798</v>
      </c>
      <c r="J67" s="17">
        <f t="shared" si="17"/>
        <v>33896.197843228656</v>
      </c>
      <c r="K67" s="17">
        <f>SUM($J67:J$136)</f>
        <v>787624.69089941483</v>
      </c>
      <c r="L67" s="19">
        <f t="shared" si="18"/>
        <v>23.236372838694543</v>
      </c>
      <c r="N67" s="6">
        <v>53</v>
      </c>
      <c r="O67" s="6">
        <f t="shared" si="12"/>
        <v>53</v>
      </c>
      <c r="P67" s="20">
        <f t="shared" si="7"/>
        <v>96818.887763919367</v>
      </c>
      <c r="Q67" s="20">
        <f t="shared" si="8"/>
        <v>96818.887763919367</v>
      </c>
      <c r="R67" s="5">
        <f t="shared" si="9"/>
        <v>96818.887763919367</v>
      </c>
      <c r="S67" s="5">
        <f t="shared" si="19"/>
        <v>3281792174.607161</v>
      </c>
      <c r="T67" s="20">
        <f>SUM(S67:$S$127)</f>
        <v>66058879222.704086</v>
      </c>
      <c r="U67" s="6">
        <f t="shared" si="20"/>
        <v>20.128903875703678</v>
      </c>
    </row>
    <row r="68" spans="1:21">
      <c r="A68" s="21">
        <v>54</v>
      </c>
      <c r="B68" s="17">
        <f>Absterbeordnung!C62</f>
        <v>96527.797578754034</v>
      </c>
      <c r="C68" s="18">
        <f t="shared" si="13"/>
        <v>0.34323433454431168</v>
      </c>
      <c r="D68" s="17">
        <f t="shared" si="14"/>
        <v>33131.654366971663</v>
      </c>
      <c r="E68" s="17">
        <f>SUM(D68:$D$136)</f>
        <v>753728.49305618613</v>
      </c>
      <c r="F68" s="19">
        <f t="shared" si="15"/>
        <v>22.749497646805231</v>
      </c>
      <c r="G68" s="5"/>
      <c r="H68" s="17">
        <f>Absterbeordnung!C62</f>
        <v>96527.797578754034</v>
      </c>
      <c r="I68" s="18">
        <f t="shared" si="16"/>
        <v>0.34323433454431168</v>
      </c>
      <c r="J68" s="17">
        <f t="shared" si="17"/>
        <v>33131.654366971663</v>
      </c>
      <c r="K68" s="17">
        <f>SUM($J68:J$136)</f>
        <v>753728.49305618613</v>
      </c>
      <c r="L68" s="19">
        <f t="shared" si="18"/>
        <v>22.749497646805231</v>
      </c>
      <c r="N68" s="6">
        <v>54</v>
      </c>
      <c r="O68" s="6">
        <f t="shared" si="12"/>
        <v>54</v>
      </c>
      <c r="P68" s="20">
        <f t="shared" si="7"/>
        <v>96527.797578754034</v>
      </c>
      <c r="Q68" s="20">
        <f t="shared" si="8"/>
        <v>96527.797578754034</v>
      </c>
      <c r="R68" s="5">
        <f t="shared" si="9"/>
        <v>96527.797578754034</v>
      </c>
      <c r="S68" s="5">
        <f t="shared" si="19"/>
        <v>3198125626.1842828</v>
      </c>
      <c r="T68" s="20">
        <f>SUM(S68:$S$127)</f>
        <v>62777087048.096939</v>
      </c>
      <c r="U68" s="6">
        <f t="shared" si="20"/>
        <v>19.629337426308965</v>
      </c>
    </row>
    <row r="69" spans="1:21">
      <c r="A69" s="21">
        <v>55</v>
      </c>
      <c r="B69" s="17">
        <f>Absterbeordnung!C63</f>
        <v>96219.756085845642</v>
      </c>
      <c r="C69" s="18">
        <f t="shared" si="13"/>
        <v>0.33650424955324687</v>
      </c>
      <c r="D69" s="17">
        <f t="shared" si="14"/>
        <v>32378.356813863946</v>
      </c>
      <c r="E69" s="17">
        <f>SUM(D69:$D$136)</f>
        <v>720596.83868921443</v>
      </c>
      <c r="F69" s="19">
        <f t="shared" si="15"/>
        <v>22.255509840470509</v>
      </c>
      <c r="G69" s="5"/>
      <c r="H69" s="17">
        <f>Absterbeordnung!C63</f>
        <v>96219.756085845642</v>
      </c>
      <c r="I69" s="18">
        <f t="shared" si="16"/>
        <v>0.33650424955324687</v>
      </c>
      <c r="J69" s="17">
        <f t="shared" si="17"/>
        <v>32378.356813863946</v>
      </c>
      <c r="K69" s="17">
        <f>SUM($J69:J$136)</f>
        <v>720596.83868921443</v>
      </c>
      <c r="L69" s="19">
        <f t="shared" si="18"/>
        <v>22.255509840470509</v>
      </c>
      <c r="N69" s="6">
        <v>55</v>
      </c>
      <c r="O69" s="6">
        <f t="shared" si="12"/>
        <v>55</v>
      </c>
      <c r="P69" s="20">
        <f t="shared" si="7"/>
        <v>96219.756085845642</v>
      </c>
      <c r="Q69" s="20">
        <f t="shared" si="8"/>
        <v>96219.756085845642</v>
      </c>
      <c r="R69" s="5">
        <f t="shared" si="9"/>
        <v>96219.756085845642</v>
      </c>
      <c r="S69" s="5">
        <f t="shared" si="19"/>
        <v>3115437595.090467</v>
      </c>
      <c r="T69" s="20">
        <f>SUM(S69:$S$127)</f>
        <v>59578961421.912643</v>
      </c>
      <c r="U69" s="6">
        <f t="shared" si="20"/>
        <v>19.123785857820263</v>
      </c>
    </row>
    <row r="70" spans="1:21">
      <c r="A70" s="21">
        <v>56</v>
      </c>
      <c r="B70" s="17">
        <f>Absterbeordnung!C64</f>
        <v>95878.833484762057</v>
      </c>
      <c r="C70" s="18">
        <f t="shared" si="13"/>
        <v>0.3299061270129871</v>
      </c>
      <c r="D70" s="17">
        <f t="shared" si="14"/>
        <v>31631.014617480952</v>
      </c>
      <c r="E70" s="17">
        <f>SUM(D70:$D$136)</f>
        <v>688218.48187535047</v>
      </c>
      <c r="F70" s="19">
        <f t="shared" si="15"/>
        <v>21.757711227353578</v>
      </c>
      <c r="G70" s="5"/>
      <c r="H70" s="17">
        <f>Absterbeordnung!C64</f>
        <v>95878.833484762057</v>
      </c>
      <c r="I70" s="18">
        <f t="shared" si="16"/>
        <v>0.3299061270129871</v>
      </c>
      <c r="J70" s="17">
        <f t="shared" si="17"/>
        <v>31631.014617480952</v>
      </c>
      <c r="K70" s="17">
        <f>SUM($J70:J$136)</f>
        <v>688218.48187535047</v>
      </c>
      <c r="L70" s="19">
        <f t="shared" si="18"/>
        <v>21.757711227353578</v>
      </c>
      <c r="N70" s="6">
        <v>56</v>
      </c>
      <c r="O70" s="6">
        <f t="shared" si="12"/>
        <v>56</v>
      </c>
      <c r="P70" s="20">
        <f t="shared" si="7"/>
        <v>95878.833484762057</v>
      </c>
      <c r="Q70" s="20">
        <f t="shared" si="8"/>
        <v>95878.833484762057</v>
      </c>
      <c r="R70" s="5">
        <f t="shared" si="9"/>
        <v>95878.833484762057</v>
      </c>
      <c r="S70" s="5">
        <f t="shared" si="19"/>
        <v>3032744783.4635305</v>
      </c>
      <c r="T70" s="20">
        <f>SUM(S70:$S$127)</f>
        <v>56463523826.822189</v>
      </c>
      <c r="U70" s="6">
        <f t="shared" si="20"/>
        <v>18.617960909436736</v>
      </c>
    </row>
    <row r="71" spans="1:21">
      <c r="A71" s="21">
        <v>57</v>
      </c>
      <c r="B71" s="17">
        <f>Absterbeordnung!C65</f>
        <v>95517.158892126143</v>
      </c>
      <c r="C71" s="18">
        <f t="shared" si="13"/>
        <v>0.32343737942449713</v>
      </c>
      <c r="D71" s="17">
        <f t="shared" si="14"/>
        <v>30893.819562142584</v>
      </c>
      <c r="E71" s="17">
        <f>SUM(D71:$D$136)</f>
        <v>656587.46725786955</v>
      </c>
      <c r="F71" s="19">
        <f t="shared" si="15"/>
        <v>21.253036256560993</v>
      </c>
      <c r="G71" s="5"/>
      <c r="H71" s="17">
        <f>Absterbeordnung!C65</f>
        <v>95517.158892126143</v>
      </c>
      <c r="I71" s="18">
        <f t="shared" si="16"/>
        <v>0.32343737942449713</v>
      </c>
      <c r="J71" s="17">
        <f t="shared" si="17"/>
        <v>30893.819562142584</v>
      </c>
      <c r="K71" s="17">
        <f>SUM($J71:J$136)</f>
        <v>656587.46725786955</v>
      </c>
      <c r="L71" s="19">
        <f t="shared" si="18"/>
        <v>21.253036256560993</v>
      </c>
      <c r="N71" s="6">
        <v>57</v>
      </c>
      <c r="O71" s="6">
        <f t="shared" si="12"/>
        <v>57</v>
      </c>
      <c r="P71" s="20">
        <f t="shared" si="7"/>
        <v>95517.158892126143</v>
      </c>
      <c r="Q71" s="20">
        <f t="shared" si="8"/>
        <v>95517.158892126143</v>
      </c>
      <c r="R71" s="5">
        <f t="shared" si="9"/>
        <v>95517.158892126143</v>
      </c>
      <c r="S71" s="5">
        <f t="shared" si="19"/>
        <v>2950889871.9018478</v>
      </c>
      <c r="T71" s="20">
        <f>SUM(S71:$S$127)</f>
        <v>53430779043.358643</v>
      </c>
      <c r="U71" s="6">
        <f t="shared" si="20"/>
        <v>18.106666586280468</v>
      </c>
    </row>
    <row r="72" spans="1:21">
      <c r="A72" s="21">
        <v>58</v>
      </c>
      <c r="B72" s="17">
        <f>Absterbeordnung!C66</f>
        <v>95135.418323001548</v>
      </c>
      <c r="C72" s="18">
        <f t="shared" si="13"/>
        <v>0.31709547002401678</v>
      </c>
      <c r="D72" s="17">
        <f t="shared" si="14"/>
        <v>30167.010189063632</v>
      </c>
      <c r="E72" s="17">
        <f>SUM(D72:$D$136)</f>
        <v>625693.64769572695</v>
      </c>
      <c r="F72" s="19">
        <f t="shared" si="15"/>
        <v>20.740989702803166</v>
      </c>
      <c r="G72" s="5"/>
      <c r="H72" s="17">
        <f>Absterbeordnung!C66</f>
        <v>95135.418323001548</v>
      </c>
      <c r="I72" s="18">
        <f t="shared" si="16"/>
        <v>0.31709547002401678</v>
      </c>
      <c r="J72" s="17">
        <f t="shared" si="17"/>
        <v>30167.010189063632</v>
      </c>
      <c r="K72" s="17">
        <f>SUM($J72:J$136)</f>
        <v>625693.64769572695</v>
      </c>
      <c r="L72" s="19">
        <f t="shared" si="18"/>
        <v>20.740989702803166</v>
      </c>
      <c r="N72" s="6">
        <v>58</v>
      </c>
      <c r="O72" s="6">
        <f t="shared" si="12"/>
        <v>58</v>
      </c>
      <c r="P72" s="20">
        <f t="shared" si="7"/>
        <v>95135.418323001548</v>
      </c>
      <c r="Q72" s="20">
        <f t="shared" si="8"/>
        <v>95135.418323001548</v>
      </c>
      <c r="R72" s="5">
        <f t="shared" si="9"/>
        <v>95135.418323001548</v>
      </c>
      <c r="S72" s="5">
        <f t="shared" si="19"/>
        <v>2869951133.8908186</v>
      </c>
      <c r="T72" s="20">
        <f>SUM(S72:$S$127)</f>
        <v>50479889171.456802</v>
      </c>
      <c r="U72" s="6">
        <f t="shared" si="20"/>
        <v>17.589111039330053</v>
      </c>
    </row>
    <row r="73" spans="1:21">
      <c r="A73" s="21">
        <v>59</v>
      </c>
      <c r="B73" s="17">
        <f>Absterbeordnung!C67</f>
        <v>94715.651514682191</v>
      </c>
      <c r="C73" s="18">
        <f t="shared" si="13"/>
        <v>0.3108779117882518</v>
      </c>
      <c r="D73" s="17">
        <f t="shared" si="14"/>
        <v>29445.003956548167</v>
      </c>
      <c r="E73" s="17">
        <f>SUM(D73:$D$136)</f>
        <v>595526.63750666333</v>
      </c>
      <c r="F73" s="19">
        <f t="shared" si="15"/>
        <v>20.225048649525696</v>
      </c>
      <c r="G73" s="5"/>
      <c r="H73" s="17">
        <f>Absterbeordnung!C67</f>
        <v>94715.651514682191</v>
      </c>
      <c r="I73" s="18">
        <f t="shared" si="16"/>
        <v>0.3108779117882518</v>
      </c>
      <c r="J73" s="17">
        <f t="shared" si="17"/>
        <v>29445.003956548167</v>
      </c>
      <c r="K73" s="17">
        <f>SUM($J73:J$136)</f>
        <v>595526.63750666333</v>
      </c>
      <c r="L73" s="19">
        <f t="shared" si="18"/>
        <v>20.225048649525696</v>
      </c>
      <c r="N73" s="6">
        <v>59</v>
      </c>
      <c r="O73" s="6">
        <f t="shared" si="12"/>
        <v>59</v>
      </c>
      <c r="P73" s="20">
        <f t="shared" si="7"/>
        <v>94715.651514682191</v>
      </c>
      <c r="Q73" s="20">
        <f t="shared" si="8"/>
        <v>94715.651514682191</v>
      </c>
      <c r="R73" s="5">
        <f t="shared" si="9"/>
        <v>94715.651514682191</v>
      </c>
      <c r="S73" s="5">
        <f t="shared" si="19"/>
        <v>2788902733.5968547</v>
      </c>
      <c r="T73" s="20">
        <f>SUM(S73:$S$127)</f>
        <v>47609938037.565979</v>
      </c>
      <c r="U73" s="6">
        <f t="shared" si="20"/>
        <v>17.071207777893108</v>
      </c>
    </row>
    <row r="74" spans="1:21">
      <c r="A74" s="21">
        <v>60</v>
      </c>
      <c r="B74" s="17">
        <f>Absterbeordnung!C68</f>
        <v>94268.402014789768</v>
      </c>
      <c r="C74" s="18">
        <f t="shared" si="13"/>
        <v>0.30478226645907031</v>
      </c>
      <c r="D74" s="17">
        <f t="shared" si="14"/>
        <v>28731.337221542417</v>
      </c>
      <c r="E74" s="17">
        <f>SUM(D74:$D$136)</f>
        <v>566081.63355011516</v>
      </c>
      <c r="F74" s="19">
        <f t="shared" si="15"/>
        <v>19.702585688412505</v>
      </c>
      <c r="G74" s="5"/>
      <c r="H74" s="17">
        <f>Absterbeordnung!C68</f>
        <v>94268.402014789768</v>
      </c>
      <c r="I74" s="18">
        <f t="shared" si="16"/>
        <v>0.30478226645907031</v>
      </c>
      <c r="J74" s="17">
        <f t="shared" si="17"/>
        <v>28731.337221542417</v>
      </c>
      <c r="K74" s="17">
        <f>SUM($J74:J$136)</f>
        <v>566081.63355011516</v>
      </c>
      <c r="L74" s="19">
        <f t="shared" si="18"/>
        <v>19.702585688412505</v>
      </c>
      <c r="N74" s="6">
        <v>60</v>
      </c>
      <c r="O74" s="6">
        <f t="shared" si="12"/>
        <v>60</v>
      </c>
      <c r="P74" s="20">
        <f t="shared" si="7"/>
        <v>94268.402014789768</v>
      </c>
      <c r="Q74" s="20">
        <f t="shared" si="8"/>
        <v>94268.402014789768</v>
      </c>
      <c r="R74" s="5">
        <f t="shared" si="9"/>
        <v>94268.402014789768</v>
      </c>
      <c r="S74" s="5">
        <f t="shared" si="19"/>
        <v>2708457247.6228533</v>
      </c>
      <c r="T74" s="20">
        <f>SUM(S74:$S$127)</f>
        <v>44821035303.969131</v>
      </c>
      <c r="U74" s="6">
        <f t="shared" si="20"/>
        <v>16.548548197800596</v>
      </c>
    </row>
    <row r="75" spans="1:21">
      <c r="A75" s="21">
        <v>61</v>
      </c>
      <c r="B75" s="17">
        <f>Absterbeordnung!C69</f>
        <v>93760.356187661542</v>
      </c>
      <c r="C75" s="18">
        <f t="shared" si="13"/>
        <v>0.29880614358732388</v>
      </c>
      <c r="D75" s="17">
        <f t="shared" si="14"/>
        <v>28016.170453809027</v>
      </c>
      <c r="E75" s="17">
        <f>SUM(D75:$D$136)</f>
        <v>537350.29632857279</v>
      </c>
      <c r="F75" s="19">
        <f t="shared" si="15"/>
        <v>19.180005247844843</v>
      </c>
      <c r="G75" s="5"/>
      <c r="H75" s="17">
        <f>Absterbeordnung!C69</f>
        <v>93760.356187661542</v>
      </c>
      <c r="I75" s="18">
        <f t="shared" si="16"/>
        <v>0.29880614358732388</v>
      </c>
      <c r="J75" s="17">
        <f t="shared" si="17"/>
        <v>28016.170453809027</v>
      </c>
      <c r="K75" s="17">
        <f>SUM($J75:J$136)</f>
        <v>537350.29632857279</v>
      </c>
      <c r="L75" s="19">
        <f t="shared" si="18"/>
        <v>19.180005247844843</v>
      </c>
      <c r="N75" s="6">
        <v>61</v>
      </c>
      <c r="O75" s="6">
        <f t="shared" si="12"/>
        <v>61</v>
      </c>
      <c r="P75" s="20">
        <f t="shared" si="7"/>
        <v>93760.356187661542</v>
      </c>
      <c r="Q75" s="20">
        <f t="shared" si="8"/>
        <v>93760.356187661542</v>
      </c>
      <c r="R75" s="5">
        <f t="shared" si="9"/>
        <v>93760.356187661542</v>
      </c>
      <c r="S75" s="5">
        <f t="shared" si="19"/>
        <v>2626806120.7633739</v>
      </c>
      <c r="T75" s="20">
        <f>SUM(S75:$S$127)</f>
        <v>42112578056.346268</v>
      </c>
      <c r="U75" s="6">
        <f t="shared" si="20"/>
        <v>16.031856223978938</v>
      </c>
    </row>
    <row r="76" spans="1:21">
      <c r="A76" s="21">
        <v>62</v>
      </c>
      <c r="B76" s="17">
        <f>Absterbeordnung!C70</f>
        <v>93221.542960433988</v>
      </c>
      <c r="C76" s="18">
        <f t="shared" si="13"/>
        <v>0.29294719959541554</v>
      </c>
      <c r="D76" s="17">
        <f t="shared" si="14"/>
        <v>27308.989952222859</v>
      </c>
      <c r="E76" s="17">
        <f>SUM(D76:$D$136)</f>
        <v>509334.1258747637</v>
      </c>
      <c r="F76" s="19">
        <f t="shared" si="15"/>
        <v>18.650785941400429</v>
      </c>
      <c r="G76" s="5"/>
      <c r="H76" s="17">
        <f>Absterbeordnung!C70</f>
        <v>93221.542960433988</v>
      </c>
      <c r="I76" s="18">
        <f t="shared" si="16"/>
        <v>0.29294719959541554</v>
      </c>
      <c r="J76" s="17">
        <f t="shared" si="17"/>
        <v>27308.989952222859</v>
      </c>
      <c r="K76" s="17">
        <f>SUM($J76:J$136)</f>
        <v>509334.1258747637</v>
      </c>
      <c r="L76" s="19">
        <f t="shared" si="18"/>
        <v>18.650785941400429</v>
      </c>
      <c r="N76" s="6">
        <v>62</v>
      </c>
      <c r="O76" s="6">
        <f t="shared" si="12"/>
        <v>62</v>
      </c>
      <c r="P76" s="20">
        <f t="shared" si="7"/>
        <v>93221.542960433988</v>
      </c>
      <c r="Q76" s="20">
        <f t="shared" si="8"/>
        <v>93221.542960433988</v>
      </c>
      <c r="R76" s="5">
        <f t="shared" si="9"/>
        <v>93221.542960433988</v>
      </c>
      <c r="S76" s="5">
        <f t="shared" si="19"/>
        <v>2545786180.0372033</v>
      </c>
      <c r="T76" s="20">
        <f>SUM(S76:$S$127)</f>
        <v>39485771935.582901</v>
      </c>
      <c r="U76" s="6">
        <f t="shared" si="20"/>
        <v>15.510246793391685</v>
      </c>
    </row>
    <row r="77" spans="1:21">
      <c r="A77" s="21">
        <v>63</v>
      </c>
      <c r="B77" s="17">
        <f>Absterbeordnung!C71</f>
        <v>92633.534522530987</v>
      </c>
      <c r="C77" s="18">
        <f t="shared" si="13"/>
        <v>0.28720313685825061</v>
      </c>
      <c r="D77" s="17">
        <f t="shared" si="14"/>
        <v>26604.64169313795</v>
      </c>
      <c r="E77" s="17">
        <f>SUM(D77:$D$136)</f>
        <v>482025.13592254085</v>
      </c>
      <c r="F77" s="19">
        <f t="shared" si="15"/>
        <v>18.118084110370411</v>
      </c>
      <c r="G77" s="5"/>
      <c r="H77" s="17">
        <f>Absterbeordnung!C71</f>
        <v>92633.534522530987</v>
      </c>
      <c r="I77" s="18">
        <f t="shared" si="16"/>
        <v>0.28720313685825061</v>
      </c>
      <c r="J77" s="17">
        <f t="shared" si="17"/>
        <v>26604.64169313795</v>
      </c>
      <c r="K77" s="17">
        <f>SUM($J77:J$136)</f>
        <v>482025.13592254085</v>
      </c>
      <c r="L77" s="19">
        <f t="shared" si="18"/>
        <v>18.118084110370411</v>
      </c>
      <c r="N77" s="6">
        <v>63</v>
      </c>
      <c r="O77" s="6">
        <f t="shared" si="12"/>
        <v>63</v>
      </c>
      <c r="P77" s="20">
        <f t="shared" si="7"/>
        <v>92633.534522530987</v>
      </c>
      <c r="Q77" s="20">
        <f t="shared" si="8"/>
        <v>92633.534522530987</v>
      </c>
      <c r="R77" s="5">
        <f t="shared" si="9"/>
        <v>92633.534522530987</v>
      </c>
      <c r="S77" s="5">
        <f t="shared" si="19"/>
        <v>2464481994.7408614</v>
      </c>
      <c r="T77" s="20">
        <f>SUM(S77:$S$127)</f>
        <v>36939985755.545685</v>
      </c>
      <c r="U77" s="6">
        <f t="shared" si="20"/>
        <v>14.988945277090531</v>
      </c>
    </row>
    <row r="78" spans="1:21">
      <c r="A78" s="21">
        <v>64</v>
      </c>
      <c r="B78" s="17">
        <f>Absterbeordnung!C72</f>
        <v>92009.382711977334</v>
      </c>
      <c r="C78" s="18">
        <f t="shared" si="13"/>
        <v>0.28157170280220639</v>
      </c>
      <c r="D78" s="17">
        <f t="shared" si="14"/>
        <v>25907.238563991348</v>
      </c>
      <c r="E78" s="17">
        <f>SUM(D78:$D$136)</f>
        <v>455420.49422940286</v>
      </c>
      <c r="F78" s="19">
        <f t="shared" si="15"/>
        <v>17.578889896138719</v>
      </c>
      <c r="G78" s="5"/>
      <c r="H78" s="17">
        <f>Absterbeordnung!C72</f>
        <v>92009.382711977334</v>
      </c>
      <c r="I78" s="18">
        <f t="shared" si="16"/>
        <v>0.28157170280220639</v>
      </c>
      <c r="J78" s="17">
        <f t="shared" si="17"/>
        <v>25907.238563991348</v>
      </c>
      <c r="K78" s="17">
        <f>SUM($J78:J$136)</f>
        <v>455420.49422940286</v>
      </c>
      <c r="L78" s="19">
        <f t="shared" si="18"/>
        <v>17.578889896138719</v>
      </c>
      <c r="N78" s="6">
        <v>64</v>
      </c>
      <c r="O78" s="6">
        <f t="shared" ref="O78:O109" si="21">N78+$B$3</f>
        <v>64</v>
      </c>
      <c r="P78" s="20">
        <f t="shared" si="7"/>
        <v>92009.382711977334</v>
      </c>
      <c r="Q78" s="20">
        <f t="shared" si="8"/>
        <v>92009.382711977334</v>
      </c>
      <c r="R78" s="5">
        <f t="shared" si="9"/>
        <v>92009.382711977334</v>
      </c>
      <c r="S78" s="5">
        <f t="shared" si="19"/>
        <v>2383709028.0447783</v>
      </c>
      <c r="T78" s="20">
        <f>SUM(S78:$S$127)</f>
        <v>34475503760.804832</v>
      </c>
      <c r="U78" s="6">
        <f t="shared" si="20"/>
        <v>14.462966475855124</v>
      </c>
    </row>
    <row r="79" spans="1:21">
      <c r="A79" s="21">
        <v>65</v>
      </c>
      <c r="B79" s="17">
        <f>Absterbeordnung!C73</f>
        <v>91333.167919845975</v>
      </c>
      <c r="C79" s="18">
        <f t="shared" ref="C79:C110" si="22">1/(((1+($B$5/100))^A79))</f>
        <v>0.27605068902177099</v>
      </c>
      <c r="D79" s="17">
        <f t="shared" ref="D79:D110" si="23">B79*C79</f>
        <v>25212.583934814593</v>
      </c>
      <c r="E79" s="17">
        <f>SUM(D79:$D$136)</f>
        <v>429513.25566541153</v>
      </c>
      <c r="F79" s="19">
        <f t="shared" ref="F79:F110" si="24">E79/D79</f>
        <v>17.035669837565582</v>
      </c>
      <c r="G79" s="5"/>
      <c r="H79" s="17">
        <f>Absterbeordnung!C73</f>
        <v>91333.167919845975</v>
      </c>
      <c r="I79" s="18">
        <f t="shared" ref="I79:I110" si="25">1/(((1+($B$5/100))^A79))</f>
        <v>0.27605068902177099</v>
      </c>
      <c r="J79" s="17">
        <f t="shared" ref="J79:J110" si="26">H79*I79</f>
        <v>25212.583934814593</v>
      </c>
      <c r="K79" s="17">
        <f>SUM($J79:J$136)</f>
        <v>429513.25566541153</v>
      </c>
      <c r="L79" s="19">
        <f t="shared" ref="L79:L110" si="27">K79/J79</f>
        <v>17.035669837565582</v>
      </c>
      <c r="N79" s="6">
        <v>65</v>
      </c>
      <c r="O79" s="6">
        <f t="shared" si="21"/>
        <v>65</v>
      </c>
      <c r="P79" s="20">
        <f t="shared" ref="P79:P127" si="28">B79</f>
        <v>91333.167919845975</v>
      </c>
      <c r="Q79" s="20">
        <f t="shared" ref="Q79:Q127" si="29">B79</f>
        <v>91333.167919845975</v>
      </c>
      <c r="R79" s="5">
        <f t="shared" ref="R79:R136" si="30">LOOKUP(N79,$O$14:$O$136,$Q$14:$Q$136)</f>
        <v>91333.167919845975</v>
      </c>
      <c r="S79" s="5">
        <f t="shared" ref="S79:S110" si="31">P79*R79*I79</f>
        <v>2302745162.2116323</v>
      </c>
      <c r="T79" s="20">
        <f>SUM(S79:$S$136)</f>
        <v>32091794732.760052</v>
      </c>
      <c r="U79" s="6">
        <f t="shared" ref="U79:U110" si="32">T79/S79</f>
        <v>13.936320553134085</v>
      </c>
    </row>
    <row r="80" spans="1:21">
      <c r="A80" s="21">
        <v>66</v>
      </c>
      <c r="B80" s="17">
        <f>Absterbeordnung!C74</f>
        <v>90619.867469890756</v>
      </c>
      <c r="C80" s="18">
        <f t="shared" si="22"/>
        <v>0.27063793041350098</v>
      </c>
      <c r="D80" s="17">
        <f t="shared" si="23"/>
        <v>24525.173386396975</v>
      </c>
      <c r="E80" s="17">
        <f>SUM(D80:$D$136)</f>
        <v>404300.67173059692</v>
      </c>
      <c r="F80" s="19">
        <f t="shared" si="24"/>
        <v>16.485130007474059</v>
      </c>
      <c r="G80" s="5"/>
      <c r="H80" s="17">
        <f>Absterbeordnung!C74</f>
        <v>90619.867469890756</v>
      </c>
      <c r="I80" s="18">
        <f t="shared" si="25"/>
        <v>0.27063793041350098</v>
      </c>
      <c r="J80" s="17">
        <f t="shared" si="26"/>
        <v>24525.173386396975</v>
      </c>
      <c r="K80" s="17">
        <f>SUM($J80:J$136)</f>
        <v>404300.67173059692</v>
      </c>
      <c r="L80" s="19">
        <f t="shared" si="27"/>
        <v>16.485130007474059</v>
      </c>
      <c r="N80" s="6">
        <v>66</v>
      </c>
      <c r="O80" s="6">
        <f t="shared" si="21"/>
        <v>66</v>
      </c>
      <c r="P80" s="20">
        <f t="shared" si="28"/>
        <v>90619.867469890756</v>
      </c>
      <c r="Q80" s="20">
        <f t="shared" si="29"/>
        <v>90619.867469890756</v>
      </c>
      <c r="R80" s="5">
        <f t="shared" si="30"/>
        <v>90619.867469890756</v>
      </c>
      <c r="S80" s="5">
        <f t="shared" si="31"/>
        <v>2222467961.951386</v>
      </c>
      <c r="T80" s="20">
        <f>SUM(S80:$S$136)</f>
        <v>29789049570.548416</v>
      </c>
      <c r="U80" s="6">
        <f t="shared" si="32"/>
        <v>13.40359009917643</v>
      </c>
    </row>
    <row r="81" spans="1:21">
      <c r="A81" s="21">
        <v>67</v>
      </c>
      <c r="B81" s="17">
        <f>Absterbeordnung!C75</f>
        <v>89844.681575817594</v>
      </c>
      <c r="C81" s="18">
        <f t="shared" si="22"/>
        <v>0.26533130432696173</v>
      </c>
      <c r="D81" s="17">
        <f t="shared" si="23"/>
        <v>23838.606549352229</v>
      </c>
      <c r="E81" s="17">
        <f>SUM(D81:$D$136)</f>
        <v>379775.49834419996</v>
      </c>
      <c r="F81" s="19">
        <f t="shared" si="24"/>
        <v>15.931111474907903</v>
      </c>
      <c r="G81" s="5"/>
      <c r="H81" s="17">
        <f>Absterbeordnung!C75</f>
        <v>89844.681575817594</v>
      </c>
      <c r="I81" s="18">
        <f t="shared" si="25"/>
        <v>0.26533130432696173</v>
      </c>
      <c r="J81" s="17">
        <f t="shared" si="26"/>
        <v>23838.606549352229</v>
      </c>
      <c r="K81" s="17">
        <f>SUM($J81:J$136)</f>
        <v>379775.49834419996</v>
      </c>
      <c r="L81" s="19">
        <f t="shared" si="27"/>
        <v>15.931111474907903</v>
      </c>
      <c r="N81" s="6">
        <v>67</v>
      </c>
      <c r="O81" s="6">
        <f t="shared" si="21"/>
        <v>67</v>
      </c>
      <c r="P81" s="20">
        <f t="shared" si="28"/>
        <v>89844.681575817594</v>
      </c>
      <c r="Q81" s="20">
        <f t="shared" si="29"/>
        <v>89844.681575817594</v>
      </c>
      <c r="R81" s="5">
        <f t="shared" si="30"/>
        <v>89844.681575817594</v>
      </c>
      <c r="S81" s="5">
        <f t="shared" si="31"/>
        <v>2141772014.6377509</v>
      </c>
      <c r="T81" s="20">
        <f>SUM(S81:$S$136)</f>
        <v>27566581608.597031</v>
      </c>
      <c r="U81" s="6">
        <f t="shared" si="32"/>
        <v>12.870922497910923</v>
      </c>
    </row>
    <row r="82" spans="1:21">
      <c r="A82" s="21">
        <v>68</v>
      </c>
      <c r="B82" s="17">
        <f>Absterbeordnung!C76</f>
        <v>89024.192469056972</v>
      </c>
      <c r="C82" s="18">
        <f t="shared" si="22"/>
        <v>0.26012872973231543</v>
      </c>
      <c r="D82" s="17">
        <f t="shared" si="23"/>
        <v>23157.750102420952</v>
      </c>
      <c r="E82" s="17">
        <f>SUM(D82:$D$136)</f>
        <v>355936.89179484773</v>
      </c>
      <c r="F82" s="19">
        <f t="shared" si="24"/>
        <v>15.370098140822302</v>
      </c>
      <c r="G82" s="5"/>
      <c r="H82" s="17">
        <f>Absterbeordnung!C76</f>
        <v>89024.192469056972</v>
      </c>
      <c r="I82" s="18">
        <f t="shared" si="25"/>
        <v>0.26012872973231543</v>
      </c>
      <c r="J82" s="17">
        <f t="shared" si="26"/>
        <v>23157.750102420952</v>
      </c>
      <c r="K82" s="17">
        <f>SUM($J82:J$136)</f>
        <v>355936.89179484773</v>
      </c>
      <c r="L82" s="19">
        <f t="shared" si="27"/>
        <v>15.370098140822302</v>
      </c>
      <c r="N82" s="6">
        <v>68</v>
      </c>
      <c r="O82" s="6">
        <f t="shared" si="21"/>
        <v>68</v>
      </c>
      <c r="P82" s="20">
        <f t="shared" si="28"/>
        <v>89024.192469056972</v>
      </c>
      <c r="Q82" s="20">
        <f t="shared" si="29"/>
        <v>89024.192469056972</v>
      </c>
      <c r="R82" s="5">
        <f t="shared" si="30"/>
        <v>89024.192469056972</v>
      </c>
      <c r="S82" s="5">
        <f t="shared" si="31"/>
        <v>2061600002.2682467</v>
      </c>
      <c r="T82" s="20">
        <f>SUM(S82:$S$136)</f>
        <v>25424809593.959282</v>
      </c>
      <c r="U82" s="6">
        <f t="shared" si="32"/>
        <v>12.332561877175975</v>
      </c>
    </row>
    <row r="83" spans="1:21">
      <c r="A83" s="21">
        <v>69</v>
      </c>
      <c r="B83" s="17">
        <f>Absterbeordnung!C77</f>
        <v>88159.711679754386</v>
      </c>
      <c r="C83" s="18">
        <f t="shared" si="22"/>
        <v>0.25502816640423082</v>
      </c>
      <c r="D83" s="17">
        <f t="shared" si="23"/>
        <v>22483.209620413414</v>
      </c>
      <c r="E83" s="17">
        <f>SUM(D83:$D$136)</f>
        <v>332779.14169242681</v>
      </c>
      <c r="F83" s="19">
        <f t="shared" si="24"/>
        <v>14.801229331166454</v>
      </c>
      <c r="G83" s="5"/>
      <c r="H83" s="17">
        <f>Absterbeordnung!C77</f>
        <v>88159.711679754386</v>
      </c>
      <c r="I83" s="18">
        <f t="shared" si="25"/>
        <v>0.25502816640423082</v>
      </c>
      <c r="J83" s="17">
        <f t="shared" si="26"/>
        <v>22483.209620413414</v>
      </c>
      <c r="K83" s="17">
        <f>SUM($J83:J$136)</f>
        <v>332779.14169242681</v>
      </c>
      <c r="L83" s="19">
        <f t="shared" si="27"/>
        <v>14.801229331166454</v>
      </c>
      <c r="N83" s="6">
        <v>69</v>
      </c>
      <c r="O83" s="6">
        <f t="shared" si="21"/>
        <v>69</v>
      </c>
      <c r="P83" s="20">
        <f t="shared" si="28"/>
        <v>88159.711679754386</v>
      </c>
      <c r="Q83" s="20">
        <f t="shared" si="29"/>
        <v>88159.711679754386</v>
      </c>
      <c r="R83" s="5">
        <f t="shared" si="30"/>
        <v>88159.711679754386</v>
      </c>
      <c r="S83" s="5">
        <f t="shared" si="31"/>
        <v>1982113277.7711265</v>
      </c>
      <c r="T83" s="20">
        <f>SUM(S83:$S$136)</f>
        <v>23363209591.691032</v>
      </c>
      <c r="U83" s="6">
        <f t="shared" si="32"/>
        <v>11.787020375527078</v>
      </c>
    </row>
    <row r="84" spans="1:21">
      <c r="A84" s="21">
        <v>70</v>
      </c>
      <c r="B84" s="17">
        <f>Absterbeordnung!C78</f>
        <v>87223.321795389231</v>
      </c>
      <c r="C84" s="18">
        <f t="shared" si="22"/>
        <v>0.25002761412179492</v>
      </c>
      <c r="D84" s="17">
        <f t="shared" si="23"/>
        <v>21808.239044278722</v>
      </c>
      <c r="E84" s="17">
        <f>SUM(D84:$D$136)</f>
        <v>310295.93207201333</v>
      </c>
      <c r="F84" s="19">
        <f t="shared" si="24"/>
        <v>14.228380908793177</v>
      </c>
      <c r="G84" s="5"/>
      <c r="H84" s="17">
        <f>Absterbeordnung!C78</f>
        <v>87223.321795389231</v>
      </c>
      <c r="I84" s="18">
        <f t="shared" si="25"/>
        <v>0.25002761412179492</v>
      </c>
      <c r="J84" s="17">
        <f t="shared" si="26"/>
        <v>21808.239044278722</v>
      </c>
      <c r="K84" s="17">
        <f>SUM($J84:J$136)</f>
        <v>310295.93207201333</v>
      </c>
      <c r="L84" s="19">
        <f t="shared" si="27"/>
        <v>14.228380908793177</v>
      </c>
      <c r="N84" s="6">
        <v>70</v>
      </c>
      <c r="O84" s="6">
        <f t="shared" si="21"/>
        <v>70</v>
      </c>
      <c r="P84" s="20">
        <f t="shared" si="28"/>
        <v>87223.321795389231</v>
      </c>
      <c r="Q84" s="20">
        <f t="shared" si="29"/>
        <v>87223.321795389231</v>
      </c>
      <c r="R84" s="5">
        <f t="shared" si="30"/>
        <v>87223.321795389231</v>
      </c>
      <c r="S84" s="5">
        <f t="shared" si="31"/>
        <v>1902187051.9498947</v>
      </c>
      <c r="T84" s="20">
        <f>SUM(S84:$S$136)</f>
        <v>21381096313.919907</v>
      </c>
      <c r="U84" s="6">
        <f t="shared" si="32"/>
        <v>11.240270136421422</v>
      </c>
    </row>
    <row r="85" spans="1:21">
      <c r="A85" s="21">
        <v>71</v>
      </c>
      <c r="B85" s="17">
        <f>Absterbeordnung!C79</f>
        <v>86211.119314943047</v>
      </c>
      <c r="C85" s="18">
        <f t="shared" si="22"/>
        <v>0.24512511188411268</v>
      </c>
      <c r="D85" s="17">
        <f t="shared" si="23"/>
        <v>21132.510267730002</v>
      </c>
      <c r="E85" s="17">
        <f>SUM(D85:$D$136)</f>
        <v>288487.69302773464</v>
      </c>
      <c r="F85" s="19">
        <f t="shared" si="24"/>
        <v>13.651368880121369</v>
      </c>
      <c r="G85" s="5"/>
      <c r="H85" s="17">
        <f>Absterbeordnung!C79</f>
        <v>86211.119314943047</v>
      </c>
      <c r="I85" s="18">
        <f t="shared" si="25"/>
        <v>0.24512511188411268</v>
      </c>
      <c r="J85" s="17">
        <f t="shared" si="26"/>
        <v>21132.510267730002</v>
      </c>
      <c r="K85" s="17">
        <f>SUM($J85:J$136)</f>
        <v>288487.69302773464</v>
      </c>
      <c r="L85" s="19">
        <f t="shared" si="27"/>
        <v>13.651368880121369</v>
      </c>
      <c r="N85" s="6">
        <v>71</v>
      </c>
      <c r="O85" s="6">
        <f t="shared" si="21"/>
        <v>71</v>
      </c>
      <c r="P85" s="20">
        <f t="shared" si="28"/>
        <v>86211.119314943047</v>
      </c>
      <c r="Q85" s="20">
        <f t="shared" si="29"/>
        <v>86211.119314943047</v>
      </c>
      <c r="R85" s="5">
        <f t="shared" si="30"/>
        <v>86211.119314943047</v>
      </c>
      <c r="S85" s="5">
        <f t="shared" si="31"/>
        <v>1821857364.1155303</v>
      </c>
      <c r="T85" s="20">
        <f>SUM(S85:$S$136)</f>
        <v>19478909261.970013</v>
      </c>
      <c r="U85" s="6">
        <f t="shared" si="32"/>
        <v>10.691786111052977</v>
      </c>
    </row>
    <row r="86" spans="1:21">
      <c r="A86" s="21">
        <v>72</v>
      </c>
      <c r="B86" s="17">
        <f>Absterbeordnung!C80</f>
        <v>85100.962199519563</v>
      </c>
      <c r="C86" s="18">
        <f t="shared" si="22"/>
        <v>0.24031873714128693</v>
      </c>
      <c r="D86" s="17">
        <f t="shared" si="23"/>
        <v>20451.355765296936</v>
      </c>
      <c r="E86" s="17">
        <f>SUM(D86:$D$136)</f>
        <v>267355.18276000465</v>
      </c>
      <c r="F86" s="19">
        <f t="shared" si="24"/>
        <v>13.07273639108409</v>
      </c>
      <c r="G86" s="5"/>
      <c r="H86" s="17">
        <f>Absterbeordnung!C80</f>
        <v>85100.962199519563</v>
      </c>
      <c r="I86" s="18">
        <f t="shared" si="25"/>
        <v>0.24031873714128693</v>
      </c>
      <c r="J86" s="17">
        <f t="shared" si="26"/>
        <v>20451.355765296936</v>
      </c>
      <c r="K86" s="17">
        <f>SUM($J86:J$136)</f>
        <v>267355.18276000465</v>
      </c>
      <c r="L86" s="19">
        <f t="shared" si="27"/>
        <v>13.07273639108409</v>
      </c>
      <c r="N86" s="6">
        <v>72</v>
      </c>
      <c r="O86" s="6">
        <f t="shared" si="21"/>
        <v>72</v>
      </c>
      <c r="P86" s="20">
        <f t="shared" si="28"/>
        <v>85100.962199519563</v>
      </c>
      <c r="Q86" s="20">
        <f t="shared" si="29"/>
        <v>85100.962199519563</v>
      </c>
      <c r="R86" s="5">
        <f t="shared" si="30"/>
        <v>85100.962199519563</v>
      </c>
      <c r="S86" s="5">
        <f t="shared" si="31"/>
        <v>1740430053.9114611</v>
      </c>
      <c r="T86" s="20">
        <f>SUM(S86:$S$136)</f>
        <v>17657051897.854477</v>
      </c>
      <c r="U86" s="6">
        <f t="shared" si="32"/>
        <v>10.145223508506895</v>
      </c>
    </row>
    <row r="87" spans="1:21">
      <c r="A87" s="21">
        <v>73</v>
      </c>
      <c r="B87" s="17">
        <f>Absterbeordnung!C81</f>
        <v>83868.894075363962</v>
      </c>
      <c r="C87" s="18">
        <f t="shared" si="22"/>
        <v>0.2356066050404774</v>
      </c>
      <c r="D87" s="17">
        <f t="shared" si="23"/>
        <v>19760.065401595912</v>
      </c>
      <c r="E87" s="17">
        <f>SUM(D87:$D$136)</f>
        <v>246903.82699470772</v>
      </c>
      <c r="F87" s="19">
        <f t="shared" si="24"/>
        <v>12.495091588855098</v>
      </c>
      <c r="G87" s="5"/>
      <c r="H87" s="17">
        <f>Absterbeordnung!C81</f>
        <v>83868.894075363962</v>
      </c>
      <c r="I87" s="18">
        <f t="shared" si="25"/>
        <v>0.2356066050404774</v>
      </c>
      <c r="J87" s="17">
        <f t="shared" si="26"/>
        <v>19760.065401595912</v>
      </c>
      <c r="K87" s="17">
        <f>SUM($J87:J$136)</f>
        <v>246903.82699470772</v>
      </c>
      <c r="L87" s="19">
        <f t="shared" si="27"/>
        <v>12.495091588855098</v>
      </c>
      <c r="N87" s="6">
        <v>73</v>
      </c>
      <c r="O87" s="6">
        <f t="shared" si="21"/>
        <v>73</v>
      </c>
      <c r="P87" s="20">
        <f t="shared" si="28"/>
        <v>83868.894075363962</v>
      </c>
      <c r="Q87" s="20">
        <f t="shared" si="29"/>
        <v>83868.894075363962</v>
      </c>
      <c r="R87" s="5">
        <f t="shared" si="30"/>
        <v>83868.894075363962</v>
      </c>
      <c r="S87" s="5">
        <f t="shared" si="31"/>
        <v>1657254832.0887117</v>
      </c>
      <c r="T87" s="20">
        <f>SUM(S87:$S$136)</f>
        <v>15916621843.943016</v>
      </c>
      <c r="U87" s="6">
        <f t="shared" si="32"/>
        <v>9.6042090424214308</v>
      </c>
    </row>
    <row r="88" spans="1:21">
      <c r="A88" s="21">
        <v>74</v>
      </c>
      <c r="B88" s="17">
        <f>Absterbeordnung!C82</f>
        <v>82505.08557486067</v>
      </c>
      <c r="C88" s="18">
        <f t="shared" si="22"/>
        <v>0.23098686768674251</v>
      </c>
      <c r="D88" s="17">
        <f t="shared" si="23"/>
        <v>19057.591285163711</v>
      </c>
      <c r="E88" s="17">
        <f>SUM(D88:$D$136)</f>
        <v>227143.76159311182</v>
      </c>
      <c r="F88" s="19">
        <f t="shared" si="24"/>
        <v>11.91880748171689</v>
      </c>
      <c r="G88" s="5"/>
      <c r="H88" s="17">
        <f>Absterbeordnung!C82</f>
        <v>82505.08557486067</v>
      </c>
      <c r="I88" s="18">
        <f t="shared" si="25"/>
        <v>0.23098686768674251</v>
      </c>
      <c r="J88" s="17">
        <f t="shared" si="26"/>
        <v>19057.591285163711</v>
      </c>
      <c r="K88" s="17">
        <f>SUM($J88:J$136)</f>
        <v>227143.76159311182</v>
      </c>
      <c r="L88" s="19">
        <f t="shared" si="27"/>
        <v>11.91880748171689</v>
      </c>
      <c r="N88" s="6">
        <v>74</v>
      </c>
      <c r="O88" s="6">
        <f t="shared" si="21"/>
        <v>74</v>
      </c>
      <c r="P88" s="20">
        <f t="shared" si="28"/>
        <v>82505.08557486067</v>
      </c>
      <c r="Q88" s="20">
        <f t="shared" si="29"/>
        <v>82505.08557486067</v>
      </c>
      <c r="R88" s="5">
        <f t="shared" si="30"/>
        <v>82505.08557486067</v>
      </c>
      <c r="S88" s="5">
        <f t="shared" si="31"/>
        <v>1572348199.8331509</v>
      </c>
      <c r="T88" s="20">
        <f>SUM(S88:$S$136)</f>
        <v>14259367011.854305</v>
      </c>
      <c r="U88" s="6">
        <f t="shared" si="32"/>
        <v>9.0688353975076463</v>
      </c>
    </row>
    <row r="89" spans="1:21">
      <c r="A89" s="21">
        <v>75</v>
      </c>
      <c r="B89" s="17">
        <f>Absterbeordnung!C83</f>
        <v>80969.868619809407</v>
      </c>
      <c r="C89" s="18">
        <f t="shared" si="22"/>
        <v>0.22645771341837509</v>
      </c>
      <c r="D89" s="17">
        <f t="shared" si="23"/>
        <v>18336.251303428282</v>
      </c>
      <c r="E89" s="17">
        <f>SUM(D89:$D$136)</f>
        <v>208086.17030794811</v>
      </c>
      <c r="F89" s="19">
        <f t="shared" si="24"/>
        <v>11.348348518164276</v>
      </c>
      <c r="G89" s="5"/>
      <c r="H89" s="17">
        <f>Absterbeordnung!C83</f>
        <v>80969.868619809407</v>
      </c>
      <c r="I89" s="18">
        <f t="shared" si="25"/>
        <v>0.22645771341837509</v>
      </c>
      <c r="J89" s="17">
        <f t="shared" si="26"/>
        <v>18336.251303428282</v>
      </c>
      <c r="K89" s="17">
        <f>SUM($J89:J$136)</f>
        <v>208086.17030794811</v>
      </c>
      <c r="L89" s="19">
        <f t="shared" si="27"/>
        <v>11.348348518164276</v>
      </c>
      <c r="N89" s="6">
        <v>75</v>
      </c>
      <c r="O89" s="6">
        <f t="shared" si="21"/>
        <v>75</v>
      </c>
      <c r="P89" s="20">
        <f t="shared" si="28"/>
        <v>80969.868619809407</v>
      </c>
      <c r="Q89" s="20">
        <f t="shared" si="29"/>
        <v>80969.868619809407</v>
      </c>
      <c r="R89" s="5">
        <f t="shared" si="30"/>
        <v>80969.868619809407</v>
      </c>
      <c r="S89" s="5">
        <f t="shared" si="31"/>
        <v>1484683859.0183969</v>
      </c>
      <c r="T89" s="20">
        <f>SUM(S89:$S$136)</f>
        <v>12687018812.021154</v>
      </c>
      <c r="U89" s="6">
        <f t="shared" si="32"/>
        <v>8.5452662093391485</v>
      </c>
    </row>
    <row r="90" spans="1:21">
      <c r="A90" s="21">
        <v>76</v>
      </c>
      <c r="B90" s="17">
        <f>Absterbeordnung!C84</f>
        <v>79232.422815210477</v>
      </c>
      <c r="C90" s="18">
        <f t="shared" si="22"/>
        <v>0.22201736609644609</v>
      </c>
      <c r="D90" s="17">
        <f t="shared" si="23"/>
        <v>17590.973822872991</v>
      </c>
      <c r="E90" s="17">
        <f>SUM(D90:$D$136)</f>
        <v>189749.91900451985</v>
      </c>
      <c r="F90" s="19">
        <f t="shared" si="24"/>
        <v>10.786777407274291</v>
      </c>
      <c r="G90" s="5"/>
      <c r="H90" s="17">
        <f>Absterbeordnung!C84</f>
        <v>79232.422815210477</v>
      </c>
      <c r="I90" s="18">
        <f t="shared" si="25"/>
        <v>0.22201736609644609</v>
      </c>
      <c r="J90" s="17">
        <f t="shared" si="26"/>
        <v>17590.973822872991</v>
      </c>
      <c r="K90" s="17">
        <f>SUM($J90:J$136)</f>
        <v>189749.91900451985</v>
      </c>
      <c r="L90" s="19">
        <f t="shared" si="27"/>
        <v>10.786777407274291</v>
      </c>
      <c r="N90" s="6">
        <v>76</v>
      </c>
      <c r="O90" s="6">
        <f t="shared" si="21"/>
        <v>76</v>
      </c>
      <c r="P90" s="20">
        <f t="shared" si="28"/>
        <v>79232.422815210477</v>
      </c>
      <c r="Q90" s="20">
        <f t="shared" si="29"/>
        <v>79232.422815210477</v>
      </c>
      <c r="R90" s="5">
        <f t="shared" si="30"/>
        <v>79232.422815210477</v>
      </c>
      <c r="S90" s="5">
        <f t="shared" si="31"/>
        <v>1393775475.6651723</v>
      </c>
      <c r="T90" s="20">
        <f>SUM(S90:$S$136)</f>
        <v>11202334953.002758</v>
      </c>
      <c r="U90" s="6">
        <f t="shared" si="32"/>
        <v>8.0374028303636926</v>
      </c>
    </row>
    <row r="91" spans="1:21">
      <c r="A91" s="21">
        <v>77</v>
      </c>
      <c r="B91" s="17">
        <f>Absterbeordnung!C85</f>
        <v>77291.797904169522</v>
      </c>
      <c r="C91" s="18">
        <f t="shared" si="22"/>
        <v>0.2176640844082805</v>
      </c>
      <c r="D91" s="17">
        <f t="shared" si="23"/>
        <v>16823.648423080911</v>
      </c>
      <c r="E91" s="17">
        <f>SUM(D91:$D$136)</f>
        <v>172158.94518164688</v>
      </c>
      <c r="F91" s="19">
        <f t="shared" si="24"/>
        <v>10.233151623963826</v>
      </c>
      <c r="G91" s="5"/>
      <c r="H91" s="17">
        <f>Absterbeordnung!C85</f>
        <v>77291.797904169522</v>
      </c>
      <c r="I91" s="18">
        <f t="shared" si="25"/>
        <v>0.2176640844082805</v>
      </c>
      <c r="J91" s="17">
        <f t="shared" si="26"/>
        <v>16823.648423080911</v>
      </c>
      <c r="K91" s="17">
        <f>SUM($J91:J$136)</f>
        <v>172158.94518164688</v>
      </c>
      <c r="L91" s="19">
        <f t="shared" si="27"/>
        <v>10.233151623963826</v>
      </c>
      <c r="N91" s="6">
        <v>77</v>
      </c>
      <c r="O91" s="6">
        <f t="shared" si="21"/>
        <v>77</v>
      </c>
      <c r="P91" s="20">
        <f t="shared" si="28"/>
        <v>77291.797904169522</v>
      </c>
      <c r="Q91" s="20">
        <f t="shared" si="29"/>
        <v>77291.797904169522</v>
      </c>
      <c r="R91" s="5">
        <f t="shared" si="30"/>
        <v>77291.797904169522</v>
      </c>
      <c r="S91" s="5">
        <f t="shared" si="31"/>
        <v>1300330033.9275701</v>
      </c>
      <c r="T91" s="20">
        <f>SUM(S91:$S$136)</f>
        <v>9808559477.3375874</v>
      </c>
      <c r="U91" s="6">
        <f t="shared" si="32"/>
        <v>7.5431307602050941</v>
      </c>
    </row>
    <row r="92" spans="1:21">
      <c r="A92" s="21">
        <v>78</v>
      </c>
      <c r="B92" s="17">
        <f>Absterbeordnung!C86</f>
        <v>75148.982680466812</v>
      </c>
      <c r="C92" s="18">
        <f t="shared" si="22"/>
        <v>0.21339616118458871</v>
      </c>
      <c r="D92" s="17">
        <f t="shared" si="23"/>
        <v>16036.504420938762</v>
      </c>
      <c r="E92" s="17">
        <f>SUM(D92:$D$136)</f>
        <v>155335.29675856596</v>
      </c>
      <c r="F92" s="19">
        <f t="shared" si="24"/>
        <v>9.6863563705158633</v>
      </c>
      <c r="G92" s="5"/>
      <c r="H92" s="17">
        <f>Absterbeordnung!C86</f>
        <v>75148.982680466812</v>
      </c>
      <c r="I92" s="18">
        <f t="shared" si="25"/>
        <v>0.21339616118458871</v>
      </c>
      <c r="J92" s="17">
        <f t="shared" si="26"/>
        <v>16036.504420938762</v>
      </c>
      <c r="K92" s="17">
        <f>SUM($J92:J$136)</f>
        <v>155335.29675856596</v>
      </c>
      <c r="L92" s="19">
        <f t="shared" si="27"/>
        <v>9.6863563705158633</v>
      </c>
      <c r="N92" s="6">
        <v>78</v>
      </c>
      <c r="O92" s="6">
        <f t="shared" si="21"/>
        <v>78</v>
      </c>
      <c r="P92" s="20">
        <f t="shared" si="28"/>
        <v>75148.982680466812</v>
      </c>
      <c r="Q92" s="20">
        <f t="shared" si="29"/>
        <v>75148.982680466812</v>
      </c>
      <c r="R92" s="5">
        <f t="shared" si="30"/>
        <v>75148.982680466812</v>
      </c>
      <c r="S92" s="5">
        <f t="shared" si="31"/>
        <v>1205126992.9843564</v>
      </c>
      <c r="T92" s="20">
        <f>SUM(S92:$S$136)</f>
        <v>8508229443.4100151</v>
      </c>
      <c r="U92" s="6">
        <f t="shared" si="32"/>
        <v>7.0600272775737745</v>
      </c>
    </row>
    <row r="93" spans="1:21">
      <c r="A93" s="21">
        <v>79</v>
      </c>
      <c r="B93" s="17">
        <f>Absterbeordnung!C87</f>
        <v>72739.085869344883</v>
      </c>
      <c r="C93" s="18">
        <f t="shared" si="22"/>
        <v>0.20921192272998898</v>
      </c>
      <c r="D93" s="17">
        <f t="shared" si="23"/>
        <v>15217.884012347415</v>
      </c>
      <c r="E93" s="17">
        <f>SUM(D93:$D$136)</f>
        <v>139298.79233762718</v>
      </c>
      <c r="F93" s="19">
        <f t="shared" si="24"/>
        <v>9.1536242637020742</v>
      </c>
      <c r="G93" s="5"/>
      <c r="H93" s="17">
        <f>Absterbeordnung!C87</f>
        <v>72739.085869344883</v>
      </c>
      <c r="I93" s="18">
        <f t="shared" si="25"/>
        <v>0.20921192272998898</v>
      </c>
      <c r="J93" s="17">
        <f t="shared" si="26"/>
        <v>15217.884012347415</v>
      </c>
      <c r="K93" s="17">
        <f>SUM($J93:J$136)</f>
        <v>139298.79233762718</v>
      </c>
      <c r="L93" s="19">
        <f t="shared" si="27"/>
        <v>9.1536242637020742</v>
      </c>
      <c r="N93" s="6">
        <v>79</v>
      </c>
      <c r="O93" s="6">
        <f t="shared" si="21"/>
        <v>79</v>
      </c>
      <c r="P93" s="20">
        <f t="shared" si="28"/>
        <v>72739.085869344883</v>
      </c>
      <c r="Q93" s="20">
        <f t="shared" si="29"/>
        <v>72739.085869344883</v>
      </c>
      <c r="R93" s="5">
        <f t="shared" si="30"/>
        <v>72739.085869344883</v>
      </c>
      <c r="S93" s="5">
        <f t="shared" si="31"/>
        <v>1106934971.9238691</v>
      </c>
      <c r="T93" s="20">
        <f>SUM(S93:$S$136)</f>
        <v>7303102450.4256592</v>
      </c>
      <c r="U93" s="6">
        <f t="shared" si="32"/>
        <v>6.5975894118990208</v>
      </c>
    </row>
    <row r="94" spans="1:21">
      <c r="A94" s="21">
        <v>80</v>
      </c>
      <c r="B94" s="17">
        <f>Absterbeordnung!C88</f>
        <v>70098.226017668669</v>
      </c>
      <c r="C94" s="18">
        <f t="shared" si="22"/>
        <v>0.20510972816665585</v>
      </c>
      <c r="D94" s="17">
        <f t="shared" si="23"/>
        <v>14377.828083448823</v>
      </c>
      <c r="E94" s="17">
        <f>SUM(D94:$D$136)</f>
        <v>124080.90832527976</v>
      </c>
      <c r="F94" s="19">
        <f t="shared" si="24"/>
        <v>8.6300175245603814</v>
      </c>
      <c r="G94" s="5"/>
      <c r="H94" s="17">
        <f>Absterbeordnung!C88</f>
        <v>70098.226017668669</v>
      </c>
      <c r="I94" s="18">
        <f t="shared" si="25"/>
        <v>0.20510972816665585</v>
      </c>
      <c r="J94" s="17">
        <f t="shared" si="26"/>
        <v>14377.828083448823</v>
      </c>
      <c r="K94" s="17">
        <f>SUM($J94:J$136)</f>
        <v>124080.90832527976</v>
      </c>
      <c r="L94" s="19">
        <f t="shared" si="27"/>
        <v>8.6300175245603814</v>
      </c>
      <c r="N94" s="6">
        <v>80</v>
      </c>
      <c r="O94" s="6">
        <f t="shared" si="21"/>
        <v>80</v>
      </c>
      <c r="P94" s="20">
        <f t="shared" si="28"/>
        <v>70098.226017668669</v>
      </c>
      <c r="Q94" s="20">
        <f t="shared" si="29"/>
        <v>70098.226017668669</v>
      </c>
      <c r="R94" s="5">
        <f t="shared" si="30"/>
        <v>70098.226017668669</v>
      </c>
      <c r="S94" s="5">
        <f t="shared" si="31"/>
        <v>1007860242.6367795</v>
      </c>
      <c r="T94" s="20">
        <f>SUM(S94:$S$136)</f>
        <v>6196167478.5017891</v>
      </c>
      <c r="U94" s="6">
        <f t="shared" si="32"/>
        <v>6.1478439334914929</v>
      </c>
    </row>
    <row r="95" spans="1:21">
      <c r="A95" s="21">
        <v>81</v>
      </c>
      <c r="B95" s="17">
        <f>Absterbeordnung!C89</f>
        <v>67170.533177242891</v>
      </c>
      <c r="C95" s="18">
        <f t="shared" si="22"/>
        <v>0.20108796879083907</v>
      </c>
      <c r="D95" s="17">
        <f t="shared" si="23"/>
        <v>13507.186079209439</v>
      </c>
      <c r="E95" s="17">
        <f>SUM(D95:$D$136)</f>
        <v>109703.08024183095</v>
      </c>
      <c r="F95" s="19">
        <f t="shared" si="24"/>
        <v>8.1218308238670343</v>
      </c>
      <c r="G95" s="5"/>
      <c r="H95" s="17">
        <f>Absterbeordnung!C89</f>
        <v>67170.533177242891</v>
      </c>
      <c r="I95" s="18">
        <f t="shared" si="25"/>
        <v>0.20108796879083907</v>
      </c>
      <c r="J95" s="17">
        <f t="shared" si="26"/>
        <v>13507.186079209439</v>
      </c>
      <c r="K95" s="17">
        <f>SUM($J95:J$136)</f>
        <v>109703.08024183095</v>
      </c>
      <c r="L95" s="19">
        <f t="shared" si="27"/>
        <v>8.1218308238670343</v>
      </c>
      <c r="N95" s="6">
        <v>81</v>
      </c>
      <c r="O95" s="6">
        <f t="shared" si="21"/>
        <v>81</v>
      </c>
      <c r="P95" s="20">
        <f t="shared" si="28"/>
        <v>67170.533177242891</v>
      </c>
      <c r="Q95" s="20">
        <f t="shared" si="29"/>
        <v>67170.533177242891</v>
      </c>
      <c r="R95" s="5">
        <f t="shared" si="30"/>
        <v>67170.533177242891</v>
      </c>
      <c r="S95" s="5">
        <f t="shared" si="31"/>
        <v>907284890.66473103</v>
      </c>
      <c r="T95" s="20">
        <f>SUM(S95:$S$136)</f>
        <v>5188307235.8650103</v>
      </c>
      <c r="U95" s="6">
        <f t="shared" si="32"/>
        <v>5.718498444368171</v>
      </c>
    </row>
    <row r="96" spans="1:21">
      <c r="A96" s="21">
        <v>82</v>
      </c>
      <c r="B96" s="17">
        <f>Absterbeordnung!C90</f>
        <v>63973.863753511425</v>
      </c>
      <c r="C96" s="18">
        <f t="shared" si="22"/>
        <v>0.19714506744199911</v>
      </c>
      <c r="D96" s="17">
        <f t="shared" si="23"/>
        <v>12612.131684211272</v>
      </c>
      <c r="E96" s="17">
        <f>SUM(D96:$D$136)</f>
        <v>96195.894162621495</v>
      </c>
      <c r="F96" s="19">
        <f t="shared" si="24"/>
        <v>7.6272510128518629</v>
      </c>
      <c r="G96" s="5"/>
      <c r="H96" s="17">
        <f>Absterbeordnung!C90</f>
        <v>63973.863753511425</v>
      </c>
      <c r="I96" s="18">
        <f t="shared" si="25"/>
        <v>0.19714506744199911</v>
      </c>
      <c r="J96" s="17">
        <f t="shared" si="26"/>
        <v>12612.131684211272</v>
      </c>
      <c r="K96" s="17">
        <f>SUM($J96:J$136)</f>
        <v>96195.894162621495</v>
      </c>
      <c r="L96" s="19">
        <f t="shared" si="27"/>
        <v>7.6272510128518629</v>
      </c>
      <c r="N96" s="6">
        <v>82</v>
      </c>
      <c r="O96" s="6">
        <f t="shared" si="21"/>
        <v>82</v>
      </c>
      <c r="P96" s="20">
        <f t="shared" si="28"/>
        <v>63973.863753511425</v>
      </c>
      <c r="Q96" s="20">
        <f t="shared" si="29"/>
        <v>63973.863753511425</v>
      </c>
      <c r="R96" s="5">
        <f t="shared" si="30"/>
        <v>63973.863753511425</v>
      </c>
      <c r="S96" s="5">
        <f t="shared" si="31"/>
        <v>806846794.0070765</v>
      </c>
      <c r="T96" s="20">
        <f>SUM(S96:$S$136)</f>
        <v>4281022345.2002788</v>
      </c>
      <c r="U96" s="6">
        <f t="shared" si="32"/>
        <v>5.3058677025154442</v>
      </c>
    </row>
    <row r="97" spans="1:21">
      <c r="A97" s="21">
        <v>83</v>
      </c>
      <c r="B97" s="17">
        <f>Absterbeordnung!C91</f>
        <v>60446.06928990427</v>
      </c>
      <c r="C97" s="18">
        <f t="shared" si="22"/>
        <v>0.19327947788431285</v>
      </c>
      <c r="D97" s="17">
        <f t="shared" si="23"/>
        <v>11682.984712511694</v>
      </c>
      <c r="E97" s="17">
        <f>SUM(D97:$D$136)</f>
        <v>83583.762478410237</v>
      </c>
      <c r="F97" s="19">
        <f t="shared" si="24"/>
        <v>7.1543158306881658</v>
      </c>
      <c r="G97" s="5"/>
      <c r="H97" s="17">
        <f>Absterbeordnung!C91</f>
        <v>60446.06928990427</v>
      </c>
      <c r="I97" s="18">
        <f t="shared" si="25"/>
        <v>0.19327947788431285</v>
      </c>
      <c r="J97" s="17">
        <f t="shared" si="26"/>
        <v>11682.984712511694</v>
      </c>
      <c r="K97" s="17">
        <f>SUM($J97:J$136)</f>
        <v>83583.762478410237</v>
      </c>
      <c r="L97" s="19">
        <f t="shared" si="27"/>
        <v>7.1543158306881658</v>
      </c>
      <c r="N97" s="6">
        <v>83</v>
      </c>
      <c r="O97" s="6">
        <f t="shared" si="21"/>
        <v>83</v>
      </c>
      <c r="P97" s="20">
        <f t="shared" si="28"/>
        <v>60446.06928990427</v>
      </c>
      <c r="Q97" s="20">
        <f t="shared" si="29"/>
        <v>60446.06928990427</v>
      </c>
      <c r="R97" s="5">
        <f t="shared" si="30"/>
        <v>60446.06928990427</v>
      </c>
      <c r="S97" s="5">
        <f t="shared" si="31"/>
        <v>706190503.44537413</v>
      </c>
      <c r="T97" s="20">
        <f>SUM(S97:$S$136)</f>
        <v>3474175551.193202</v>
      </c>
      <c r="U97" s="6">
        <f t="shared" si="32"/>
        <v>4.919601062664162</v>
      </c>
    </row>
    <row r="98" spans="1:21">
      <c r="A98" s="21">
        <v>84</v>
      </c>
      <c r="B98" s="17">
        <f>Absterbeordnung!C92</f>
        <v>56655.400645829024</v>
      </c>
      <c r="C98" s="18">
        <f t="shared" si="22"/>
        <v>0.18948968420030671</v>
      </c>
      <c r="D98" s="17">
        <f t="shared" si="23"/>
        <v>10735.613976619994</v>
      </c>
      <c r="E98" s="17">
        <f>SUM(D98:$D$136)</f>
        <v>71900.777765898543</v>
      </c>
      <c r="F98" s="19">
        <f t="shared" si="24"/>
        <v>6.6974071462036511</v>
      </c>
      <c r="G98" s="5"/>
      <c r="H98" s="17">
        <f>Absterbeordnung!C92</f>
        <v>56655.400645829024</v>
      </c>
      <c r="I98" s="18">
        <f t="shared" si="25"/>
        <v>0.18948968420030671</v>
      </c>
      <c r="J98" s="17">
        <f t="shared" si="26"/>
        <v>10735.613976619994</v>
      </c>
      <c r="K98" s="17">
        <f>SUM($J98:J$136)</f>
        <v>71900.777765898543</v>
      </c>
      <c r="L98" s="19">
        <f t="shared" si="27"/>
        <v>6.6974071462036511</v>
      </c>
      <c r="N98" s="6">
        <v>84</v>
      </c>
      <c r="O98" s="6">
        <f t="shared" si="21"/>
        <v>84</v>
      </c>
      <c r="P98" s="20">
        <f t="shared" si="28"/>
        <v>56655.400645829024</v>
      </c>
      <c r="Q98" s="20">
        <f t="shared" si="29"/>
        <v>56655.400645829024</v>
      </c>
      <c r="R98" s="5">
        <f t="shared" si="30"/>
        <v>56655.400645829024</v>
      </c>
      <c r="S98" s="5">
        <f t="shared" si="31"/>
        <v>608230511.02436745</v>
      </c>
      <c r="T98" s="20">
        <f>SUM(S98:$S$136)</f>
        <v>2767985047.747828</v>
      </c>
      <c r="U98" s="6">
        <f t="shared" si="32"/>
        <v>4.550881610799256</v>
      </c>
    </row>
    <row r="99" spans="1:21">
      <c r="A99" s="21">
        <v>85</v>
      </c>
      <c r="B99" s="17">
        <f>Absterbeordnung!C93</f>
        <v>52558.324983292652</v>
      </c>
      <c r="C99" s="18">
        <f t="shared" si="22"/>
        <v>0.18577420019637911</v>
      </c>
      <c r="D99" s="17">
        <f t="shared" si="23"/>
        <v>9763.9807874325634</v>
      </c>
      <c r="E99" s="17">
        <f>SUM(D99:$D$136)</f>
        <v>61165.163789278515</v>
      </c>
      <c r="F99" s="19">
        <f t="shared" si="24"/>
        <v>6.2643674870812482</v>
      </c>
      <c r="G99" s="5"/>
      <c r="H99" s="17">
        <f>Absterbeordnung!C93</f>
        <v>52558.324983292652</v>
      </c>
      <c r="I99" s="18">
        <f t="shared" si="25"/>
        <v>0.18577420019637911</v>
      </c>
      <c r="J99" s="17">
        <f t="shared" si="26"/>
        <v>9763.9807874325634</v>
      </c>
      <c r="K99" s="17">
        <f>SUM($J99:J$136)</f>
        <v>61165.163789278515</v>
      </c>
      <c r="L99" s="19">
        <f t="shared" si="27"/>
        <v>6.2643674870812482</v>
      </c>
      <c r="N99" s="6">
        <v>85</v>
      </c>
      <c r="O99" s="6">
        <f t="shared" si="21"/>
        <v>85</v>
      </c>
      <c r="P99" s="20">
        <f t="shared" si="28"/>
        <v>52558.324983292652</v>
      </c>
      <c r="Q99" s="20">
        <f t="shared" si="29"/>
        <v>52558.324983292652</v>
      </c>
      <c r="R99" s="5">
        <f t="shared" si="30"/>
        <v>52558.324983292652</v>
      </c>
      <c r="S99" s="5">
        <f t="shared" si="31"/>
        <v>513178475.35650635</v>
      </c>
      <c r="T99" s="20">
        <f>SUM(S99:$S$136)</f>
        <v>2159754536.7234616</v>
      </c>
      <c r="U99" s="6">
        <f t="shared" si="32"/>
        <v>4.2085836418276799</v>
      </c>
    </row>
    <row r="100" spans="1:21">
      <c r="A100" s="13">
        <v>86</v>
      </c>
      <c r="B100" s="17">
        <f>Absterbeordnung!C94</f>
        <v>48208.879959499478</v>
      </c>
      <c r="C100" s="18">
        <f t="shared" si="22"/>
        <v>0.18213156881997952</v>
      </c>
      <c r="D100" s="17">
        <f t="shared" si="23"/>
        <v>8780.3589380777103</v>
      </c>
      <c r="E100" s="17">
        <f>SUM(D100:$D$136)</f>
        <v>51401.183001845951</v>
      </c>
      <c r="F100" s="19">
        <f t="shared" si="24"/>
        <v>5.8541095374740166</v>
      </c>
      <c r="G100" s="5"/>
      <c r="H100" s="17">
        <f>Absterbeordnung!C94</f>
        <v>48208.879959499478</v>
      </c>
      <c r="I100" s="18">
        <f t="shared" si="25"/>
        <v>0.18213156881997952</v>
      </c>
      <c r="J100" s="17">
        <f t="shared" si="26"/>
        <v>8780.3589380777103</v>
      </c>
      <c r="K100" s="17">
        <f>SUM($J100:J$136)</f>
        <v>51401.183001845951</v>
      </c>
      <c r="L100" s="19">
        <f t="shared" si="27"/>
        <v>5.8541095374740166</v>
      </c>
      <c r="N100" s="20">
        <v>86</v>
      </c>
      <c r="O100" s="6">
        <f t="shared" si="21"/>
        <v>86</v>
      </c>
      <c r="P100" s="20">
        <f t="shared" si="28"/>
        <v>48208.879959499478</v>
      </c>
      <c r="Q100" s="20">
        <f t="shared" si="29"/>
        <v>48208.879959499478</v>
      </c>
      <c r="R100" s="5">
        <f t="shared" si="30"/>
        <v>48208.879959499478</v>
      </c>
      <c r="S100" s="5">
        <f t="shared" si="31"/>
        <v>423291270.04710668</v>
      </c>
      <c r="T100" s="20">
        <f>SUM(S100:$S$136)</f>
        <v>1646576061.3669562</v>
      </c>
      <c r="U100" s="6">
        <f t="shared" si="32"/>
        <v>3.8899362634710473</v>
      </c>
    </row>
    <row r="101" spans="1:21">
      <c r="A101" s="13">
        <v>87</v>
      </c>
      <c r="B101" s="17">
        <f>Absterbeordnung!C95</f>
        <v>43666.509570372531</v>
      </c>
      <c r="C101" s="18">
        <f t="shared" si="22"/>
        <v>0.17856036158821526</v>
      </c>
      <c r="D101" s="17">
        <f t="shared" si="23"/>
        <v>7797.107738180981</v>
      </c>
      <c r="E101" s="17">
        <f>SUM(D101:$D$136)</f>
        <v>42620.824063768239</v>
      </c>
      <c r="F101" s="19">
        <f t="shared" si="24"/>
        <v>5.4662351085726337</v>
      </c>
      <c r="G101" s="5"/>
      <c r="H101" s="17">
        <f>Absterbeordnung!C95</f>
        <v>43666.509570372531</v>
      </c>
      <c r="I101" s="18">
        <f t="shared" si="25"/>
        <v>0.17856036158821526</v>
      </c>
      <c r="J101" s="17">
        <f t="shared" si="26"/>
        <v>7797.107738180981</v>
      </c>
      <c r="K101" s="17">
        <f>SUM($J101:J$136)</f>
        <v>42620.824063768239</v>
      </c>
      <c r="L101" s="19">
        <f t="shared" si="27"/>
        <v>5.4662351085726337</v>
      </c>
      <c r="N101" s="20">
        <v>87</v>
      </c>
      <c r="O101" s="6">
        <f t="shared" si="21"/>
        <v>87</v>
      </c>
      <c r="P101" s="20">
        <f t="shared" si="28"/>
        <v>43666.509570372531</v>
      </c>
      <c r="Q101" s="20">
        <f t="shared" si="29"/>
        <v>43666.509570372531</v>
      </c>
      <c r="R101" s="5">
        <f t="shared" si="30"/>
        <v>43666.509570372531</v>
      </c>
      <c r="S101" s="5">
        <f t="shared" si="31"/>
        <v>340472479.67050552</v>
      </c>
      <c r="T101" s="20">
        <f>SUM(S101:$S$136)</f>
        <v>1223284791.3198495</v>
      </c>
      <c r="U101" s="6">
        <f t="shared" si="32"/>
        <v>3.5929035806467864</v>
      </c>
    </row>
    <row r="102" spans="1:21">
      <c r="A102" s="13">
        <v>88</v>
      </c>
      <c r="B102" s="17">
        <f>Absterbeordnung!C96</f>
        <v>38937.793838557831</v>
      </c>
      <c r="C102" s="18">
        <f t="shared" si="22"/>
        <v>0.17505917802766199</v>
      </c>
      <c r="D102" s="17">
        <f t="shared" si="23"/>
        <v>6816.4181835884956</v>
      </c>
      <c r="E102" s="17">
        <f>SUM(D102:$D$136)</f>
        <v>34823.716325587266</v>
      </c>
      <c r="F102" s="19">
        <f t="shared" si="24"/>
        <v>5.1087998693258516</v>
      </c>
      <c r="G102" s="5"/>
      <c r="H102" s="17">
        <f>Absterbeordnung!C96</f>
        <v>38937.793838557831</v>
      </c>
      <c r="I102" s="18">
        <f t="shared" si="25"/>
        <v>0.17505917802766199</v>
      </c>
      <c r="J102" s="17">
        <f t="shared" si="26"/>
        <v>6816.4181835884956</v>
      </c>
      <c r="K102" s="17">
        <f>SUM($J102:J$136)</f>
        <v>34823.716325587266</v>
      </c>
      <c r="L102" s="19">
        <f t="shared" si="27"/>
        <v>5.1087998693258516</v>
      </c>
      <c r="N102" s="20">
        <v>88</v>
      </c>
      <c r="O102" s="6">
        <f t="shared" si="21"/>
        <v>88</v>
      </c>
      <c r="P102" s="20">
        <f t="shared" si="28"/>
        <v>38937.793838557831</v>
      </c>
      <c r="Q102" s="20">
        <f t="shared" si="29"/>
        <v>38937.793838557831</v>
      </c>
      <c r="R102" s="5">
        <f t="shared" si="30"/>
        <v>38937.793838557831</v>
      </c>
      <c r="S102" s="5">
        <f t="shared" si="31"/>
        <v>265416285.94996569</v>
      </c>
      <c r="T102" s="20">
        <f>SUM(S102:$S$136)</f>
        <v>882812311.64934349</v>
      </c>
      <c r="U102" s="6">
        <f t="shared" si="32"/>
        <v>3.326142208981723</v>
      </c>
    </row>
    <row r="103" spans="1:21">
      <c r="A103" s="13">
        <v>89</v>
      </c>
      <c r="B103" s="17">
        <f>Absterbeordnung!C97</f>
        <v>34176.202115715852</v>
      </c>
      <c r="C103" s="18">
        <f t="shared" si="22"/>
        <v>0.17162664512515882</v>
      </c>
      <c r="D103" s="17">
        <f t="shared" si="23"/>
        <v>5865.5469122396671</v>
      </c>
      <c r="E103" s="17">
        <f>SUM(D103:$D$136)</f>
        <v>28007.298141998777</v>
      </c>
      <c r="F103" s="19">
        <f t="shared" si="24"/>
        <v>4.7748826428369027</v>
      </c>
      <c r="G103" s="5"/>
      <c r="H103" s="17">
        <f>Absterbeordnung!C97</f>
        <v>34176.202115715852</v>
      </c>
      <c r="I103" s="18">
        <f t="shared" si="25"/>
        <v>0.17162664512515882</v>
      </c>
      <c r="J103" s="17">
        <f t="shared" si="26"/>
        <v>5865.5469122396671</v>
      </c>
      <c r="K103" s="17">
        <f>SUM($J103:J$136)</f>
        <v>28007.298141998777</v>
      </c>
      <c r="L103" s="19">
        <f t="shared" si="27"/>
        <v>4.7748826428369027</v>
      </c>
      <c r="N103" s="20">
        <v>89</v>
      </c>
      <c r="O103" s="6">
        <f t="shared" si="21"/>
        <v>89</v>
      </c>
      <c r="P103" s="20">
        <f t="shared" si="28"/>
        <v>34176.202115715852</v>
      </c>
      <c r="Q103" s="20">
        <f t="shared" si="29"/>
        <v>34176.202115715852</v>
      </c>
      <c r="R103" s="5">
        <f t="shared" si="30"/>
        <v>34176.202115715852</v>
      </c>
      <c r="S103" s="5">
        <f t="shared" si="31"/>
        <v>200462116.79191589</v>
      </c>
      <c r="T103" s="20">
        <f>SUM(S103:$S$136)</f>
        <v>617396025.69937766</v>
      </c>
      <c r="U103" s="6">
        <f t="shared" si="32"/>
        <v>3.0798638445000974</v>
      </c>
    </row>
    <row r="104" spans="1:21">
      <c r="A104" s="13">
        <v>90</v>
      </c>
      <c r="B104" s="17">
        <f>Absterbeordnung!C98</f>
        <v>29339.689423685566</v>
      </c>
      <c r="C104" s="18">
        <f t="shared" si="22"/>
        <v>0.16826141678937137</v>
      </c>
      <c r="D104" s="17">
        <f t="shared" si="23"/>
        <v>4936.7377105894684</v>
      </c>
      <c r="E104" s="17">
        <f>SUM(D104:$D$136)</f>
        <v>22141.751229759117</v>
      </c>
      <c r="F104" s="19">
        <f t="shared" si="24"/>
        <v>4.485097756411955</v>
      </c>
      <c r="G104" s="5"/>
      <c r="H104" s="17">
        <f>Absterbeordnung!C98</f>
        <v>29339.689423685566</v>
      </c>
      <c r="I104" s="18">
        <f t="shared" si="25"/>
        <v>0.16826141678937137</v>
      </c>
      <c r="J104" s="17">
        <f t="shared" si="26"/>
        <v>4936.7377105894684</v>
      </c>
      <c r="K104" s="17">
        <f>SUM($J104:J$136)</f>
        <v>22141.751229759117</v>
      </c>
      <c r="L104" s="19">
        <f t="shared" si="27"/>
        <v>4.485097756411955</v>
      </c>
      <c r="N104" s="20">
        <v>90</v>
      </c>
      <c r="O104" s="6">
        <f t="shared" si="21"/>
        <v>90</v>
      </c>
      <c r="P104" s="20">
        <f t="shared" si="28"/>
        <v>29339.689423685566</v>
      </c>
      <c r="Q104" s="20">
        <f t="shared" si="29"/>
        <v>29339.689423685566</v>
      </c>
      <c r="R104" s="5">
        <f t="shared" si="30"/>
        <v>29339.689423685566</v>
      </c>
      <c r="S104" s="5">
        <f t="shared" si="31"/>
        <v>144842351.19489151</v>
      </c>
      <c r="T104" s="20">
        <f>SUM(S104:$S$136)</f>
        <v>416933908.90746176</v>
      </c>
      <c r="U104" s="6">
        <f t="shared" si="32"/>
        <v>2.8785359079573318</v>
      </c>
    </row>
    <row r="105" spans="1:21">
      <c r="A105" s="13">
        <v>91</v>
      </c>
      <c r="B105" s="17">
        <f>Absterbeordnung!C99</f>
        <v>24798.035474939774</v>
      </c>
      <c r="C105" s="18">
        <f t="shared" si="22"/>
        <v>0.16496217332291313</v>
      </c>
      <c r="D105" s="17">
        <f t="shared" si="23"/>
        <v>4090.7378260847636</v>
      </c>
      <c r="E105" s="17">
        <f>SUM(D105:$D$136)</f>
        <v>17205.013519169643</v>
      </c>
      <c r="F105" s="19">
        <f t="shared" si="24"/>
        <v>4.2058460479821376</v>
      </c>
      <c r="G105" s="5"/>
      <c r="H105" s="17">
        <f>Absterbeordnung!C99</f>
        <v>24798.035474939774</v>
      </c>
      <c r="I105" s="18">
        <f t="shared" si="25"/>
        <v>0.16496217332291313</v>
      </c>
      <c r="J105" s="17">
        <f t="shared" si="26"/>
        <v>4090.7378260847636</v>
      </c>
      <c r="K105" s="17">
        <f>SUM($J105:J$136)</f>
        <v>17205.013519169643</v>
      </c>
      <c r="L105" s="19">
        <f t="shared" si="27"/>
        <v>4.2058460479821376</v>
      </c>
      <c r="N105" s="20">
        <v>91</v>
      </c>
      <c r="O105" s="6">
        <f t="shared" si="21"/>
        <v>91</v>
      </c>
      <c r="P105" s="20">
        <f t="shared" si="28"/>
        <v>24798.035474939774</v>
      </c>
      <c r="Q105" s="20">
        <f t="shared" si="29"/>
        <v>24798.035474939774</v>
      </c>
      <c r="R105" s="5">
        <f t="shared" si="30"/>
        <v>24798.035474939774</v>
      </c>
      <c r="S105" s="5">
        <f t="shared" si="31"/>
        <v>101442261.72992797</v>
      </c>
      <c r="T105" s="20">
        <f>SUM(S105:$S$136)</f>
        <v>272091557.71257031</v>
      </c>
      <c r="U105" s="6">
        <f t="shared" si="32"/>
        <v>2.6822307889483556</v>
      </c>
    </row>
    <row r="106" spans="1:21">
      <c r="A106" s="13">
        <v>92</v>
      </c>
      <c r="B106" s="17">
        <f>Absterbeordnung!C100</f>
        <v>20391.758766355648</v>
      </c>
      <c r="C106" s="18">
        <f t="shared" si="22"/>
        <v>0.16172762090481677</v>
      </c>
      <c r="D106" s="17">
        <f t="shared" si="23"/>
        <v>3297.91063134764</v>
      </c>
      <c r="E106" s="17">
        <f>SUM(D106:$D$136)</f>
        <v>13114.275693084875</v>
      </c>
      <c r="F106" s="19">
        <f t="shared" si="24"/>
        <v>3.9765406522631968</v>
      </c>
      <c r="G106" s="5"/>
      <c r="H106" s="17">
        <f>Absterbeordnung!C100</f>
        <v>20391.758766355648</v>
      </c>
      <c r="I106" s="18">
        <f t="shared" si="25"/>
        <v>0.16172762090481677</v>
      </c>
      <c r="J106" s="17">
        <f t="shared" si="26"/>
        <v>3297.91063134764</v>
      </c>
      <c r="K106" s="17">
        <f>SUM($J106:J$136)</f>
        <v>13114.275693084875</v>
      </c>
      <c r="L106" s="19">
        <f t="shared" si="27"/>
        <v>3.9765406522631968</v>
      </c>
      <c r="N106" s="20">
        <v>92</v>
      </c>
      <c r="O106" s="6">
        <f t="shared" si="21"/>
        <v>92</v>
      </c>
      <c r="P106" s="20">
        <f t="shared" si="28"/>
        <v>20391.758766355648</v>
      </c>
      <c r="Q106" s="20">
        <f t="shared" si="29"/>
        <v>20391.758766355648</v>
      </c>
      <c r="R106" s="5">
        <f t="shared" si="30"/>
        <v>20391.758766355648</v>
      </c>
      <c r="S106" s="5">
        <f t="shared" si="31"/>
        <v>67250198.027440727</v>
      </c>
      <c r="T106" s="20">
        <f>SUM(S106:$S$136)</f>
        <v>170649295.98264232</v>
      </c>
      <c r="U106" s="6">
        <f t="shared" si="32"/>
        <v>2.5375285276187691</v>
      </c>
    </row>
    <row r="107" spans="1:21">
      <c r="A107" s="13">
        <v>93</v>
      </c>
      <c r="B107" s="17">
        <f>Absterbeordnung!C101</f>
        <v>16533.109079634443</v>
      </c>
      <c r="C107" s="18">
        <f t="shared" si="22"/>
        <v>0.15855649108315373</v>
      </c>
      <c r="D107" s="17">
        <f t="shared" si="23"/>
        <v>2621.4317623618667</v>
      </c>
      <c r="E107" s="17">
        <f>SUM(D107:$D$136)</f>
        <v>9816.365061737235</v>
      </c>
      <c r="F107" s="19">
        <f t="shared" si="24"/>
        <v>3.7446578631872729</v>
      </c>
      <c r="G107" s="5"/>
      <c r="H107" s="17">
        <f>Absterbeordnung!C101</f>
        <v>16533.109079634443</v>
      </c>
      <c r="I107" s="18">
        <f t="shared" si="25"/>
        <v>0.15855649108315373</v>
      </c>
      <c r="J107" s="17">
        <f t="shared" si="26"/>
        <v>2621.4317623618667</v>
      </c>
      <c r="K107" s="17">
        <f>SUM($J107:J$136)</f>
        <v>9816.365061737235</v>
      </c>
      <c r="L107" s="19">
        <f t="shared" si="27"/>
        <v>3.7446578631872729</v>
      </c>
      <c r="N107" s="20">
        <v>93</v>
      </c>
      <c r="O107" s="6">
        <f t="shared" si="21"/>
        <v>93</v>
      </c>
      <c r="P107" s="20">
        <f t="shared" si="28"/>
        <v>16533.109079634443</v>
      </c>
      <c r="Q107" s="20">
        <f t="shared" si="29"/>
        <v>16533.109079634443</v>
      </c>
      <c r="R107" s="5">
        <f t="shared" si="30"/>
        <v>16533.109079634443</v>
      </c>
      <c r="S107" s="5">
        <f t="shared" si="31"/>
        <v>43340417.271947101</v>
      </c>
      <c r="T107" s="20">
        <f>SUM(S107:$S$136)</f>
        <v>103399097.9552016</v>
      </c>
      <c r="U107" s="6">
        <f t="shared" si="32"/>
        <v>2.385743019187049</v>
      </c>
    </row>
    <row r="108" spans="1:21">
      <c r="A108" s="13">
        <v>94</v>
      </c>
      <c r="B108" s="17">
        <f>Absterbeordnung!C102</f>
        <v>13106.57885012441</v>
      </c>
      <c r="C108" s="18">
        <f t="shared" si="22"/>
        <v>0.15544754027760166</v>
      </c>
      <c r="D108" s="17">
        <f t="shared" si="23"/>
        <v>2037.3854437062762</v>
      </c>
      <c r="E108" s="17">
        <f>SUM(D108:$D$136)</f>
        <v>7194.9332993753678</v>
      </c>
      <c r="F108" s="19">
        <f t="shared" si="24"/>
        <v>3.5314541593498494</v>
      </c>
      <c r="G108" s="5"/>
      <c r="H108" s="17">
        <f>Absterbeordnung!C102</f>
        <v>13106.57885012441</v>
      </c>
      <c r="I108" s="18">
        <f t="shared" si="25"/>
        <v>0.15544754027760166</v>
      </c>
      <c r="J108" s="17">
        <f t="shared" si="26"/>
        <v>2037.3854437062762</v>
      </c>
      <c r="K108" s="17">
        <f>SUM($J108:J$136)</f>
        <v>7194.9332993753678</v>
      </c>
      <c r="L108" s="19">
        <f t="shared" si="27"/>
        <v>3.5314541593498494</v>
      </c>
      <c r="N108" s="20">
        <v>94</v>
      </c>
      <c r="O108" s="6">
        <f t="shared" si="21"/>
        <v>94</v>
      </c>
      <c r="P108" s="20">
        <f t="shared" si="28"/>
        <v>13106.57885012441</v>
      </c>
      <c r="Q108" s="20">
        <f t="shared" si="29"/>
        <v>13106.57885012441</v>
      </c>
      <c r="R108" s="5">
        <f t="shared" si="30"/>
        <v>13106.57885012441</v>
      </c>
      <c r="S108" s="5">
        <f t="shared" si="31"/>
        <v>26703152.966032017</v>
      </c>
      <c r="T108" s="20">
        <f>SUM(S108:$S$136)</f>
        <v>60058680.683254518</v>
      </c>
      <c r="U108" s="6">
        <f t="shared" si="32"/>
        <v>2.2491231937911111</v>
      </c>
    </row>
    <row r="109" spans="1:21">
      <c r="A109" s="13">
        <v>95</v>
      </c>
      <c r="B109" s="17">
        <f>Absterbeordnung!C103</f>
        <v>10146.030217220548</v>
      </c>
      <c r="C109" s="18">
        <f t="shared" si="22"/>
        <v>0.15239954929176638</v>
      </c>
      <c r="D109" s="17">
        <f t="shared" si="23"/>
        <v>1546.2504322050543</v>
      </c>
      <c r="E109" s="17">
        <f>SUM(D109:$D$136)</f>
        <v>5157.5478556690914</v>
      </c>
      <c r="F109" s="19">
        <f t="shared" si="24"/>
        <v>3.3355191036642693</v>
      </c>
      <c r="G109" s="5"/>
      <c r="H109" s="17">
        <f>Absterbeordnung!C103</f>
        <v>10146.030217220548</v>
      </c>
      <c r="I109" s="18">
        <f t="shared" si="25"/>
        <v>0.15239954929176638</v>
      </c>
      <c r="J109" s="17">
        <f t="shared" si="26"/>
        <v>1546.2504322050543</v>
      </c>
      <c r="K109" s="17">
        <f>SUM($J109:J$136)</f>
        <v>5157.5478556690914</v>
      </c>
      <c r="L109" s="19">
        <f t="shared" si="27"/>
        <v>3.3355191036642693</v>
      </c>
      <c r="N109" s="20">
        <v>95</v>
      </c>
      <c r="O109" s="6">
        <f t="shared" si="21"/>
        <v>95</v>
      </c>
      <c r="P109" s="20">
        <f t="shared" si="28"/>
        <v>10146.030217220548</v>
      </c>
      <c r="Q109" s="20">
        <f t="shared" si="29"/>
        <v>10146.030217220548</v>
      </c>
      <c r="R109" s="5">
        <f t="shared" si="30"/>
        <v>10146.030217220548</v>
      </c>
      <c r="S109" s="5">
        <f t="shared" si="31"/>
        <v>15688303.608542813</v>
      </c>
      <c r="T109" s="20">
        <f>SUM(S109:$S$136)</f>
        <v>33355527.717222493</v>
      </c>
      <c r="U109" s="6">
        <f t="shared" si="32"/>
        <v>2.1261398650558547</v>
      </c>
    </row>
    <row r="110" spans="1:21">
      <c r="A110" s="13">
        <v>96</v>
      </c>
      <c r="B110" s="17">
        <f>Absterbeordnung!C104</f>
        <v>7659.7038307905623</v>
      </c>
      <c r="C110" s="18">
        <f t="shared" si="22"/>
        <v>0.14941132283506506</v>
      </c>
      <c r="D110" s="17">
        <f t="shared" si="23"/>
        <v>1144.4464818832332</v>
      </c>
      <c r="E110" s="17">
        <f>SUM(D110:$D$136)</f>
        <v>3611.2974234640378</v>
      </c>
      <c r="F110" s="19">
        <f t="shared" si="24"/>
        <v>3.1554969853387123</v>
      </c>
      <c r="G110" s="5"/>
      <c r="H110" s="17">
        <f>Absterbeordnung!C104</f>
        <v>7659.7038307905623</v>
      </c>
      <c r="I110" s="18">
        <f t="shared" si="25"/>
        <v>0.14941132283506506</v>
      </c>
      <c r="J110" s="17">
        <f t="shared" si="26"/>
        <v>1144.4464818832332</v>
      </c>
      <c r="K110" s="17">
        <f>SUM($J110:J$136)</f>
        <v>3611.2974234640378</v>
      </c>
      <c r="L110" s="19">
        <f t="shared" si="27"/>
        <v>3.1554969853387123</v>
      </c>
      <c r="N110" s="20">
        <v>96</v>
      </c>
      <c r="O110" s="6">
        <f t="shared" ref="O110:O136" si="33">N110+$B$3</f>
        <v>96</v>
      </c>
      <c r="P110" s="20">
        <f t="shared" si="28"/>
        <v>7659.7038307905623</v>
      </c>
      <c r="Q110" s="20">
        <f t="shared" si="29"/>
        <v>7659.7038307905623</v>
      </c>
      <c r="R110" s="5">
        <f t="shared" si="30"/>
        <v>7659.7038307905623</v>
      </c>
      <c r="S110" s="5">
        <f t="shared" si="31"/>
        <v>8766121.1014157832</v>
      </c>
      <c r="T110" s="20">
        <f>SUM(S110:$S$136)</f>
        <v>17667224.108679678</v>
      </c>
      <c r="U110" s="6">
        <f t="shared" si="32"/>
        <v>2.0153981338252689</v>
      </c>
    </row>
    <row r="111" spans="1:21">
      <c r="A111" s="13">
        <v>97</v>
      </c>
      <c r="B111" s="17">
        <f>Absterbeordnung!C105</f>
        <v>5632.1452842532217</v>
      </c>
      <c r="C111" s="18">
        <f t="shared" ref="C111:C127" si="34">1/(((1+($B$5/100))^A111))</f>
        <v>0.14648168905398534</v>
      </c>
      <c r="D111" s="17">
        <f t="shared" ref="D111:D127" si="35">B111*C111</f>
        <v>825.00615423485033</v>
      </c>
      <c r="E111" s="17">
        <f>SUM(D111:$D$136)</f>
        <v>2466.8509415808048</v>
      </c>
      <c r="F111" s="19">
        <f t="shared" ref="F111:F127" si="36">E111/D111</f>
        <v>2.9901000482459175</v>
      </c>
      <c r="G111" s="5"/>
      <c r="H111" s="17">
        <f>Absterbeordnung!C105</f>
        <v>5632.1452842532217</v>
      </c>
      <c r="I111" s="18">
        <f t="shared" ref="I111:I127" si="37">1/(((1+($B$5/100))^A111))</f>
        <v>0.14648168905398534</v>
      </c>
      <c r="J111" s="17">
        <f t="shared" ref="J111:J127" si="38">H111*I111</f>
        <v>825.00615423485033</v>
      </c>
      <c r="K111" s="17">
        <f>SUM($J111:J$136)</f>
        <v>2466.8509415808048</v>
      </c>
      <c r="L111" s="19">
        <f t="shared" ref="L111:L127" si="39">K111/J111</f>
        <v>2.9901000482459175</v>
      </c>
      <c r="N111" s="20">
        <v>97</v>
      </c>
      <c r="O111" s="6">
        <f t="shared" si="33"/>
        <v>97</v>
      </c>
      <c r="P111" s="20">
        <f t="shared" si="28"/>
        <v>5632.1452842532217</v>
      </c>
      <c r="Q111" s="20">
        <f t="shared" si="29"/>
        <v>5632.1452842532217</v>
      </c>
      <c r="R111" s="5">
        <f t="shared" si="30"/>
        <v>5632.1452842532217</v>
      </c>
      <c r="S111" s="5">
        <f t="shared" ref="S111:S136" si="40">P111*R111*I111</f>
        <v>4646554.5210536988</v>
      </c>
      <c r="T111" s="20">
        <f>SUM(S111:$S$136)</f>
        <v>8901103.0072638933</v>
      </c>
      <c r="U111" s="6">
        <f t="shared" ref="U111:U127" si="41">T111/S111</f>
        <v>1.9156351156394891</v>
      </c>
    </row>
    <row r="112" spans="1:21">
      <c r="A112" s="13">
        <v>98</v>
      </c>
      <c r="B112" s="17">
        <f>Absterbeordnung!C106</f>
        <v>4028.272041956724</v>
      </c>
      <c r="C112" s="18">
        <f t="shared" si="34"/>
        <v>0.14360949907253467</v>
      </c>
      <c r="D112" s="17">
        <f t="shared" si="35"/>
        <v>578.49813007330147</v>
      </c>
      <c r="E112" s="17">
        <f>SUM(D112:$D$136)</f>
        <v>1641.8447873459554</v>
      </c>
      <c r="F112" s="19">
        <f t="shared" si="36"/>
        <v>2.838115979973725</v>
      </c>
      <c r="G112" s="5"/>
      <c r="H112" s="17">
        <f>Absterbeordnung!C106</f>
        <v>4028.272041956724</v>
      </c>
      <c r="I112" s="18">
        <f t="shared" si="37"/>
        <v>0.14360949907253467</v>
      </c>
      <c r="J112" s="17">
        <f t="shared" si="38"/>
        <v>578.49813007330147</v>
      </c>
      <c r="K112" s="17">
        <f>SUM($J112:J$136)</f>
        <v>1641.8447873459554</v>
      </c>
      <c r="L112" s="19">
        <f t="shared" si="39"/>
        <v>2.838115979973725</v>
      </c>
      <c r="N112" s="20">
        <v>98</v>
      </c>
      <c r="O112" s="6">
        <f t="shared" si="33"/>
        <v>98</v>
      </c>
      <c r="P112" s="20">
        <f t="shared" si="28"/>
        <v>4028.272041956724</v>
      </c>
      <c r="Q112" s="20">
        <f t="shared" si="29"/>
        <v>4028.272041956724</v>
      </c>
      <c r="R112" s="5">
        <f t="shared" si="30"/>
        <v>4028.272041956724</v>
      </c>
      <c r="S112" s="5">
        <f t="shared" si="40"/>
        <v>2330347.8436985249</v>
      </c>
      <c r="T112" s="20">
        <f>SUM(S112:$S$136)</f>
        <v>4254548.4862101935</v>
      </c>
      <c r="U112" s="6">
        <f t="shared" si="41"/>
        <v>1.8257139155061697</v>
      </c>
    </row>
    <row r="113" spans="1:21">
      <c r="A113" s="13">
        <v>99</v>
      </c>
      <c r="B113" s="17">
        <f>Absterbeordnung!C107</f>
        <v>2798.8771248146386</v>
      </c>
      <c r="C113" s="18">
        <f t="shared" si="34"/>
        <v>0.14079362654170063</v>
      </c>
      <c r="D113" s="17">
        <f t="shared" si="35"/>
        <v>394.06406064726104</v>
      </c>
      <c r="E113" s="17">
        <f>SUM(D113:$D$136)</f>
        <v>1063.3466572726536</v>
      </c>
      <c r="F113" s="19">
        <f t="shared" si="36"/>
        <v>2.6984106480709698</v>
      </c>
      <c r="G113" s="5"/>
      <c r="H113" s="17">
        <f>Absterbeordnung!C107</f>
        <v>2798.8771248146386</v>
      </c>
      <c r="I113" s="18">
        <f t="shared" si="37"/>
        <v>0.14079362654170063</v>
      </c>
      <c r="J113" s="17">
        <f t="shared" si="38"/>
        <v>394.06406064726104</v>
      </c>
      <c r="K113" s="17">
        <f>SUM($J113:J$136)</f>
        <v>1063.3466572726536</v>
      </c>
      <c r="L113" s="19">
        <f t="shared" si="39"/>
        <v>2.6984106480709698</v>
      </c>
      <c r="N113" s="20">
        <v>99</v>
      </c>
      <c r="O113" s="6">
        <f t="shared" si="33"/>
        <v>99</v>
      </c>
      <c r="P113" s="20">
        <f t="shared" si="28"/>
        <v>2798.8771248146386</v>
      </c>
      <c r="Q113" s="20">
        <f t="shared" si="29"/>
        <v>2798.8771248146386</v>
      </c>
      <c r="R113" s="5">
        <f t="shared" si="30"/>
        <v>2798.8771248146386</v>
      </c>
      <c r="S113" s="5">
        <f t="shared" si="40"/>
        <v>1102936.8850571874</v>
      </c>
      <c r="T113" s="20">
        <f>SUM(S113:$S$136)</f>
        <v>1924200.6425116695</v>
      </c>
      <c r="U113" s="6">
        <f t="shared" si="41"/>
        <v>1.7446153706355549</v>
      </c>
    </row>
    <row r="114" spans="1:21">
      <c r="A114" s="13">
        <v>100</v>
      </c>
      <c r="B114" s="17">
        <f>Absterbeordnung!C108</f>
        <v>1886.7136726984452</v>
      </c>
      <c r="C114" s="18">
        <f t="shared" si="34"/>
        <v>0.13803296719774574</v>
      </c>
      <c r="D114" s="17">
        <f t="shared" si="35"/>
        <v>260.42868649512286</v>
      </c>
      <c r="E114" s="17">
        <f>SUM(D114:$D$136)</f>
        <v>669.28259662539267</v>
      </c>
      <c r="F114" s="19">
        <f t="shared" si="36"/>
        <v>2.5699265531484627</v>
      </c>
      <c r="G114" s="5"/>
      <c r="H114" s="17">
        <f>Absterbeordnung!C108</f>
        <v>1886.7136726984452</v>
      </c>
      <c r="I114" s="18">
        <f t="shared" si="37"/>
        <v>0.13803296719774574</v>
      </c>
      <c r="J114" s="17">
        <f t="shared" si="38"/>
        <v>260.42868649512286</v>
      </c>
      <c r="K114" s="17">
        <f>SUM($J114:J$136)</f>
        <v>669.28259662539267</v>
      </c>
      <c r="L114" s="19">
        <f t="shared" si="39"/>
        <v>2.5699265531484627</v>
      </c>
      <c r="N114" s="20">
        <v>100</v>
      </c>
      <c r="O114" s="6">
        <f t="shared" si="33"/>
        <v>100</v>
      </c>
      <c r="P114" s="20">
        <f t="shared" si="28"/>
        <v>1886.7136726984452</v>
      </c>
      <c r="Q114" s="20">
        <f t="shared" si="29"/>
        <v>1886.7136726984452</v>
      </c>
      <c r="R114" s="5">
        <f t="shared" si="30"/>
        <v>1886.7136726984452</v>
      </c>
      <c r="S114" s="5">
        <f t="shared" si="40"/>
        <v>491354.3635732453</v>
      </c>
      <c r="T114" s="20">
        <f>SUM(S114:$S$136)</f>
        <v>821263.75745448237</v>
      </c>
      <c r="U114" s="6">
        <f t="shared" si="41"/>
        <v>1.6714286436413384</v>
      </c>
    </row>
    <row r="115" spans="1:21">
      <c r="A115" s="13">
        <v>101</v>
      </c>
      <c r="B115" s="17">
        <f>Absterbeordnung!C109</f>
        <v>1232.3166330909512</v>
      </c>
      <c r="C115" s="18">
        <f t="shared" si="34"/>
        <v>0.13532643842916248</v>
      </c>
      <c r="D115" s="17">
        <f t="shared" si="35"/>
        <v>166.76502097321543</v>
      </c>
      <c r="E115" s="17">
        <f>SUM(D115:$D$136)</f>
        <v>408.85391013026941</v>
      </c>
      <c r="F115" s="19">
        <f t="shared" si="36"/>
        <v>2.4516766630331701</v>
      </c>
      <c r="G115" s="5"/>
      <c r="H115" s="17">
        <f>Absterbeordnung!C109</f>
        <v>1232.3166330909512</v>
      </c>
      <c r="I115" s="18">
        <f t="shared" si="37"/>
        <v>0.13532643842916248</v>
      </c>
      <c r="J115" s="17">
        <f t="shared" si="38"/>
        <v>166.76502097321543</v>
      </c>
      <c r="K115" s="17">
        <f>SUM($J115:J$136)</f>
        <v>408.85391013026941</v>
      </c>
      <c r="L115" s="19">
        <f t="shared" si="39"/>
        <v>2.4516766630331701</v>
      </c>
      <c r="N115" s="20">
        <v>101</v>
      </c>
      <c r="O115" s="6">
        <f t="shared" si="33"/>
        <v>101</v>
      </c>
      <c r="P115" s="20">
        <f t="shared" si="28"/>
        <v>1232.3166330909512</v>
      </c>
      <c r="Q115" s="20">
        <f t="shared" si="29"/>
        <v>1232.3166330909512</v>
      </c>
      <c r="R115" s="5">
        <f t="shared" si="30"/>
        <v>1232.3166330909512</v>
      </c>
      <c r="S115" s="5">
        <f t="shared" si="40"/>
        <v>205507.30916305468</v>
      </c>
      <c r="T115" s="20">
        <f>SUM(S115:$S$136)</f>
        <v>329909.39388123713</v>
      </c>
      <c r="U115" s="6">
        <f t="shared" si="41"/>
        <v>1.6053414120637368</v>
      </c>
    </row>
    <row r="116" spans="1:21">
      <c r="A116" s="21">
        <v>102</v>
      </c>
      <c r="B116" s="17">
        <f>Absterbeordnung!C110</f>
        <v>778.87865037334177</v>
      </c>
      <c r="C116" s="18">
        <f t="shared" si="34"/>
        <v>0.13267297885212007</v>
      </c>
      <c r="D116" s="17">
        <f t="shared" si="35"/>
        <v>103.33615070935019</v>
      </c>
      <c r="E116" s="17">
        <f>SUM(D116:$D$136)</f>
        <v>242.08888915705413</v>
      </c>
      <c r="F116" s="19">
        <f t="shared" si="36"/>
        <v>2.3427318271024888</v>
      </c>
      <c r="G116" s="5"/>
      <c r="H116" s="17">
        <f>Absterbeordnung!C110</f>
        <v>778.87865037334177</v>
      </c>
      <c r="I116" s="18">
        <f t="shared" si="37"/>
        <v>0.13267297885212007</v>
      </c>
      <c r="J116" s="17">
        <f t="shared" si="38"/>
        <v>103.33615070935019</v>
      </c>
      <c r="K116" s="17">
        <f>SUM($J116:J$136)</f>
        <v>242.08888915705413</v>
      </c>
      <c r="L116" s="19">
        <f t="shared" si="39"/>
        <v>2.3427318271024888</v>
      </c>
      <c r="N116" s="6">
        <v>102</v>
      </c>
      <c r="O116" s="6">
        <f t="shared" si="33"/>
        <v>102</v>
      </c>
      <c r="P116" s="20">
        <f t="shared" si="28"/>
        <v>778.87865037334177</v>
      </c>
      <c r="Q116" s="20">
        <f t="shared" si="29"/>
        <v>778.87865037334177</v>
      </c>
      <c r="R116" s="5">
        <f t="shared" si="30"/>
        <v>778.87865037334177</v>
      </c>
      <c r="S116" s="5">
        <f t="shared" si="40"/>
        <v>80486.321599274917</v>
      </c>
      <c r="T116" s="20">
        <f>SUM(S116:$S$136)</f>
        <v>124402.08471818248</v>
      </c>
      <c r="U116" s="6">
        <f t="shared" si="41"/>
        <v>1.5456301424427774</v>
      </c>
    </row>
    <row r="117" spans="1:21">
      <c r="A117" s="21">
        <v>103</v>
      </c>
      <c r="B117" s="17">
        <f>Absterbeordnung!C111</f>
        <v>475.75733272308372</v>
      </c>
      <c r="C117" s="18">
        <f t="shared" si="34"/>
        <v>0.13007154789423539</v>
      </c>
      <c r="D117" s="17">
        <f t="shared" si="35"/>
        <v>61.882492689324266</v>
      </c>
      <c r="E117" s="17">
        <f>SUM(D117:$D$136)</f>
        <v>138.75273844770393</v>
      </c>
      <c r="F117" s="19">
        <f t="shared" si="36"/>
        <v>2.2421969836331597</v>
      </c>
      <c r="G117" s="5"/>
      <c r="H117" s="17">
        <f>Absterbeordnung!C111</f>
        <v>475.75733272308372</v>
      </c>
      <c r="I117" s="18">
        <f t="shared" si="37"/>
        <v>0.13007154789423539</v>
      </c>
      <c r="J117" s="17">
        <f t="shared" si="38"/>
        <v>61.882492689324266</v>
      </c>
      <c r="K117" s="17">
        <f>SUM($J117:J$136)</f>
        <v>138.75273844770393</v>
      </c>
      <c r="L117" s="19">
        <f t="shared" si="39"/>
        <v>2.2421969836331597</v>
      </c>
      <c r="N117" s="6">
        <v>103</v>
      </c>
      <c r="O117" s="6">
        <f t="shared" si="33"/>
        <v>103</v>
      </c>
      <c r="P117" s="20">
        <f t="shared" si="28"/>
        <v>475.75733272308372</v>
      </c>
      <c r="Q117" s="20">
        <f t="shared" si="29"/>
        <v>475.75733272308372</v>
      </c>
      <c r="R117" s="5">
        <f t="shared" si="30"/>
        <v>475.75733272308372</v>
      </c>
      <c r="S117" s="5">
        <f t="shared" si="40"/>
        <v>29441.049664128641</v>
      </c>
      <c r="T117" s="20">
        <f>SUM(S117:$S$136)</f>
        <v>43915.763118907569</v>
      </c>
      <c r="U117" s="6">
        <f t="shared" si="41"/>
        <v>1.4916507264486263</v>
      </c>
    </row>
    <row r="118" spans="1:21">
      <c r="A118" s="21">
        <v>104</v>
      </c>
      <c r="B118" s="17">
        <f>Absterbeordnung!C112</f>
        <v>280.4829131409216</v>
      </c>
      <c r="C118" s="18">
        <f t="shared" si="34"/>
        <v>0.12752112538650526</v>
      </c>
      <c r="D118" s="17">
        <f t="shared" si="35"/>
        <v>35.767496735415726</v>
      </c>
      <c r="E118" s="17">
        <f>SUM(D118:$D$136)</f>
        <v>76.870245758379667</v>
      </c>
      <c r="F118" s="19">
        <f t="shared" si="36"/>
        <v>2.1491648221013309</v>
      </c>
      <c r="G118" s="5"/>
      <c r="H118" s="17">
        <f>Absterbeordnung!C112</f>
        <v>280.4829131409216</v>
      </c>
      <c r="I118" s="18">
        <f t="shared" si="37"/>
        <v>0.12752112538650526</v>
      </c>
      <c r="J118" s="17">
        <f t="shared" si="38"/>
        <v>35.767496735415726</v>
      </c>
      <c r="K118" s="17">
        <f>SUM($J118:J$136)</f>
        <v>76.870245758379667</v>
      </c>
      <c r="L118" s="19">
        <f t="shared" si="39"/>
        <v>2.1491648221013309</v>
      </c>
      <c r="N118" s="6">
        <v>104</v>
      </c>
      <c r="O118" s="6">
        <f t="shared" si="33"/>
        <v>104</v>
      </c>
      <c r="P118" s="20">
        <f t="shared" si="28"/>
        <v>280.4829131409216</v>
      </c>
      <c r="Q118" s="20">
        <f t="shared" si="29"/>
        <v>280.4829131409216</v>
      </c>
      <c r="R118" s="5">
        <f t="shared" si="30"/>
        <v>280.4829131409216</v>
      </c>
      <c r="S118" s="5">
        <f t="shared" si="40"/>
        <v>10032.171680107807</v>
      </c>
      <c r="T118" s="20">
        <f>SUM(S118:$S$136)</f>
        <v>14474.713454778928</v>
      </c>
      <c r="U118" s="6">
        <f t="shared" si="41"/>
        <v>1.4428295204995316</v>
      </c>
    </row>
    <row r="119" spans="1:21">
      <c r="A119" s="21">
        <v>105</v>
      </c>
      <c r="B119" s="17">
        <f>Absterbeordnung!C113</f>
        <v>159.39312377016549</v>
      </c>
      <c r="C119" s="18">
        <f t="shared" si="34"/>
        <v>0.12502071116324046</v>
      </c>
      <c r="D119" s="17">
        <f t="shared" si="35"/>
        <v>19.927441688276495</v>
      </c>
      <c r="E119" s="17">
        <f>SUM(D119:$D$136)</f>
        <v>41.102749022963941</v>
      </c>
      <c r="F119" s="19">
        <f t="shared" si="36"/>
        <v>2.0626204640781904</v>
      </c>
      <c r="G119" s="5"/>
      <c r="H119" s="17">
        <f>Absterbeordnung!C113</f>
        <v>159.39312377016549</v>
      </c>
      <c r="I119" s="18">
        <f t="shared" si="37"/>
        <v>0.12502071116324046</v>
      </c>
      <c r="J119" s="17">
        <f t="shared" si="38"/>
        <v>19.927441688276495</v>
      </c>
      <c r="K119" s="17">
        <f>SUM($J119:J$136)</f>
        <v>41.102749022963941</v>
      </c>
      <c r="L119" s="19">
        <f t="shared" si="39"/>
        <v>2.0626204640781904</v>
      </c>
      <c r="N119" s="6">
        <v>105</v>
      </c>
      <c r="O119" s="6">
        <f t="shared" si="33"/>
        <v>105</v>
      </c>
      <c r="P119" s="20">
        <f t="shared" si="28"/>
        <v>159.39312377016549</v>
      </c>
      <c r="Q119" s="20">
        <f t="shared" si="29"/>
        <v>159.39312377016549</v>
      </c>
      <c r="R119" s="5">
        <f t="shared" si="30"/>
        <v>159.39312377016549</v>
      </c>
      <c r="S119" s="5">
        <f t="shared" si="40"/>
        <v>3176.297179442211</v>
      </c>
      <c r="T119" s="20">
        <f>SUM(S119:$S$136)</f>
        <v>4442.54177467112</v>
      </c>
      <c r="U119" s="6">
        <f t="shared" si="41"/>
        <v>1.3986543209572331</v>
      </c>
    </row>
    <row r="120" spans="1:21">
      <c r="A120" s="21">
        <v>106</v>
      </c>
      <c r="B120" s="17">
        <f>Absterbeordnung!C114</f>
        <v>87.199106395506774</v>
      </c>
      <c r="C120" s="18">
        <f t="shared" si="34"/>
        <v>0.12256932466984359</v>
      </c>
      <c r="D120" s="17">
        <f t="shared" si="35"/>
        <v>10.687935582711104</v>
      </c>
      <c r="E120" s="17">
        <f>SUM(D120:$D$136)</f>
        <v>21.175307334687435</v>
      </c>
      <c r="F120" s="19">
        <f t="shared" si="36"/>
        <v>1.981234558424996</v>
      </c>
      <c r="G120" s="5"/>
      <c r="H120" s="17">
        <f>Absterbeordnung!C114</f>
        <v>87.199106395506774</v>
      </c>
      <c r="I120" s="18">
        <f t="shared" si="37"/>
        <v>0.12256932466984359</v>
      </c>
      <c r="J120" s="17">
        <f t="shared" si="38"/>
        <v>10.687935582711104</v>
      </c>
      <c r="K120" s="17">
        <f>SUM($J120:J$136)</f>
        <v>21.175307334687435</v>
      </c>
      <c r="L120" s="19">
        <f t="shared" si="39"/>
        <v>1.981234558424996</v>
      </c>
      <c r="N120" s="6">
        <v>106</v>
      </c>
      <c r="O120" s="6">
        <f t="shared" si="33"/>
        <v>106</v>
      </c>
      <c r="P120" s="20">
        <f t="shared" si="28"/>
        <v>87.199106395506774</v>
      </c>
      <c r="Q120" s="20">
        <f t="shared" si="29"/>
        <v>87.199106395506774</v>
      </c>
      <c r="R120" s="5">
        <f t="shared" si="30"/>
        <v>87.199106395506774</v>
      </c>
      <c r="S120" s="5">
        <f t="shared" si="40"/>
        <v>931.97843202514832</v>
      </c>
      <c r="T120" s="20">
        <f>SUM(S120:$S$136)</f>
        <v>1266.2445952289083</v>
      </c>
      <c r="U120" s="6">
        <f t="shared" si="41"/>
        <v>1.3586629815857587</v>
      </c>
    </row>
    <row r="121" spans="1:21">
      <c r="A121" s="21">
        <v>107</v>
      </c>
      <c r="B121" s="17">
        <f>Absterbeordnung!C115</f>
        <v>45.863880020306482</v>
      </c>
      <c r="C121" s="18">
        <f t="shared" si="34"/>
        <v>0.12016600457827803</v>
      </c>
      <c r="D121" s="17">
        <f t="shared" si="35"/>
        <v>5.5112792164977433</v>
      </c>
      <c r="E121" s="17">
        <f>SUM(D121:$D$136)</f>
        <v>10.487371751976335</v>
      </c>
      <c r="F121" s="19">
        <f t="shared" si="36"/>
        <v>1.9028924755949406</v>
      </c>
      <c r="G121" s="5"/>
      <c r="H121" s="17">
        <f>Absterbeordnung!C115</f>
        <v>45.863880020306482</v>
      </c>
      <c r="I121" s="18">
        <f t="shared" si="37"/>
        <v>0.12016600457827803</v>
      </c>
      <c r="J121" s="17">
        <f t="shared" si="38"/>
        <v>5.5112792164977433</v>
      </c>
      <c r="K121" s="17">
        <f>SUM($J121:J$136)</f>
        <v>10.487371751976335</v>
      </c>
      <c r="L121" s="19">
        <f t="shared" si="39"/>
        <v>1.9028924755949406</v>
      </c>
      <c r="N121" s="6">
        <v>107</v>
      </c>
      <c r="O121" s="6">
        <f t="shared" si="33"/>
        <v>107</v>
      </c>
      <c r="P121" s="20">
        <f t="shared" si="28"/>
        <v>45.863880020306482</v>
      </c>
      <c r="Q121" s="20">
        <f t="shared" si="29"/>
        <v>45.863880020306482</v>
      </c>
      <c r="R121" s="5">
        <f t="shared" si="30"/>
        <v>45.863880020306482</v>
      </c>
      <c r="S121" s="5">
        <f t="shared" si="40"/>
        <v>252.76864874386118</v>
      </c>
      <c r="T121" s="20">
        <f>SUM(S121:$S$136)</f>
        <v>334.26616320375996</v>
      </c>
      <c r="U121" s="6">
        <f t="shared" si="41"/>
        <v>1.3224193936427728</v>
      </c>
    </row>
    <row r="122" spans="1:21">
      <c r="A122" s="21">
        <v>108</v>
      </c>
      <c r="B122" s="17">
        <f>Absterbeordnung!C116</f>
        <v>23.162364029888209</v>
      </c>
      <c r="C122" s="18">
        <f t="shared" si="34"/>
        <v>0.11780980841007649</v>
      </c>
      <c r="D122" s="17">
        <f t="shared" si="35"/>
        <v>2.7287536686855773</v>
      </c>
      <c r="E122" s="17">
        <f>SUM(D122:$D$136)</f>
        <v>4.9760925354785934</v>
      </c>
      <c r="F122" s="19">
        <f t="shared" si="36"/>
        <v>1.8235770390647039</v>
      </c>
      <c r="G122" s="5"/>
      <c r="H122" s="17">
        <f>Absterbeordnung!C116</f>
        <v>23.162364029888209</v>
      </c>
      <c r="I122" s="18">
        <f t="shared" si="37"/>
        <v>0.11780980841007649</v>
      </c>
      <c r="J122" s="17">
        <f t="shared" si="38"/>
        <v>2.7287536686855773</v>
      </c>
      <c r="K122" s="17">
        <f>SUM($J122:J$136)</f>
        <v>4.9760925354785934</v>
      </c>
      <c r="L122" s="19">
        <f t="shared" si="39"/>
        <v>1.8235770390647039</v>
      </c>
      <c r="N122" s="6">
        <v>108</v>
      </c>
      <c r="O122" s="6">
        <f t="shared" si="33"/>
        <v>108</v>
      </c>
      <c r="P122" s="20">
        <f t="shared" si="28"/>
        <v>23.162364029888209</v>
      </c>
      <c r="Q122" s="20">
        <f t="shared" si="29"/>
        <v>23.162364029888209</v>
      </c>
      <c r="R122" s="5">
        <f t="shared" si="30"/>
        <v>23.162364029888209</v>
      </c>
      <c r="S122" s="5">
        <f t="shared" si="40"/>
        <v>63.204385821988303</v>
      </c>
      <c r="T122" s="20">
        <f>SUM(S122:$S$136)</f>
        <v>81.497514459898809</v>
      </c>
      <c r="U122" s="6">
        <f t="shared" si="41"/>
        <v>1.2894281528093969</v>
      </c>
    </row>
    <row r="123" spans="1:21">
      <c r="A123" s="21">
        <v>109</v>
      </c>
      <c r="B123" s="17">
        <f>Absterbeordnung!C117</f>
        <v>11.217222414546727</v>
      </c>
      <c r="C123" s="18">
        <f t="shared" si="34"/>
        <v>0.11549981216674166</v>
      </c>
      <c r="D123" s="17">
        <f t="shared" si="35"/>
        <v>1.2955870819127113</v>
      </c>
      <c r="E123" s="17">
        <f>SUM(D123:$D$136)</f>
        <v>2.2473388667930152</v>
      </c>
      <c r="F123" s="19">
        <f t="shared" si="36"/>
        <v>1.7346104311839896</v>
      </c>
      <c r="G123" s="5"/>
      <c r="H123" s="17">
        <f>Absterbeordnung!C117</f>
        <v>11.217222414546727</v>
      </c>
      <c r="I123" s="18">
        <f t="shared" si="37"/>
        <v>0.11549981216674166</v>
      </c>
      <c r="J123" s="17">
        <f t="shared" si="38"/>
        <v>1.2955870819127113</v>
      </c>
      <c r="K123" s="17">
        <f>SUM($J123:J$136)</f>
        <v>2.2473388667930152</v>
      </c>
      <c r="L123" s="19">
        <f t="shared" si="39"/>
        <v>1.7346104311839896</v>
      </c>
      <c r="N123" s="6">
        <v>109</v>
      </c>
      <c r="O123" s="6">
        <f t="shared" si="33"/>
        <v>109</v>
      </c>
      <c r="P123" s="20">
        <f t="shared" si="28"/>
        <v>11.217222414546727</v>
      </c>
      <c r="Q123" s="20">
        <f t="shared" si="29"/>
        <v>11.217222414546727</v>
      </c>
      <c r="R123" s="5">
        <f t="shared" si="30"/>
        <v>11.217222414546727</v>
      </c>
      <c r="S123" s="5">
        <f t="shared" si="40"/>
        <v>14.532888455228452</v>
      </c>
      <c r="T123" s="20">
        <f>SUM(S123:$S$136)</f>
        <v>18.293128637910506</v>
      </c>
      <c r="U123" s="6">
        <f t="shared" si="41"/>
        <v>1.2587400429216977</v>
      </c>
    </row>
    <row r="124" spans="1:21">
      <c r="A124" s="21">
        <v>110</v>
      </c>
      <c r="B124" s="17">
        <f>Absterbeordnung!C118</f>
        <v>5.2025368305174311</v>
      </c>
      <c r="C124" s="18">
        <f t="shared" si="34"/>
        <v>0.11323510996739378</v>
      </c>
      <c r="D124" s="17">
        <f t="shared" si="35"/>
        <v>0.58910983011305762</v>
      </c>
      <c r="E124" s="17">
        <f>SUM(D124:$D$136)</f>
        <v>0.95175178488030376</v>
      </c>
      <c r="F124" s="19">
        <f t="shared" si="36"/>
        <v>1.6155761391685666</v>
      </c>
      <c r="G124" s="5"/>
      <c r="H124" s="17">
        <f>Absterbeordnung!C118</f>
        <v>5.2025368305174311</v>
      </c>
      <c r="I124" s="18">
        <f t="shared" si="37"/>
        <v>0.11323510996739378</v>
      </c>
      <c r="J124" s="17">
        <f t="shared" si="38"/>
        <v>0.58910983011305762</v>
      </c>
      <c r="K124" s="17">
        <f>SUM($J124:J$136)</f>
        <v>0.95175178488030376</v>
      </c>
      <c r="L124" s="19">
        <f t="shared" si="39"/>
        <v>1.6155761391685666</v>
      </c>
      <c r="N124" s="6">
        <v>110</v>
      </c>
      <c r="O124" s="6">
        <f t="shared" si="33"/>
        <v>110</v>
      </c>
      <c r="P124" s="20">
        <f t="shared" si="28"/>
        <v>5.2025368305174311</v>
      </c>
      <c r="Q124" s="20">
        <f t="shared" si="29"/>
        <v>5.2025368305174311</v>
      </c>
      <c r="R124" s="5">
        <f t="shared" si="30"/>
        <v>5.2025368305174311</v>
      </c>
      <c r="S124" s="5">
        <f t="shared" si="40"/>
        <v>3.0648655883830487</v>
      </c>
      <c r="T124" s="20">
        <f>SUM(S124:$S$136)</f>
        <v>3.760240182682054</v>
      </c>
      <c r="U124" s="6">
        <f t="shared" si="41"/>
        <v>1.2268858369955038</v>
      </c>
    </row>
    <row r="125" spans="1:21">
      <c r="A125" s="21">
        <v>111</v>
      </c>
      <c r="B125" s="17">
        <f>Absterbeordnung!C119</f>
        <v>2.3078597119431747</v>
      </c>
      <c r="C125" s="18">
        <f t="shared" si="34"/>
        <v>0.11101481369352335</v>
      </c>
      <c r="D125" s="17">
        <f t="shared" si="35"/>
        <v>0.25620661595216004</v>
      </c>
      <c r="E125" s="17">
        <f>SUM(D125:$D$136)</f>
        <v>0.36264195476724626</v>
      </c>
      <c r="F125" s="19">
        <f t="shared" si="36"/>
        <v>1.4154277531808948</v>
      </c>
      <c r="G125" s="25"/>
      <c r="H125" s="17">
        <f>Absterbeordnung!C119</f>
        <v>2.3078597119431747</v>
      </c>
      <c r="I125" s="18">
        <f t="shared" si="37"/>
        <v>0.11101481369352335</v>
      </c>
      <c r="J125" s="17">
        <f t="shared" si="38"/>
        <v>0.25620661595216004</v>
      </c>
      <c r="K125" s="17">
        <f>SUM($J125:J$136)</f>
        <v>0.36264195476724626</v>
      </c>
      <c r="L125" s="19">
        <f t="shared" si="39"/>
        <v>1.4154277531808948</v>
      </c>
      <c r="N125" s="6">
        <v>111</v>
      </c>
      <c r="O125" s="6">
        <f t="shared" si="33"/>
        <v>111</v>
      </c>
      <c r="P125" s="20">
        <f t="shared" si="28"/>
        <v>2.3078597119431747</v>
      </c>
      <c r="Q125" s="20">
        <f t="shared" si="29"/>
        <v>2.3078597119431747</v>
      </c>
      <c r="R125" s="5">
        <f t="shared" si="30"/>
        <v>2.3078597119431747</v>
      </c>
      <c r="S125" s="5">
        <f t="shared" si="40"/>
        <v>0.59128892688928769</v>
      </c>
      <c r="T125" s="20">
        <f>SUM(S125:$S$136)</f>
        <v>0.69537459429900539</v>
      </c>
      <c r="U125" s="6">
        <f t="shared" si="41"/>
        <v>1.1760318224751849</v>
      </c>
    </row>
    <row r="126" spans="1:21">
      <c r="A126" s="21">
        <v>112</v>
      </c>
      <c r="B126" s="17">
        <f>Absterbeordnung!C120</f>
        <v>0.9779239542850453</v>
      </c>
      <c r="C126" s="18">
        <f t="shared" si="34"/>
        <v>0.10883805264070914</v>
      </c>
      <c r="D126" s="17">
        <f t="shared" si="35"/>
        <v>0.1064353388150862</v>
      </c>
      <c r="E126" s="17">
        <f>SUM(D126:$D$136)</f>
        <v>0.1064353388150862</v>
      </c>
      <c r="F126" s="19">
        <f t="shared" si="36"/>
        <v>1</v>
      </c>
      <c r="G126" s="5"/>
      <c r="H126" s="17">
        <f>Absterbeordnung!C120</f>
        <v>0.9779239542850453</v>
      </c>
      <c r="I126" s="18">
        <f t="shared" si="37"/>
        <v>0.10883805264070914</v>
      </c>
      <c r="J126" s="17">
        <f t="shared" si="38"/>
        <v>0.1064353388150862</v>
      </c>
      <c r="K126" s="17">
        <f>SUM($J126:J$136)</f>
        <v>0.1064353388150862</v>
      </c>
      <c r="L126" s="19">
        <f t="shared" si="39"/>
        <v>1</v>
      </c>
      <c r="N126" s="6">
        <v>112</v>
      </c>
      <c r="O126" s="6">
        <f t="shared" si="33"/>
        <v>112</v>
      </c>
      <c r="P126" s="20">
        <f t="shared" si="28"/>
        <v>0.9779239542850453</v>
      </c>
      <c r="Q126" s="20">
        <f t="shared" si="29"/>
        <v>0.9779239542850453</v>
      </c>
      <c r="R126" s="5">
        <f t="shared" si="30"/>
        <v>0.9779239542850453</v>
      </c>
      <c r="S126" s="5">
        <f t="shared" si="40"/>
        <v>0.10408566740971767</v>
      </c>
      <c r="T126" s="20">
        <f>SUM(S126:$S$136)</f>
        <v>0.10408566740971767</v>
      </c>
      <c r="U126" s="6">
        <f t="shared" si="41"/>
        <v>1</v>
      </c>
    </row>
    <row r="127" spans="1:21">
      <c r="A127" s="21">
        <v>113</v>
      </c>
      <c r="B127" s="17">
        <f>Absterbeordnung!C121</f>
        <v>0</v>
      </c>
      <c r="C127" s="18">
        <f t="shared" si="34"/>
        <v>0.10670397317716583</v>
      </c>
      <c r="D127" s="17">
        <f t="shared" si="35"/>
        <v>0</v>
      </c>
      <c r="E127" s="17">
        <f>SUM(D127:$D$136)</f>
        <v>0</v>
      </c>
      <c r="F127" s="19" t="e">
        <f t="shared" si="36"/>
        <v>#DIV/0!</v>
      </c>
      <c r="G127" s="27"/>
      <c r="H127" s="17">
        <f>Absterbeordnung!C121</f>
        <v>0</v>
      </c>
      <c r="I127" s="18">
        <f t="shared" si="37"/>
        <v>0.10670397317716583</v>
      </c>
      <c r="J127" s="17">
        <f t="shared" si="38"/>
        <v>0</v>
      </c>
      <c r="K127" s="17">
        <f>SUM($J127:J$136)</f>
        <v>0</v>
      </c>
      <c r="L127" s="19" t="e">
        <f t="shared" si="39"/>
        <v>#DIV/0!</v>
      </c>
      <c r="N127" s="6">
        <v>113</v>
      </c>
      <c r="O127" s="6">
        <f t="shared" si="33"/>
        <v>113</v>
      </c>
      <c r="P127" s="20">
        <f t="shared" si="28"/>
        <v>0</v>
      </c>
      <c r="Q127" s="20">
        <f t="shared" si="29"/>
        <v>0</v>
      </c>
      <c r="R127" s="5">
        <f t="shared" si="30"/>
        <v>0</v>
      </c>
      <c r="S127" s="5">
        <f t="shared" si="40"/>
        <v>0</v>
      </c>
      <c r="T127" s="20">
        <f>SUM(S127:$S$136)</f>
        <v>0</v>
      </c>
      <c r="U127" s="6" t="e">
        <f t="shared" si="41"/>
        <v>#DIV/0!</v>
      </c>
    </row>
    <row r="128" spans="1:21">
      <c r="A128" s="21">
        <v>114</v>
      </c>
      <c r="B128" s="17">
        <f>Absterbeordnung!C122</f>
        <v>0</v>
      </c>
      <c r="C128" s="18">
        <f t="shared" ref="C128:C134" si="42">1/(((1+($B$5/100))^A128))</f>
        <v>0.10461173840898609</v>
      </c>
      <c r="D128" s="17">
        <f t="shared" ref="D128:D134" si="43">B128*C128</f>
        <v>0</v>
      </c>
      <c r="E128" s="17">
        <f>SUM(D128:$D$136)</f>
        <v>0</v>
      </c>
      <c r="F128" s="19" t="e">
        <f t="shared" ref="F128:F134" si="44">E128/D128</f>
        <v>#DIV/0!</v>
      </c>
      <c r="G128" s="27"/>
      <c r="H128" s="17">
        <f>Absterbeordnung!C122</f>
        <v>0</v>
      </c>
      <c r="I128" s="18">
        <f t="shared" ref="I128:I134" si="45">1/(((1+($B$5/100))^A128))</f>
        <v>0.10461173840898609</v>
      </c>
      <c r="J128" s="17">
        <f t="shared" ref="J128:J134" si="46">H128*I128</f>
        <v>0</v>
      </c>
      <c r="K128" s="17">
        <f>SUM($J128:J$136)</f>
        <v>0</v>
      </c>
      <c r="L128" s="19" t="e">
        <f t="shared" ref="L128:L134" si="47">K128/J128</f>
        <v>#DIV/0!</v>
      </c>
      <c r="N128" s="6">
        <v>114</v>
      </c>
      <c r="O128" s="6">
        <f t="shared" si="33"/>
        <v>114</v>
      </c>
      <c r="P128" s="20">
        <f t="shared" ref="P128:P134" si="48">B128</f>
        <v>0</v>
      </c>
      <c r="Q128" s="20">
        <f t="shared" ref="Q128:Q134" si="49">B128</f>
        <v>0</v>
      </c>
      <c r="R128" s="5">
        <f t="shared" si="30"/>
        <v>0</v>
      </c>
      <c r="S128" s="5">
        <f t="shared" si="40"/>
        <v>0</v>
      </c>
      <c r="T128" s="20">
        <f>SUM(S128:$S$136)</f>
        <v>0</v>
      </c>
      <c r="U128" s="6" t="e">
        <f t="shared" ref="U128:U134" si="50">T128/S128</f>
        <v>#DIV/0!</v>
      </c>
    </row>
    <row r="129" spans="1:21">
      <c r="A129" s="21">
        <v>115</v>
      </c>
      <c r="B129" s="17">
        <f>Absterbeordnung!C123</f>
        <v>0</v>
      </c>
      <c r="C129" s="18">
        <f t="shared" si="42"/>
        <v>0.10256052785194716</v>
      </c>
      <c r="D129" s="17">
        <f t="shared" si="43"/>
        <v>0</v>
      </c>
      <c r="E129" s="17">
        <f>SUM(D129:$D$136)</f>
        <v>0</v>
      </c>
      <c r="F129" s="19" t="e">
        <f t="shared" si="44"/>
        <v>#DIV/0!</v>
      </c>
      <c r="G129" s="27"/>
      <c r="H129" s="17">
        <f>Absterbeordnung!C123</f>
        <v>0</v>
      </c>
      <c r="I129" s="18">
        <f t="shared" si="45"/>
        <v>0.10256052785194716</v>
      </c>
      <c r="J129" s="17">
        <f t="shared" si="46"/>
        <v>0</v>
      </c>
      <c r="K129" s="17">
        <f>SUM($J129:J$136)</f>
        <v>0</v>
      </c>
      <c r="L129" s="19" t="e">
        <f t="shared" si="47"/>
        <v>#DIV/0!</v>
      </c>
      <c r="N129" s="6">
        <v>115</v>
      </c>
      <c r="O129" s="6">
        <f t="shared" si="33"/>
        <v>115</v>
      </c>
      <c r="P129" s="20">
        <f t="shared" si="48"/>
        <v>0</v>
      </c>
      <c r="Q129" s="20">
        <f t="shared" si="49"/>
        <v>0</v>
      </c>
      <c r="R129" s="5">
        <f t="shared" si="30"/>
        <v>0</v>
      </c>
      <c r="S129" s="5">
        <f t="shared" si="40"/>
        <v>0</v>
      </c>
      <c r="T129" s="20">
        <f>SUM(S129:$S$136)</f>
        <v>0</v>
      </c>
      <c r="U129" s="6" t="e">
        <f t="shared" si="50"/>
        <v>#DIV/0!</v>
      </c>
    </row>
    <row r="130" spans="1:21">
      <c r="A130" s="21">
        <v>116</v>
      </c>
      <c r="B130" s="17">
        <f>Absterbeordnung!C124</f>
        <v>0</v>
      </c>
      <c r="C130" s="18">
        <f t="shared" si="42"/>
        <v>0.1005495371097521</v>
      </c>
      <c r="D130" s="17">
        <f t="shared" si="43"/>
        <v>0</v>
      </c>
      <c r="E130" s="17">
        <f>SUM(D130:$D$136)</f>
        <v>0</v>
      </c>
      <c r="F130" s="19" t="e">
        <f t="shared" si="44"/>
        <v>#DIV/0!</v>
      </c>
      <c r="G130" s="27"/>
      <c r="H130" s="17">
        <f>Absterbeordnung!C124</f>
        <v>0</v>
      </c>
      <c r="I130" s="18">
        <f t="shared" si="45"/>
        <v>0.1005495371097521</v>
      </c>
      <c r="J130" s="17">
        <f t="shared" si="46"/>
        <v>0</v>
      </c>
      <c r="K130" s="17">
        <f>SUM($J130:J$136)</f>
        <v>0</v>
      </c>
      <c r="L130" s="19" t="e">
        <f t="shared" si="47"/>
        <v>#DIV/0!</v>
      </c>
      <c r="N130" s="6">
        <v>116</v>
      </c>
      <c r="O130" s="6">
        <f t="shared" si="33"/>
        <v>116</v>
      </c>
      <c r="P130" s="20">
        <f t="shared" si="48"/>
        <v>0</v>
      </c>
      <c r="Q130" s="20">
        <f t="shared" si="49"/>
        <v>0</v>
      </c>
      <c r="R130" s="5">
        <f t="shared" si="30"/>
        <v>0</v>
      </c>
      <c r="S130" s="5">
        <f t="shared" si="40"/>
        <v>0</v>
      </c>
      <c r="T130" s="20">
        <f>SUM(S130:$S$136)</f>
        <v>0</v>
      </c>
      <c r="U130" s="6" t="e">
        <f t="shared" si="50"/>
        <v>#DIV/0!</v>
      </c>
    </row>
    <row r="131" spans="1:21">
      <c r="A131" s="21">
        <v>117</v>
      </c>
      <c r="B131" s="17">
        <f>Absterbeordnung!C125</f>
        <v>0</v>
      </c>
      <c r="C131" s="18">
        <f t="shared" si="42"/>
        <v>9.8577977558580526E-2</v>
      </c>
      <c r="D131" s="17">
        <f t="shared" si="43"/>
        <v>0</v>
      </c>
      <c r="E131" s="17">
        <f>SUM(D131:$D$136)</f>
        <v>0</v>
      </c>
      <c r="F131" s="19" t="e">
        <f t="shared" si="44"/>
        <v>#DIV/0!</v>
      </c>
      <c r="G131" s="27"/>
      <c r="H131" s="17">
        <f>Absterbeordnung!C125</f>
        <v>0</v>
      </c>
      <c r="I131" s="18">
        <f t="shared" si="45"/>
        <v>9.8577977558580526E-2</v>
      </c>
      <c r="J131" s="17">
        <f t="shared" si="46"/>
        <v>0</v>
      </c>
      <c r="K131" s="17">
        <f>SUM($J131:J$136)</f>
        <v>0</v>
      </c>
      <c r="L131" s="19" t="e">
        <f t="shared" si="47"/>
        <v>#DIV/0!</v>
      </c>
      <c r="N131" s="6">
        <v>117</v>
      </c>
      <c r="O131" s="6">
        <f t="shared" si="33"/>
        <v>117</v>
      </c>
      <c r="P131" s="20">
        <f t="shared" si="48"/>
        <v>0</v>
      </c>
      <c r="Q131" s="20">
        <f t="shared" si="49"/>
        <v>0</v>
      </c>
      <c r="R131" s="5">
        <f t="shared" si="30"/>
        <v>0</v>
      </c>
      <c r="S131" s="5">
        <f t="shared" si="40"/>
        <v>0</v>
      </c>
      <c r="T131" s="20">
        <f>SUM(S131:$S$136)</f>
        <v>0</v>
      </c>
      <c r="U131" s="6" t="e">
        <f t="shared" si="50"/>
        <v>#DIV/0!</v>
      </c>
    </row>
    <row r="132" spans="1:21">
      <c r="A132" s="21">
        <v>118</v>
      </c>
      <c r="B132" s="17">
        <f>Absterbeordnung!C126</f>
        <v>0</v>
      </c>
      <c r="C132" s="18">
        <f t="shared" si="42"/>
        <v>9.6645076037824032E-2</v>
      </c>
      <c r="D132" s="17">
        <f t="shared" si="43"/>
        <v>0</v>
      </c>
      <c r="E132" s="17">
        <f>SUM(D132:$D$136)</f>
        <v>0</v>
      </c>
      <c r="F132" s="19" t="e">
        <f t="shared" si="44"/>
        <v>#DIV/0!</v>
      </c>
      <c r="G132" s="27"/>
      <c r="H132" s="17">
        <f>Absterbeordnung!C126</f>
        <v>0</v>
      </c>
      <c r="I132" s="18">
        <f t="shared" si="45"/>
        <v>9.6645076037824032E-2</v>
      </c>
      <c r="J132" s="17">
        <f t="shared" si="46"/>
        <v>0</v>
      </c>
      <c r="K132" s="17">
        <f>SUM($J132:J$136)</f>
        <v>0</v>
      </c>
      <c r="L132" s="19" t="e">
        <f t="shared" si="47"/>
        <v>#DIV/0!</v>
      </c>
      <c r="N132" s="6">
        <v>118</v>
      </c>
      <c r="O132" s="6">
        <f t="shared" si="33"/>
        <v>118</v>
      </c>
      <c r="P132" s="20">
        <f t="shared" si="48"/>
        <v>0</v>
      </c>
      <c r="Q132" s="20">
        <f t="shared" si="49"/>
        <v>0</v>
      </c>
      <c r="R132" s="5">
        <f t="shared" si="30"/>
        <v>0</v>
      </c>
      <c r="S132" s="5">
        <f t="shared" si="40"/>
        <v>0</v>
      </c>
      <c r="T132" s="20">
        <f>SUM(S132:$S$136)</f>
        <v>0</v>
      </c>
      <c r="U132" s="6" t="e">
        <f t="shared" si="50"/>
        <v>#DIV/0!</v>
      </c>
    </row>
    <row r="133" spans="1:21">
      <c r="A133" s="21">
        <v>119</v>
      </c>
      <c r="B133" s="17">
        <f>Absterbeordnung!C127</f>
        <v>0</v>
      </c>
      <c r="C133" s="18">
        <f t="shared" si="42"/>
        <v>9.4750074546886331E-2</v>
      </c>
      <c r="D133" s="17">
        <f t="shared" si="43"/>
        <v>0</v>
      </c>
      <c r="E133" s="17">
        <f>SUM(D133:$D$136)</f>
        <v>0</v>
      </c>
      <c r="F133" s="19" t="e">
        <f t="shared" si="44"/>
        <v>#DIV/0!</v>
      </c>
      <c r="G133" s="27"/>
      <c r="H133" s="17">
        <f>Absterbeordnung!C127</f>
        <v>0</v>
      </c>
      <c r="I133" s="18">
        <f t="shared" si="45"/>
        <v>9.4750074546886331E-2</v>
      </c>
      <c r="J133" s="17">
        <f t="shared" si="46"/>
        <v>0</v>
      </c>
      <c r="K133" s="17">
        <f>SUM($J133:J$136)</f>
        <v>0</v>
      </c>
      <c r="L133" s="19" t="e">
        <f t="shared" si="47"/>
        <v>#DIV/0!</v>
      </c>
      <c r="N133" s="6">
        <v>119</v>
      </c>
      <c r="O133" s="6">
        <f t="shared" si="33"/>
        <v>119</v>
      </c>
      <c r="P133" s="20">
        <f t="shared" si="48"/>
        <v>0</v>
      </c>
      <c r="Q133" s="20">
        <f t="shared" si="49"/>
        <v>0</v>
      </c>
      <c r="R133" s="5">
        <f t="shared" si="30"/>
        <v>0</v>
      </c>
      <c r="S133" s="5">
        <f t="shared" si="40"/>
        <v>0</v>
      </c>
      <c r="T133" s="20">
        <f>SUM(S133:$S$136)</f>
        <v>0</v>
      </c>
      <c r="U133" s="6" t="e">
        <f t="shared" si="50"/>
        <v>#DIV/0!</v>
      </c>
    </row>
    <row r="134" spans="1:21">
      <c r="A134" s="21">
        <v>120</v>
      </c>
      <c r="B134" s="17">
        <f>Absterbeordnung!C128</f>
        <v>0</v>
      </c>
      <c r="C134" s="18">
        <f t="shared" si="42"/>
        <v>9.2892229947927757E-2</v>
      </c>
      <c r="D134" s="17">
        <f t="shared" si="43"/>
        <v>0</v>
      </c>
      <c r="E134" s="17">
        <f>SUM(D134:$D$136)</f>
        <v>0</v>
      </c>
      <c r="F134" s="19" t="e">
        <f t="shared" si="44"/>
        <v>#DIV/0!</v>
      </c>
      <c r="G134" s="27"/>
      <c r="H134" s="17">
        <f>Absterbeordnung!C128</f>
        <v>0</v>
      </c>
      <c r="I134" s="18">
        <f t="shared" si="45"/>
        <v>9.2892229947927757E-2</v>
      </c>
      <c r="J134" s="17">
        <f t="shared" si="46"/>
        <v>0</v>
      </c>
      <c r="K134" s="17">
        <f>SUM($J134:J$136)</f>
        <v>0</v>
      </c>
      <c r="L134" s="19" t="e">
        <f t="shared" si="47"/>
        <v>#DIV/0!</v>
      </c>
      <c r="N134" s="6">
        <v>120</v>
      </c>
      <c r="O134" s="6">
        <f t="shared" si="33"/>
        <v>120</v>
      </c>
      <c r="P134" s="20">
        <f t="shared" si="48"/>
        <v>0</v>
      </c>
      <c r="Q134" s="20">
        <f t="shared" si="49"/>
        <v>0</v>
      </c>
      <c r="R134" s="5">
        <f t="shared" si="30"/>
        <v>0</v>
      </c>
      <c r="S134" s="5">
        <f t="shared" si="40"/>
        <v>0</v>
      </c>
      <c r="T134" s="20">
        <f>SUM(S134:$S$136)</f>
        <v>0</v>
      </c>
      <c r="U134" s="6" t="e">
        <f t="shared" si="50"/>
        <v>#DIV/0!</v>
      </c>
    </row>
    <row r="135" spans="1:21">
      <c r="A135" s="21">
        <v>121</v>
      </c>
      <c r="B135" s="17">
        <f>Absterbeordnung!C129</f>
        <v>0</v>
      </c>
      <c r="C135" s="18">
        <f>1/(((1+($B$5/100))^A135))</f>
        <v>9.1070813674438977E-2</v>
      </c>
      <c r="D135" s="17">
        <f>B135*C135</f>
        <v>0</v>
      </c>
      <c r="E135" s="17">
        <f>SUM(D135:$D$136)</f>
        <v>0</v>
      </c>
      <c r="F135" s="19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6">
        <v>121</v>
      </c>
      <c r="O135" s="6">
        <f t="shared" si="33"/>
        <v>121</v>
      </c>
      <c r="P135" s="20">
        <f>B135</f>
        <v>0</v>
      </c>
      <c r="Q135" s="20">
        <f>B135</f>
        <v>0</v>
      </c>
      <c r="R135" s="5">
        <f t="shared" si="30"/>
        <v>0</v>
      </c>
      <c r="S135" s="5">
        <f t="shared" si="40"/>
        <v>0</v>
      </c>
      <c r="T135" s="20">
        <f>SUM(S135:$S$136)</f>
        <v>0</v>
      </c>
      <c r="U135" s="6" t="e">
        <f>T135/S135</f>
        <v>#DIV/0!</v>
      </c>
    </row>
    <row r="136" spans="1:21">
      <c r="A136" s="21">
        <v>122</v>
      </c>
      <c r="B136" s="17">
        <f>Absterbeordnung!C130</f>
        <v>0</v>
      </c>
      <c r="C136" s="18">
        <f>1/(((1+($B$5/100))^A136))</f>
        <v>8.9285111445528406E-2</v>
      </c>
      <c r="D136" s="17">
        <f>B136*C136</f>
        <v>0</v>
      </c>
      <c r="E136" s="17">
        <f>SUM(D136:$D$136)</f>
        <v>0</v>
      </c>
      <c r="F136" s="19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33"/>
        <v>122</v>
      </c>
      <c r="P136" s="20">
        <f>B136</f>
        <v>0</v>
      </c>
      <c r="Q136" s="20">
        <f>B136</f>
        <v>0</v>
      </c>
      <c r="R136" s="5">
        <f t="shared" si="30"/>
        <v>0</v>
      </c>
      <c r="S136" s="5">
        <f t="shared" si="40"/>
        <v>0</v>
      </c>
      <c r="T136" s="20">
        <f>SUM(S136:$S$136)</f>
        <v>0</v>
      </c>
      <c r="U136" s="6" t="e">
        <f>T136/S136</f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Mann</vt:lpstr>
      <vt:lpstr>Frau</vt:lpstr>
      <vt:lpstr>Mann-Frau</vt:lpstr>
      <vt:lpstr>2 Männer</vt:lpstr>
      <vt:lpstr>2 Frauen</vt:lpstr>
      <vt:lpstr>Absterbeordnung</vt:lpstr>
      <vt:lpstr>Daten (M)</vt:lpstr>
      <vt:lpstr>Daten</vt:lpstr>
      <vt:lpstr>Daten (F)</vt:lpstr>
      <vt:lpstr>Daten1M</vt:lpstr>
      <vt:lpstr>Daten1F</vt:lpstr>
      <vt:lpstr>'2 Frauen'!Druckbereich</vt:lpstr>
      <vt:lpstr>'2 Männer'!Druckbereich</vt:lpstr>
      <vt:lpstr>Frau!Druckbereich</vt:lpstr>
      <vt:lpstr>Mann!Druckbereich</vt:lpstr>
      <vt:lpstr>'Mann-Frau'!Druckbereich</vt:lpstr>
      <vt:lpstr>Mann!nachschüssig</vt:lpstr>
      <vt:lpstr>nachschüssig</vt:lpstr>
      <vt:lpstr>Mann!vorschüssig</vt:lpstr>
      <vt:lpstr>vorschüssig</vt:lpstr>
    </vt:vector>
  </TitlesOfParts>
  <Company>Stadtvermessungsamt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Leibrentenbarwertfaktoren</dc:title>
  <dc:creator>Plaga</dc:creator>
  <cp:lastModifiedBy>Kasten</cp:lastModifiedBy>
  <cp:lastPrinted>2014-10-15T06:18:16Z</cp:lastPrinted>
  <dcterms:created xsi:type="dcterms:W3CDTF">1999-01-27T13:43:55Z</dcterms:created>
  <dcterms:modified xsi:type="dcterms:W3CDTF">2019-09-25T11:46:39Z</dcterms:modified>
</cp:coreProperties>
</file>